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15" windowWidth="19875" windowHeight="7470"/>
  </bookViews>
  <sheets>
    <sheet name="communitybangkok" sheetId="1" r:id="rId1"/>
  </sheets>
  <calcPr calcId="0"/>
</workbook>
</file>

<file path=xl/calcChain.xml><?xml version="1.0" encoding="utf-8"?>
<calcChain xmlns="http://schemas.openxmlformats.org/spreadsheetml/2006/main">
  <c r="P56" i="1" l="1"/>
  <c r="P104" i="1"/>
  <c r="P176" i="1"/>
  <c r="P188" i="1"/>
  <c r="P224" i="1"/>
  <c r="P236" i="1"/>
  <c r="P248" i="1"/>
  <c r="P260" i="1"/>
  <c r="P272" i="1"/>
  <c r="P284" i="1"/>
  <c r="P296" i="1"/>
  <c r="P308" i="1"/>
  <c r="P320" i="1"/>
  <c r="P332" i="1"/>
  <c r="P344" i="1"/>
  <c r="P356" i="1"/>
  <c r="P368" i="1"/>
  <c r="P380" i="1"/>
  <c r="P404" i="1"/>
  <c r="P416" i="1"/>
  <c r="P500" i="1"/>
  <c r="P680" i="1"/>
  <c r="P740" i="1"/>
  <c r="P752" i="1"/>
  <c r="P764" i="1"/>
  <c r="P776" i="1"/>
  <c r="P788" i="1"/>
  <c r="P800" i="1"/>
  <c r="P812" i="1"/>
  <c r="P824" i="1"/>
  <c r="P836" i="1"/>
  <c r="P848" i="1"/>
  <c r="P860" i="1"/>
  <c r="P872" i="1"/>
  <c r="P884" i="1"/>
  <c r="P896" i="1"/>
  <c r="P908" i="1"/>
  <c r="P920" i="1"/>
  <c r="P932" i="1"/>
  <c r="P944" i="1"/>
  <c r="P956" i="1"/>
  <c r="P968" i="1"/>
  <c r="P980" i="1"/>
  <c r="P992" i="1"/>
  <c r="P1004" i="1"/>
  <c r="P1016" i="1"/>
  <c r="P1028" i="1"/>
  <c r="P1040" i="1"/>
  <c r="P1064" i="1"/>
  <c r="P1076" i="1"/>
  <c r="P1088" i="1"/>
  <c r="P1100" i="1"/>
  <c r="P1112" i="1"/>
  <c r="P1124" i="1"/>
  <c r="P1136" i="1"/>
  <c r="P1148" i="1"/>
  <c r="P1160" i="1"/>
  <c r="P1172" i="1"/>
  <c r="P1184" i="1"/>
  <c r="P1196" i="1"/>
  <c r="P1208" i="1"/>
  <c r="P1220" i="1"/>
  <c r="P1232" i="1"/>
  <c r="P1244" i="1"/>
  <c r="P1256" i="1"/>
  <c r="P1268" i="1"/>
  <c r="P1280" i="1"/>
  <c r="P1292" i="1"/>
  <c r="P1304" i="1"/>
  <c r="P1508" i="1"/>
  <c r="P1544" i="1"/>
  <c r="P1568" i="1"/>
  <c r="P1604" i="1"/>
  <c r="P1616" i="1"/>
  <c r="P1628" i="1"/>
  <c r="P1640" i="1"/>
  <c r="P1652" i="1"/>
  <c r="P1664" i="1"/>
  <c r="P1676" i="1"/>
  <c r="P1688" i="1"/>
  <c r="P1700" i="1"/>
  <c r="P1712" i="1"/>
  <c r="P1724" i="1"/>
  <c r="P1736" i="1"/>
  <c r="P1748" i="1"/>
  <c r="P1760" i="1"/>
  <c r="P1772" i="1"/>
  <c r="P1784" i="1"/>
  <c r="P1796" i="1"/>
  <c r="P1808" i="1"/>
  <c r="P1820" i="1"/>
  <c r="P1832" i="1"/>
  <c r="P1844" i="1"/>
  <c r="P1856" i="1"/>
  <c r="P1868" i="1"/>
  <c r="P1880" i="1"/>
  <c r="P1892" i="1"/>
  <c r="P1904" i="1"/>
  <c r="P1916" i="1"/>
  <c r="P1928" i="1"/>
  <c r="P1940" i="1"/>
  <c r="P1952" i="1"/>
  <c r="P1964" i="1"/>
  <c r="P1976" i="1"/>
  <c r="P1988" i="1"/>
  <c r="P2000" i="1"/>
  <c r="P2012" i="1"/>
  <c r="P2024" i="1"/>
  <c r="P2036" i="1"/>
  <c r="P2048" i="1"/>
  <c r="P2060" i="1"/>
  <c r="P2108" i="1"/>
  <c r="P2120" i="1"/>
  <c r="P2144" i="1"/>
  <c r="P2276" i="1"/>
  <c r="P2288" i="1"/>
  <c r="P2300" i="1"/>
  <c r="P2348" i="1"/>
  <c r="P2372" i="1"/>
  <c r="P2432" i="1"/>
  <c r="P2444" i="1"/>
  <c r="P2456" i="1"/>
  <c r="P2492" i="1"/>
  <c r="P2528" i="1"/>
  <c r="P2552" i="1"/>
  <c r="P2576" i="1"/>
  <c r="P2624" i="1"/>
  <c r="P2660" i="1"/>
  <c r="P2744" i="1"/>
  <c r="P2768" i="1"/>
  <c r="P2792" i="1"/>
  <c r="P2828" i="1"/>
  <c r="P2876" i="1"/>
  <c r="P2924" i="1"/>
  <c r="P2972" i="1"/>
  <c r="P3020" i="1"/>
  <c r="P3332" i="1"/>
  <c r="P3776" i="1"/>
  <c r="P3812" i="1"/>
  <c r="P3836" i="1"/>
  <c r="P3968" i="1"/>
  <c r="P3992" i="1"/>
  <c r="P4016" i="1"/>
  <c r="P4040" i="1"/>
  <c r="P4064" i="1"/>
  <c r="P4100" i="1"/>
  <c r="P4603" i="1"/>
  <c r="P4616" i="1"/>
  <c r="P4736" i="1"/>
  <c r="P4748" i="1"/>
  <c r="P4760" i="1"/>
  <c r="P4844" i="1"/>
  <c r="P4856" i="1"/>
  <c r="P4880" i="1"/>
  <c r="P4904" i="1"/>
  <c r="P4916" i="1"/>
  <c r="P5156" i="1"/>
  <c r="P5240" i="1"/>
  <c r="P5384" i="1"/>
  <c r="P5396" i="1"/>
  <c r="P5420" i="1"/>
  <c r="P5480" i="1"/>
  <c r="P5492" i="1"/>
  <c r="P5516" i="1"/>
  <c r="P5540" i="1"/>
  <c r="P5612" i="1"/>
  <c r="P5624" i="1"/>
  <c r="P5684" i="1"/>
  <c r="P5732" i="1"/>
  <c r="P5756" i="1"/>
  <c r="P5768" i="1"/>
  <c r="P5780" i="1"/>
  <c r="P5792" i="1"/>
  <c r="P5828" i="1"/>
  <c r="P5852" i="1"/>
  <c r="P5864" i="1"/>
  <c r="P5924" i="1"/>
  <c r="P5971" i="1"/>
  <c r="P6044" i="1"/>
  <c r="P6068" i="1"/>
  <c r="P6092" i="1"/>
  <c r="P6104" i="1"/>
  <c r="P6116" i="1"/>
  <c r="P6140" i="1"/>
  <c r="P6224" i="1"/>
  <c r="P6260" i="1"/>
  <c r="P6308" i="1"/>
  <c r="P6368" i="1"/>
  <c r="P6404" i="1"/>
  <c r="P6512" i="1"/>
  <c r="P6620" i="1"/>
  <c r="P6656" i="1"/>
  <c r="P6692" i="1"/>
  <c r="P6872" i="1"/>
  <c r="P6908" i="1"/>
  <c r="P6968" i="1"/>
  <c r="P7196" i="1"/>
  <c r="P7232" i="1"/>
  <c r="P7400" i="1"/>
  <c r="P7436" i="1"/>
  <c r="P7472" i="1"/>
  <c r="P7484" i="1"/>
  <c r="P7496" i="1"/>
  <c r="P7580" i="1"/>
  <c r="P7892" i="1"/>
  <c r="P7916" i="1"/>
  <c r="P7928" i="1"/>
  <c r="P7940" i="1"/>
  <c r="P7952" i="1"/>
  <c r="P7964" i="1"/>
  <c r="P7976" i="1"/>
  <c r="P7988" i="1"/>
  <c r="P8000" i="1"/>
  <c r="P8012" i="1"/>
  <c r="P8024" i="1"/>
  <c r="P8036" i="1"/>
  <c r="P8048" i="1"/>
  <c r="P8060" i="1"/>
  <c r="P8072" i="1"/>
  <c r="P8084" i="1"/>
  <c r="P8096" i="1"/>
  <c r="P8108" i="1"/>
  <c r="P8120" i="1"/>
  <c r="P8144" i="1"/>
  <c r="P8156" i="1"/>
  <c r="P8168" i="1"/>
  <c r="P8192" i="1"/>
  <c r="P8204" i="1"/>
  <c r="P8216" i="1"/>
  <c r="P8228" i="1"/>
  <c r="P8240" i="1"/>
  <c r="P8264" i="1"/>
  <c r="P8276" i="1"/>
  <c r="P8336" i="1"/>
  <c r="P8636" i="1"/>
  <c r="P8996" i="1"/>
  <c r="P9032" i="1"/>
  <c r="P9068" i="1"/>
  <c r="P9080" i="1"/>
  <c r="P9092" i="1"/>
  <c r="P9104" i="1"/>
  <c r="P9164" i="1"/>
  <c r="P9212" i="1"/>
  <c r="P9236" i="1"/>
  <c r="P9284" i="1"/>
  <c r="P9296" i="1"/>
  <c r="P9308" i="1"/>
  <c r="P9356" i="1"/>
  <c r="P9368" i="1"/>
  <c r="P9416" i="1"/>
  <c r="P9656" i="1"/>
  <c r="P9668" i="1"/>
  <c r="P9680" i="1"/>
  <c r="P9692" i="1"/>
  <c r="P9704" i="1"/>
  <c r="P9728" i="1"/>
  <c r="P9788" i="1"/>
  <c r="P9800" i="1"/>
  <c r="P9824" i="1"/>
  <c r="P9872" i="1"/>
  <c r="P10088" i="1"/>
  <c r="P10136" i="1"/>
  <c r="P10172" i="1"/>
  <c r="P10184" i="1"/>
  <c r="P10196" i="1"/>
  <c r="P10208" i="1"/>
  <c r="P10220" i="1"/>
  <c r="P10232" i="1"/>
  <c r="P10244" i="1"/>
  <c r="P10256" i="1"/>
  <c r="P10268" i="1"/>
  <c r="P10292" i="1"/>
  <c r="P10304" i="1"/>
  <c r="P10316" i="1"/>
  <c r="P10328" i="1"/>
  <c r="P10352" i="1"/>
  <c r="P10376" i="1"/>
  <c r="P10448" i="1"/>
  <c r="P10484" i="1"/>
  <c r="P11288" i="1"/>
  <c r="P11300" i="1"/>
  <c r="P11312" i="1"/>
  <c r="P11324" i="1"/>
  <c r="P11336" i="1"/>
  <c r="P11348" i="1"/>
  <c r="P11360" i="1"/>
  <c r="P11372" i="1"/>
  <c r="P11384" i="1"/>
  <c r="P11396" i="1"/>
  <c r="P11408" i="1"/>
  <c r="P11420" i="1"/>
  <c r="P11432" i="1"/>
  <c r="P11444" i="1"/>
  <c r="P11456" i="1"/>
  <c r="P11468" i="1"/>
  <c r="P11480" i="1"/>
  <c r="P11492" i="1"/>
  <c r="P11504" i="1"/>
  <c r="P11516" i="1"/>
  <c r="P11528" i="1"/>
  <c r="P11540" i="1"/>
  <c r="P11552" i="1"/>
  <c r="P11564" i="1"/>
  <c r="P11576" i="1"/>
  <c r="P11600" i="1"/>
  <c r="P11612" i="1"/>
  <c r="P11624" i="1"/>
  <c r="P11636" i="1"/>
  <c r="P11648" i="1"/>
  <c r="P12008" i="1"/>
  <c r="P12188" i="1"/>
  <c r="P12200" i="1"/>
  <c r="P12212" i="1"/>
  <c r="P12224" i="1"/>
  <c r="P12236" i="1"/>
  <c r="P12248" i="1"/>
  <c r="P12260" i="1"/>
  <c r="P12272" i="1"/>
  <c r="P12284" i="1"/>
  <c r="P12296" i="1"/>
  <c r="P12308" i="1"/>
  <c r="P12332" i="1"/>
  <c r="P12344" i="1"/>
  <c r="P12356" i="1"/>
  <c r="P12368" i="1"/>
  <c r="P12404" i="1"/>
  <c r="P12440" i="1"/>
  <c r="P12452" i="1"/>
  <c r="P12464" i="1"/>
  <c r="P12476" i="1"/>
  <c r="P12488" i="1"/>
  <c r="P12536" i="1"/>
  <c r="P12548" i="1"/>
  <c r="P12596" i="1"/>
  <c r="P12620" i="1"/>
  <c r="P12644" i="1"/>
  <c r="P12656" i="1"/>
  <c r="P12668" i="1"/>
  <c r="P12692" i="1"/>
  <c r="P12740" i="1"/>
  <c r="P12764" i="1"/>
  <c r="P12908" i="1"/>
  <c r="P13064" i="1"/>
  <c r="P13076" i="1"/>
  <c r="P13184" i="1"/>
  <c r="P13232" i="1"/>
  <c r="P13268" i="1"/>
  <c r="P13280" i="1"/>
  <c r="P13292" i="1"/>
  <c r="P13556" i="1"/>
  <c r="P13592" i="1"/>
  <c r="P13604" i="1"/>
  <c r="P13616" i="1"/>
  <c r="P13628" i="1"/>
  <c r="P13640" i="1"/>
  <c r="P13652" i="1"/>
  <c r="P13676" i="1"/>
  <c r="P13724" i="1"/>
  <c r="P13736" i="1"/>
  <c r="P13760" i="1"/>
  <c r="P13772" i="1"/>
  <c r="P13784" i="1"/>
  <c r="P13808" i="1"/>
  <c r="P13832" i="1"/>
  <c r="P13856" i="1"/>
  <c r="P13868" i="1"/>
  <c r="P13904" i="1"/>
  <c r="P13916" i="1"/>
  <c r="P13928" i="1"/>
  <c r="P13940" i="1"/>
  <c r="P13964" i="1"/>
  <c r="P13976" i="1"/>
  <c r="P13988" i="1"/>
  <c r="P14000" i="1"/>
  <c r="P14012" i="1"/>
  <c r="P14024" i="1"/>
  <c r="P14048" i="1"/>
  <c r="P14060" i="1"/>
  <c r="P14072" i="1"/>
  <c r="P14360" i="1"/>
  <c r="P14888" i="1"/>
  <c r="P14900" i="1"/>
  <c r="P14912" i="1"/>
  <c r="P14924" i="1"/>
  <c r="P14936" i="1"/>
  <c r="P14960" i="1"/>
  <c r="P14972" i="1"/>
  <c r="P14984" i="1"/>
  <c r="P14996" i="1"/>
  <c r="P15008" i="1"/>
  <c r="P15020" i="1"/>
  <c r="P15068" i="1"/>
  <c r="P15080" i="1"/>
  <c r="P15092" i="1"/>
  <c r="P15104" i="1"/>
  <c r="P15140" i="1"/>
  <c r="P15188" i="1"/>
  <c r="P15212" i="1"/>
  <c r="P15236" i="1"/>
  <c r="P15260" i="1"/>
  <c r="P15296" i="1"/>
  <c r="P15308" i="1"/>
  <c r="P15344" i="1"/>
  <c r="P15368" i="1"/>
  <c r="P15404" i="1"/>
  <c r="P15416" i="1"/>
  <c r="P15428" i="1"/>
  <c r="P15476" i="1"/>
  <c r="P15500" i="1"/>
  <c r="P15512" i="1"/>
  <c r="P15572" i="1"/>
  <c r="P15584" i="1"/>
  <c r="P15620" i="1"/>
  <c r="P15656" i="1"/>
  <c r="P15668" i="1"/>
  <c r="P15692" i="1"/>
  <c r="P15728" i="1"/>
  <c r="P15764" i="1"/>
  <c r="P15812" i="1"/>
  <c r="P15848" i="1"/>
  <c r="P15872" i="1"/>
  <c r="P16016" i="1"/>
  <c r="P16028" i="1"/>
  <c r="P16064" i="1"/>
  <c r="P16076" i="1"/>
  <c r="P16100" i="1"/>
  <c r="P16124" i="1"/>
  <c r="P16208" i="1"/>
  <c r="P16220" i="1"/>
  <c r="P16232" i="1"/>
  <c r="P16244" i="1"/>
  <c r="P16268" i="1"/>
  <c r="P16280" i="1"/>
  <c r="P16448" i="1"/>
  <c r="P16460" i="1"/>
  <c r="P16496" i="1"/>
  <c r="P16508" i="1"/>
  <c r="P16592" i="1"/>
  <c r="P16700" i="1"/>
  <c r="P16784" i="1"/>
  <c r="P16820" i="1"/>
  <c r="P16832" i="1"/>
  <c r="P16844" i="1"/>
  <c r="P16904" i="1"/>
  <c r="P16928" i="1"/>
  <c r="P16940" i="1"/>
  <c r="P16952" i="1"/>
  <c r="P17072" i="1"/>
  <c r="P17096" i="1"/>
  <c r="P17108" i="1"/>
  <c r="P17192" i="1"/>
  <c r="P17252" i="1"/>
  <c r="P17312" i="1"/>
  <c r="P17348" i="1"/>
</calcChain>
</file>

<file path=xl/sharedStrings.xml><?xml version="1.0" encoding="utf-8"?>
<sst xmlns="http://schemas.openxmlformats.org/spreadsheetml/2006/main" count="114308" uniqueCount="7355">
  <si>
    <t>ns1:name</t>
  </si>
  <si>
    <t>ns1:description</t>
  </si>
  <si>
    <t>id</t>
  </si>
  <si>
    <t>ns1:color</t>
  </si>
  <si>
    <t>ns1:scale</t>
  </si>
  <si>
    <t>ns1:href</t>
  </si>
  <si>
    <t>ns1:scale2</t>
  </si>
  <si>
    <t>id3</t>
  </si>
  <si>
    <t>ns1:key</t>
  </si>
  <si>
    <t>ns1:styleUrl</t>
  </si>
  <si>
    <t>ns1:name4</t>
  </si>
  <si>
    <t>ns1:name5</t>
  </si>
  <si>
    <t>ns1:description6</t>
  </si>
  <si>
    <t>ns1:styleUrl7</t>
  </si>
  <si>
    <t>name</t>
  </si>
  <si>
    <t>ns1:value</t>
  </si>
  <si>
    <t>ns1:coordinates</t>
  </si>
  <si>
    <t>บ้านใกล้เรือนเคียง</t>
  </si>
  <si>
    <t>icon-1603-757575-normal</t>
  </si>
  <si>
    <t>ff757575</t>
  </si>
  <si>
    <t>https://www.gstatic.com/mapspro/images/stock/503-wht-blank_maps.png</t>
  </si>
  <si>
    <t>icon-1603-757575-highlight</t>
  </si>
  <si>
    <t>icon-1603-880E4F-normal</t>
  </si>
  <si>
    <t>ff4f0e88</t>
  </si>
  <si>
    <t>icon-1603-880E4F-highlight</t>
  </si>
  <si>
    <t>icon-1603-FBC02D-normal</t>
  </si>
  <si>
    <t>ff2dc0fb</t>
  </si>
  <si>
    <t>icon-1603-FBC02D-highlight</t>
  </si>
  <si>
    <t>icon-1603-FF5252-normal</t>
  </si>
  <si>
    <t>ff5252ff</t>
  </si>
  <si>
    <t>icon-1603-FF5252-highlight</t>
  </si>
  <si>
    <t>icon-1603-FFEA00-normal</t>
  </si>
  <si>
    <t>ff00eaff</t>
  </si>
  <si>
    <t>icon-1603-FFEA00-highlight</t>
  </si>
  <si>
    <t>icon-1603-757575</t>
  </si>
  <si>
    <t>normal</t>
  </si>
  <si>
    <t>#icon-1603-757575-normal</t>
  </si>
  <si>
    <t>highlight</t>
  </si>
  <si>
    <t>#icon-1603-757575-highlight</t>
  </si>
  <si>
    <t>icon-1603-880E4F</t>
  </si>
  <si>
    <t>#icon-1603-880E4F-normal</t>
  </si>
  <si>
    <t>#icon-1603-880E4F-highlight</t>
  </si>
  <si>
    <t>icon-1603-FBC02D</t>
  </si>
  <si>
    <t>#icon-1603-FBC02D-normal</t>
  </si>
  <si>
    <t>#icon-1603-FBC02D-highlight</t>
  </si>
  <si>
    <t>icon-1603-FF5252</t>
  </si>
  <si>
    <t>#icon-1603-FF5252-normal</t>
  </si>
  <si>
    <t>#icon-1603-FF5252-highlight</t>
  </si>
  <si>
    <t>icon-1603-FFEA00</t>
  </si>
  <si>
    <t>#icon-1603-FFEA00-normal</t>
  </si>
  <si>
    <t>#icon-1603-FFEA00-highlight</t>
  </si>
  <si>
    <t>TakeCareNeighbor</t>
  </si>
  <si>
    <t>ชุมชนเย็นอากาศ 2</t>
  </si>
  <si>
    <t>name: &lt;br&gt;description: &lt;br&gt;Zone: กลุ่มเขตกรุงเทพใต้&lt;br&gt;Population: 4336&lt;br&gt;District: เขตยานนาวา&lt;br&gt;Sub-dist.: แขวงช่องนนทรีย์&lt;br&gt;Contact P.: นาง สําลี ศรีระพุก&lt;br&gt;Tel.: 086-911-4196&lt;br&gt;Urgnt Need: ต้องการหน้ากากอนามัย น้ำยาฆ่าเชื้อ และเจลล้างมือแอลกอฮอล์&lt;br&gt;Comm. Type: ชุมชนแออัด&lt;br&gt;Housholds: 295&lt;br&gt;DensityTH: หนาแน่นมาก</t>
  </si>
  <si>
    <t>#icon-1603-FF5252</t>
  </si>
  <si>
    <t>100.551283,13.711385,0</t>
  </si>
  <si>
    <t>description</t>
  </si>
  <si>
    <t>Zone</t>
  </si>
  <si>
    <t>กลุ่มเขตกรุงเทพใต้</t>
  </si>
  <si>
    <t>Population</t>
  </si>
  <si>
    <t>District</t>
  </si>
  <si>
    <t>เขตยานนาวา</t>
  </si>
  <si>
    <t>Sub-dist.</t>
  </si>
  <si>
    <t>แขวงช่องนนทรีย์</t>
  </si>
  <si>
    <t>Contact P.</t>
  </si>
  <si>
    <t>นาง สําลี ศรีระพุก</t>
  </si>
  <si>
    <t>Tel.</t>
  </si>
  <si>
    <t>086-911-4196</t>
  </si>
  <si>
    <t>Urgnt Need</t>
  </si>
  <si>
    <t>ต้องการหน้ากากอนามัย น้ำยาฆ่าเชื้อ และเจลล้างมือแอลกอฮอล์</t>
  </si>
  <si>
    <t>Comm. Type</t>
  </si>
  <si>
    <t>ชุมชนแออัด</t>
  </si>
  <si>
    <t>Housholds</t>
  </si>
  <si>
    <t>DensityTH</t>
  </si>
  <si>
    <t>หนาแน่นมาก</t>
  </si>
  <si>
    <t>ชุมชนเชื้อเพลิงพัฒนา</t>
  </si>
  <si>
    <t>name: &lt;br&gt;description: &lt;br&gt;Zone: กลุ่มเขตกรุงเทพใต้&lt;br&gt;Population: 3392&lt;br&gt;District: เขตยานนาวา&lt;br&gt;Sub-dist.: แขวงช่องนนทรีย์&lt;br&gt;Contact P.: นาง ภชสร ชัยภูริสุกุล&lt;br&gt;Tel.: 089-038-5641&lt;br&gt;Urgnt Need: -ต้องการหน้ากากอนามัย น้ำยาฆ่าเชื้อ และเจลล้างมือแอลกอฮอล์  &lt;br&gt;-ต้องการข้าวสาร อาหารแห้ง จำนวน 560 หลังคาเรือน&lt;br&gt;Comm. Type: ชุมชนแออัด&lt;br&gt;Housholds: 542&lt;br&gt;DensityTH: หนาแน่นปานกลาง</t>
  </si>
  <si>
    <t>#icon-1603-FBC02D</t>
  </si>
  <si>
    <t>100.553059,13.711026,0</t>
  </si>
  <si>
    <t>นาง ภชสร ชัยภูริสุกุล</t>
  </si>
  <si>
    <t>089-038-5641</t>
  </si>
  <si>
    <t>-ต้องการหน้ากากอนามัย น้ำยาฆ่าเชื้อ และเจลล้างมือแอลกอฮอล์  
-ต้องการข้าวสาร อาหารแห้ง จำนวน 560 หลังคาเรือน</t>
  </si>
  <si>
    <t>หนาแน่นปานกลาง</t>
  </si>
  <si>
    <t>ชุมชนร่วมพัฒนาเชื้อเพลิง 2</t>
  </si>
  <si>
    <t>name: &lt;br&gt;description: &lt;br&gt;Zone: กลุ่มเขตกรุงเทพใต้&lt;br&gt;Population: 2937&lt;br&gt;District: เขตยานนาวา&lt;br&gt;Sub-dist.: แขวงช่องนนทรีย์&lt;br&gt;Contact P.: นาง ภมรรัตน์ ผลวาทิตย์&lt;br&gt;Tel.: 085-483-9930&lt;br&gt;Urgnt Need: -ต้องการหน้ากากอนามัย น้ำยาฆ่าเชื้อสำหรับฉีดพ่น และเจลล้างมือแอลกอฮอล์  &lt;br&gt;-ต้องการข้าวสาร อาหารแห้ง&lt;br&gt;Comm. Type: ชุมชนแออัด&lt;br&gt;Housholds: 170&lt;br&gt;DensityTH: หนาแน่นปานกลาง</t>
  </si>
  <si>
    <t>100.550467,13.708045,0</t>
  </si>
  <si>
    <t>นาง ภมรรัตน์ ผลวาทิตย์</t>
  </si>
  <si>
    <t>085-483-9930</t>
  </si>
  <si>
    <t>ชุมชนคลองขวาง</t>
  </si>
  <si>
    <t>name: &lt;br&gt;description: &lt;br&gt;Zone: กลุ่มเขตกรุงเทพใต้&lt;br&gt;Population: 3077&lt;br&gt;District: เขตยานนาวา&lt;br&gt;Sub-dist.: แขวงช่องนนทรีย์&lt;br&gt;Contact P.: นาย ประสิทธิ์ หามนตรี&lt;br&gt;Tel.: 085-223-4995&lt;br&gt;Urgnt Need: -ต้องการหน้ากากอนามัยและเจลล้างมือแอลกอฮอล์ &lt;br&gt;-ต้องการวัสดุก่อสร้างบ้าน เนื่องจากมีบ้านในชุมชนโดนไฟไหม้ 54 หลัง&lt;br&gt;Comm. Type: ชุมชนแออัด&lt;br&gt;Housholds: 144&lt;br&gt;DensityTH: หนาแน่นปานกลาง</t>
  </si>
  <si>
    <t>100.549118,13.707035,0</t>
  </si>
  <si>
    <t>นาย ประสิทธิ์ หามนตรี</t>
  </si>
  <si>
    <t>085-223-4995</t>
  </si>
  <si>
    <t>-ต้องการหน้ากากอนามัยและเจลล้างมือแอลกอฮอล์ 
-ต้องการวัสดุก่อสร้างบ้าน เนื่องจากมีบ้านในชุมชนโดนไฟไหม้ 54 หลัง</t>
  </si>
  <si>
    <t>ชุมชนวัดช่องลม</t>
  </si>
  <si>
    <t>name: &lt;br&gt;description: &lt;br&gt;Zone: กลุ่มเขตกรุงเทพใต้&lt;br&gt;Population: 2984&lt;br&gt;District: เขตยานนาวา&lt;br&gt;Sub-dist.: แขวงช่องนนทรีย์&lt;br&gt;Contact P.: นาย ระพิน เออกูล&lt;br&gt;Tel.: 089-110-2526&lt;br&gt;Urgnt Need: &lt;br&gt;Comm. Type: ชุมชนแออัด&lt;br&gt;Housholds: 124&lt;br&gt;DensityTH: หนาแน่นปานกลาง</t>
  </si>
  <si>
    <t>100.547879,13.705881,0</t>
  </si>
  <si>
    <t>นาย ระพิน เออกูล</t>
  </si>
  <si>
    <t>089-110-2526</t>
  </si>
  <si>
    <t>ชุมชนสามัคคีร่วมใจ</t>
  </si>
  <si>
    <t>name: &lt;br&gt;description: &lt;br&gt;Zone: กลุ่มเขตกรุงเทพใต้&lt;br&gt;Population: 3544&lt;br&gt;District: เขตยานนาวา&lt;br&gt;Sub-dist.: แขวงช่องนนทรีย์&lt;br&gt;Contact P.: สมศักดิ์ เสมแย้ม&lt;br&gt;Tel.: 094-608-0972&lt;br&gt;Urgnt Need: &lt;br&gt;Comm. Type: ชุมชนแออัด&lt;br&gt;Housholds: 127&lt;br&gt;DensityTH: หนาแน่นปานกลาง</t>
  </si>
  <si>
    <t>100.544914,13.698283,0</t>
  </si>
  <si>
    <t>สมศักดิ์ เสมแย้ม</t>
  </si>
  <si>
    <t>094-608-0972</t>
  </si>
  <si>
    <t>ชุมชนคาลเท็กซ์</t>
  </si>
  <si>
    <t>name: &lt;br&gt;description: &lt;br&gt;Zone: กลุ่มเขตกรุงเทพใต้&lt;br&gt;Population: 3777&lt;br&gt;District: เขตยานนาวา&lt;br&gt;Sub-dist.: แขวงช่องนนทรีย์&lt;br&gt;Contact P.: นาง บุญพิศ ฟ้อนกระโทก&lt;br&gt;Tel.: 064-542-5924&lt;br&gt;Urgnt Need: -ต้องการหน้ากากอนามัย น้ำยาฆ่าเชื้อ และเจลล้างมือแอลกอฮอล์  &lt;br&gt;-ต้องการข้าวสาร อาหารแห้ง&lt;br&gt;Comm. Type: ชุมชนแออัด&lt;br&gt;Housholds: 87&lt;br&gt;DensityTH: หนาแน่นปานกลาง</t>
  </si>
  <si>
    <t>100.547088,13.695886,0</t>
  </si>
  <si>
    <t>นาง บุญพิศ ฟ้อนกระโทก</t>
  </si>
  <si>
    <t>064-542-5924</t>
  </si>
  <si>
    <t>ชุมชนร่วมพัฒนาวัดช่องนนทรี</t>
  </si>
  <si>
    <t>name: &lt;br&gt;description: &lt;br&gt;Zone: กลุ่มเขตกรุงเทพใต้&lt;br&gt;Population: 4849&lt;br&gt;District: เขตยานนาวา&lt;br&gt;Sub-dist.: แขวงช่องนนทรีย์&lt;br&gt;Contact P.: นาย ถวิล เหล่างาม&lt;br&gt;Tel.: 081-689-4380&lt;br&gt;Urgnt Need: ต้องการหน้ากากอนามัย น้ำยาฆ่าเชื้อ และเจลล้างมือแอลกอฮอล์&lt;br&gt;Comm. Type: ชุมชนแออัด&lt;br&gt;Housholds: 500&lt;br&gt;DensityTH: หนาแน่นมาก</t>
  </si>
  <si>
    <t>100.545899,13.691406,0</t>
  </si>
  <si>
    <t>นาย ถวิล เหล่างาม</t>
  </si>
  <si>
    <t>081-689-4380</t>
  </si>
  <si>
    <t>ชุมชนบัวหลวง</t>
  </si>
  <si>
    <t>name: &lt;br&gt;description: &lt;br&gt;Zone: กลุ่มเขตกรุงเทพใต้&lt;br&gt;Population: 5922&lt;br&gt;District: เขตยานนาวา&lt;br&gt;Sub-dist.: แขวงช่องนนทรีย์&lt;br&gt;Contact P.: ชัชฌาบดี ภมรพิบูลย์&lt;br&gt;Tel.: 081-9109222&lt;br&gt;Urgnt Need: -ต้องการหน้ากากอนามัย น้ำยาฆ่าเชื้อ และเจลล้างมือแอลกอฮอล์  &lt;br&gt;-ต้องการข้าวสาร อาหารแห้ง&lt;br&gt;-ในชุมชนมีผู้ป่วยติดเตียง 3 คน ผู้พิการ 1 คน&lt;br&gt;Comm. Type: ชุมชนแออัด&lt;br&gt;Housholds: 44&lt;br&gt;DensityTH: หนาแน่นมาก</t>
  </si>
  <si>
    <t>100.544795,13.689569,0</t>
  </si>
  <si>
    <t>ชัชฌาบดี ภมรพิบูลย์</t>
  </si>
  <si>
    <t>081-9109222</t>
  </si>
  <si>
    <t>-ต้องการหน้ากากอนามัย น้ำยาฆ่าเชื้อ และเจลล้างมือแอลกอฮอล์  
-ต้องการข้าวสาร อาหารแห้ง
-ในชุมชนมีผู้ป่วยติดเตียง 3 คน ผู้พิการ 1 คน</t>
  </si>
  <si>
    <t>ชุมชนซอยสรรค์สุข</t>
  </si>
  <si>
    <t>name: &lt;br&gt;description: &lt;br&gt;Zone: กลุ่มเขตกรุงเทพใต้&lt;br&gt;Population: 4709&lt;br&gt;District: เขตยานนาวา&lt;br&gt;Sub-dist.: แขวงช่องนนทรีย์&lt;br&gt;Contact P.: นาย เลิศ ศรีวรรณะ&lt;br&gt;Tel.: 099-006-6900&lt;br&gt;Urgnt Need: ต้องการหน้ากากอนามัย น้ำยาฆ่าเชื้อ และเจลล้างมือแอลกอฮอล์&lt;br&gt;Comm. Type: ชุมชนแออัด&lt;br&gt;Housholds: 39&lt;br&gt;DensityTH: หนาแน่นมาก</t>
  </si>
  <si>
    <t>100.538901,13.689384,0</t>
  </si>
  <si>
    <t>นาย เลิศ ศรีวรรณะ</t>
  </si>
  <si>
    <t>099-006-6900</t>
  </si>
  <si>
    <t>ชุมชนวัดคลองภูมิ</t>
  </si>
  <si>
    <t>name: &lt;br&gt;description: &lt;br&gt;Zone: กลุ่มเขตกรุงเทพใต้&lt;br&gt;Population: 4989&lt;br&gt;District: เขตยานนาวา&lt;br&gt;Sub-dist.: แขวงช่องนนทรีย์&lt;br&gt;Contact P.: นาง สุพร นิ่มทองคํา&lt;br&gt;Tel.: 082-326-5569&lt;br&gt;Urgnt Need: ต้องการหน้ากากอนามัยและเจลล้างมือแอลกอฮอล์ โดยด่วน&lt;br&gt;Comm. Type: ชุมชนเมือง&lt;br&gt;Housholds: 135&lt;br&gt;DensityTH: หนาแน่นมาก</t>
  </si>
  <si>
    <t>100.545812,13.680135,0</t>
  </si>
  <si>
    <t>นาง สุพร นิ่มทองคํา</t>
  </si>
  <si>
    <t>082-326-5569</t>
  </si>
  <si>
    <t>ต้องการหน้ากากอนามัยและเจลล้างมือแอลกอฮอล์ โดยด่วน</t>
  </si>
  <si>
    <t>ชุมชนเมือง</t>
  </si>
  <si>
    <t>ชุมชนข้างซอยพัฒนาการ 1</t>
  </si>
  <si>
    <t>name: &lt;br&gt;description: &lt;br&gt;Zone: กลุ่มเขตกรุงเทพใต้&lt;br&gt;Population: 4663&lt;br&gt;District: เขตยานนาวา&lt;br&gt;Sub-dist.: แขวงบางโพงพาง&lt;br&gt;Contact P.: นาย บุญส่ง ศรีประพัฒน์&lt;br&gt;Tel.: 081-323-1518&lt;br&gt;Urgnt Need: ต้องการหน้ากากอนามัย น้ำยาฆ่าเชื้อสำหรับฉีดพ่น และเจลล้างมือแอลกอฮอล์&lt;br&gt;Comm. Type: &lt;br&gt;Housholds: &lt;br&gt;DensityTH: หนาแน่นมาก</t>
  </si>
  <si>
    <t>100.529237,13.683741,0</t>
  </si>
  <si>
    <t>แขวงบางโพงพาง</t>
  </si>
  <si>
    <t>นาย บุญส่ง ศรีประพัฒน์</t>
  </si>
  <si>
    <t>081-323-1518</t>
  </si>
  <si>
    <t>ต้องการหน้ากากอนามัย น้ำยาฆ่าเชื้อสำหรับฉีดพ่น และเจลล้างมือแอลกอฮอล์</t>
  </si>
  <si>
    <t>ชุมชนปรีชา 1</t>
  </si>
  <si>
    <t>name: &lt;br&gt;description: &lt;br&gt;Zone: กลุ่มเขตกรุงเทพใต้&lt;br&gt;Population: 3777&lt;br&gt;District: เขตยานนาวา&lt;br&gt;Sub-dist.: แขวงบางโพงพาง&lt;br&gt;Contact P.: นาย นิพนธ์ โพธิ์เนียม&lt;br&gt;Tel.: 097-110-4951&lt;br&gt;Urgnt Need: -ต้องการหน้ากากอนามัย น้ำยาฆ่าเชื้อ และเจลล้างมือแอลกอฮอล์  &lt;br&gt;-ต้องการข้าวสาร อาหารแห้ง&lt;br&gt;Comm. Type: ชุมชนเมือง&lt;br&gt;Housholds: 140&lt;br&gt;DensityTH: หนาแน่นปานกลาง</t>
  </si>
  <si>
    <t>100.534203,13.682538,0</t>
  </si>
  <si>
    <t>นาย นิพนธ์ โพธิ์เนียม</t>
  </si>
  <si>
    <t>097-110-4951</t>
  </si>
  <si>
    <t>ชุมชนเศตะพราหมณ์</t>
  </si>
  <si>
    <t>name: &lt;br&gt;description: &lt;br&gt;Zone: กลุ่มเขตกรุงเทพใต้&lt;br&gt;Population: 5222&lt;br&gt;District: เขตยานนาวา&lt;br&gt;Sub-dist.: แขวงบางโพงพาง&lt;br&gt;Contact P.: นาย สมพงษ์ อินทร์จ้อย&lt;br&gt;Tel.: 087-500-5595&lt;br&gt;Urgnt Need: -ต้องการหน้ากากอนามัย น้ำยาฆ่าเชื้อ และเจลล้างมือแอลกอฮอล์  &lt;br&gt;-ต้องการข้าวสาร อาหารแห้ง&lt;br&gt;Comm. Type: &lt;br&gt;Housholds: &lt;br&gt;DensityTH: หนาแน่นมาก</t>
  </si>
  <si>
    <t>100.535409,13.683638,0</t>
  </si>
  <si>
    <t>นาย สมพงษ์ อินทร์จ้อย</t>
  </si>
  <si>
    <t>087-500-5595</t>
  </si>
  <si>
    <t>ชุมชนโสณมัยอร่ามดวง</t>
  </si>
  <si>
    <t>name: &lt;br&gt;description: &lt;br&gt;Zone: กลุ่มเขตกรุงเทพใต้&lt;br&gt;Population: 3730&lt;br&gt;District: เขตยานนาวา&lt;br&gt;Sub-dist.: แขวงบางโพงพาง&lt;br&gt;Contact P.: นาย หมัด โต๊ะทอง&lt;br&gt;Tel.: 085-917-8946&lt;br&gt;Urgnt Need: ต้องการหน้ากากอนามัย น้ำยาฆ่าเชื้อ และเจลล้างมือแอลกอฮอล์&lt;br&gt;Comm. Type: &lt;br&gt;Housholds: &lt;br&gt;DensityTH: หนาแน่นปานกลาง</t>
  </si>
  <si>
    <t>100.529416,13.694608,0</t>
  </si>
  <si>
    <t>นาย หมัด โต๊ะทอง</t>
  </si>
  <si>
    <t>085-917-8946</t>
  </si>
  <si>
    <t>ชุมชนคลองด่าน</t>
  </si>
  <si>
    <t>name: &lt;br&gt;description: &lt;br&gt;Zone: กลุ่มเขตกรุงเทพใต้&lt;br&gt;Population: 4290&lt;br&gt;District: เขตยานนาวา&lt;br&gt;Sub-dist.: แขวงบางโพงพาง&lt;br&gt;Contact P.: นาย โชคชัย พันธุ์ประดิษฐ์&lt;br&gt;Tel.: 086-021-1425&lt;br&gt;Urgnt Need: ต้องการหน้ากากอนามัย น้ำยาฆ่าเชื้อ และเจลล้างมือ&lt;br&gt;Comm. Type: ชุมชนเมือง&lt;br&gt;Housholds: 115&lt;br&gt;DensityTH: หนาแน่นมาก</t>
  </si>
  <si>
    <t>100.539026,13.676719,0</t>
  </si>
  <si>
    <t>นาย โชคชัย พันธุ์ประดิษฐ์</t>
  </si>
  <si>
    <t>086-021-1425</t>
  </si>
  <si>
    <t>ต้องการหน้ากากอนามัย น้ำยาฆ่าเชื้อ และเจลล้างมือ</t>
  </si>
  <si>
    <t>ชุมชนปากคลองช่องนนทรี</t>
  </si>
  <si>
    <t>name: &lt;br&gt;description: &lt;br&gt;Zone: กลุ่มเขตกรุงเทพใต้&lt;br&gt;Population: 3077&lt;br&gt;District: เขตยานนาวา&lt;br&gt;Sub-dist.: แขวงช่องนนทรีย์&lt;br&gt;Contact P.: นาย อนุศักดิ์ คําทองสุข&lt;br&gt;Tel.: 086-380-7201&lt;br&gt;Urgnt Need: -ต้องการหน้ากากอนามัย น้ำยาฆ่าเชื้อ และเจลล้างมือแอลกอฮอล์  &lt;br&gt;-ต้องการข้าวสาร อาหารแห้ง&lt;br&gt;Comm. Type: ชุมชนแออัด&lt;br&gt;Housholds: 48&lt;br&gt;DensityTH: หนาแน่นปานกลาง</t>
  </si>
  <si>
    <t>100.549166,13.694497,0</t>
  </si>
  <si>
    <t>นาย อนุศักดิ์ คําทองสุข</t>
  </si>
  <si>
    <t>086-380-7201</t>
  </si>
  <si>
    <t>ชุมชนหลังสมาคมโรงเรียนไทย-ญี่ปุ่น</t>
  </si>
  <si>
    <t>name: &lt;br&gt;description: &lt;br&gt;Zone: กลุ่มเขตกรุงเทพกลาง&lt;br&gt;Population: 2663&lt;br&gt;District: เขตห้วยขวาง&lt;br&gt;Sub-dist.: แขวงบางกะปิ&lt;br&gt;Contact P.: นาง สมใจ แพรอด&lt;br&gt;Tel.: 080-091-0175&lt;br&gt;Urgnt Need: -ต้องการเจลล้างมือ หน้ากากอนามัย และน้ำยาฆ่าเชื้อ&lt;br&gt;-ต้องการอาหารแห้ง&lt;br&gt;Comm. Type: ชุมชนแออัด&lt;br&gt;Housholds: 66&lt;br&gt;DensityTH: หนาแน่นปานกลาง</t>
  </si>
  <si>
    <t>100.592733,13.761373,0</t>
  </si>
  <si>
    <t>กลุ่มเขตกรุงเทพกลาง</t>
  </si>
  <si>
    <t>เขตห้วยขวาง</t>
  </si>
  <si>
    <t>แขวงบางกะปิ</t>
  </si>
  <si>
    <t>นาง สมใจ แพรอด</t>
  </si>
  <si>
    <t>080-091-0175</t>
  </si>
  <si>
    <t>ชุมชนซอยรุ่งเรืองตอนปลาย</t>
  </si>
  <si>
    <t>name: &lt;br&gt;description: &lt;br&gt;Zone: กลุ่มเขตกรุงเทพกลาง&lt;br&gt;Population: 4655&lt;br&gt;District: เขตห้วยขวาง&lt;br&gt;Sub-dist.: แขวงสามเสนนอก&lt;br&gt;Contact P.: นาง ชนิดา กวางทอง&lt;br&gt;Tel.: 089-206-2420&lt;br&gt;Urgnt Need: -ต้องการเจลล้างมือและหน้ากากอนามัย&lt;br&gt;-ต้องการอาหารแห้ง&lt;br&gt;Comm. Type: &lt;br&gt;Housholds: &lt;br&gt;DensityTH: หนาแน่นมาก</t>
  </si>
  <si>
    <t>100.575952,13.796208,0</t>
  </si>
  <si>
    <t>แขวงสามเสนนอก</t>
  </si>
  <si>
    <t>นาง ชนิดา กวางทอง</t>
  </si>
  <si>
    <t>089-206-2420</t>
  </si>
  <si>
    <t>ชุมชนริมคลองบางซื่อรัชดาภิเษก</t>
  </si>
  <si>
    <t>name: &lt;br&gt;description: &lt;br&gt;Zone: กลุ่มเขตกรุงเทพกลาง&lt;br&gt;Population: 4834&lt;br&gt;District: เขตห้วยขวาง&lt;br&gt;Sub-dist.: แขวงสามเสนนอก&lt;br&gt;Contact P.: นาง สมศรี สวนเสริม&lt;br&gt;Tel.: 089-126-3283&lt;br&gt;Urgnt Need: -ต้องการเจลล้างมือและน้ำยาฆ่าเชื้อ &lt;br&gt;-ต้องการอาหารแห้ง&lt;br&gt;Comm. Type: ชุมชนแออัด&lt;br&gt;Housholds: 52&lt;br&gt;DensityTH: หนาแน่นมาก</t>
  </si>
  <si>
    <t>100.574986,13.796861,0</t>
  </si>
  <si>
    <t>นาง สมศรี สวนเสริม</t>
  </si>
  <si>
    <t>089-126-3283</t>
  </si>
  <si>
    <t>ชุมชนริมคลองบางซื่อ ลาดพร้าว 42-44</t>
  </si>
  <si>
    <t>name: &lt;br&gt;description: &lt;br&gt;Zone: กลุ่มเขตกรุงเทพกลาง&lt;br&gt;Population: 4295&lt;br&gt;District: เขตห้วยขวาง&lt;br&gt;Sub-dist.: แขวงสามเสนนอก&lt;br&gt;Contact P.: นางสาว มาลัย ถังปาน&lt;br&gt;Tel.: 089-424-1819&lt;br&gt;Urgnt Need: -ต้องการเจลล้างมือและน้ำยาฆ่าเชื้อ &lt;br&gt;-ต้องการอาหารจำพวกไข่ นม ข้าวสาร น้ำดื่ม&lt;br&gt;Comm. Type: &lt;br&gt;Housholds: &lt;br&gt;DensityTH: หนาแน่นมาก</t>
  </si>
  <si>
    <t>100.581255,13.798157,0</t>
  </si>
  <si>
    <t>นางสาว มาลัย ถังปาน</t>
  </si>
  <si>
    <t>089-424-1819</t>
  </si>
  <si>
    <t>ชุมชนริมคลองบางซื่อ ลาดพร้าว 46</t>
  </si>
  <si>
    <t>name: &lt;br&gt;description: &lt;br&gt;Zone: กลุ่มเขตกรุงเทพกลาง&lt;br&gt;Population: 3863&lt;br&gt;District: เขตห้วยขวาง&lt;br&gt;Sub-dist.: แขวงสามเสนนอก&lt;br&gt;Contact P.: นาย ทองปาน สุดโต&lt;br&gt;Tel.: 095-413-8183&lt;br&gt;Urgnt Need: -ต้องการเจลล้างมือและหน้ากากอนามัย&lt;br&gt;-ต้องการอาหารแห้ง&lt;br&gt;Comm. Type: &lt;br&gt;Housholds: &lt;br&gt;DensityTH: หนาแน่นปานกลาง</t>
  </si>
  <si>
    <t>100.584875,13.798909,0</t>
  </si>
  <si>
    <t>นาย ทองปาน สุดโต</t>
  </si>
  <si>
    <t>095-413-8183</t>
  </si>
  <si>
    <t>ชุมชนลาดพร้าว 45</t>
  </si>
  <si>
    <t>name: &lt;br&gt;description: &lt;br&gt;Zone: กลุ่มเขตกรุงเทพกลาง&lt;br&gt;Population: 3801&lt;br&gt;District: เขตห้วยขวาง&lt;br&gt;Sub-dist.: แขวงสามเสนนอก&lt;br&gt;Contact P.: นาย ประทีป ชาวนา&lt;br&gt;Tel.: 096-746-3990&lt;br&gt;Urgnt Need: -ต้องการเจลล้างมือและน้ำยาฆ่าเชื้อ &lt;br&gt;-ต้องการอาหารแห้ง&lt;br&gt;Comm. Type: ชุมชนแออัด&lt;br&gt;Housholds: 303&lt;br&gt;DensityTH: หนาแน่นปานกลาง</t>
  </si>
  <si>
    <t>100.588808,13.800219,0</t>
  </si>
  <si>
    <t>นาย ประทีป ชาวนา</t>
  </si>
  <si>
    <t>096-746-3990</t>
  </si>
  <si>
    <t>ชุมชนร่วมใจพิบูลย์ 2</t>
  </si>
  <si>
    <t>name: &lt;br&gt;description: &lt;br&gt;Zone: กลุ่มเขตกรุงเทพกลาง&lt;br&gt;Population: 4234&lt;br&gt;District: เขตห้วยขวาง&lt;br&gt;Sub-dist.: แขวงสามเสนนอก&lt;br&gt;Contact P.: นางสาว วรรณา แจ้งหิรัญ&lt;br&gt;Tel.: 064-715-0681&lt;br&gt;Urgnt Need: -ต้องการเจลล้างมือ&lt;br&gt;-ต้องการอาหารแห้ง&lt;br&gt;Comm. Type: &lt;br&gt;Housholds: &lt;br&gt;DensityTH: หนาแน่นมาก</t>
  </si>
  <si>
    <t>100.587864,13.79764,0</t>
  </si>
  <si>
    <t>นางสาว วรรณา แจ้งหิรัญ</t>
  </si>
  <si>
    <t>064-715-0681</t>
  </si>
  <si>
    <t>ชุมชนบึงพระราม 9 พัฒนา</t>
  </si>
  <si>
    <t>name: &lt;br&gt;description: &lt;br&gt;Zone: กลุ่มเขตกรุงเทพกลาง&lt;br&gt;Population: 2164&lt;br&gt;District: เขตห้วยขวาง&lt;br&gt;Sub-dist.: แขวงบางกะปิ&lt;br&gt;Contact P.: นาง วาสนา แจ้งกระจ่าง&lt;br&gt;Tel.: 095-564-6194&lt;br&gt;Urgnt Need: -ต้องการเจลล้างมือ&lt;br&gt;-ต้องการอาหารแห้ง ข้าวสาร นม ไข่ น้ำดื่ม&lt;br&gt;Comm. Type: ชุมชนแออัด&lt;br&gt;Housholds: 211&lt;br&gt;DensityTH: หนาแน่นปานกลาง</t>
  </si>
  <si>
    <t>100.601798,13.752611,0</t>
  </si>
  <si>
    <t>นาง วาสนา แจ้งกระจ่าง</t>
  </si>
  <si>
    <t>095-564-6194</t>
  </si>
  <si>
    <t>ชุมชนบึงพระราม 9</t>
  </si>
  <si>
    <t>name: &lt;br&gt;description: &lt;br&gt;Zone: กลุ่มเขตกรุงเทพกลาง&lt;br&gt;Population: 2121&lt;br&gt;District: เขตห้วยขวาง&lt;br&gt;Sub-dist.: แขวงบางกะปิ&lt;br&gt;Contact P.: นาง สาวสุดา ทองสาด&lt;br&gt;Tel.: 099-101-9392&lt;br&gt;Urgnt Need: -ต้องการเจลล้างมือและน้ำยาฆ่าเชื้อ&lt;br&gt;-ต้องการอาหารแห้ง ข้าวสาร ไข่ น้ำมันพืช&lt;br&gt;Comm. Type: ชุมชนแออัด&lt;br&gt;Housholds: 203&lt;br&gt;DensityTH: หนาแน่นปานกลาง</t>
  </si>
  <si>
    <t>100.602933,13.750966,0</t>
  </si>
  <si>
    <t>นาง สาวสุดา ทองสาด</t>
  </si>
  <si>
    <t>099-101-9392</t>
  </si>
  <si>
    <t>ชุมชนซอยพัทลุง</t>
  </si>
  <si>
    <t>name: &lt;br&gt;description: &lt;br&gt;Zone: กลุ่มเขตกรุงเทพกลาง&lt;br&gt;Population: 4607&lt;br&gt;District: เขตห้วยขวาง&lt;br&gt;Sub-dist.: แขวงสามเสนนอก&lt;br&gt;Contact P.: นาย สมศักดิ์ ไพศาล&lt;br&gt;Tel.: 086-788-9668&lt;br&gt;Urgnt Need: -ต้องการเจลล้างมือและน้ำยาฆ่าเชื้อ &lt;br&gt;-ต้องการอาหารแห้ง ข้าวสาร น้ำมัน&lt;br&gt;Comm. Type: ชุมชนแออัด&lt;br&gt;Housholds: 120&lt;br&gt;DensityTH: หนาแน่นมาก</t>
  </si>
  <si>
    <t>100.58383,13.795314,0</t>
  </si>
  <si>
    <t>นาย สมศักดิ์ ไพศาล</t>
  </si>
  <si>
    <t>086-788-9668</t>
  </si>
  <si>
    <t>ชุมชนลาดพร้าว 80</t>
  </si>
  <si>
    <t>name: &lt;br&gt;description: &lt;br&gt;Zone: กลุ่มเขตกรุงเทพกลาง&lt;br&gt;Population: 3279&lt;br&gt;District: เขตห้วยขวาง&lt;br&gt;Sub-dist.: แขวงสามเสนนอก&lt;br&gt;Contact P.: นาย นิวัฒน์ ปั้นกา&lt;br&gt;Tel.: 084-105-0540&lt;br&gt;Urgnt Need: -ต้องการเจลล้างมือ&lt;br&gt;-ต้องการอาหารแห้ง&lt;br&gt;Comm. Type: ชุมชนแออัด&lt;br&gt;Housholds: 159&lt;br&gt;DensityTH: หนาแน่นปานกลาง</t>
  </si>
  <si>
    <t>100.5925,13.779798,0</t>
  </si>
  <si>
    <t>นาย นิวัฒน์ ปั้นกา</t>
  </si>
  <si>
    <t>084-105-0540</t>
  </si>
  <si>
    <t>ชุมชนริมคลองลาดพร้าว ประชาอุทิศ</t>
  </si>
  <si>
    <t>name: &lt;br&gt;description: &lt;br&gt;Zone: กลุ่มเขตกรุงเทพกลาง&lt;br&gt;Population: 2027&lt;br&gt;District: เขตห้วยขวาง&lt;br&gt;Sub-dist.: แขวงสามเสนนอก&lt;br&gt;Contact P.: นาง พวงผกา จันทร์หิรัญ&lt;br&gt;Tel.: 081-702-2982&lt;br&gt;Urgnt Need: -ต้องการเจลล้างมือและหน้ากากอนามัย&lt;br&gt;-ต้องการอาหารแห้ง ไข่ ข้าวสาร&lt;br&gt;Comm. Type: &lt;br&gt;Housholds: &lt;br&gt;DensityTH: หนาแน่นปานกลาง</t>
  </si>
  <si>
    <t>100.594198,13.765709,0</t>
  </si>
  <si>
    <t>นาง พวงผกา จันทร์หิรัญ</t>
  </si>
  <si>
    <t>081-702-2982</t>
  </si>
  <si>
    <t>ชุมชนเพชรบุรี 40</t>
  </si>
  <si>
    <t>name: &lt;br&gt;description: &lt;br&gt;Zone: กลุ่มเขตกรุงเทพกลาง&lt;br&gt;Population: 3597&lt;br&gt;District: เขตห้วยขวาง&lt;br&gt;Sub-dist.: แขวงบางกะปิ&lt;br&gt;Contact P.: นาง สังวาลย์ พรสิทธิ์ประเสริฐ&lt;br&gt;Tel.: 090-0041559&lt;br&gt;Urgnt Need: -ต้องการเจลล้างมือและน้ำยาพ่นฆ่าเชื้อ &lt;br&gt;-ต้องการอาหารแห้ง &lt;br&gt;-ต้องการตู้พ่นฆ่าเชื้อ&lt;br&gt;Comm. Type: ชุมชนแออัด&lt;br&gt;Housholds: 68&lt;br&gt;DensityTH: หนาแน่นปานกลาง</t>
  </si>
  <si>
    <t>100.580957,13.745035,0</t>
  </si>
  <si>
    <t>นาง สังวาลย์ พรสิทธิ์ประเสริฐ</t>
  </si>
  <si>
    <t>090-0041559</t>
  </si>
  <si>
    <t>ชุมชนเพชรพระราม</t>
  </si>
  <si>
    <t>name: &lt;br&gt;description: &lt;br&gt;Zone: กลุ่มเขตกรุงเทพกลาง&lt;br&gt;Population: 3455&lt;br&gt;District: เขตห้วยขวาง&lt;br&gt;Sub-dist.: แขวงบางกะปิ&lt;br&gt;Contact P.: นาง ปราณี ประสาทแก้ว&lt;br&gt;Tel.: -&lt;br&gt;Urgnt Need: &lt;br&gt;Comm. Type: ชุมชนแออัด&lt;br&gt;Housholds: 228&lt;br&gt;DensityTH: หนาแน่นปานกลาง</t>
  </si>
  <si>
    <t>100.598688,13.743708,0</t>
  </si>
  <si>
    <t>นาง ปราณี ประสาทแก้ว</t>
  </si>
  <si>
    <t>-</t>
  </si>
  <si>
    <t>ชุมชนโรงปูนฝั่งเหนือ</t>
  </si>
  <si>
    <t>name: &lt;br&gt;description: &lt;br&gt;Zone: กลุ่มเขตกรุงเทพกลาง&lt;br&gt;Population: 2563&lt;br&gt;District: เขตห้วยขวาง&lt;br&gt;Sub-dist.: แขวงบางกะปิ&lt;br&gt;Contact P.: นาย จีรวัฒน์ ภูบุญแอม&lt;br&gt;Tel.: 084-656-9131&lt;br&gt;Urgnt Need: -ต้องการเจลล้างมือและน้ำยาฆ่าเชื้อ &lt;br&gt;-ต้องการอาหารแห้ง &lt;br&gt;-ต้องการเครื่องตรวจวัดอุณหภูมิ&lt;br&gt;Comm. Type: ชุมชนแออัด&lt;br&gt;Housholds: 255&lt;br&gt;DensityTH: หนาแน่นปานกลาง</t>
  </si>
  <si>
    <t>100.592457,13.745246,0</t>
  </si>
  <si>
    <t>นาย จีรวัฒน์ ภูบุญแอม</t>
  </si>
  <si>
    <t>084-656-9131</t>
  </si>
  <si>
    <t>ชุมชนโรงปูนฝั่งใต้</t>
  </si>
  <si>
    <t>name: &lt;br&gt;description: &lt;br&gt;Zone: กลุ่มเขตกรุงเทพกลาง&lt;br&gt;Population: 2627&lt;br&gt;District: เขตห้วยขวาง&lt;br&gt;Sub-dist.: แขวงบางกะปิ&lt;br&gt;Contact P.: นาย ไสว ขวัญพิกุล&lt;br&gt;Tel.: 087-683-6429&lt;br&gt;Urgnt Need: -ต้องการเจลล้างมือและน้ำยาฆ่าเชื้อ&lt;br&gt;-ต้องการอาหารแห้ง ข้าวสาร ไข่&lt;br&gt;Comm. Type: ชุมชนแออัด&lt;br&gt;Housholds: 228&lt;br&gt;DensityTH: หนาแน่นปานกลาง</t>
  </si>
  <si>
    <t>100.592212,13.74442,0</t>
  </si>
  <si>
    <t>นาย ไสว ขวัญพิกุล</t>
  </si>
  <si>
    <t>087-683-6429</t>
  </si>
  <si>
    <t>ชุมชนหลังวัดบุญรอดธรรมาราม</t>
  </si>
  <si>
    <t>name: &lt;br&gt;description: &lt;br&gt;Zone: กลุ่มเขตกรุงเทพใต้&lt;br&gt;Population: 3670&lt;br&gt;District: เขตพระโขนง&lt;br&gt;Sub-dist.: แขวงบางจาก&lt;br&gt;Contact P.: นาย เฉลิมชัย ลอองบัว&lt;br&gt;Tel.: 08-1247-0569&lt;br&gt;Urgnt Need: &lt;br&gt;Comm. Type: ชุมชนแออัด&lt;br&gt;Housholds: 110&lt;br&gt;DensityTH: หนาแน่นปานกลาง</t>
  </si>
  <si>
    <t>100.592774,13.693814,0</t>
  </si>
  <si>
    <t>เขตพระโขนง</t>
  </si>
  <si>
    <t>แขวงบางจาก</t>
  </si>
  <si>
    <t>นาย เฉลิมชัย ลอองบัว</t>
  </si>
  <si>
    <t>08-1247-0569</t>
  </si>
  <si>
    <t>ชุมชนหน้าวัดบุญรอดธรรมราม</t>
  </si>
  <si>
    <t>name: &lt;br&gt;description: &lt;br&gt;Zone: กลุ่มเขตกรุงเทพใต้&lt;br&gt;Population: 3509&lt;br&gt;District: เขตพระโขนง&lt;br&gt;Sub-dist.: แขวงบางจาก&lt;br&gt;Contact P.: นาย เสมอ มณฑาทิพย์&lt;br&gt;Tel.: 08-9024-6156&lt;br&gt;Urgnt Need: ต้องการหน้ากากอนามัย แอลกอฮอล์ และเจลล้างมือ&lt;br&gt;Comm. Type: &lt;br&gt;Housholds: &lt;br&gt;DensityTH: หนาแน่นปานกลาง</t>
  </si>
  <si>
    <t>100.593547,13.694148,0</t>
  </si>
  <si>
    <t>นาย เสมอ มณฑาทิพย์</t>
  </si>
  <si>
    <t>08-9024-6156</t>
  </si>
  <si>
    <t>ต้องการหน้ากากอนามัย แอลกอฮอล์ และเจลล้างมือ</t>
  </si>
  <si>
    <t>ชุมชนหน้าโรงเรียนบางจาก</t>
  </si>
  <si>
    <t>name: &lt;br&gt;description: &lt;br&gt;Zone: กลุ่มเขตกรุงเทพใต้&lt;br&gt;Population: 3051&lt;br&gt;District: เขตพระโขนง&lt;br&gt;Sub-dist.: แขวงบางจาก&lt;br&gt;Contact P.: นาย พิพัฒน์ ดิษด้วง&lt;br&gt;Tel.: 08-2687-7421&lt;br&gt;Urgnt Need: ต้องการหน้ากากอนามัย เจลล้างมือ&lt;br&gt;Comm. Type: ชุมชนแออัด&lt;br&gt;Housholds: 341&lt;br&gt;DensityTH: หนาแน่นปานกลาง</t>
  </si>
  <si>
    <t>100.596642,13.695749,0</t>
  </si>
  <si>
    <t>นาย พิพัฒน์ ดิษด้วง</t>
  </si>
  <si>
    <t>08-2687-7421</t>
  </si>
  <si>
    <t>ต้องการหน้ากากอนามัย เจลล้างมือ</t>
  </si>
  <si>
    <t>ชุมชนสุภาพงษ์</t>
  </si>
  <si>
    <t>name: &lt;br&gt;description: &lt;br&gt;Zone: กลุ่มเขตกรุงเทพใต้&lt;br&gt;Population: 4390&lt;br&gt;District: เขตพระโขนง&lt;br&gt;Sub-dist.: แขวงบางจาก&lt;br&gt;Contact P.: นาย จุลศักดิ์ เปี่ยมทอง&lt;br&gt;Tel.: 08-8245-8601&lt;br&gt;Urgnt Need: ต้องการหน้ากากอนามัย แอลกอฮอล์ และเจลล้างมือ&lt;br&gt;Comm. Type: ชุมชนแออัด&lt;br&gt;Housholds: 170&lt;br&gt;DensityTH: หนาแน่นมาก</t>
  </si>
  <si>
    <t>100.635604,13.68974,0</t>
  </si>
  <si>
    <t>นาย จุลศักดิ์ เปี่ยมทอง</t>
  </si>
  <si>
    <t>08-8245-8601</t>
  </si>
  <si>
    <t>ชุมชนฤกษ์เที่ยง</t>
  </si>
  <si>
    <t>name: &lt;br&gt;description: &lt;br&gt;Zone: กลุ่มเขตกรุงเทพใต้&lt;br&gt;Population: 3188&lt;br&gt;District: เขตพระโขนง&lt;br&gt;Sub-dist.: แขวงบางจาก&lt;br&gt;Contact P.: นาย นายสมพร อารมย์ชื่น&lt;br&gt;Tel.: 09-1815-8292&lt;br&gt;Urgnt Need: ต้องการหน้ากากอนามัย แอลกอฮอล์&lt;br&gt;Comm. Type: ชุมชนแออัด&lt;br&gt;Housholds: 43&lt;br&gt;DensityTH: หนาแน่นปานกลาง</t>
  </si>
  <si>
    <t>100.610885,13.701686,0</t>
  </si>
  <si>
    <t>นาย นายสมพร อารมย์ชื่น</t>
  </si>
  <si>
    <t>09-1815-8292</t>
  </si>
  <si>
    <t>ต้องการหน้ากากอนามัย แอลกอฮอล์</t>
  </si>
  <si>
    <t>ชุมชนสุขุมวิท 93</t>
  </si>
  <si>
    <t>name: &lt;br&gt;description: &lt;br&gt;Zone: กลุ่มเขตกรุงเทพใต้&lt;br&gt;Population: 3418&lt;br&gt;District: เขตพระโขนง&lt;br&gt;Sub-dist.: แขวงบางจาก&lt;br&gt;Contact P.: นาง ลักษณา ศรีสว่าง&lt;br&gt;Tel.: 08-1823-2562&lt;br&gt;Urgnt Need: ต้องการหน้ากากอนามัย เจลล้างมือ&lt;br&gt;Comm. Type: &lt;br&gt;Housholds: &lt;br&gt;DensityTH: หนาแน่นปานกลาง</t>
  </si>
  <si>
    <t>100.610085,13.700371,0</t>
  </si>
  <si>
    <t>นาง ลักษณา ศรีสว่าง</t>
  </si>
  <si>
    <t>08-1823-2562</t>
  </si>
  <si>
    <t>ชุมชนสาหร่ายทองคำ</t>
  </si>
  <si>
    <t>name: &lt;br&gt;description: &lt;br&gt;Zone: กลุ่มเขตกรุงเทพใต้&lt;br&gt;Population: 4037&lt;br&gt;District: เขตพระโขนง&lt;br&gt;Sub-dist.: แขวงบางจาก&lt;br&gt;Contact P.: นาง อนุสรณ์ สาหร่ายทองคํา&lt;br&gt;Tel.: 08-4066-9577&lt;br&gt;Urgnt Need: -ต้องการหน้ากากอนามัย แอลกอฮอล์ และเจลล้างมือ&lt;br&gt;-ต้องการผ้าอ้อมผู้ใหญ่&lt;br&gt;Comm. Type: ชุมชนแออัด&lt;br&gt;Housholds: 98&lt;br&gt;DensityTH: หนาแน่นมาก</t>
  </si>
  <si>
    <t>100.612882,13.701217,0</t>
  </si>
  <si>
    <t>นาง อนุสรณ์ สาหร่ายทองคํา</t>
  </si>
  <si>
    <t>08-4066-9577</t>
  </si>
  <si>
    <t>ชุมชนซอยเปี่ยมสุข</t>
  </si>
  <si>
    <t>name: &lt;br&gt;description: &lt;br&gt;Zone: กลุ่มเขตกรุงเทพใต้&lt;br&gt;Population: 3670&lt;br&gt;District: เขตพระโขนง&lt;br&gt;Sub-dist.: แขวงบางจาก&lt;br&gt;Contact P.: นาย พจน์ พุ่มเปี่ยม&lt;br&gt;Tel.: 08-4607-8004&lt;br&gt;Urgnt Need: ต้องการหน้ากากอนามัย แอลกอฮอล์ และเจลล้างมือ&lt;br&gt;Comm. Type: ชุมชนแออัด&lt;br&gt;Housholds: 87&lt;br&gt;DensityTH: หนาแน่นปานกลาง</t>
  </si>
  <si>
    <t>100.611717,13.700953,0</t>
  </si>
  <si>
    <t>นาย พจน์ พุ่มเปี่ยม</t>
  </si>
  <si>
    <t>08-4607-8004</t>
  </si>
  <si>
    <t>ชุมชนพงษ์เวชอนุสรณ์</t>
  </si>
  <si>
    <t>name: &lt;br&gt;description: &lt;br&gt;Zone: กลุ่มเขตกรุงเทพใต้&lt;br&gt;Population: 3762&lt;br&gt;District: เขตพระโขนง&lt;br&gt;Sub-dist.: แขวงบางจาก&lt;br&gt;Contact P.: นาง จุไรรัตน์ ทองขาว&lt;br&gt;Tel.: 08-6025-4480&lt;br&gt;Urgnt Need: ต้องการหน้ากากอนามัย แอลกอฮอล์&lt;br&gt;Comm. Type: ชุมชนแออัด&lt;br&gt;Housholds: 54&lt;br&gt;DensityTH: หนาแน่นปานกลาง</t>
  </si>
  <si>
    <t>100.606668,13.690522,0</t>
  </si>
  <si>
    <t>นาง จุไรรัตน์ ทองขาว</t>
  </si>
  <si>
    <t>08-6025-4480</t>
  </si>
  <si>
    <t>ชุมชนข้างโรงกลั่นน้ำมันบางจาก</t>
  </si>
  <si>
    <t>name: &lt;br&gt;description: &lt;br&gt;Zone: กลุ่มเขตกรุงเทพใต้&lt;br&gt;Population: 3464&lt;br&gt;District: เขตพระโขนง&lt;br&gt;Sub-dist.: แขวงบางจาก&lt;br&gt;Contact P.: นาง สุมาลี ศรีนวล&lt;br&gt;Tel.: 09-6913-7543&lt;br&gt;Urgnt Need: ต้องการหน้ากากอนามัย เจลล้างมือ&lt;br&gt;Comm. Type: ชุมชนแออัด&lt;br&gt;Housholds: 83&lt;br&gt;DensityTH: หนาแน่นปานกลาง</t>
  </si>
  <si>
    <t>100.595894,13.691559,0</t>
  </si>
  <si>
    <t>นาง สุมาลี ศรีนวล</t>
  </si>
  <si>
    <t>09-6913-7543</t>
  </si>
  <si>
    <t>ชุมชนเล็กเที่ยง</t>
  </si>
  <si>
    <t>name: &lt;br&gt;description: &lt;br&gt;Zone: กลุ่มเขตกรุงเทพใต้&lt;br&gt;Population: 4083&lt;br&gt;District: เขตพระโขนง&lt;br&gt;Sub-dist.: แขวงบางจาก&lt;br&gt;Contact P.: นาย ชัยวัตร์ ศศิโรจน์&lt;br&gt;Tel.: 09-8857-4341&lt;br&gt;Urgnt Need: ต้องการหน้ากากอนามัย แอลกอฮอล์ และเจลล้างมือ&lt;br&gt;Comm. Type: ชุมชนแออัด&lt;br&gt;Housholds: 120&lt;br&gt;DensityTH: หนาแน่นมาก</t>
  </si>
  <si>
    <t>100.598859,13.700481,0</t>
  </si>
  <si>
    <t>นาย ชัยวัตร์ ศศิโรจน์</t>
  </si>
  <si>
    <t>09-8857-4341</t>
  </si>
  <si>
    <t>ชุมชนซอยประดับสุข</t>
  </si>
  <si>
    <t>name: &lt;br&gt;description: &lt;br&gt;Zone: กลุ่มเขตกรุงเทพใต้&lt;br&gt;Population: 3532&lt;br&gt;District: เขตพระโขนง&lt;br&gt;Sub-dist.: แขวงบางจาก&lt;br&gt;Contact P.: นาย อํานวย รุ่งรัศมี&lt;br&gt;Tel.: 08-3588-5103&lt;br&gt;Urgnt Need: ต้องการหน้ากากอนามัย แอลกอฮอล์ และเจลล้างมือ&lt;br&gt;Comm. Type: ชุมชนแออัด&lt;br&gt;Housholds: 80&lt;br&gt;DensityTH: หนาแน่นปานกลาง</t>
  </si>
  <si>
    <t>100.610367,13.692329,0</t>
  </si>
  <si>
    <t>นาย อํานวย รุ่งรัศมี</t>
  </si>
  <si>
    <t>08-3588-5103</t>
  </si>
  <si>
    <t>ชุมชนสองพี่น้อง</t>
  </si>
  <si>
    <t>name: &lt;br&gt;description: &lt;br&gt;Zone: กลุ่มเขตกรุงเทพใต้&lt;br&gt;Population: 2959&lt;br&gt;District: เขตพระโขนง&lt;br&gt;Sub-dist.: แขวงบางจาก&lt;br&gt;Contact P.: นาย ประเสริฐ บุตรศิลา&lt;br&gt;Tel.: 09-5274-7365&lt;br&gt;Urgnt Need: ต้องการหน้ากากอนามัย แอลกอฮอล์ และเจลล้างมือ&lt;br&gt;Comm. Type: ชุมชนแออัด&lt;br&gt;Housholds: 68&lt;br&gt;DensityTH: หนาแน่นปานกลาง</t>
  </si>
  <si>
    <t>100.616684,13.69376,0</t>
  </si>
  <si>
    <t>นาย ประเสริฐ บุตรศิลา</t>
  </si>
  <si>
    <t>09-5274-7365</t>
  </si>
  <si>
    <t>ชุมชนร่วมสามัคคี</t>
  </si>
  <si>
    <t>name: &lt;br&gt;description: &lt;br&gt;Zone: กลุ่มเขตกรุงเทพใต้&lt;br&gt;Population: 3703&lt;br&gt;District: เขตพระโขนง&lt;br&gt;Sub-dist.: แขวงบางจาก&lt;br&gt;Contact P.: นาย ปัญญศักดิ์ กระแสโสม&lt;br&gt;Tel.: 09-1742-2741&lt;br&gt;Urgnt Need: ต้องการหน้ากากอนามัย แอลกอฮอล์ และเจลล้างมือ&lt;br&gt;Comm. Type: ชุมชนแออัด&lt;br&gt;Housholds: 128&lt;br&gt;DensityTH: หนาแน่นปานกลาง</t>
  </si>
  <si>
    <t>100.630323,13.68662,0</t>
  </si>
  <si>
    <t>นาย ปัญญศักดิ์ กระแสโสม</t>
  </si>
  <si>
    <t>09-1742-2741</t>
  </si>
  <si>
    <t>ชุมชนเชลียง 5</t>
  </si>
  <si>
    <t>name: &lt;br&gt;description: &lt;br&gt;Zone: กลุ่มเขตกรุงเทพใต้&lt;br&gt;Population: 3207&lt;br&gt;District: เขตพระโขนง&lt;br&gt;Sub-dist.: แขวงบางจาก&lt;br&gt;Contact P.: นาง พรพรหม บัวแฉ่ง&lt;br&gt;Tel.: 09-2972-9123&lt;br&gt;Urgnt Need: ต้องการหน้ากากอนามัย แอลกอฮอล์ และเจลล้างมือ&lt;br&gt;Comm. Type: ชุมชนแออัด&lt;br&gt;Housholds: 138&lt;br&gt;DensityTH: หนาแน่นปานกลาง</t>
  </si>
  <si>
    <t>100.632778,13.681397,0</t>
  </si>
  <si>
    <t>นาง พรพรหม บัวแฉ่ง</t>
  </si>
  <si>
    <t>09-2972-9123</t>
  </si>
  <si>
    <t>ชุมชนเซ่งไพเราะ</t>
  </si>
  <si>
    <t>name: &lt;br&gt;description: &lt;br&gt;Zone: กลุ่มเขตกรุงเทพใต้&lt;br&gt;Population: 4208&lt;br&gt;District: เขตพระโขนง&lt;br&gt;Sub-dist.: แขวงบางจาก&lt;br&gt;Contact P.: นางสาว ปนินันท์ คงเทพ&lt;br&gt;Tel.: 08-8239-3867&lt;br&gt;Urgnt Need: ต้องการหน้ากากอนามัย แอลกอฮอล์ และเจลล้างมือ&lt;br&gt;Comm. Type: ชุมชนแออัด&lt;br&gt;Housholds: 174&lt;br&gt;DensityTH: หนาแน่นมาก</t>
  </si>
  <si>
    <t>100.63541,13.690878,0</t>
  </si>
  <si>
    <t>นางสาว ปนินันท์ คงเทพ</t>
  </si>
  <si>
    <t>08-8239-3867</t>
  </si>
  <si>
    <t>ชุมชนหมู่บ้านซอยสวัสดี</t>
  </si>
  <si>
    <t>name: &lt;br&gt;description: &lt;br&gt;Zone: กลุ่มเขตกรุงเทพใต้&lt;br&gt;Population: 4243&lt;br&gt;District: เขตพระโขนง&lt;br&gt;Sub-dist.: แขวงบางจาก&lt;br&gt;Contact P.: นาย อภิรัฐ สวัสดี&lt;br&gt;Tel.: 08-9044-5256&lt;br&gt;Urgnt Need: ต้องการหน้ากากอนามัย เจลล้างมือ&lt;br&gt;Comm. Type: ชุมชนแออัด&lt;br&gt;Housholds: 31&lt;br&gt;DensityTH: หนาแน่นมาก</t>
  </si>
  <si>
    <t>100.632077,13.691128,0</t>
  </si>
  <si>
    <t>นาย อภิรัฐ สวัสดี</t>
  </si>
  <si>
    <t>08-9044-5256</t>
  </si>
  <si>
    <t>ชุมชนสาหร่ายไพเราะ</t>
  </si>
  <si>
    <t>name: &lt;br&gt;description: &lt;br&gt;Zone: กลุ่มเขตกรุงเทพใต้&lt;br&gt;Population: 3464&lt;br&gt;District: เขตพระโขนง&lt;br&gt;Sub-dist.: แขวงบางจาก&lt;br&gt;Contact P.: นาง ธนพร ผึ้งแดง&lt;br&gt;Tel.: 08-1984-5639&lt;br&gt;Urgnt Need: ต้องการหน้ากากอนามัย แอลกอฮอล์ และเจลล้างมือ&lt;br&gt;Comm. Type: ชุมชนแออัด&lt;br&gt;Housholds: 104&lt;br&gt;DensityTH: หนาแน่นปานกลาง</t>
  </si>
  <si>
    <t>100.630551,13.6932,0</t>
  </si>
  <si>
    <t>นาง ธนพร ผึ้งแดง</t>
  </si>
  <si>
    <t>08-1984-5639</t>
  </si>
  <si>
    <t>ชุมชนเกตุไพเราะ 1-2</t>
  </si>
  <si>
    <t>name: &lt;br&gt;description: &lt;br&gt;Zone: กลุ่มเขตกรุงเทพใต้&lt;br&gt;Population: 3349&lt;br&gt;District: เขตพระโขนง&lt;br&gt;Sub-dist.: แขวงบางจาก&lt;br&gt;Contact P.: นาย สายัน ภักตร์ดวงจันทร์&lt;br&gt;Tel.: 08-6890-6175&lt;br&gt;Urgnt Need: ต้องการหน้ากากอนามัย แอลกอฮอล์ และเจลล้างมือ&lt;br&gt;Comm. Type: ชุมชนแออัด&lt;br&gt;Housholds: 75&lt;br&gt;DensityTH: หนาแน่นปานกลาง</t>
  </si>
  <si>
    <t>100.62996,13.69396,0</t>
  </si>
  <si>
    <t>นาย สายัน ภักตร์ดวงจันทร์</t>
  </si>
  <si>
    <t>08-6890-6175</t>
  </si>
  <si>
    <t>ชุมชนเกตุไพเราะ 3-5</t>
  </si>
  <si>
    <t>name: &lt;br&gt;description: &lt;br&gt;Zone: กลุ่มเขตกรุงเทพใต้&lt;br&gt;Population: 2890&lt;br&gt;District: เขตพระโขนง&lt;br&gt;Sub-dist.: แขวงบางจาก&lt;br&gt;Contact P.: นาย เกียรติพงศ์ เกตุลอย&lt;br&gt;Tel.: 08-0453-1698&lt;br&gt;Urgnt Need: ต้องการหน้ากากอนามัย แอลกอฮอล์ และเจลล้างมือ&lt;br&gt;Comm. Type: ชุมชนแออัด&lt;br&gt;Housholds: 128&lt;br&gt;DensityTH: หนาแน่นปานกลาง</t>
  </si>
  <si>
    <t>100.629501,13.694981,0</t>
  </si>
  <si>
    <t>นาย เกียรติพงศ์ เกตุลอย</t>
  </si>
  <si>
    <t>08-0453-1698</t>
  </si>
  <si>
    <t>ชุมชนสุนทรธรรม</t>
  </si>
  <si>
    <t>name: &lt;br&gt;description: &lt;br&gt;Zone: กลุ่มเขตกรุงเทพใต้&lt;br&gt;Population: 2959&lt;br&gt;District: เขตพระโขนง&lt;br&gt;Sub-dist.: แขวงบางจาก&lt;br&gt;Contact P.: นาย วิรัตน์ สังขจันทร์&lt;br&gt;Tel.: 08-6087-8567&lt;br&gt;Urgnt Need: ต้องการหน้ากากอนามัย เจลล้างมือ&lt;br&gt;Comm. Type: ชุมชนแออัด&lt;br&gt;Housholds: 104&lt;br&gt;DensityTH: หนาแน่นปานกลาง</t>
  </si>
  <si>
    <t>100.628779,13.696282,0</t>
  </si>
  <si>
    <t>นาย วิรัตน์ สังขจันทร์</t>
  </si>
  <si>
    <t>08-6087-8567</t>
  </si>
  <si>
    <t>ชุมชนแย้มสรวล</t>
  </si>
  <si>
    <t>name: &lt;br&gt;description: &lt;br&gt;Zone: กลุ่มเขตกรุงเทพใต้&lt;br&gt;Population: 2968&lt;br&gt;District: เขตพระโขนง&lt;br&gt;Sub-dist.: แขวงบางจาก&lt;br&gt;Contact P.: นาง สุวภัทร บัวขาว&lt;br&gt;Tel.: 08-1488-4374&lt;br&gt;Urgnt Need: -ต้องการหน้ากากอนามัย แอลกอฮอล์ &lt;br&gt;-ต้องการผ้าอ้อมผู้ใหญ่&lt;br&gt;Comm. Type: ชุมชนแออัด&lt;br&gt;Housholds: 220&lt;br&gt;DensityTH: หนาแน่นปานกลาง</t>
  </si>
  <si>
    <t>100.626358,13.684036,0</t>
  </si>
  <si>
    <t>นาง สุวภัทร บัวขาว</t>
  </si>
  <si>
    <t>08-1488-4374</t>
  </si>
  <si>
    <t>ชุมชนทุ่งสาธิต</t>
  </si>
  <si>
    <t>name: &lt;br&gt;description: &lt;br&gt;Zone: กลุ่มเขตกรุงเทพใต้&lt;br&gt;Population: 3203&lt;br&gt;District: เขตพระโขนง&lt;br&gt;Sub-dist.: แขวงบางจาก&lt;br&gt;Contact P.: นาง บุญชู จิรศักดิ์จํารูญศรี&lt;br&gt;Tel.: 08-5908-0220&lt;br&gt;Urgnt Need: ต้องการหน้ากากอนามัย แอลกอฮอล์ และเจลล้างมือ&lt;br&gt;Comm. Type: ชุมชนแออัด&lt;br&gt;Housholds: 44&lt;br&gt;DensityTH: หนาแน่นปานกลาง</t>
  </si>
  <si>
    <t>100.636359,13.692252,0</t>
  </si>
  <si>
    <t>นาง บุญชู จิรศักดิ์จํารูญศรี</t>
  </si>
  <si>
    <t>08-5908-0220</t>
  </si>
  <si>
    <t>ชุมชนเยี่ยมเจริญสุข</t>
  </si>
  <si>
    <t>name: &lt;br&gt;description: &lt;br&gt;Zone: กลุ่มเขตกรุงเทพใต้&lt;br&gt;Population: 3280&lt;br&gt;District: เขตพระโขนง&lt;br&gt;Sub-dist.: แขวงบางจาก&lt;br&gt;Contact P.: นาย ปุรชัย เรืองขจร&lt;br&gt;Tel.: 08-1406-0219&lt;br&gt;Urgnt Need: ต้องการหน้ากากอนามัย เจลล้างมือ&lt;br&gt;Comm. Type: ชุมชนแออัด&lt;br&gt;Housholds: 76&lt;br&gt;DensityTH: หนาแน่นปานกลาง</t>
  </si>
  <si>
    <t>100.61775,13.702976,0</t>
  </si>
  <si>
    <t>นาย ปุรชัย เรืองขจร</t>
  </si>
  <si>
    <t>08-1406-0219</t>
  </si>
  <si>
    <t>ชุมชนบุญกุศล</t>
  </si>
  <si>
    <t>name: &lt;br&gt;description: &lt;br&gt;Zone: กลุ่มเขตกรุงเทพใต้&lt;br&gt;Population: 2998&lt;br&gt;District: เขตพระโขนง&lt;br&gt;Sub-dist.: แขวงบางจาก&lt;br&gt;Contact P.: นาย พิพัฒน์ บุญมา&lt;br&gt;Tel.: 08-1912-2955&lt;br&gt;Urgnt Need: ต้องการหน้ากากอนามัย แอลกอฮอล์ และเจลล้างมือ&lt;br&gt;Comm. Type: ชุมชนแออัด&lt;br&gt;Housholds: 33&lt;br&gt;DensityTH: หนาแน่นปานกลาง</t>
  </si>
  <si>
    <t>100.617853,13.686051,0</t>
  </si>
  <si>
    <t>นาย พิพัฒน์ บุญมา</t>
  </si>
  <si>
    <t>08-1912-2955</t>
  </si>
  <si>
    <t>ชุมชนประวิทย์สามัคคี</t>
  </si>
  <si>
    <t>name: &lt;br&gt;description: &lt;br&gt;Zone: กลุ่มเขตกรุงเทพใต้&lt;br&gt;Population: 4008&lt;br&gt;District: เขตพระโขนง&lt;br&gt;Sub-dist.: แขวงบางจาก&lt;br&gt;Contact P.: นาย พงศธร สุทธากร&lt;br&gt;Tel.: 08-1628-8511&lt;br&gt;Urgnt Need: ต้องการหน้ากากอนามัย เจลล้างมือ&lt;br&gt;Comm. Type: ชุมชนเมือง&lt;br&gt;Housholds: 60&lt;br&gt;DensityTH: หนาแน่นมาก</t>
  </si>
  <si>
    <t>100.634251,13.683375,0</t>
  </si>
  <si>
    <t>นาย พงศธร สุทธากร</t>
  </si>
  <si>
    <t>08-1628-8511</t>
  </si>
  <si>
    <t>ชุมชนท่าวัง</t>
  </si>
  <si>
    <t>name: &lt;br&gt;description: &lt;br&gt;Zone: กลุ่มเขตกรุงเทพกลาง&lt;br&gt;Population: 3252&lt;br&gt;District: เขตพระนคร&lt;br&gt;Sub-dist.: แขวงพระบรมมหาราชวัง&lt;br&gt;Contact P.: นาย สมจอง รองแก้ว&lt;br&gt;Tel.: 089-8846786&lt;br&gt;Urgnt Need: -ต้องการเจลล้างมือและน้ำยาฆ่าเชื้อ&lt;br&gt;-ต้องการอาหารจำพวก นม ข้าวสาร ปลากระป๋อง ไข่&lt;br&gt;Comm. Type: ชุมชนแออัด&lt;br&gt;Housholds: 73&lt;br&gt;DensityTH: หนาแน่นปานกลาง</t>
  </si>
  <si>
    <t>100.489268,13.753056,0</t>
  </si>
  <si>
    <t>เขตพระนคร</t>
  </si>
  <si>
    <t>แขวงพระบรมมหาราชวัง</t>
  </si>
  <si>
    <t>นาย สมจอง รองแก้ว</t>
  </si>
  <si>
    <t>089-8846786</t>
  </si>
  <si>
    <t>ชุมชนท่าเตียน</t>
  </si>
  <si>
    <t>name: &lt;br&gt;description: &lt;br&gt;Zone: กลุ่มเขตกรุงเทพกลาง&lt;br&gt;Population: 3032&lt;br&gt;District: เขตพระนคร&lt;br&gt;Sub-dist.: แขวงพระบรมมหาราชวัง&lt;br&gt;Contact P.: นาย เกรียงไกร โอฬารพันธ์ุสกุล&lt;br&gt;Tel.: 081-8328465&lt;br&gt;Urgnt Need: -ต้องการเจลล้างมือและน้ำยาฆ่าเชื้อ&lt;br&gt;-ต้องการอาหารจำพวก นม ข้าวสาร ไข่&lt;br&gt;Comm. Type: ชุมชนเมือง&lt;br&gt;Housholds: 201&lt;br&gt;DensityTH: หนาแน่นปานกลาง</t>
  </si>
  <si>
    <t>100.490732,13.745581,0</t>
  </si>
  <si>
    <t>นาย เกรียงไกร โอฬารพันธ์ุสกุล</t>
  </si>
  <si>
    <t>081-8328465</t>
  </si>
  <si>
    <t>ชุมชนตรอกเขียนนิวาสน์-ตรอกไก่แจ้</t>
  </si>
  <si>
    <t>name: &lt;br&gt;description: &lt;br&gt;Zone: กลุ่มเขตกรุงเทพกลาง&lt;br&gt;Population: 3542&lt;br&gt;District: เขตพระนคร&lt;br&gt;Sub-dist.: แขวงชนะสงคราม&lt;br&gt;Contact P.: นาย พีระ นุชพุ่ม&lt;br&gt;Tel.: 081-4801362&lt;br&gt;Urgnt Need: -ต้องการเจลล้างมือและน้ำยาฆ่าเชื้อ&lt;br&gt;-ต้องการอาหารแห้ง&lt;br&gt;Comm. Type: &lt;br&gt;Housholds: &lt;br&gt;DensityTH: หนาแน่นปานกลาง</t>
  </si>
  <si>
    <t>100.496032,13.763373,0</t>
  </si>
  <si>
    <t>แขวงชนะสงคราม</t>
  </si>
  <si>
    <t>นาย พีระ นุชพุ่ม</t>
  </si>
  <si>
    <t>081-4801362</t>
  </si>
  <si>
    <t>ชุมชนวัดสังเวชวิศยาราม</t>
  </si>
  <si>
    <t>name: &lt;br&gt;description: &lt;br&gt;Zone: กลุ่มเขตกรุงเทพกลาง&lt;br&gt;Population: 2447&lt;br&gt;District: เขตพระนคร&lt;br&gt;Sub-dist.: แขวงวัดสามพระยา&lt;br&gt;Contact P.: นาย ถนอม วงศ์รัตนสุต&lt;br&gt;Tel.: 086-0884055&lt;br&gt;Urgnt Need: -ต้องการเจลล้างมือและน้ำยาฆ่าเชื้อ&lt;br&gt;-ต้องการอาหารแห้ง น้ำดื่ม&lt;br&gt;-ต้องการยารักษาโรค&lt;br&gt;Comm. Type: ชุมชนเมือง&lt;br&gt;Housholds: 275&lt;br&gt;DensityTH: หนาแน่นปานกลาง</t>
  </si>
  <si>
    <t>100.49665,13.765144,0</t>
  </si>
  <si>
    <t>แขวงวัดสามพระยา</t>
  </si>
  <si>
    <t>นาย ถนอม วงศ์รัตนสุต</t>
  </si>
  <si>
    <t>086-0884055</t>
  </si>
  <si>
    <t>ชุมชนวัดสามพระยา</t>
  </si>
  <si>
    <t>name: &lt;br&gt;description: &lt;br&gt;Zone: กลุ่มเขตกรุงเทพกลาง&lt;br&gt;Population: 3671&lt;br&gt;District: เขตพระนคร&lt;br&gt;Sub-dist.: แขวงวัดสามพระยา&lt;br&gt;Contact P.: นาย สมประสงค์ ต่างใจ&lt;br&gt;Tel.: 061-5320869&lt;br&gt;Urgnt Need: -ต้องการเจลล้างมือและน้ำยาฆ่าเชื้อ&lt;br&gt;-ต้องการอาหารแห้ง&lt;br&gt;-ต้องการยารักษาโรค&lt;br&gt;Comm. Type: ชุมชนแออัด&lt;br&gt;Housholds: 101&lt;br&gt;DensityTH: หนาแน่นปานกลาง</t>
  </si>
  <si>
    <t>100.499881,13.764961,0</t>
  </si>
  <si>
    <t>นาย สมประสงค์ ต่างใจ</t>
  </si>
  <si>
    <t>061-5320869</t>
  </si>
  <si>
    <t>ชุมชนวัดนรนาถ</t>
  </si>
  <si>
    <t>name: &lt;br&gt;description: &lt;br&gt;Zone: กลุ่มเขตกรุงเทพกลาง&lt;br&gt;Population: 3542&lt;br&gt;District: เขตพระนคร&lt;br&gt;Sub-dist.: แขวงวัดสามพระยา&lt;br&gt;Contact P.: นาย เสนาะ ช่างสมบูรณ์&lt;br&gt;Tel.: 081-4225036&lt;br&gt;Urgnt Need: -ต้องการเจลล้างมือและน้ำยาฆ่าเชื้อ&lt;br&gt;-ต้องการอาหารแห้ง&lt;br&gt;Comm. Type: &lt;br&gt;Housholds: &lt;br&gt;DensityTH: หนาแน่นปานกลาง</t>
  </si>
  <si>
    <t>100.502514,13.769852,0</t>
  </si>
  <si>
    <t>นาย เสนาะ ช่างสมบูรณ์</t>
  </si>
  <si>
    <t>081-4225036</t>
  </si>
  <si>
    <t>ชุมชนวัดอินทรวิหาร</t>
  </si>
  <si>
    <t>name: &lt;br&gt;description: &lt;br&gt;Zone: กลุ่มเขตกรุงเทพกลาง&lt;br&gt;Population: 3954&lt;br&gt;District: เขตพระนคร&lt;br&gt;Sub-dist.: แขวงบางขุนพรหม&lt;br&gt;Contact P.: นาย ศิริชัย เมฆาประพัฒน์สกุล&lt;br&gt;Tel.: 087-3440310&lt;br&gt;Urgnt Need: -ต้องการเจลล้างมือและน้ำยาฆ่าเชื้อ&lt;br&gt;-ต้องการอาหารจำพวก นม ข้าวสาร ไข่&lt;br&gt;-ต้องการยารักษาโรค&lt;br&gt;Comm. Type: ชุมชนแออัด&lt;br&gt;Housholds: 168&lt;br&gt;DensityTH: หนาแน่นปานกลาง</t>
  </si>
  <si>
    <t>100.503594,13.767225,0</t>
  </si>
  <si>
    <t>แขวงบางขุนพรหม</t>
  </si>
  <si>
    <t>นาย ศิริชัย เมฆาประพัฒน์สกุล</t>
  </si>
  <si>
    <t>087-3440310</t>
  </si>
  <si>
    <t>ชุมชนตรอกบ้านพานถม</t>
  </si>
  <si>
    <t>name: &lt;br&gt;description: &lt;br&gt;Zone: กลุ่มเขตกรุงเทพกลาง&lt;br&gt;Population: 3815&lt;br&gt;District: เขตพระนคร&lt;br&gt;Sub-dist.: แขวงบ้านพานถม&lt;br&gt;Contact P.: นาง พิมพ์ศิริ สุวรรณนาคร&lt;br&gt;Tel.: 084-0124141&lt;br&gt;Urgnt Need: -ต้องการเจลล้างมือ หน้ากากอนามัย และน้ำยาฆ่าเชื้อ&lt;br&gt;-ต้องการอาหารแห้ง&lt;br&gt;-ต้องการยารักษาโรค&lt;br&gt;Comm. Type: ชุมชนแออัด&lt;br&gt;Housholds: 467&lt;br&gt;DensityTH: หนาแน่นปานกลาง</t>
  </si>
  <si>
    <t>100.504187,13.761454,0</t>
  </si>
  <si>
    <t>แขวงบ้านพานถม</t>
  </si>
  <si>
    <t>นาง พิมพ์ศิริ สุวรรณนาคร</t>
  </si>
  <si>
    <t>084-0124141</t>
  </si>
  <si>
    <t>ชุมชนมัสยิดบ้านตึกดิน</t>
  </si>
  <si>
    <t>name: &lt;br&gt;description: &lt;br&gt;Zone: กลุ่มเขตกรุงเทพกลาง&lt;br&gt;Population: 3510&lt;br&gt;District: เขตพระนคร&lt;br&gt;Sub-dist.: แขวงบวรนิเวศ&lt;br&gt;Contact P.: นาย ทํานุ เหล็งขยัน&lt;br&gt;Tel.: 087-705-2299&lt;br&gt;Urgnt Need: -ต้องการเจลล้างมือและน้ำยาฆ่าเชื้อ&lt;br&gt;-ต้องการอาหารแห้ง&lt;br&gt;Comm. Type: ชุมชนเมือง&lt;br&gt;Housholds: 61&lt;br&gt;DensityTH: หนาแน่นปานกลาง</t>
  </si>
  <si>
    <t>100.500366,13.758108,0</t>
  </si>
  <si>
    <t>แขวงบวรนิเวศ</t>
  </si>
  <si>
    <t>นาย ทํานุ เหล็งขยัน</t>
  </si>
  <si>
    <t>087-705-2299</t>
  </si>
  <si>
    <t>ชุมชนหลังวัดราชนัดดา</t>
  </si>
  <si>
    <t>name: &lt;br&gt;description: &lt;br&gt;Zone: กลุ่มเขตกรุงเทพกลาง&lt;br&gt;Population: 5253&lt;br&gt;District: เขตพระนคร&lt;br&gt;Sub-dist.: แขวงบวรนิเวศ&lt;br&gt;Contact P.: นาย ธนากร สวารักษ์&lt;br&gt;Tel.: 089-2027247&lt;br&gt;Urgnt Need: -ต้องการเจลล้างมือและน้ำยาฆ่าเชื้อ&lt;br&gt;-ต้องการอาหารแห้ง&lt;br&gt;Comm. Type: ชุมชนเมือง&lt;br&gt;Housholds: 185&lt;br&gt;DensityTH: หนาแน่นมาก</t>
  </si>
  <si>
    <t>100.504559,13.754414,0</t>
  </si>
  <si>
    <t>นาย ธนากร สวารักษ์</t>
  </si>
  <si>
    <t>089-2027247</t>
  </si>
  <si>
    <t>ชุมชนวัดเทพธิดาราม</t>
  </si>
  <si>
    <t>name: &lt;br&gt;description: &lt;br&gt;Zone: กลุ่มเขตกรุงเทพกลาง&lt;br&gt;Population: 5625&lt;br&gt;District: เขตพระนคร&lt;br&gt;Sub-dist.: แขวงสำราญราษฎร์&lt;br&gt;Contact P.: นาย สมศักดิ์ อังศุโกมุทกุล&lt;br&gt;Tel.: 089-2317175&lt;br&gt;Urgnt Need: -ต้องการเจลล้างมือและน้ำยาฆ่าเชื้อ&lt;br&gt;-ต้องการอาหารแห้ง&lt;br&gt;Comm. Type: ชุมชนเมือง&lt;br&gt;Housholds: 120&lt;br&gt;DensityTH: หนาแน่นมาก</t>
  </si>
  <si>
    <t>100.502945,13.753563,0</t>
  </si>
  <si>
    <t>แขวงสำราญราษฎร์</t>
  </si>
  <si>
    <t>นาย สมศักดิ์ อังศุโกมุทกุล</t>
  </si>
  <si>
    <t>089-2317175</t>
  </si>
  <si>
    <t>ชุมชนโบสถ์พราหมณ์</t>
  </si>
  <si>
    <t>name: &lt;br&gt;description: &lt;br&gt;Zone: กลุ่มเขตกรุงเทพกลาง&lt;br&gt;Population: 4815&lt;br&gt;District: เขตพระนคร&lt;br&gt;Sub-dist.: แขวงเสาชิงช้า&lt;br&gt;Contact P.: นาง พิมพา จิรานุกรสกุล&lt;br&gt;Tel.: 081-4965449&lt;br&gt;Urgnt Need: -ต้องการเจลล้างมือและน้ำยาฆ่าเชื้อ&lt;br&gt;-ต้องการอาหารแห้ง&lt;br&gt;Comm. Type: ชุมชนเมือง&lt;br&gt;Housholds: 472&lt;br&gt;DensityTH: หนาแน่นมาก</t>
  </si>
  <si>
    <t>100.500294,13.752482,0</t>
  </si>
  <si>
    <t>แขวงเสาชิงช้า</t>
  </si>
  <si>
    <t>นาง พิมพา จิรานุกรสกุล</t>
  </si>
  <si>
    <t>081-4965449</t>
  </si>
  <si>
    <t>ชุมชนราชบพิธพัฒนา</t>
  </si>
  <si>
    <t>name: &lt;br&gt;description: &lt;br&gt;Zone: กลุ่มเขตกรุงเทพกลาง&lt;br&gt;Population: 4412&lt;br&gt;District: เขตพระนคร&lt;br&gt;Sub-dist.: แขวงวัดราชบพิธ&lt;br&gt;Contact P.: นาง กรรณิการ์ หยกเล็ก&lt;br&gt;Tel.: 081-830-0141&lt;br&gt;Urgnt Need: -ต้องการเจลล้างมือและน้ำยาฆ่าเชื้อ&lt;br&gt;-ต้องการอาหารจำพวก นม ข้าวสาร ไข่&lt;br&gt;Comm. Type: ชุมชนเมือง&lt;br&gt;Housholds: 490&lt;br&gt;DensityTH: หนาแน่นมาก</t>
  </si>
  <si>
    <t>100.499161,13.749821,0</t>
  </si>
  <si>
    <t>แขวงวัดราชบพิธ</t>
  </si>
  <si>
    <t>นาง กรรณิการ์ หยกเล็ก</t>
  </si>
  <si>
    <t>081-830-0141</t>
  </si>
  <si>
    <t>ชุมชนตรอกเฟื่องทอง-ตรอกวิสูตร</t>
  </si>
  <si>
    <t>name: &lt;br&gt;description: &lt;br&gt;Zone: กลุ่มเขตกรุงเทพกลาง&lt;br&gt;Population: 4380&lt;br&gt;District: เขตพระนคร&lt;br&gt;Sub-dist.: แขวงวัดราชบพิธ&lt;br&gt;Contact P.: นาย ธนพลกฤต เชิดชู&lt;br&gt;Tel.: 095-195-8981&lt;br&gt;Urgnt Need: -ต้องการเจลล้างมือและน้ำยาฆ่าเชื้อ&lt;br&gt;-ต้องการอาหารจำพวก นม ข้าวสาร ไข่ น้ำมันพืช&lt;br&gt;Comm. Type: &lt;br&gt;Housholds: &lt;br&gt;DensityTH: หนาแน่นมาก</t>
  </si>
  <si>
    <t>100.499567,13.748385,0</t>
  </si>
  <si>
    <t>นาย ธนพลกฤต เชิดชู</t>
  </si>
  <si>
    <t>095-195-8981</t>
  </si>
  <si>
    <t>ชุมชนมัสยิดจักรพงษ์</t>
  </si>
  <si>
    <t>name: &lt;br&gt;description: &lt;br&gt;Zone: กลุ่มเขตกรุงเทพกลาง&lt;br&gt;Population: 3735&lt;br&gt;District: เขตพระนคร&lt;br&gt;Sub-dist.: แขวงชนะสงคราม&lt;br&gt;Contact P.: นาย สําฤทธิ์ ปิ่นมณีวรรณ&lt;br&gt;Tel.: 086-9922794&lt;br&gt;Urgnt Need: -ต้องการเจลล้างมือและน้ำยาฆ่าเชื้อ&lt;br&gt;-ต้องการอาหารจำพวก นม ข้าว ไข่&lt;br&gt;-ต้องการยารักษาโรค&lt;br&gt;Comm. Type: ชุมชนแออัด&lt;br&gt;Housholds: 89&lt;br&gt;DensityTH: หนาแน่นปานกลาง</t>
  </si>
  <si>
    <t>100.49709,13.761267,0</t>
  </si>
  <si>
    <t>นาย สําฤทธิ์ ปิ่นมณีวรรณ</t>
  </si>
  <si>
    <t>086-9922794</t>
  </si>
  <si>
    <t>ชุมชนบวรรังษี</t>
  </si>
  <si>
    <t>name: &lt;br&gt;description: &lt;br&gt;Zone: กลุ่มเขตกรุงเทพกลาง&lt;br&gt;Population: 3574&lt;br&gt;District: เขตพระนคร&lt;br&gt;Sub-dist.: แขวงบวรนิเวศ&lt;br&gt;Contact P.: นาย เพิ่มพูน ซิ้มปานอุทัย&lt;br&gt;Tel.: 094-4644191&lt;br&gt;Urgnt Need: -ต้องการเจลล้างมือและน้ำยาฆ่าเชื้อ&lt;br&gt;-ต้องการอาหารแห้ง&lt;br&gt;Comm. Type: ชุมชนเมือง&lt;br&gt;Housholds: 205&lt;br&gt;DensityTH: หนาแน่นปานกลาง</t>
  </si>
  <si>
    <t>100.500777,13.758762,0</t>
  </si>
  <si>
    <t>นาย เพิ่มพูน ซิ้มปานอุทัย</t>
  </si>
  <si>
    <t>094-4644191</t>
  </si>
  <si>
    <t>ชุมชนตรอกศิลป์-ตรอกตึกดิน</t>
  </si>
  <si>
    <t>name: &lt;br&gt;description: &lt;br&gt;Zone: กลุ่มเขตกรุงเทพกลาง&lt;br&gt;Population: 4277&lt;br&gt;District: เขตพระนคร&lt;br&gt;Sub-dist.: แขวงเสาชิงช้า&lt;br&gt;Contact P.: นาง ลําไพร์ นาคเอี่ยม&lt;br&gt;Tel.: 094-5748766&lt;br&gt;Urgnt Need: -ต้องการเจลล้างมือและน้ำยาฆ่าเชื้อ&lt;br&gt;-ต้องการอาหารแห้ง&lt;br&gt;Comm. Type: ชุมชนเมือง&lt;br&gt;Housholds: 142&lt;br&gt;DensityTH: หนาแน่นมาก</t>
  </si>
  <si>
    <t>100.501053,13.754832,0</t>
  </si>
  <si>
    <t>นาง ลําไพร์ นาคเอี่ยม</t>
  </si>
  <si>
    <t>094-5748766</t>
  </si>
  <si>
    <t>ชุมชนแพร่งภูธร</t>
  </si>
  <si>
    <t>name: &lt;br&gt;description: &lt;br&gt;Zone: กลุ่มเขตกรุงเทพกลาง&lt;br&gt;Population: 4798&lt;br&gt;District: เขตพระนคร&lt;br&gt;Sub-dist.: แขวงศาลเจ้าพ่อเสือ&lt;br&gt;Contact P.: นาย อภิชาญ วัลลา&lt;br&gt;Tel.: 096-9581700&lt;br&gt;Urgnt Need: -ต้องการเจลล้างมือและน้ำยาฆ่าเชื้อ&lt;br&gt;-ต้องการอาหารจำพวก นม ข้าวสาร ไข่&lt;br&gt;Comm. Type: ชุมชนเมือง&lt;br&gt;Housholds: 240&lt;br&gt;DensityTH: หนาแน่นมาก</t>
  </si>
  <si>
    <t>100.496913,13.751731,0</t>
  </si>
  <si>
    <t>แขวงศาลเจ้าพ่อเสือ</t>
  </si>
  <si>
    <t>นาย อภิชาญ วัลลา</t>
  </si>
  <si>
    <t>096-9581700</t>
  </si>
  <si>
    <t>ชุมชนวัดโสมนัส</t>
  </si>
  <si>
    <t>name: &lt;br&gt;description: &lt;br&gt;Zone: กลุ่มเขตกรุงเทพกลาง&lt;br&gt;Population: 4119&lt;br&gt;District: เขตป้อมปราบศัตรูพ่าย&lt;br&gt;Sub-dist.: แขวงวัดโสมนัส&lt;br&gt;Contact P.: นาย จิตติศักดิ์ พลางกูร&lt;br&gt;Tel.: 064-7969603&lt;br&gt;Urgnt Need: -ต้องการเจลล้างมือ หน้ากากอนามัย และน้ำยาฆ่าเชื้อ&lt;br&gt;-ต้องการอาหารแห้ง&lt;br&gt;Comm. Type: ชุมชนแออัด&lt;br&gt;Housholds: 137&lt;br&gt;DensityTH: หนาแน่นมาก</t>
  </si>
  <si>
    <t>100.509818,13.761908,0</t>
  </si>
  <si>
    <t>เขตป้อมปราบศัตรูพ่าย</t>
  </si>
  <si>
    <t>แขวงวัดโสมนัส</t>
  </si>
  <si>
    <t>นาย จิตติศักดิ์ พลางกูร</t>
  </si>
  <si>
    <t>064-7969603</t>
  </si>
  <si>
    <t>ชุมชนจักรพรรดิพงษ์</t>
  </si>
  <si>
    <t>name: &lt;br&gt;description: &lt;br&gt;Zone: กลุ่มเขตกรุงเทพกลาง&lt;br&gt;Population: 5244&lt;br&gt;District: เขตป้อมปราบศัตรูพ่าย&lt;br&gt;Sub-dist.: แขวงวัดโสมนัส&lt;br&gt;Contact P.: นาง ฉวีวรรณ ตันเติมเกียรติ&lt;br&gt;Tel.: 092-4178822&lt;br&gt;Urgnt Need: -ต้องการเจลล้างมือและน้ำยาฆ่าเชื้อ&lt;br&gt;-ต้องการอาหารจำพวก ไข่ ข้าวสาร นม&lt;br&gt;Comm. Type: ชุมชนแออัด&lt;br&gt;Housholds: 51&lt;br&gt;DensityTH: หนาแน่นมาก</t>
  </si>
  <si>
    <t>100.509353,13.75717,0</t>
  </si>
  <si>
    <t>นาง ฉวีวรรณ ตันเติมเกียรติ</t>
  </si>
  <si>
    <t>092-4178822</t>
  </si>
  <si>
    <t>ชุมชนวัดสุนทรธรรมทาน</t>
  </si>
  <si>
    <t>name: &lt;br&gt;description: &lt;br&gt;Zone: กลุ่มเขตกรุงเทพกลาง&lt;br&gt;Population: 5540&lt;br&gt;District: เขตป้อมปราบศัตรูพ่าย&lt;br&gt;Sub-dist.: แขวงวัดโสมนัส&lt;br&gt;Contact P.: นาย อภิชิต สุวรรณเครือ&lt;br&gt;Tel.: 089-8218651&lt;br&gt;Urgnt Need: -ต้องการเจลล้างมือและน้ำยาฆ่าเชื้อ&lt;br&gt;-ต้องการอาหารแห้ง&lt;br&gt;Comm. Type: ชุมชนแออัด&lt;br&gt;Housholds: 233&lt;br&gt;DensityTH: หนาแน่นมาก</t>
  </si>
  <si>
    <t>100.510211,13.757752,0</t>
  </si>
  <si>
    <t>นาย อภิชิต สุวรรณเครือ</t>
  </si>
  <si>
    <t>089-8218651</t>
  </si>
  <si>
    <t>ชุมชนศุภมิตร 2</t>
  </si>
  <si>
    <t>name: &lt;br&gt;description: &lt;br&gt;Zone: กลุ่มเขตกรุงเทพกลาง&lt;br&gt;Population: 4821&lt;br&gt;District: เขตป้อมปราบศัตรูพ่าย&lt;br&gt;Sub-dist.: แขวงวัดโสมนัส&lt;br&gt;Contact P.: นาย วชิระ เลิศอุดมมงคล&lt;br&gt;Tel.: 091-9455636&lt;br&gt;Urgnt Need: -ต้องการเจลล้างมือและน้ำยาฆ่าเชื้อ&lt;br&gt;-ต้องการอาหารแห้ง&lt;br&gt;Comm. Type: ชุมชนแออัด&lt;br&gt;Housholds: 337&lt;br&gt;DensityTH: หนาแน่นมาก</t>
  </si>
  <si>
    <t>100.511743,13.758943,0</t>
  </si>
  <si>
    <t>นาย วชิระ เลิศอุดมมงคล</t>
  </si>
  <si>
    <t>091-9455636</t>
  </si>
  <si>
    <t>ชุมชนศุภมิตร 1</t>
  </si>
  <si>
    <t>name: &lt;br&gt;description: &lt;br&gt;Zone: กลุ่มเขตกรุงเทพกลาง&lt;br&gt;Population: 4738&lt;br&gt;District: เขตป้อมปราบศัตรูพ่าย&lt;br&gt;Sub-dist.: แขวงวัดโสมนัส&lt;br&gt;Contact P.: นาย กิตติ วงษ์ทองดี&lt;br&gt;Tel.: 089-1357778&lt;br&gt;Urgnt Need: -ต้องการเจลล้างมือและน้ำยาฆ่าเชื้อ&lt;br&gt;-ต้องการอาหารแห้ง&lt;br&gt;Comm. Type: ชุมชนแออัด&lt;br&gt;Housholds: 141&lt;br&gt;DensityTH: หนาแน่นมาก</t>
  </si>
  <si>
    <t>100.512863,13.758813,0</t>
  </si>
  <si>
    <t>นาย กิตติ วงษ์ทองดี</t>
  </si>
  <si>
    <t>089-1357778</t>
  </si>
  <si>
    <t>ชุมชนสิตาราม</t>
  </si>
  <si>
    <t>name: &lt;br&gt;description: &lt;br&gt;Zone: กลุ่มเขตกรุงเทพกลาง&lt;br&gt;Population: 5244&lt;br&gt;District: เขตป้อมปราบศัตรูพ่าย&lt;br&gt;Sub-dist.: แขวงคลองมหานาค&lt;br&gt;Contact P.: นางสาว นัยนา ชูเกษม&lt;br&gt;Tel.: 086-150-3799&lt;br&gt;Urgnt Need: -ต้องการเจลล้างมือและน้ำยาฆ่าเชื้อ&lt;br&gt;-ต้องการอาหารแห้ง ข้าวสาร&lt;br&gt;Comm. Type: ชุมชนแออัด&lt;br&gt;Housholds: 50&lt;br&gt;DensityTH: หนาแน่นมาก</t>
  </si>
  <si>
    <t>100.51064,13.755709,0</t>
  </si>
  <si>
    <t>แขวงคลองมหานาค</t>
  </si>
  <si>
    <t>นางสาว นัยนา ชูเกษม</t>
  </si>
  <si>
    <t>086-150-3799</t>
  </si>
  <si>
    <t>ชุมชนมัสยิดมหานาค</t>
  </si>
  <si>
    <t>name: &lt;br&gt;description: &lt;br&gt;Zone: กลุ่มเขตกรุงเทพกลาง&lt;br&gt;Population: 5110&lt;br&gt;District: เขตป้อมปราบศัตรูพ่าย&lt;br&gt;Sub-dist.: แขวงคลองมหานาค&lt;br&gt;Contact P.: นาย สมาน เมฆลอย&lt;br&gt;Tel.: 097-2239579&lt;br&gt;Urgnt Need: -ต้องการเจลล้างมือและน้ำยาฆ่าเชื้อ&lt;br&gt;-ต้องการอาหารแห้ง&lt;br&gt;Comm. Type: ชุมชนแออัด&lt;br&gt;Housholds: 225&lt;br&gt;DensityTH: หนาแน่นมาก</t>
  </si>
  <si>
    <t>100.515871,13.752959,0</t>
  </si>
  <si>
    <t>นาย สมาน เมฆลอย</t>
  </si>
  <si>
    <t>097-2239579</t>
  </si>
  <si>
    <t>ชุมชนวัดสระเกศ</t>
  </si>
  <si>
    <t>name: &lt;br&gt;description: &lt;br&gt;Zone: กลุ่มเขตกรุงเทพกลาง&lt;br&gt;Population: 6301&lt;br&gt;District: เขตป้อมปราบศัตรูพ่าย&lt;br&gt;Sub-dist.: แขวงบ้านบาตร&lt;br&gt;Contact P.: นาย สนั่น เจริญสิทธิ์&lt;br&gt;Tel.: 093-0266154&lt;br&gt;Urgnt Need: -ต้องการเจลล้างมือและน้ำยาฆ่าเชื้อ&lt;br&gt;-ต้องการอาหารแห้ง&lt;br&gt;Comm. Type: ชุมชนแออัด&lt;br&gt;Housholds: 79&lt;br&gt;DensityTH: แออัด</t>
  </si>
  <si>
    <t>#icon-1603-880E4F</t>
  </si>
  <si>
    <t>100.508533,13.752509,0</t>
  </si>
  <si>
    <t>แขวงบ้านบาตร</t>
  </si>
  <si>
    <t>นาย สนั่น เจริญสิทธิ์</t>
  </si>
  <si>
    <t>093-0266154</t>
  </si>
  <si>
    <t>แออัด</t>
  </si>
  <si>
    <t>ชุมชนบ้านบาตร</t>
  </si>
  <si>
    <t>name: &lt;br&gt;description: &lt;br&gt;Zone: กลุ่มเขตกรุงเทพกลาง&lt;br&gt;Population: 5709&lt;br&gt;District: เขตป้อมปราบศัตรูพ่าย&lt;br&gt;Sub-dist.: แขวงบ้านบาตร&lt;br&gt;Contact P.: นาง จิรภา นวลอุไร&lt;br&gt;Tel.: 084-6120822&lt;br&gt;Urgnt Need: ต้องการอาหารแห้ง ข้าวสาร&lt;br&gt;Comm. Type: ชุมชนแออัด&lt;br&gt;Housholds: 136&lt;br&gt;DensityTH: หนาแน่นมาก</t>
  </si>
  <si>
    <t>100.506848,13.750943,0</t>
  </si>
  <si>
    <t>นาง จิรภา นวลอุไร</t>
  </si>
  <si>
    <t>084-6120822</t>
  </si>
  <si>
    <t>ต้องการอาหารแห้ง ข้าวสาร</t>
  </si>
  <si>
    <t>ชุมชนบ้านดอกไม้</t>
  </si>
  <si>
    <t>name: &lt;br&gt;description: &lt;br&gt;Zone: กลุ่มเขตกรุงเทพกลาง&lt;br&gt;Population: 3396&lt;br&gt;District: เขตป้อมปราบศัตรูพ่าย&lt;br&gt;Sub-dist.: แขวงบ้านบาตร&lt;br&gt;Contact P.: นาย นําพล นพวงศ์&lt;br&gt;Tel.: 098-3623594&lt;br&gt;Urgnt Need: -ต้องการเจลล้างมือและน้ำยาฆ่าเชื้อ&lt;br&gt;-ต้องการอาหารจำพวก ไข่ ข้าวสาร นมสำหรับเด็ก&lt;br&gt;Comm. Type: ชุมชนแออัด&lt;br&gt;Housholds: 181&lt;br&gt;DensityTH: หนาแน่นปานกลาง</t>
  </si>
  <si>
    <t>100.506895,13.74847,0</t>
  </si>
  <si>
    <t>นาย นําพล นพวงศ์</t>
  </si>
  <si>
    <t>098-3623594</t>
  </si>
  <si>
    <t>ชุมชนวังแดง</t>
  </si>
  <si>
    <t>name: &lt;br&gt;description: &lt;br&gt;Zone: กลุ่มเขตกรุงเทพกลาง&lt;br&gt;Population: 3189&lt;br&gt;District: เขตป้อมปราบศัตรูพ่าย&lt;br&gt;Sub-dist.: แขวงบ้านบาตร&lt;br&gt;Contact P.: นาง เกศรินทร์ สิริผดุงชัย&lt;br&gt;Tel.: 081-3004584&lt;br&gt;Urgnt Need: -ต้องการเจลล้างมือและน้ำยาฆ่าเชื้อ&lt;br&gt;-ต้องการอาหารจำพวก ไข่ ข้าวสาร&lt;br&gt;Comm. Type: ชุมชนเมือง&lt;br&gt;Housholds: 135&lt;br&gt;DensityTH: หนาแน่นปานกลาง</t>
  </si>
  <si>
    <t>100.504817,13.747747,0</t>
  </si>
  <si>
    <t>นาง เกศรินทร์ สิริผดุงชัย</t>
  </si>
  <si>
    <t>081-3004584</t>
  </si>
  <si>
    <t>ชุมชนตรอกมะขาม</t>
  </si>
  <si>
    <t>name: &lt;br&gt;description: &lt;br&gt;Zone: กลุ่มเขตกรุงเทพกลาง&lt;br&gt;Population: 4160&lt;br&gt;District: เขตป้อมปราบศัตรูพ่าย&lt;br&gt;Sub-dist.: แขวงป้อมปราบ&lt;br&gt;Contact P.: นางสาว พัสมน สารธรรมวุฒิกุล&lt;br&gt;Tel.: 081-4819124&lt;br&gt;Urgnt Need: -ต้องการเจลล้างมือและน้ำยาฆ่าเชื้อ&lt;br&gt;-ต้องการอาหารแห้ง&lt;br&gt;Comm. Type: ชุมชนเมือง&lt;br&gt;Housholds: 180&lt;br&gt;DensityTH: หนาแน่นมาก</t>
  </si>
  <si>
    <t>100.512401,13.741809,0</t>
  </si>
  <si>
    <t>แขวงป้อมปราบ</t>
  </si>
  <si>
    <t>นางสาว พัสมน สารธรรมวุฒิกุล</t>
  </si>
  <si>
    <t>081-4819124</t>
  </si>
  <si>
    <t>ชุมชนดำรงรักษ์</t>
  </si>
  <si>
    <t>name: &lt;br&gt;description: &lt;br&gt;Zone: กลุ่มเขตกรุงเทพกลาง&lt;br&gt;Population: 4948&lt;br&gt;District: เขตป้อมปราบศัตรูพ่าย&lt;br&gt;Sub-dist.: แขวงคลองมหานาค&lt;br&gt;Contact P.: นาง วรรณา สนสุวรรณ&lt;br&gt;Tel.: 02-2819651&lt;br&gt;Urgnt Need: -ต้องการเจลล้างมือและน้ำยาฆ่าเชื้อ&lt;br&gt;-ต้องการอาหารแห้ง&lt;br&gt;Comm. Type: ชุมชนเมือง&lt;br&gt;Housholds: 101&lt;br&gt;DensityTH: หนาแน่นมาก</t>
  </si>
  <si>
    <t>100.511471,13.754851,0</t>
  </si>
  <si>
    <t>นาง วรรณา สนสุวรรณ</t>
  </si>
  <si>
    <t>02-2819651</t>
  </si>
  <si>
    <t>ชุมชนวุฒิชัย</t>
  </si>
  <si>
    <t>name: &lt;br&gt;description: &lt;br&gt;Zone: กลุ่มเขตกรุงเทพกลาง&lt;br&gt;Population: 4993&lt;br&gt;District: เขตป้อมปราบศัตรูพ่าย&lt;br&gt;Sub-dist.: แขวงคลองมหานาค&lt;br&gt;Contact P.: นาย กิตติชัย พงศ์เศรษฐบุตร&lt;br&gt;Tel.: 086-150-3799&lt;br&gt;Urgnt Need: -ต้องการอาหารแห้ง นมสำหรับเด็ก&lt;br&gt;-ต้องการผ้าอ้อมผู้ใหญ่&lt;br&gt;Comm. Type: ชุมชนเมือง&lt;br&gt;Housholds: 100&lt;br&gt;DensityTH: หนาแน่นมาก</t>
  </si>
  <si>
    <t>100.514999,13.755865,0</t>
  </si>
  <si>
    <t>นาย กิตติชัย พงศ์เศรษฐบุตร</t>
  </si>
  <si>
    <t>ชุมชนภิรมย์</t>
  </si>
  <si>
    <t>name: &lt;br&gt;description: &lt;br&gt;Zone: กลุ่มเขตกรุงเทพกลาง&lt;br&gt;Population: 2154&lt;br&gt;District: เขตสัมพันธวงศ์&lt;br&gt;Sub-dist.: แขวงจักรวรรดิ์&lt;br&gt;Contact P.: นางสาว สมจิตต์ สุนทรเพ็ชรพันธุ์&lt;br&gt;Tel.: 081-4008742&lt;br&gt;Urgnt Need: -ต้องการเจลล้างมือและน้ำยาฆ่าเชื้อ&lt;br&gt;-ต้องการอาหารแห้ง&lt;br&gt;Comm. Type: ชุมชนเมือง&lt;br&gt;Housholds: 189&lt;br&gt;DensityTH: หนาแน่นปานกลาง</t>
  </si>
  <si>
    <t>100.501029,13.740521,0</t>
  </si>
  <si>
    <t>เขตสัมพันธวงศ์</t>
  </si>
  <si>
    <t>แขวงจักรวรรดิ์</t>
  </si>
  <si>
    <t>นางสาว สมจิตต์ สุนทรเพ็ชรพันธุ์</t>
  </si>
  <si>
    <t>081-4008742</t>
  </si>
  <si>
    <t>ชุมชนสะพานหัน</t>
  </si>
  <si>
    <t>name: &lt;br&gt;description: &lt;br&gt;Zone: กลุ่มเขตกรุงเทพกลาง&lt;br&gt;Population: 3331&lt;br&gt;District: เขตสัมพันธวงศ์&lt;br&gt;Sub-dist.: แขวงจักรวรรดิ์&lt;br&gt;Contact P.: นาย วันชัย เกียรติชัยวุฒิ&lt;br&gt;Tel.: 063-8642216&lt;br&gt;Urgnt Need: -ต้องการเจลล้างมือและน้ำยาฆ่าเชื้อ&lt;br&gt;-ต้องการอาหารแห้ง ข้าวสาร&lt;br&gt;Comm. Type: ชุมชนเมือง&lt;br&gt;Housholds: 95&lt;br&gt;DensityTH: หนาแน่นปานกลาง</t>
  </si>
  <si>
    <t>100.502217,13.74281,0</t>
  </si>
  <si>
    <t>นาย วันชัย เกียรติชัยวุฒิ</t>
  </si>
  <si>
    <t>063-8642216</t>
  </si>
  <si>
    <t>ชุมชนริมคลองโอ่งอ่าง</t>
  </si>
  <si>
    <t>name: &lt;br&gt;description: &lt;br&gt;Zone: กลุ่มเขตกรุงเทพกลาง&lt;br&gt;Population: 3364&lt;br&gt;District: เขตสัมพันธวงศ์&lt;br&gt;Sub-dist.: แขวงจักรวรรดิ์&lt;br&gt;Contact P.: นางสาว รัฐวรรณ ฉลาดชื่นชม&lt;br&gt;Tel.: 089-092-6757&lt;br&gt;Urgnt Need: -ต้องการเจลล้างมือและน้ำยาฆ่าเชื้อ&lt;br&gt;-ต้องการอาหารแห้ง&lt;br&gt;Comm. Type: ชุมชนเมือง&lt;br&gt;Housholds: 94&lt;br&gt;DensityTH: หนาแน่นปานกลาง</t>
  </si>
  <si>
    <t>100.50267,13.743545,0</t>
  </si>
  <si>
    <t>นางสาว รัฐวรรณ ฉลาดชื่นชม</t>
  </si>
  <si>
    <t>089-092-6757</t>
  </si>
  <si>
    <t>ชุมชนอิสรานุภาพ</t>
  </si>
  <si>
    <t>name: &lt;br&gt;description: &lt;br&gt;Zone: กลุ่มเขตกรุงเทพกลาง&lt;br&gt;Population: 3506&lt;br&gt;District: เขตสัมพันธวงศ์&lt;br&gt;Sub-dist.: แขวงจักรวรรดิ์&lt;br&gt;Contact P.: นาง ลัดดา อมรชัยประสิทธิ์&lt;br&gt;Tel.: 085-130-5345&lt;br&gt;Urgnt Need: -ต้องการเจลล้างมือและน้ำยาฆ่าเชื้อ&lt;br&gt;-ต้องการอาหารแห้ง&lt;br&gt;Comm. Type: ชุมชนเมือง&lt;br&gt;Housholds: 63&lt;br&gt;DensityTH: หนาแน่นปานกลาง</t>
  </si>
  <si>
    <t>100.507064,13.739964,0</t>
  </si>
  <si>
    <t>นาง ลัดดา อมรชัยประสิทธิ์</t>
  </si>
  <si>
    <t>085-130-5345</t>
  </si>
  <si>
    <t>ชุมชนมิตรชัยภูมิ</t>
  </si>
  <si>
    <t>name: &lt;br&gt;description: &lt;br&gt;Zone: กลุ่มเขตกรุงเทพกลาง&lt;br&gt;Population: 3710&lt;br&gt;District: เขตสัมพันธวงศ์&lt;br&gt;Sub-dist.: แขวงจักรวรรดิ์&lt;br&gt;Contact P.: นาย วุทธิชัย ฉัตรประยูรวงศ์&lt;br&gt;Tel.: 086-088-8229&lt;br&gt;Urgnt Need: -ต้องการเจลล้างมือและน้ำยาฆ่าเชื้อ&lt;br&gt;-ต้องการอาหารแห้ง&lt;br&gt;Comm. Type: ชุมชนเมือง&lt;br&gt;Housholds: 60&lt;br&gt;DensityTH: หนาแน่นปานกลาง</t>
  </si>
  <si>
    <t>100.507703,13.739305,0</t>
  </si>
  <si>
    <t>นาย วุทธิชัย ฉัตรประยูรวงศ์</t>
  </si>
  <si>
    <t>086-088-8229</t>
  </si>
  <si>
    <t>ชุมชนกรมภูธเรศร์</t>
  </si>
  <si>
    <t>name: &lt;br&gt;description: &lt;br&gt;Zone: กลุ่มเขตกรุงเทพกลาง&lt;br&gt;Population: 3273&lt;br&gt;District: เขตสัมพันธวงศ์&lt;br&gt;Sub-dist.: แขวงสัมพันธวงศ์&lt;br&gt;Contact P.: นางสาว ณัฐกานต์ พันธ์วัฒนกนก&lt;br&gt;Tel.: 086-9965980&lt;br&gt;Urgnt Need: -ต้องการเจลล้างมือและน้ำยาฆ่าเชื้อ&lt;br&gt;-ต้องการอาหารแห้ง ข้าวสาร น้ำดื่ม&lt;br&gt;Comm. Type: ชุมชนเมือง&lt;br&gt;Housholds: 140&lt;br&gt;DensityTH: หนาแน่นปานกลาง</t>
  </si>
  <si>
    <t>100.509678,13.742026,0</t>
  </si>
  <si>
    <t>แขวงสัมพันธวงศ์</t>
  </si>
  <si>
    <t>นางสาว ณัฐกานต์ พันธ์วัฒนกนก</t>
  </si>
  <si>
    <t>086-9965980</t>
  </si>
  <si>
    <t>ชุมชนพิพากษา</t>
  </si>
  <si>
    <t>name: &lt;br&gt;description: &lt;br&gt;Zone: กลุ่มเขตกรุงเทพกลาง&lt;br&gt;Population: 3456&lt;br&gt;District: เขตสัมพันธวงศ์&lt;br&gt;Sub-dist.: แขวงสัมพันธวงศ์&lt;br&gt;Contact P.: นาย สมชาย โปรดสถาพร&lt;br&gt;Tel.: 081-985-7267&lt;br&gt;Urgnt Need: -ต้องการเจลล้างมือและน้ำยาฆ่าเชื้อ&lt;br&gt;-ต้องการอาหารแห้ง&lt;br&gt;Comm. Type: ชุมชนเมือง&lt;br&gt;Housholds: 67&lt;br&gt;DensityTH: หนาแน่นปานกลาง</t>
  </si>
  <si>
    <t>100.51051,13.741064,0</t>
  </si>
  <si>
    <t>นาย สมชาย โปรดสถาพร</t>
  </si>
  <si>
    <t>081-985-7267</t>
  </si>
  <si>
    <t>ชุมชนผู้ค้าอะไหล่เก่า</t>
  </si>
  <si>
    <t>name: &lt;br&gt;description: &lt;br&gt;Zone: กลุ่มเขตกรุงเทพกลาง&lt;br&gt;Population: 3634&lt;br&gt;District: เขตสัมพันธวงศ์&lt;br&gt;Sub-dist.: แขวงตลาดน้อย&lt;br&gt;Contact P.: นางสาว เบญจพร บรรจงรัตนะงาม&lt;br&gt;Tel.: 0-2233-7488&lt;br&gt;Urgnt Need: -ต้องการเจลล้างมือ&lt;br&gt;-ต้องการอาหารแห้ง&lt;br&gt;Comm. Type: ชุมชนเมือง&lt;br&gt;Housholds: 51&lt;br&gt;DensityTH: หนาแน่นปานกลาง</t>
  </si>
  <si>
    <t>100.512321,13.733529,0</t>
  </si>
  <si>
    <t>แขวงตลาดน้อย</t>
  </si>
  <si>
    <t>นางสาว เบญจพร บรรจงรัตนะงาม</t>
  </si>
  <si>
    <t>0-2233-7488</t>
  </si>
  <si>
    <t>ชุมชนวานิชสัมพันธ์</t>
  </si>
  <si>
    <t>name: &lt;br&gt;description: &lt;br&gt;Zone: กลุ่มเขตกรุงเทพกลาง&lt;br&gt;Population: 3899&lt;br&gt;District: เขตสัมพันธวงศ์&lt;br&gt;Sub-dist.: แขวงตลาดน้อย&lt;br&gt;Contact P.: นาย ธนบูลย์ ชัยนราพิพัฒน์&lt;br&gt;Tel.: 081-1459111&lt;br&gt;Urgnt Need: -ต้องการเจลล้างมือและน้ำยาฆ่าเชื้อ&lt;br&gt;-ต้องการอาหารแห้ง&lt;br&gt;Comm. Type: ชุมชนเมือง&lt;br&gt;Housholds: 45&lt;br&gt;DensityTH: หนาแน่นปานกลาง</t>
  </si>
  <si>
    <t>100.513793,13.730395,0</t>
  </si>
  <si>
    <t>นาย ธนบูลย์ ชัยนราพิพัฒน์</t>
  </si>
  <si>
    <t>081-1459111</t>
  </si>
  <si>
    <t>ชุมชนตลาดน้อย</t>
  </si>
  <si>
    <t>name: &lt;br&gt;description: &lt;br&gt;Zone: กลุ่มเขตกรุงเทพกลาง&lt;br&gt;Population: 3203&lt;br&gt;District: เขตสัมพันธวงศ์&lt;br&gt;Sub-dist.: แขวงตลาดน้อย&lt;br&gt;Contact P.: นาย จุฤทธิ์ กังวานภูมิ&lt;br&gt;Tel.: 083-549-1483&lt;br&gt;Urgnt Need: -ต้องการเจลล้างมือ&lt;br&gt;-ต้องการอาหารแห้ง นม&lt;br&gt;Comm. Type: ชุมชนเมือง&lt;br&gt;Housholds: 86&lt;br&gt;DensityTH: หนาแน่นปานกลาง</t>
  </si>
  <si>
    <t>100.511811,13.734578,0</t>
  </si>
  <si>
    <t>นาย จุฤทธิ์ กังวานภูมิ</t>
  </si>
  <si>
    <t>083-549-1483</t>
  </si>
  <si>
    <t>ชุมชนจงสวัสดิ์</t>
  </si>
  <si>
    <t>name: &lt;br&gt;description: &lt;br&gt;Zone: กลุ่มเขตกรุงเทพกลาง&lt;br&gt;Population: 5150&lt;br&gt;District: เขตสัมพันธวงศ์&lt;br&gt;Sub-dist.: แขวงตลาดน้อย&lt;br&gt;Contact P.: นาย วิเชียร กมลงามพิพัฒน์&lt;br&gt;Tel.: 081-816-4346&lt;br&gt;Urgnt Need: -ต้องการเจลล้างมือ หน้ากากอนามัย และน้ำยาฆ่าเชื้อ&lt;br&gt;-ต้องการอาหารแห้ง&lt;br&gt;Comm. Type: ชุมชนเมือง&lt;br&gt;Housholds: 32&lt;br&gt;DensityTH: หนาแน่นมาก</t>
  </si>
  <si>
    <t>100.514964,13.73363,0</t>
  </si>
  <si>
    <t>นาย วิเชียร กมลงามพิพัฒน์</t>
  </si>
  <si>
    <t>081-816-4346</t>
  </si>
  <si>
    <t>ชุมชนโปลิศสภา</t>
  </si>
  <si>
    <t>name: &lt;br&gt;description: &lt;br&gt;Zone: กลุ่มเขตกรุงเทพกลาง&lt;br&gt;Population: 4390&lt;br&gt;District: เขตสัมพันธวงศ์&lt;br&gt;Sub-dist.: แขวงตลาดน้อย&lt;br&gt;Contact P.: นาย วรเมศ จงโอฬารดํารง&lt;br&gt;Tel.: 081-554-4489&lt;br&gt;Urgnt Need: -ต้องการเจลล้างมือ&lt;br&gt;-ต้องการอาหารแห้ง นม&lt;br&gt;Comm. Type: ชุมชนเมือง&lt;br&gt;Housholds: 233&lt;br&gt;DensityTH: หนาแน่นมาก</t>
  </si>
  <si>
    <t>100.515317,13.736416,0</t>
  </si>
  <si>
    <t>นาย วรเมศ จงโอฬารดํารง</t>
  </si>
  <si>
    <t>081-554-4489</t>
  </si>
  <si>
    <t>ชุมชนพาดสาย</t>
  </si>
  <si>
    <t>name: &lt;br&gt;description: &lt;br&gt;Zone: กลุ่มเขตกรุงเทพกลาง&lt;br&gt;Population: 4155&lt;br&gt;District: เขตสัมพันธวงศ์&lt;br&gt;Sub-dist.: แขวงสัมพันธวงศ์&lt;br&gt;Contact P.: นาย พิชัย ธีรทัศน์&lt;br&gt;Tel.: 089-035-4545&lt;br&gt;Urgnt Need: -ต้องการเจลล้างมือและน้ำยาฆ่าเชื้อ&lt;br&gt;-ต้องการอาหารแห้ง&lt;br&gt;Comm. Type: ชุมชนเมือง&lt;br&gt;Housholds: 80&lt;br&gt;DensityTH: หนาแน่นมาก</t>
  </si>
  <si>
    <t>100.509545,13.738747,0</t>
  </si>
  <si>
    <t>นาย พิชัย ธีรทัศน์</t>
  </si>
  <si>
    <t>089-035-4545</t>
  </si>
  <si>
    <t>ชุมชนตรอกโพธิ์</t>
  </si>
  <si>
    <t>name: &lt;br&gt;description: &lt;br&gt;Zone: กลุ่มเขตกรุงเทพกลาง&lt;br&gt;Population: 3953&lt;br&gt;District: เขตสัมพันธวงศ์&lt;br&gt;Sub-dist.: แขวงสัมพันธวงศ์&lt;br&gt;Contact P.: นางสาว วลีรัตน์ แซ่ตั้ง&lt;br&gt;Tel.: 087-022-7064&lt;br&gt;Urgnt Need: -ต้องการเจลล้างมือและน้ำยาฆ่าเชื้อ&lt;br&gt;-ต้องการอาหารแห้ง ข้าว นม&lt;br&gt;Comm. Type: ชุมชนเมือง&lt;br&gt;Housholds: 64&lt;br&gt;DensityTH: หนาแน่นปานกลาง</t>
  </si>
  <si>
    <t>100.511203,13.738866,0</t>
  </si>
  <si>
    <t>นางสาว วลีรัตน์ แซ่ตั้ง</t>
  </si>
  <si>
    <t>087-022-7064</t>
  </si>
  <si>
    <t>ชุมชนกุศลสามัคคี</t>
  </si>
  <si>
    <t>name: &lt;br&gt;description: &lt;br&gt;Zone: กลุ่มเขตกรุงเทพกลาง&lt;br&gt;Population: 2844&lt;br&gt;District: เขตสัมพันธวงศ์&lt;br&gt;Sub-dist.: แขวงสัมพันธวงศ์&lt;br&gt;Contact P.: นาง รัตนา นิพนธ์ศิริ&lt;br&gt;Tel.: 085-2362504&lt;br&gt;Urgnt Need: -ต้องการเจลล้างมือและน้ำยาฆ่าเชื้อ&lt;br&gt;-ต้องการอาหารแห้ง&lt;br&gt;Comm. Type: ชุมชนเมือง&lt;br&gt;Housholds: 175&lt;br&gt;DensityTH: หนาแน่นปานกลาง</t>
  </si>
  <si>
    <t>100.507283,13.742572,0</t>
  </si>
  <si>
    <t>นาง รัตนา นิพนธ์ศิริ</t>
  </si>
  <si>
    <t>085-2362504</t>
  </si>
  <si>
    <t>ชุมชนโชฎึก</t>
  </si>
  <si>
    <t>name: &lt;br&gt;description: &lt;br&gt;Zone: กลุ่มเขตกรุงเทพกลาง&lt;br&gt;Population: 5144&lt;br&gt;District: เขตสัมพันธวงศ์&lt;br&gt;Sub-dist.: แขวงตลาดน้อย&lt;br&gt;Contact P.: นางสาว แสงเทียน สุนันตา&lt;br&gt;Tel.: 089-570-4914&lt;br&gt;Urgnt Need: -ต้องการเจลล้างมือ&lt;br&gt;-ต้องการอาหารแห้ง&lt;br&gt;Comm. Type: ชุมชนเมือง&lt;br&gt;Housholds: 135&lt;br&gt;DensityTH: หนาแน่นมาก</t>
  </si>
  <si>
    <t>100.515337,13.734419,0</t>
  </si>
  <si>
    <t>นางสาว แสงเทียน สุนันตา</t>
  </si>
  <si>
    <t>089-570-4914</t>
  </si>
  <si>
    <t>ชุมชนซอยวัดม่วงแคและมัสยิดฮารูณ</t>
  </si>
  <si>
    <t>name: &lt;br&gt;description: &lt;br&gt;Zone: กลุ่มเขตกรุงเทพใต้&lt;br&gt;Population: 3933&lt;br&gt;District: เขตบางรัก&lt;br&gt;Sub-dist.: แขวงบางรัก&lt;br&gt;Contact P.: นาย กริชศรายุทธ วงษ์ศิริ&lt;br&gt;Tel.: 08-1497-2655&lt;br&gt;Urgnt Need: &lt;br&gt;Comm. Type: &lt;br&gt;Housholds: &lt;br&gt;DensityTH: หนาแน่นปานกลาง</t>
  </si>
  <si>
    <t>100.515425,13.725354,0</t>
  </si>
  <si>
    <t>เขตบางรัก</t>
  </si>
  <si>
    <t>แขวงบางรัก</t>
  </si>
  <si>
    <t>นาย กริชศรายุทธ วงษ์ศิริ</t>
  </si>
  <si>
    <t>08-1497-2655</t>
  </si>
  <si>
    <t>ชุมชนซอยไวตี</t>
  </si>
  <si>
    <t>name: &lt;br&gt;description: &lt;br&gt;Zone: กลุ่มเขตกรุงเทพใต้&lt;br&gt;Population: 4589&lt;br&gt;District: เขตบางรัก&lt;br&gt;Sub-dist.: แขวงสีลม&lt;br&gt;Contact P.: นาย รังสรรค์ สังข์ทอง&lt;br&gt;Tel.: 09-7034-0425&lt;br&gt;Urgnt Need: &lt;br&gt;Comm. Type: ชุมชนแออัด&lt;br&gt;Housholds: 35&lt;br&gt;DensityTH: หนาแน่นมาก</t>
  </si>
  <si>
    <t>100.524615,13.72363,0</t>
  </si>
  <si>
    <t>แขวงสีลม</t>
  </si>
  <si>
    <t>นาย รังสรรค์ สังข์ทอง</t>
  </si>
  <si>
    <t>09-7034-0425</t>
  </si>
  <si>
    <t>ชุมชนซอยพิพัฒน์ 2</t>
  </si>
  <si>
    <t>name: &lt;br&gt;description: &lt;br&gt;Zone: กลุ่มเขตกรุงเทพใต้&lt;br&gt;Population: 4388&lt;br&gt;District: เขตบางรัก&lt;br&gt;Sub-dist.: แขวงสีลม&lt;br&gt;Contact P.: นาย อนุชา อุทัยกิจวานิช&lt;br&gt;Tel.: 08-1689-3369&lt;br&gt;Urgnt Need: &lt;br&gt;Comm. Type: ชุมชนแออัด&lt;br&gt;Housholds: 130&lt;br&gt;DensityTH: หนาแน่นมาก</t>
  </si>
  <si>
    <t>100.532274,13.725547,0</t>
  </si>
  <si>
    <t>นาย อนุชา อุทัยกิจวานิช</t>
  </si>
  <si>
    <t>08-1689-3369</t>
  </si>
  <si>
    <t>ชุมชนซอยสันติภาพ</t>
  </si>
  <si>
    <t>name: &lt;br&gt;description: &lt;br&gt;Zone: กลุ่มเขตกรุงเทพใต้&lt;br&gt;Population: 3899&lt;br&gt;District: เขตบางรัก&lt;br&gt;Sub-dist.: แขวงสี่พระยา&lt;br&gt;Contact P.: นาย สุรินทร์ งามวิไลภรณ์&lt;br&gt;Tel.: 08-1633-0927&lt;br&gt;Urgnt Need: &lt;br&gt;Comm. Type: ชุมชนเมือง&lt;br&gt;Housholds: 234&lt;br&gt;DensityTH: หนาแน่นปานกลาง</t>
  </si>
  <si>
    <t>100.52514,13.729493,0</t>
  </si>
  <si>
    <t>แขวงสี่พระยา</t>
  </si>
  <si>
    <t>นาย สุรินทร์ งามวิไลภรณ์</t>
  </si>
  <si>
    <t>08-1633-0927</t>
  </si>
  <si>
    <t>ชุมชนตรอกขุนนาวา</t>
  </si>
  <si>
    <t>name: &lt;br&gt;description: &lt;br&gt;Zone: กลุ่มเขตกรุงเทพใต้&lt;br&gt;Population: 4067&lt;br&gt;District: เขตบางรัก&lt;br&gt;Sub-dist.: แขวงมหาพฤฒาราม&lt;br&gt;Contact P.: นาง อริศรา เหรียญทองจินดา&lt;br&gt;Tel.: 08-6769-8108&lt;br&gt;Urgnt Need: ต้องการหน้ากากอนามัยและเจลล้างมือแอลกอฮอล์&lt;br&gt;Comm. Type: ชุมชนเมือง&lt;br&gt;Housholds: 189&lt;br&gt;DensityTH: หนาแน่นมาก</t>
  </si>
  <si>
    <t>100.524802,13.733814,0</t>
  </si>
  <si>
    <t>แขวงมหาพฤฒาราม</t>
  </si>
  <si>
    <t>นาง อริศรา เหรียญทองจินดา</t>
  </si>
  <si>
    <t>08-6769-8108</t>
  </si>
  <si>
    <t>ต้องการหน้ากากอนามัยและเจลล้างมือแอลกอฮอล์</t>
  </si>
  <si>
    <t>ชุมชนซอยจอมสมบูรณ์</t>
  </si>
  <si>
    <t>name: &lt;br&gt;description: &lt;br&gt;Zone: กลุ่มเขตกรุงเทพใต้&lt;br&gt;Population: 3799&lt;br&gt;District: เขตบางรัก&lt;br&gt;Sub-dist.: แขวงมหาพฤฒาราม&lt;br&gt;Contact P.: นางสาว ไพรวัลย์ งามไมตรี&lt;br&gt;Tel.: 08-6774-3272&lt;br&gt;Urgnt Need: ต้องการหน้ากากอนามัยและเจลล้างมือแอลกอฮอล์&lt;br&gt;Comm. Type: ชุมชนเมือง&lt;br&gt;Housholds: 292&lt;br&gt;DensityTH: หนาแน่นปานกลาง</t>
  </si>
  <si>
    <t>100.524286,13.734115,0</t>
  </si>
  <si>
    <t>นางสาว ไพรวัลย์ งามไมตรี</t>
  </si>
  <si>
    <t>08-6774-3272</t>
  </si>
  <si>
    <t>ชุมชนซอยสองพระ</t>
  </si>
  <si>
    <t>name: &lt;br&gt;description: &lt;br&gt;Zone: กลุ่มเขตกรุงเทพใต้&lt;br&gt;Population: 4000&lt;br&gt;District: เขตบางรัก&lt;br&gt;Sub-dist.: แขวงมหาพฤฒาราม&lt;br&gt;Contact P.: นาย ชัยรัตน์ นิติเมธีวัลลภ&lt;br&gt;Tel.: 08-6710-4200&lt;br&gt;Urgnt Need: ต้องการหน้ากากอนามัยและเจลล้างมือแอลกอฮอล์&lt;br&gt;Comm. Type: ชุมชนเมือง&lt;br&gt;Housholds: 363&lt;br&gt;DensityTH: หนาแน่นปานกลาง</t>
  </si>
  <si>
    <t>100.523484,13.73297,0</t>
  </si>
  <si>
    <t>นาย ชัยรัตน์ นิติเมธีวัลลภ</t>
  </si>
  <si>
    <t>08-6710-4200</t>
  </si>
  <si>
    <t>ชุมชนซอยพระนคเรศ</t>
  </si>
  <si>
    <t>name: &lt;br&gt;description: &lt;br&gt;Zone: กลุ่มเขตกรุงเทพใต้&lt;br&gt;Population: 3899&lt;br&gt;District: เขตบางรัก&lt;br&gt;Sub-dist.: แขวงมหาพฤฒาราม&lt;br&gt;Contact P.: นาย เกียรติศักดิ์ แซ่ตั้ง&lt;br&gt;Tel.: 08-9446-3607&lt;br&gt;Urgnt Need: ต้องการหน้ากากอนามัยและเจลล้างมือแอลกอฮอล์&lt;br&gt;Comm. Type: ชุมชนเมือง&lt;br&gt;Housholds: 270&lt;br&gt;DensityTH: หนาแน่นปานกลาง</t>
  </si>
  <si>
    <t>100.521975,13.735084,0</t>
  </si>
  <si>
    <t>นาย เกียรติศักดิ์ แซ่ตั้ง</t>
  </si>
  <si>
    <t>08-9446-3607</t>
  </si>
  <si>
    <t>ชุมชนตรอกห้านาย</t>
  </si>
  <si>
    <t>name: &lt;br&gt;description: &lt;br&gt;Zone: กลุ่มเขตกรุงเทพใต้&lt;br&gt;Population: 4067&lt;br&gt;District: เขตบางรัก&lt;br&gt;Sub-dist.: แขวงมหาพฤฒาราม&lt;br&gt;Contact P.: นาง นงนุช อักษรไวสมผล&lt;br&gt;Tel.: 08-1362-4425&lt;br&gt;Urgnt Need: ต้องการหน้ากากอนามัยและเจลล้างมือแอลกอฮอล์&lt;br&gt;Comm. Type: ชุมชนเมือง&lt;br&gt;Housholds: 214&lt;br&gt;DensityTH: หนาแน่นมาก</t>
  </si>
  <si>
    <t>100.517515,13.735674,0</t>
  </si>
  <si>
    <t>นาง นงนุช อักษรไวสมผล</t>
  </si>
  <si>
    <t>08-1362-4425</t>
  </si>
  <si>
    <t>ชุมชนศรีเวียง</t>
  </si>
  <si>
    <t>name: &lt;br&gt;description: &lt;br&gt;Zone: กลุ่มเขตกรุงเทพใต้&lt;br&gt;Population: 7740&lt;br&gt;District: เขตบางรัก&lt;br&gt;Sub-dist.: แขวงสีลม&lt;br&gt;Contact P.: นาย สมยศ ศรีสําราญ&lt;br&gt;Tel.: 08-9813-9671&lt;br&gt;Urgnt Need: ต้องการหน้ากากอนามัยและเจลล้างมือแอลกอฮอล์&lt;br&gt;Comm. Type: ชุมชนเมือง&lt;br&gt;Housholds: 458&lt;br&gt;DensityTH: แออัด</t>
  </si>
  <si>
    <t>100.517637,13.719242,0</t>
  </si>
  <si>
    <t>นาย สมยศ ศรีสําราญ</t>
  </si>
  <si>
    <t>08-9813-9671</t>
  </si>
  <si>
    <t>ชุมชนตลาดสดเพชรพลอย</t>
  </si>
  <si>
    <t>name: &lt;br&gt;description: &lt;br&gt;Zone: กลุ่มเขตกรุงเทพใต้&lt;br&gt;Population: 3395&lt;br&gt;District: เขตบางรัก&lt;br&gt;Sub-dist.: แขวงสี่พระยา&lt;br&gt;Contact P.: นาง ภัทรวดี รังษีวงษ์&lt;br&gt;Tel.: 08-1635-4256&lt;br&gt;Urgnt Need: ต้องการหน้ากากอนามัยและเจลล้างมือแอลกอฮอล์&lt;br&gt;Comm. Type: ชุมชนเมือง&lt;br&gt;Housholds: 357&lt;br&gt;DensityTH: หนาแน่นปานกลาง</t>
  </si>
  <si>
    <t>100.519857,13.728114,0</t>
  </si>
  <si>
    <t>นาง ภัทรวดี รังษีวงษ์</t>
  </si>
  <si>
    <t>08-1635-4256</t>
  </si>
  <si>
    <t>ชุมชนซอยหลังวัดหัวลำโพง</t>
  </si>
  <si>
    <t>name: &lt;br&gt;description: &lt;br&gt;Zone: กลุ่มเขตกรุงเทพใต้&lt;br&gt;Population: 3395&lt;br&gt;District: เขตบางรัก&lt;br&gt;Sub-dist.: แขวงสี่พระยา&lt;br&gt;Contact P.: นางสาว กัญญา สุระกิติกุล&lt;br&gt;Tel.: 09-4892-9862&lt;br&gt;Urgnt Need: &lt;br&gt;Comm. Type: &lt;br&gt;Housholds: &lt;br&gt;DensityTH: หนาแน่นปานกลาง</t>
  </si>
  <si>
    <t>100.529562,13.731082,0</t>
  </si>
  <si>
    <t>นางสาว กัญญา สุระกิติกุล</t>
  </si>
  <si>
    <t>09-4892-9862</t>
  </si>
  <si>
    <t>ชุมชนซอยวัดมหาพฤฒาราม(ซอยแก้วฟ้า)</t>
  </si>
  <si>
    <t>name: &lt;br&gt;description: &lt;br&gt;Zone: กลุ่มเขตกรุงเทพใต้&lt;br&gt;Population: 4605&lt;br&gt;District: เขตบางรัก&lt;br&gt;Sub-dist.: แขวงมหาพฤฒาราม&lt;br&gt;Contact P.: นาง ชลชิรา อาสิญจ์สกุล&lt;br&gt;Tel.: 08-9072-2455&lt;br&gt;Urgnt Need: ต้องการหน้ากากอนามัยและเจลล้างมือแอลกอฮอล์&lt;br&gt;Comm. Type: &lt;br&gt;Housholds: &lt;br&gt;DensityTH: หนาแน่นมาก</t>
  </si>
  <si>
    <t>100.516821,13.734012,0</t>
  </si>
  <si>
    <t>นาง ชลชิรา อาสิญจ์สกุล</t>
  </si>
  <si>
    <t>08-9072-2455</t>
  </si>
  <si>
    <t>ชุมชนหลังวัดแก้วแจ่มฟ้า(สี่พระยา)</t>
  </si>
  <si>
    <t>name: &lt;br&gt;description: &lt;br&gt;Zone: กลุ่มเขตกรุงเทพใต้&lt;br&gt;Population: 4807&lt;br&gt;District: เขตบางรัก&lt;br&gt;Sub-dist.: แขวงมหาพฤฒาราม&lt;br&gt;Contact P.: นาง ฉลอง แก้วกระจ่าง&lt;br&gt;Tel.: 08-1205-7383&lt;br&gt;Urgnt Need: &lt;br&gt;Comm. Type: &lt;br&gt;Housholds: &lt;br&gt;DensityTH: หนาแน่นมาก</t>
  </si>
  <si>
    <t>100.518856,13.731965,0</t>
  </si>
  <si>
    <t>นาง ฉลอง แก้วกระจ่าง</t>
  </si>
  <si>
    <t>08-1205-7383</t>
  </si>
  <si>
    <t>ชุมชนบ้านครัวใต้</t>
  </si>
  <si>
    <t>name: &lt;br&gt;description: &lt;br&gt;Zone: กลุ่มเขตกรุงเทพใต้&lt;br&gt;Population: 4425&lt;br&gt;District: เขตปทุมวัน&lt;br&gt;Sub-dist.: แขวงรองเมือง&lt;br&gt;Contact P.: นาย วีรยุทธ นิ่มเจริญ&lt;br&gt;Tel.: 087-8186867&lt;br&gt;Urgnt Need: ต้องการหน้ากากอนามัย เจลล้างมือ และแอลกอฮอล์&lt;br&gt;Comm. Type: ชุมชนแออัด&lt;br&gt;Housholds: 242&lt;br&gt;DensityTH: หนาแน่นมาก</t>
  </si>
  <si>
    <t>100.523707,13.74986,0</t>
  </si>
  <si>
    <t>เขตปทุมวัน</t>
  </si>
  <si>
    <t>แขวงรองเมือง</t>
  </si>
  <si>
    <t>นาย วีรยุทธ นิ่มเจริญ</t>
  </si>
  <si>
    <t>087-8186867</t>
  </si>
  <si>
    <t>ต้องการหน้ากากอนามัย เจลล้างมือ และแอลกอฮอล์</t>
  </si>
  <si>
    <t>ชุมชนวัดบรมนิวาส</t>
  </si>
  <si>
    <t>name: &lt;br&gt;description: &lt;br&gt;Zone: กลุ่มเขตกรุงเทพใต้&lt;br&gt;Population: 3445&lt;br&gt;District: เขตปทุมวัน&lt;br&gt;Sub-dist.: แขวงรองเมือง&lt;br&gt;Contact P.: นาย รุ้ง งามฉ่องสกุล&lt;br&gt;Tel.: 089-4489219&lt;br&gt;Urgnt Need: ต้องการหน้ากากอนามัย เจลล้างมือ และแอลกอฮอล์&lt;br&gt;Comm. Type: ชุมชนแออัด&lt;br&gt;Housholds: 105&lt;br&gt;DensityTH: หนาแน่นปานกลาง</t>
  </si>
  <si>
    <t>100.521071,13.751268,0</t>
  </si>
  <si>
    <t>นาย รุ้ง งามฉ่องสกุล</t>
  </si>
  <si>
    <t>089-4489219</t>
  </si>
  <si>
    <t>ชุมชนชาวชูชีพ</t>
  </si>
  <si>
    <t>name: &lt;br&gt;description: &lt;br&gt;Zone: กลุ่มเขตกรุงเทพใต้&lt;br&gt;Population: 3667&lt;br&gt;District: เขตปทุมวัน&lt;br&gt;Sub-dist.: แขวงรองเมือง&lt;br&gt;Contact P.: นางสาว สุพิณ คล่องการพานิช&lt;br&gt;Tel.: 095-8801551&lt;br&gt;Urgnt Need: -ต้องการหน้ากากอนามัย เจลล้างมือ และแอลกอฮอล์  &lt;br&gt;-ต้องการให้มีการฉีดพ่นยาฆ่าเชื้อในชุมชน&lt;br&gt;Comm. Type: ชุมชนแออัด&lt;br&gt;Housholds: 100&lt;br&gt;DensityTH: หนาแน่นปานกลาง</t>
  </si>
  <si>
    <t>100.518361,13.748998,0</t>
  </si>
  <si>
    <t>นางสาว สุพิณ คล่องการพานิช</t>
  </si>
  <si>
    <t>095-8801551</t>
  </si>
  <si>
    <t>ชุมชนตรอกสลักหิน</t>
  </si>
  <si>
    <t>name: &lt;br&gt;description: &lt;br&gt;Zone: กลุ่มเขตกรุงเทพใต้&lt;br&gt;Population: 4008&lt;br&gt;District: เขตปทุมวัน&lt;br&gt;Sub-dist.: แขวงรองเมือง&lt;br&gt;Contact P.: นาย สุรเดช มหามงคลสกุล&lt;br&gt;Tel.: 096-9098744&lt;br&gt;Urgnt Need: ต้องการหน้ากากอนามัย เจลล้างมือ และแอลกอฮอล์&lt;br&gt;Comm. Type: ชุมชนแออัด&lt;br&gt;Housholds: 229&lt;br&gt;DensityTH: หนาแน่นมาก</t>
  </si>
  <si>
    <t>100.518109,13.74029,0</t>
  </si>
  <si>
    <t>นาย สุรเดช มหามงคลสกุล</t>
  </si>
  <si>
    <t>096-9098744</t>
  </si>
  <si>
    <t>ชุมชนหลังวัดปทุมวนาราม</t>
  </si>
  <si>
    <t>name: &lt;br&gt;description: &lt;br&gt;Zone: กลุ่มเขตกรุงเทพใต้&lt;br&gt;Population: 2718&lt;br&gt;District: เขตปทุมวัน&lt;br&gt;Sub-dist.: แขวงปทุมวัน&lt;br&gt;Contact P.: นางสาว วรรณวิลาศ จันทร์เดชะ&lt;br&gt;Tel.: 094-9642663&lt;br&gt;Urgnt Need: ต้องการหน้ากากอนามัยและเจลล้างมือ&lt;br&gt;Comm. Type: ชุมชนแออัด&lt;br&gt;Housholds: 217&lt;br&gt;DensityTH: หนาแน่นปานกลาง</t>
  </si>
  <si>
    <t>100.537384,13.749128,0</t>
  </si>
  <si>
    <t>แขวงปทุมวัน</t>
  </si>
  <si>
    <t>นางสาว วรรณวิลาศ จันทร์เดชะ</t>
  </si>
  <si>
    <t>094-9642663</t>
  </si>
  <si>
    <t>ต้องการหน้ากากอนามัยและเจลล้างมือ</t>
  </si>
  <si>
    <t>ชุมชนซอยพระเจน</t>
  </si>
  <si>
    <t>name: &lt;br&gt;description: &lt;br&gt;Zone: กลุ่มเขตกรุงเทพใต้&lt;br&gt;Population: 3477&lt;br&gt;District: เขตปทุมวัน&lt;br&gt;Sub-dist.: แขวงลุมพินี&lt;br&gt;Contact P.: นาง ประภาภรณ์ โยมศิลป์&lt;br&gt;Tel.: 089-6662496&lt;br&gt;Urgnt Need: -ต้องการเจลล้างมือและแอลกอฮอล์&lt;br&gt;-ต้องการเครื่องตรวจวัดอุณหภูมิ&lt;br&gt;Comm. Type: ชุมชนแออัด&lt;br&gt;Housholds: 470&lt;br&gt;DensityTH: หนาแน่นปานกลาง</t>
  </si>
  <si>
    <t>100.546676,13.731048,0</t>
  </si>
  <si>
    <t>แขวงลุมพินี</t>
  </si>
  <si>
    <t>นาง ประภาภรณ์ โยมศิลป์</t>
  </si>
  <si>
    <t>089-6662496</t>
  </si>
  <si>
    <t>ชุมชนพัฒนาบ่อนไก่</t>
  </si>
  <si>
    <t>name: &lt;br&gt;description: &lt;br&gt;Zone: กลุ่มเขตกรุงเทพใต้&lt;br&gt;Population: 5313&lt;br&gt;District: เขตปทุมวัน&lt;br&gt;Sub-dist.: แขวงลุมพินี&lt;br&gt;Contact P.: นาย วีรชัย รื่นผกา&lt;br&gt;Tel.: &lt;br&gt;Urgnt Need: &lt;br&gt;Comm. Type: ชุมชนแออัด&lt;br&gt;Housholds: 462&lt;br&gt;DensityTH: หนาแน่นมาก</t>
  </si>
  <si>
    <t>100.550462,13.72462,0</t>
  </si>
  <si>
    <t>นาย วีรชัย รื่นผกา</t>
  </si>
  <si>
    <t>ชุมชนเคหะชุมชนบ่อนไก่</t>
  </si>
  <si>
    <t>name: &lt;br&gt;description: &lt;br&gt;Zone: กลุ่มเขตกรุงเทพใต้&lt;br&gt;Population: 3838&lt;br&gt;District: เขตปทุมวัน&lt;br&gt;Sub-dist.: แขวงลุมพินี&lt;br&gt;Contact P.: นาย เชาวฤทธิ์ นัยเนตร&lt;br&gt;Tel.: 061-3595366&lt;br&gt;Urgnt Need: -ต้องการหน้ากากอนามัยและเจลล้างมือ &lt;br&gt;-ต้องการน้ำยาพ่นฆ่าเชื้อสำหรับฉีดพ่นเองในชุมชน&lt;br&gt;Comm. Type: เคหะชุมชน&lt;br&gt;Housholds: &lt;br&gt;DensityTH: หนาแน่นปานกลาง</t>
  </si>
  <si>
    <t>100.552131,13.726191,0</t>
  </si>
  <si>
    <t>นาย เชาวฤทธิ์ นัยเนตร</t>
  </si>
  <si>
    <t>061-3595366</t>
  </si>
  <si>
    <t>เคหะชุมชน</t>
  </si>
  <si>
    <t>ชุมชนซอยโปโล</t>
  </si>
  <si>
    <t>name: &lt;br&gt;description: &lt;br&gt;Zone: กลุ่มเขตกรุงเทพใต้&lt;br&gt;Population: 3542&lt;br&gt;District: เขตปทุมวัน&lt;br&gt;Sub-dist.: แขวงลุมพินี&lt;br&gt;Contact P.: นาย พรชัย ตรีวัฒนาชัย&lt;br&gt;Tel.: 087-6172052&lt;br&gt;Urgnt Need: &lt;br&gt;Comm. Type: ชุมชนแออัด&lt;br&gt;Housholds: 178&lt;br&gt;DensityTH: หนาแน่นปานกลาง</t>
  </si>
  <si>
    <t>100.549878,13.732941,0</t>
  </si>
  <si>
    <t>นาย พรชัย ตรีวัฒนาชัย</t>
  </si>
  <si>
    <t>087-6172052</t>
  </si>
  <si>
    <t>ชุมชนซอยร่วมฤดี</t>
  </si>
  <si>
    <t>name: &lt;br&gt;description: &lt;br&gt;Zone: กลุ่มเขตกรุงเทพใต้&lt;br&gt;Population: 3847&lt;br&gt;District: เขตปทุมวัน&lt;br&gt;Sub-dist.: แขวงลุมพินี&lt;br&gt;Contact P.: นาย ปิยะ บุญเสริม&lt;br&gt;Tel.: 096-3952095&lt;br&gt;Urgnt Need: &lt;br&gt;Comm. Type: ชุมชนแออัด&lt;br&gt;Housholds: 132&lt;br&gt;DensityTH: หนาแน่นปานกลาง</t>
  </si>
  <si>
    <t>100.549845,13.734229,0</t>
  </si>
  <si>
    <t>นาย ปิยะ บุญเสริม</t>
  </si>
  <si>
    <t>096-3952095</t>
  </si>
  <si>
    <t>ชุมชนอาเซี่ยน</t>
  </si>
  <si>
    <t>name: &lt;br&gt;description: &lt;br&gt;Zone: กลุ่มเขตกรุงเทพกลาง&lt;br&gt;Population: 3641&lt;br&gt;District: เขตพญาไท&lt;br&gt;Sub-dist.: แขวงสามเสนใน&lt;br&gt;Contact P.: นาง บุญสืบ พราหมณ์แก้ว&lt;br&gt;Tel.: 089-1364343&lt;br&gt;Urgnt Need: -ต้องการเจลล้างมือ&lt;br&gt;-ต้องการอาหารแห้ง&lt;br&gt;Comm. Type: ชุมชนแออัด&lt;br&gt;Housholds: 75&lt;br&gt;DensityTH: หนาแน่นปานกลาง</t>
  </si>
  <si>
    <t>100.53757,13.796652,0</t>
  </si>
  <si>
    <t>เขตพญาไท</t>
  </si>
  <si>
    <t>แขวงสามเสนใน</t>
  </si>
  <si>
    <t>นาง บุญสืบ พราหมณ์แก้ว</t>
  </si>
  <si>
    <t>089-1364343</t>
  </si>
  <si>
    <t>ชุมชนอุทัยรัตน์</t>
  </si>
  <si>
    <t>name: &lt;br&gt;description: &lt;br&gt;Zone: กลุ่มเขตกรุงเทพกลาง&lt;br&gt;Population: 4558&lt;br&gt;District: เขตพญาไท&lt;br&gt;Sub-dist.: แขวงสามเสนใน&lt;br&gt;Contact P.: นาย จิตรกร วิธูรัตน์&lt;br&gt;Tel.: 081-9186232&lt;br&gt;Urgnt Need: -ต้องการเจลล้างมือ&lt;br&gt;-ต้องการอาหารแห้ง&lt;br&gt;Comm. Type: ชุมชนแออัด&lt;br&gt;Housholds: 227&lt;br&gt;DensityTH: หนาแน่นมาก</t>
  </si>
  <si>
    <t>100.544543,13.796143,0</t>
  </si>
  <si>
    <t>นาย จิตรกร วิธูรัตน์</t>
  </si>
  <si>
    <t>081-9186232</t>
  </si>
  <si>
    <t>ชุมชนถวัลย์ศักดิ์</t>
  </si>
  <si>
    <t>name: &lt;br&gt;description: &lt;br&gt;Zone: กลุ่มเขตกรุงเทพกลาง&lt;br&gt;Population: 5547&lt;br&gt;District: เขตพญาไท&lt;br&gt;Sub-dist.: แขวงสามเสนใน&lt;br&gt;Contact P.: นาง สุภาพร กาญจนกระจ่าง&lt;br&gt;Tel.: 084-0800629&lt;br&gt;Urgnt Need: -ต้องการเจลล้างมือและน้ำยาฆ่าเชื้อ&lt;br&gt;-ต้องการอาหารจำพวกนม ข้าวสาร น้ำมันพืช น้ำปลา ไข่&lt;br&gt;Comm. Type: ชุมชนแออัด&lt;br&gt;Housholds: 47&lt;br&gt;DensityTH: หนาแน่นมาก</t>
  </si>
  <si>
    <t>100.545545,13.795775,0</t>
  </si>
  <si>
    <t>นาง สุภาพร กาญจนกระจ่าง</t>
  </si>
  <si>
    <t>084-0800629</t>
  </si>
  <si>
    <t>ชุมชนวัดไผ่ตัน</t>
  </si>
  <si>
    <t>name: &lt;br&gt;description: &lt;br&gt;Zone: กลุ่มเขตกรุงเทพกลาง&lt;br&gt;Population: 5375&lt;br&gt;District: เขตพญาไท&lt;br&gt;Sub-dist.: แขวงสามเสนใน&lt;br&gt;Contact P.: นาง มานิตย์ จันทร์เพ็ญ&lt;br&gt;Tel.: 085-9540729&lt;br&gt;Urgnt Need: -ต้องการเจลล้างมือ &lt;br&gt;-ต้องการอาหารแห้ง &lt;br&gt;-ต้องการเครื่องตรวจวัดอุณหภูมิ&lt;br&gt;Comm. Type: ชุมชนแออัด&lt;br&gt;Housholds: 184&lt;br&gt;DensityTH: หนาแน่นมาก</t>
  </si>
  <si>
    <t>100.547818,13.795865,0</t>
  </si>
  <si>
    <t>นาง มานิตย์ จันทร์เพ็ญ</t>
  </si>
  <si>
    <t>085-9540729</t>
  </si>
  <si>
    <t>ชุมชนอินทามระ 1 (ลับแล)</t>
  </si>
  <si>
    <t>name: &lt;br&gt;description: &lt;br&gt;Zone: กลุ่มเขตกรุงเทพกลาง&lt;br&gt;Population: 5203&lt;br&gt;District: เขตพญาไท&lt;br&gt;Sub-dist.: แขวงสามเสนใน&lt;br&gt;Contact P.: นาง บุญเจือ คําภักดี&lt;br&gt;Tel.: 085-1633375&lt;br&gt;Urgnt Need: -ต้องการเจลล้างมือ &lt;br&gt;-ต้องการอาหารจำพวก นม ข้าวสาร น้ำมันพืช ไข่&lt;br&gt;Comm. Type: ชุมชนแออัด&lt;br&gt;Housholds: 57&lt;br&gt;DensityTH: หนาแน่นมาก</t>
  </si>
  <si>
    <t>100.551303,13.795429,0</t>
  </si>
  <si>
    <t>นาง บุญเจือ คําภักดี</t>
  </si>
  <si>
    <t>085-1633375</t>
  </si>
  <si>
    <t>ชุมชนอินทามระ 29 แยก 1</t>
  </si>
  <si>
    <t>name: &lt;br&gt;description: &lt;br&gt;Zone: กลุ่มเขตกรุงเทพกลาง&lt;br&gt;Population: 5783&lt;br&gt;District: เขตพญาไท&lt;br&gt;Sub-dist.: แขวงสามเสนใน&lt;br&gt;Contact P.: นาง ราตรี ชื่นชม&lt;br&gt;Tel.: 080-053-6966&lt;br&gt;Urgnt Need: -ต้องการเจลล้างมือ หน้ากากอนามัย และน้ำยาฆ่าเชื้อ&lt;br&gt;-ต้องการอาหารแห้ง&lt;br&gt;Comm. Type: ชุมชนแออัด&lt;br&gt;Housholds: 58&lt;br&gt;DensityTH: หนาแน่นมาก</t>
  </si>
  <si>
    <t>100.558642,13.794505,0</t>
  </si>
  <si>
    <t>นาง ราตรี ชื่นชม</t>
  </si>
  <si>
    <t>080-053-6966</t>
  </si>
  <si>
    <t>ชุมชนอินทามระ 29 แยก 4</t>
  </si>
  <si>
    <t>name: &lt;br&gt;description: &lt;br&gt;Zone: กลุ่มเขตกรุงเทพกลาง&lt;br&gt;Population: 5200&lt;br&gt;District: เขตพญาไท&lt;br&gt;Sub-dist.: แขวงสามเสนใน&lt;br&gt;Contact P.: นาย ทองสุข บุญมั่นพิพัฒน์&lt;br&gt;Tel.: 081-837-4224&lt;br&gt;Urgnt Need: -ต้องการเจลล้างมือ หน้ากากอนามัย และน้ำยาฆ่าเชื้อ&lt;br&gt;-ต้องการอาหารแห้ง &lt;br&gt;-ต้องการเครื่องตรวจวัดอุณหภูมิ&lt;br&gt;Comm. Type: ชุมชนแออัด&lt;br&gt;Housholds: 78&lt;br&gt;DensityTH: หนาแน่นมาก</t>
  </si>
  <si>
    <t>100.560467,13.794257,0</t>
  </si>
  <si>
    <t>นาย ทองสุข บุญมั่นพิพัฒน์</t>
  </si>
  <si>
    <t>081-837-4224</t>
  </si>
  <si>
    <t>ชุมชนเป็นสุข</t>
  </si>
  <si>
    <t>name: &lt;br&gt;description: &lt;br&gt;Zone: กลุ่มเขตกรุงเทพกลาง&lt;br&gt;Population: 5420&lt;br&gt;District: เขตพญาไท&lt;br&gt;Sub-dist.: แขวงสามเสนใน&lt;br&gt;Contact P.: นาย สมชาย พรหมงาม&lt;br&gt;Tel.: 081-4261628&lt;br&gt;Urgnt Need: -ต้องการเจลล้างมือ &lt;br&gt;-ต้องการอาหารแห้ง น้ำดื่ม ไข่ ข้าวสาร&lt;br&gt;Comm. Type: ชุมชนแออัด&lt;br&gt;Housholds: 47&lt;br&gt;DensityTH: หนาแน่นมาก</t>
  </si>
  <si>
    <t>100.556514,13.784344,0</t>
  </si>
  <si>
    <t>นาย สมชาย พรหมงาม</t>
  </si>
  <si>
    <t>081-4261628</t>
  </si>
  <si>
    <t>ชุมชนวัดมะกอกกลางสวน</t>
  </si>
  <si>
    <t>name: &lt;br&gt;description: &lt;br&gt;Zone: กลุ่มเขตกรุงเทพกลาง&lt;br&gt;Population: 3814&lt;br&gt;District: เขตพญาไท&lt;br&gt;Sub-dist.: แขวงสามเสนใน&lt;br&gt;Contact P.: นาย สลิด มงคลคํา&lt;br&gt;Tel.: 081-6859510&lt;br&gt;Urgnt Need: -ต้องการเจลล้างมือ&lt;br&gt;-ต้องการอาหารแห้ง &lt;br&gt;-ต้องการยารักษาโรค&lt;br&gt;Comm. Type: ชุมชนแออัด&lt;br&gt;Housholds: 173&lt;br&gt;DensityTH: หนาแน่นปานกลาง</t>
  </si>
  <si>
    <t>100.535315,13.770893,0</t>
  </si>
  <si>
    <t>นาย สลิด มงคลคํา</t>
  </si>
  <si>
    <t>081-6859510</t>
  </si>
  <si>
    <t>ชุมชนบุญชูศรี</t>
  </si>
  <si>
    <t>name: &lt;br&gt;description: &lt;br&gt;Zone: กลุ่มเขตกรุงเทพกลาง&lt;br&gt;Population: 3018&lt;br&gt;District: เขตพญาไท&lt;br&gt;Sub-dist.: แขวงสามเสนใน&lt;br&gt;Contact P.: นาย พรพจน์ หรั่งเจริญ&lt;br&gt;Tel.: 094-943-9215&lt;br&gt;Urgnt Need: -ต้องการเจลล้างมือและน้ำยาฆ่าเชื้อ&lt;br&gt;-ต้องการอาหารแห้ง&lt;br&gt;Comm. Type: ชุมชนแออัด&lt;br&gt;Housholds: 27&lt;br&gt;DensityTH: หนาแน่นปานกลาง</t>
  </si>
  <si>
    <t>100.54857,13.769674,0</t>
  </si>
  <si>
    <t>นาย พรพจน์ หรั่งเจริญ</t>
  </si>
  <si>
    <t>094-943-9215</t>
  </si>
  <si>
    <t>ชุมชนสุขสวัสดิ์</t>
  </si>
  <si>
    <t>name: &lt;br&gt;description: &lt;br&gt;Zone: กลุ่มเขตกรุงเทพกลาง&lt;br&gt;Population: 3676&lt;br&gt;District: เขตพญาไท&lt;br&gt;Sub-dist.: แขวงสามเสนใน&lt;br&gt;Contact P.: นาง สุกัญญา โตสมจิตร&lt;br&gt;Tel.: 086-7548068&lt;br&gt;Urgnt Need: -ต้องการเจลล้างมือและน้ำยาพ่นฆ่าเชื้อ&lt;br&gt;-ต้องการอาหารแห้ง&lt;br&gt;Comm. Type: ชุมชนแออัด&lt;br&gt;Housholds: 33&lt;br&gt;DensityTH: หนาแน่นปานกลาง</t>
  </si>
  <si>
    <t>100.535167,13.772047,0</t>
  </si>
  <si>
    <t>นาง สุกัญญา โตสมจิตร</t>
  </si>
  <si>
    <t>086-7548068</t>
  </si>
  <si>
    <t>ชุมชนวัดมะกอกส่วนหน้า</t>
  </si>
  <si>
    <t>name: &lt;br&gt;description: &lt;br&gt;Zone: กลุ่มเขตกรุงเทพกลาง&lt;br&gt;Population: 4819&lt;br&gt;District: เขตพญาไท&lt;br&gt;Sub-dist.: แขวงสามเสนใน&lt;br&gt;Contact P.: นาย เทพพล เครื่องจันทร์&lt;br&gt;Tel.: 089-0056787&lt;br&gt;Urgnt Need: -ต้องการเจลล้างมือ&lt;br&gt;-ต้องการอาหารแห้ง&lt;br&gt;Comm. Type: ชุมชนแออัด&lt;br&gt;Housholds: 48&lt;br&gt;DensityTH: หนาแน่นมาก</t>
  </si>
  <si>
    <t>100.534823,13.769764,0</t>
  </si>
  <si>
    <t>นาย เทพพล เครื่องจันทร์</t>
  </si>
  <si>
    <t>089-0056787</t>
  </si>
  <si>
    <t>ชุมชนท่าน้ำสามเสน</t>
  </si>
  <si>
    <t>name: &lt;br&gt;description: &lt;br&gt;Zone: กลุ่มเขตกรุงเทพกลาง&lt;br&gt;Population: 2299&lt;br&gt;District: เขตดุสิต&lt;br&gt;Sub-dist.: แขวงวชิรพยาบาล&lt;br&gt;Contact P.: นาย วีรศักดิ์ หาญโชคชัยสกุล&lt;br&gt;Tel.: 084-4622-177&lt;br&gt;Urgnt Need: -ต้องการเจลล้างมือ หน้ากากอนามัย และน้ำยาฆ่าเชื้อ&lt;br&gt;-ต้องการอาหารแห้ง ข้าวสาร&lt;br&gt;Comm. Type: ชุมชนแออัด&lt;br&gt;Housholds: 350&lt;br&gt;DensityTH: หนาแน่นปานกลาง</t>
  </si>
  <si>
    <t>100.506138,13.783544,0</t>
  </si>
  <si>
    <t>เขตดุสิต</t>
  </si>
  <si>
    <t>แขวงวชิรพยาบาล</t>
  </si>
  <si>
    <t>นาย วีรศักดิ์ หาญโชคชัยสกุล</t>
  </si>
  <si>
    <t>084-4622-177</t>
  </si>
  <si>
    <t>ชุมชนซอยสีคาม</t>
  </si>
  <si>
    <t>name: &lt;br&gt;description: &lt;br&gt;Zone: กลุ่มเขตกรุงเทพกลาง&lt;br&gt;Population: 3334&lt;br&gt;District: เขตดุสิต&lt;br&gt;Sub-dist.: แขวงถนนนครไชยศรี&lt;br&gt;Contact P.: นาย อุเทนชัย ไพเราะ&lt;br&gt;Tel.: 089-108-3225&lt;br&gt;Urgnt Need: -ต้องการเจลล้างมือและน้ำยาฆ่าเชื้อ&lt;br&gt;-ต้องการอาหารแห้ง ข้าวสาร&lt;br&gt;Comm. Type: ชุมชนเมือง&lt;br&gt;Housholds: 128&lt;br&gt;DensityTH: หนาแน่นปานกลาง</t>
  </si>
  <si>
    <t>100.509858,13.785142,0</t>
  </si>
  <si>
    <t>แขวงถนนนครไชยศรี</t>
  </si>
  <si>
    <t>นาย อุเทนชัย ไพเราะ</t>
  </si>
  <si>
    <t>089-108-3225</t>
  </si>
  <si>
    <t>ชุมชนหลังบ้านมนังคศิลา</t>
  </si>
  <si>
    <t>name: &lt;br&gt;description: &lt;br&gt;Zone: กลุ่มเขตกรุงเทพกลาง&lt;br&gt;Population: 4089&lt;br&gt;District: เขตดุสิต&lt;br&gt;Sub-dist.: แขวงสี่แยกมหานาค&lt;br&gt;Contact P.: นาย วิโชต แสงนวล&lt;br&gt;Tel.: 086-888-5534&lt;br&gt;Urgnt Need: -ต้องการเจลล้างมือและน้ำยาฆ่าเชื้อ&lt;br&gt;-ต้องการอาหารแห้ง&lt;br&gt;Comm. Type: ชุมชนเมือง&lt;br&gt;Housholds: 201&lt;br&gt;DensityTH: หนาแน่นมาก</t>
  </si>
  <si>
    <t>100.518698,13.75442,0</t>
  </si>
  <si>
    <t>แขวงสี่แยกมหานาค</t>
  </si>
  <si>
    <t>นาย วิโชต แสงนวล</t>
  </si>
  <si>
    <t>086-888-5534</t>
  </si>
  <si>
    <t>ชุมชนข้างวัดสุคันธาราม</t>
  </si>
  <si>
    <t>name: &lt;br&gt;description: &lt;br&gt;Zone: กลุ่มเขตกรุงเทพกลาง&lt;br&gt;Population: 2615&lt;br&gt;District: เขตดุสิต&lt;br&gt;Sub-dist.: แขวงสวนจิตรลดา&lt;br&gt;Contact P.: นาย สมโภช อ่อนละมัย&lt;br&gt;Tel.: 092-262-7797&lt;br&gt;Urgnt Need: -ต้องการเจลล้างมือ หน้ากากอนามัย และน้ำยาฆ่าเชื้อ&lt;br&gt;-ต้องการอาหารแห้ง ข้าวสาร&lt;br&gt;Comm. Type: ชุมชนแออัด&lt;br&gt;Housholds: 137&lt;br&gt;DensityTH: หนาแน่นปานกลาง</t>
  </si>
  <si>
    <t>100.522346,13.777572,0</t>
  </si>
  <si>
    <t>แขวงสวนจิตรลดา</t>
  </si>
  <si>
    <t>นาย สมโภช อ่อนละมัย</t>
  </si>
  <si>
    <t>092-262-7797</t>
  </si>
  <si>
    <t>ชุมชนซอยสันติสุข</t>
  </si>
  <si>
    <t>name: &lt;br&gt;description: &lt;br&gt;Zone: กลุ่มเขตกรุงเทพกลาง&lt;br&gt;Population: 3133&lt;br&gt;District: เขตดุสิต&lt;br&gt;Sub-dist.: แขวงถนนนครไชยศรี&lt;br&gt;Contact P.: นาย ธานินทร์ ขันอุไร&lt;br&gt;Tel.: 085-155-1505&lt;br&gt;Urgnt Need: -ต้องการเจลล้างมือและน้ำยาฆ่าเชื้อ&lt;br&gt;-ต้องการอาหารแห้ง ข้าวสาร&lt;br&gt;Comm. Type: ชุมชนเมือง&lt;br&gt;Housholds: 160&lt;br&gt;DensityTH: หนาแน่นปานกลาง</t>
  </si>
  <si>
    <t>100.521854,13.781627,0</t>
  </si>
  <si>
    <t>นาย ธานินทร์ ขันอุไร</t>
  </si>
  <si>
    <t>085-155-1505</t>
  </si>
  <si>
    <t>ชุมชนวัดน้อยนพคุณ</t>
  </si>
  <si>
    <t>name: &lt;br&gt;description: &lt;br&gt;Zone: กลุ่มเขตกรุงเทพกลาง&lt;br&gt;Population: 3765&lt;br&gt;District: เขตดุสิต&lt;br&gt;Sub-dist.: แขวงถนนนครไชยศรี&lt;br&gt;Contact P.: นาย วันชัย นักสอดสี&lt;br&gt;Tel.: 086-4007-359&lt;br&gt;Urgnt Need: -ต้องการเจลล้างมือและน้ำยาฆ่าเชื้อ&lt;br&gt;-ต้องการอาหารแห้ง&lt;br&gt;Comm. Type: ชุมชนเมือง&lt;br&gt;Housholds: 115&lt;br&gt;DensityTH: หนาแน่นปานกลาง</t>
  </si>
  <si>
    <t>100.522501,13.783065,0</t>
  </si>
  <si>
    <t>นาย วันชัย นักสอดสี</t>
  </si>
  <si>
    <t>086-4007-359</t>
  </si>
  <si>
    <t>ชุมชนซอยโซดา</t>
  </si>
  <si>
    <t>name: &lt;br&gt;description: &lt;br&gt;Zone: กลุ่มเขตกรุงเทพกลาง&lt;br&gt;Population: 3018&lt;br&gt;District: เขตดุสิต&lt;br&gt;Sub-dist.: แขวงดุสิต&lt;br&gt;Contact P.: นาย นคร ธรรมศร&lt;br&gt;Tel.: 089-484-4499&lt;br&gt;Urgnt Need: -ต้องการเจลล้างมือ หน้ากากอนามัย และน้ำยาฆ่าเชื้อ&lt;br&gt;-ต้องการอาหารแห้ง&lt;br&gt;Comm. Type: ชุมชนแออัด&lt;br&gt;Housholds: 137&lt;br&gt;DensityTH: หนาแน่นปานกลาง</t>
  </si>
  <si>
    <t>100.513872,13.780118,0</t>
  </si>
  <si>
    <t>แขวงดุสิต</t>
  </si>
  <si>
    <t>นาย นคร ธรรมศร</t>
  </si>
  <si>
    <t>089-484-4499</t>
  </si>
  <si>
    <t>ชุมชนซอยราชพัสดุ</t>
  </si>
  <si>
    <t>name: &lt;br&gt;description: &lt;br&gt;Zone: กลุ่มเขตกรุงเทพกลาง&lt;br&gt;Population: 3305&lt;br&gt;District: เขตดุสิต&lt;br&gt;Sub-dist.: แขวงถนนนครไชยศรี&lt;br&gt;Contact P.: นาย สามารถ อําพันหอม&lt;br&gt;Tel.: 081-610-2094&lt;br&gt;Urgnt Need: -ต้องการเจลล้างมือและน้ำยาฆ่าเชื้อ&lt;br&gt;-ต้องการอาหารแห้งและนมกล่องสำหรับเด็ก&lt;br&gt;Comm. Type: ชุมชนเมือง&lt;br&gt;Housholds: 179&lt;br&gt;DensityTH: หนาแน่นปานกลาง</t>
  </si>
  <si>
    <t>100.514354,13.786817,0</t>
  </si>
  <si>
    <t>นาย สามารถ อําพันหอม</t>
  </si>
  <si>
    <t>081-610-2094</t>
  </si>
  <si>
    <t>ชุมชนพัฒนาซอยสินทรัพย์</t>
  </si>
  <si>
    <t>name: &lt;br&gt;description: &lt;br&gt;Zone: กลุ่มเขตกรุงเทพกลาง&lt;br&gt;Population: 2069&lt;br&gt;District: เขตดุสิต&lt;br&gt;Sub-dist.: แขวงถนนนครไชยศรี&lt;br&gt;Contact P.: นางสาว วลัยภรณ์ เปลี่ยนอนุกุล&lt;br&gt;Tel.: 090-969-7877&lt;br&gt;Urgnt Need: -ต้องการเจลล้างมือและน้ำยาฆ่าเชื้อ&lt;br&gt;-ต้องการอาหารแห้ง ข้าวสาร มาม่า น้ำปลา&lt;br&gt;Comm. Type: ชุมชนเมือง&lt;br&gt;Housholds: 114&lt;br&gt;DensityTH: หนาแน่นปานกลาง</t>
  </si>
  <si>
    <t>100.528123,13.78942,0</t>
  </si>
  <si>
    <t>นางสาว วลัยภรณ์ เปลี่ยนอนุกุล</t>
  </si>
  <si>
    <t>090-969-7877</t>
  </si>
  <si>
    <t>ชุมชนพัฒนาซอยระนองกลาง</t>
  </si>
  <si>
    <t>name: &lt;br&gt;description: &lt;br&gt;Zone: กลุ่มเขตกรุงเทพกลาง&lt;br&gt;Population: 2628&lt;br&gt;District: เขตดุสิต&lt;br&gt;Sub-dist.: แขวงถนนนครไชยศรี&lt;br&gt;Contact P.: นาย สุพัฒน์จันทรประภา&lt;br&gt;Tel.: 097-052-0742&lt;br&gt;Urgnt Need: -ต้องการเจลล้างมือและน้ำยาฆ่าเชื้อ&lt;br&gt;-ต้องการอาหารแห้ง&lt;br&gt;Comm. Type: ชุมชนแออัด&lt;br&gt;Housholds: 150&lt;br&gt;DensityTH: หนาแน่นปานกลาง</t>
  </si>
  <si>
    <t>100.530365,13.790886,0</t>
  </si>
  <si>
    <t>นาย สุพัฒน์จันทรประภา</t>
  </si>
  <si>
    <t>097-052-0742</t>
  </si>
  <si>
    <t>ชุมชนชาวบางกระบือ 14</t>
  </si>
  <si>
    <t>name: &lt;br&gt;description: &lt;br&gt;Zone: กลุ่มเขตกรุงเทพกลาง&lt;br&gt;Population: 3248&lt;br&gt;District: เขตดุสิต&lt;br&gt;Sub-dist.: แขวงถนนนครไชยศรี&lt;br&gt;Contact P.: นาง จุไร วงษ์ฤทธิ์&lt;br&gt;Tel.: 089-4838-303&lt;br&gt;Urgnt Need: -ต้องการเจลล้างมือและน้ำยาฆ่าเชื้อ&lt;br&gt;-ต้องการอาหารแห้ง ข้าวสาร&lt;br&gt;Comm. Type: &lt;br&gt;Housholds: &lt;br&gt;DensityTH: หนาแน่นปานกลาง</t>
  </si>
  <si>
    <t>100.515459,13.789702,0</t>
  </si>
  <si>
    <t>นาง จุไร วงษ์ฤทธิ์</t>
  </si>
  <si>
    <t>089-4838-303</t>
  </si>
  <si>
    <t>ชุมชนถนนสุคันธาราม</t>
  </si>
  <si>
    <t>name: &lt;br&gt;description: &lt;br&gt;Zone: กลุ่มเขตกรุงเทพกลาง&lt;br&gt;Population: 3363&lt;br&gt;District: เขตดุสิต&lt;br&gt;Sub-dist.: แขวงสวนจิตรลดา&lt;br&gt;Contact P.: นาย สมเดช กิตติมาลัยวรรณ&lt;br&gt;Tel.: 086-144-7344&lt;br&gt;Urgnt Need: -ต้องการเจลล้างมือและน้ำยาฆ่าเชื้อ&lt;br&gt;-ต้องการอาหารแห้ง ข้าวสาร&lt;br&gt;-ต้องการผ้าอ้อมผู้ใหญ่&lt;br&gt;Comm. Type: ชุมชนเมือง&lt;br&gt;Housholds: 415&lt;br&gt;DensityTH: หนาแน่นปานกลาง</t>
  </si>
  <si>
    <t>100.523407,13.775801,0</t>
  </si>
  <si>
    <t>นาย สมเดช กิตติมาลัยวรรณ</t>
  </si>
  <si>
    <t>086-144-7344</t>
  </si>
  <si>
    <t>ชุมชนวัดเทวราชกุญชร</t>
  </si>
  <si>
    <t>name: &lt;br&gt;description: &lt;br&gt;Zone: กลุ่มเขตกรุงเทพกลาง&lt;br&gt;Population: 3107&lt;br&gt;District: เขตดุสิต&lt;br&gt;Sub-dist.: แขวงวชิรพยาบาล&lt;br&gt;Contact P.: นางสาว เพ็ชรรัตน์ มูลสาร&lt;br&gt;Tel.: 091-438-3455&lt;br&gt;Urgnt Need: -ต้องการเจลล้างมือและน้ำยาฆ่าเชื้อ&lt;br&gt;-ต้องการอาหารแห้ง&lt;br&gt;Comm. Type: ชุมชนเมือง&lt;br&gt;Housholds: 84&lt;br&gt;DensityTH: หนาแน่นปานกลาง</t>
  </si>
  <si>
    <t>100.501824,13.772519,0</t>
  </si>
  <si>
    <t>นางสาว เพ็ชรรัตน์ มูลสาร</t>
  </si>
  <si>
    <t>091-438-3455</t>
  </si>
  <si>
    <t>ชุมชนวัดโบสถ์สามเสน</t>
  </si>
  <si>
    <t>name: &lt;br&gt;description: &lt;br&gt;Zone: กลุ่มเขตกรุงเทพกลาง&lt;br&gt;Population: 3506&lt;br&gt;District: เขตดุสิต&lt;br&gt;Sub-dist.: แขวงดุสิต&lt;br&gt;Contact P.: นาง กนกวรรณ สารสุวรรณกุล&lt;br&gt;Tel.: 098-998-5948&lt;br&gt;Urgnt Need: -ต้องการเจลล้างมือและน้ำยาฆ่าเชื้อ&lt;br&gt;-ต้องการอาหารแห้งและน้ำดื่ม&lt;br&gt;-ต้องการยารักษาโรค&lt;br&gt;Comm. Type: ชุมชนเมือง&lt;br&gt;Housholds: 52&lt;br&gt;DensityTH: หนาแน่นปานกลาง</t>
  </si>
  <si>
    <t>100.511056,13.782278,0</t>
  </si>
  <si>
    <t>นาง กนกวรรณ สารสุวรรณกุล</t>
  </si>
  <si>
    <t>098-998-5948</t>
  </si>
  <si>
    <t>ชุมชนริมทางรถไฟสายแปดริ้ว</t>
  </si>
  <si>
    <t>name: &lt;br&gt;description: &lt;br&gt;Zone: กลุ่มเขตกรุงเทพกลาง&lt;br&gt;Population: 3912&lt;br&gt;District: เขตดุสิต&lt;br&gt;Sub-dist.: แขวงสี่แยกมหานาค&lt;br&gt;Contact P.: นาย พูลสิน อุไทยพจน์&lt;br&gt;Tel.: 093-210-8549&lt;br&gt;Urgnt Need: -ต้องการเจลล้างมือ หน้ากากอนามัย และน้ำยาฆ่าเชื้อ&lt;br&gt;-ต้องการอาหารแห้ง&lt;br&gt;Comm. Type: ชุมชนแออัด&lt;br&gt;Housholds: 350&lt;br&gt;DensityTH: หนาแน่นปานกลาง</t>
  </si>
  <si>
    <t>100.520133,13.75663,0</t>
  </si>
  <si>
    <t>นาย พูลสิน อุไทยพจน์</t>
  </si>
  <si>
    <t>093-210-8549</t>
  </si>
  <si>
    <t>ชุมชนวัดญวน-คลองลำปัก</t>
  </si>
  <si>
    <t>name: &lt;br&gt;description: &lt;br&gt;Zone: กลุ่มเขตกรุงเทพกลาง&lt;br&gt;Population: 3352&lt;br&gt;District: เขตดุสิต&lt;br&gt;Sub-dist.: แขวงสี่แยกมหานาค&lt;br&gt;Contact P.: นาย อนุชา ตริตรอง&lt;br&gt;Tel.: 085-917-5639&lt;br&gt;Urgnt Need: -ต้องการเจลล้างมือและน้ำยาฆ่าเชื้อ&lt;br&gt;-ต้องการอาหารแห้ง&lt;br&gt;Comm. Type: ชุมชนเมือง&lt;br&gt;Housholds: 206&lt;br&gt;DensityTH: หนาแน่นปานกลาง</t>
  </si>
  <si>
    <t>100.517257,13.757516,0</t>
  </si>
  <si>
    <t>นาย อนุชา ตริตรอง</t>
  </si>
  <si>
    <t>085-917-5639</t>
  </si>
  <si>
    <t>ชุมชนวัดประชาระบือธรรม 3</t>
  </si>
  <si>
    <t>name: &lt;br&gt;description: &lt;br&gt;Zone: กลุ่มเขตกรุงเทพกลาง&lt;br&gt;Population: 3133&lt;br&gt;District: เขตดุสิต&lt;br&gt;Sub-dist.: แขวงถนนนครไชยศรี&lt;br&gt;Contact P.: นาง ประดับศรี ดาราสิชฌน์&lt;br&gt;Tel.: 085-334-8050&lt;br&gt;Urgnt Need: -ต้องการเจลล้างมือและน้ำยาฆ่าเชื้อ&lt;br&gt;-ต้องการอาหารแห้ง นมสำหรับเด็ก&lt;br&gt;Comm. Type: ชุมชนเมือง&lt;br&gt;Housholds: 127&lt;br&gt;DensityTH: หนาแน่นปานกลาง</t>
  </si>
  <si>
    <t>100.523308,13.792119,0</t>
  </si>
  <si>
    <t>นาง ประดับศรี ดาราสิชฌน์</t>
  </si>
  <si>
    <t>085-334-8050</t>
  </si>
  <si>
    <t>ชุมชนวัดประชาระบือธรรม 2</t>
  </si>
  <si>
    <t>name: &lt;br&gt;description: &lt;br&gt;Zone: กลุ่มเขตกรุงเทพกลาง&lt;br&gt;Population: 2960&lt;br&gt;District: เขตดุสิต&lt;br&gt;Sub-dist.: แขวงถนนนครไชยศรี&lt;br&gt;Contact P.: จ่าสิบเอก มนัส สุวรรณพานิช&lt;br&gt;Tel.: 081-375-2449&lt;br&gt;Urgnt Need: -ต้องการเจลล้างมือ หน้ากากอนามัย และน้ำยาฆ่าเชื้อ&lt;br&gt;-ต้องการอาหารแห้ง&lt;br&gt;Comm. Type: ชุมชนเมือง&lt;br&gt;Housholds: 226&lt;br&gt;DensityTH: หนาแน่นปานกลาง</t>
  </si>
  <si>
    <t>100.522802,13.792533,0</t>
  </si>
  <si>
    <t>จ่าสิบเอก มนัส สุวรรณพานิช</t>
  </si>
  <si>
    <t>081-375-2449</t>
  </si>
  <si>
    <t>ชุมชนวัดประชาระบือธรรม 4</t>
  </si>
  <si>
    <t>name: &lt;br&gt;description: &lt;br&gt;Zone: กลุ่มเขตกรุงเทพกลาง&lt;br&gt;Population: 2701&lt;br&gt;District: เขตดุสิต&lt;br&gt;Sub-dist.: แขวงถนนนครไชยศรี&lt;br&gt;Contact P.: นาง ศุภมาส รุกขชาติ&lt;br&gt;Tel.: 089-409-6330&lt;br&gt;Urgnt Need: -ต้องการเจลล้างมือและน้ำยาฆ่าเชื้อ&lt;br&gt;-ต้องการอาหารแห้ง&lt;br&gt;Comm. Type: ชุมชนแออัด&lt;br&gt;Housholds: 120&lt;br&gt;DensityTH: หนาแน่นปานกลาง</t>
  </si>
  <si>
    <t>100.523377,13.792992,0</t>
  </si>
  <si>
    <t>นาง ศุภมาส รุกขชาติ</t>
  </si>
  <si>
    <t>089-409-6330</t>
  </si>
  <si>
    <t>ชุมชนวัดประชาระบือธรรม 1</t>
  </si>
  <si>
    <t>name: &lt;br&gt;description: &lt;br&gt;Zone: กลุ่มเขตกรุงเทพกลาง&lt;br&gt;Population: 2874&lt;br&gt;District: เขตดุสิต&lt;br&gt;Sub-dist.: แขวงถนนนครไชยศรี&lt;br&gt;Contact P.: นาย สิทธิชัย เลิศอนันต์&lt;br&gt;Tel.: 063-780-8804&lt;br&gt;Urgnt Need: -ต้องการเจลล้างมือและน้ำยาฆ่าเชื้อ&lt;br&gt;-ต้องการอาหารแห้ง &lt;br&gt;-ต้องการเครื่องตรวจวัดอุณหภูมิ&lt;br&gt;-ต้องการตู้พ่นยาฆ่าเชื้อ&lt;br&gt;Comm. Type: ชุมชนเมือง&lt;br&gt;Housholds: 106&lt;br&gt;DensityTH: หนาแน่นปานกลาง</t>
  </si>
  <si>
    <t>100.522778,13.793595,0</t>
  </si>
  <si>
    <t>นาย สิทธิชัย เลิศอนันต์</t>
  </si>
  <si>
    <t>063-780-8804</t>
  </si>
  <si>
    <t>ชุมชนซอยเสริมสุข</t>
  </si>
  <si>
    <t>name: &lt;br&gt;description: &lt;br&gt;Zone: กลุ่มเขตกรุงเทพกลาง&lt;br&gt;Population: 2615&lt;br&gt;District: เขตดุสิต&lt;br&gt;Sub-dist.: แขวงถนนนครไชยศรี&lt;br&gt;Contact P.: นาย บัณฑิต ชื่นเผือก&lt;br&gt;Tel.: 091-101-7097&lt;br&gt;Urgnt Need: -ต้องการเจลล้างมือและน้ำยาฆ่าเชื้อ&lt;br&gt;-ต้องการอาหารแห้ง&lt;br&gt;Comm. Type: ชุมชนเมือง&lt;br&gt;Housholds: 127&lt;br&gt;DensityTH: หนาแน่นปานกลาง</t>
  </si>
  <si>
    <t>100.522852,13.779579,0</t>
  </si>
  <si>
    <t>นาย บัณฑิต ชื่นเผือก</t>
  </si>
  <si>
    <t>091-101-7097</t>
  </si>
  <si>
    <t>ชุมชนชาววัดราชา</t>
  </si>
  <si>
    <t>name: &lt;br&gt;description: &lt;br&gt;Zone: กลุ่มเขตกรุงเทพกลาง&lt;br&gt;Population: 3363&lt;br&gt;District: เขตดุสิต&lt;br&gt;Sub-dist.: แขวงวชิรพยาบาล&lt;br&gt;Contact P.: นาย ภาสกร ไชยมุกข์&lt;br&gt;Tel.: 089-773-2757&lt;br&gt;Urgnt Need: -ต้องการเจลล้างมือและน้ำยาฆ่าเชื้อ&lt;br&gt;-ต้องการอาหารแห้ง&lt;br&gt;Comm. Type: ชุมชนแออัด&lt;br&gt;Housholds: 80&lt;br&gt;DensityTH: หนาแน่นปานกลาง</t>
  </si>
  <si>
    <t>100.506043,13.774521,0</t>
  </si>
  <si>
    <t>นาย ภาสกร ไชยมุกข์</t>
  </si>
  <si>
    <t>089-773-2757</t>
  </si>
  <si>
    <t>ชุมชนสุโขทัย ซอย 9(1)</t>
  </si>
  <si>
    <t>name: &lt;br&gt;description: &lt;br&gt;Zone: กลุ่มเขตกรุงเทพกลาง&lt;br&gt;Population: 2989&lt;br&gt;District: เขตดุสิต&lt;br&gt;Sub-dist.: แขวงสวนจิตรลดา&lt;br&gt;Contact P.: นาง วชิรา อิสริยอนันต์&lt;br&gt;Tel.: 089-111-0943&lt;br&gt;Urgnt Need: -ต้องการเจลล้างมือและน้ำยาฆ่าเชื้อ&lt;br&gt;-ต้องการอาหารแห้ง ข้าวสาร&lt;br&gt;-ต้องการตู้พ่นยาฆ่าเชื้อ&lt;br&gt;Comm. Type: &lt;br&gt;Housholds: &lt;br&gt;DensityTH: หนาแน่นปานกลาง</t>
  </si>
  <si>
    <t>100.521281,13.773589,0</t>
  </si>
  <si>
    <t>นาง วชิรา อิสริยอนันต์</t>
  </si>
  <si>
    <t>089-111-0943</t>
  </si>
  <si>
    <t>ชุมชนพระยาประสิทธิ์</t>
  </si>
  <si>
    <t>name: &lt;br&gt;description: &lt;br&gt;Zone: กลุ่มเขตกรุงเทพกลาง&lt;br&gt;Population: 3161&lt;br&gt;District: เขตดุสิต&lt;br&gt;Sub-dist.: แขวงถนนนครไชยศรี&lt;br&gt;Contact P.: นาง มณี จิรโชติมงคลกุล&lt;br&gt;Tel.: 094-629-5978&lt;br&gt;Urgnt Need: -ต้องการเจลล้างมือ&lt;br&gt;-ต้องการอาหารแห้ง &lt;br&gt;-ต้องการเครื่องตรวจวัดอุณหภูมิ&lt;br&gt;Comm. Type: ชุมชนเมือง&lt;br&gt;Housholds: 120&lt;br&gt;DensityTH: หนาแน่นปานกลาง</t>
  </si>
  <si>
    <t>100.514114,13.782399,0</t>
  </si>
  <si>
    <t>นาง มณี จิรโชติมงคลกุล</t>
  </si>
  <si>
    <t>094-629-5978</t>
  </si>
  <si>
    <t>ชุมชนซอยมิตรอนันต์</t>
  </si>
  <si>
    <t>name: &lt;br&gt;description: &lt;br&gt;Zone: กลุ่มเขตกรุงเทพกลาง&lt;br&gt;Population: 3719&lt;br&gt;District: เขตดุสิต&lt;br&gt;Sub-dist.: แขวงถนนนครไชยศรี&lt;br&gt;Contact P.: นาย กฤษฎา อรจันทร์&lt;br&gt;Tel.: 085-663-7239&lt;br&gt;Urgnt Need: -ต้องการเจลล้างมือ หน้ากากอนามัย และน้ำยาฆ่าเชื้อ&lt;br&gt;-ต้องการอาหารแห้ง&lt;br&gt;Comm. Type: ชุมชนเมือง&lt;br&gt;Housholds: 79&lt;br&gt;DensityTH: หนาแน่นปานกลาง</t>
  </si>
  <si>
    <t>100.527374,13.778477,0</t>
  </si>
  <si>
    <t>นาย กฤษฎา อรจันทร์</t>
  </si>
  <si>
    <t>085-663-7239</t>
  </si>
  <si>
    <t>ชุมชนวัดสวัสดิวารีสีมาราม</t>
  </si>
  <si>
    <t>name: &lt;br&gt;description: &lt;br&gt;Zone: กลุ่มเขตกรุงเทพกลาง&lt;br&gt;Population: 3449&lt;br&gt;District: เขตดุสิต&lt;br&gt;Sub-dist.: แขวงถนนนครไชยศรี&lt;br&gt;Contact P.: นางสาว นัยนา ยลจอหอ&lt;br&gt;Tel.: 085-168-3274&lt;br&gt;Urgnt Need: -ต้องการเจลล้างมือและน้ำยาฆ่าเชื้อ&lt;br&gt;-ต้องการอาหารแห้ง ข้าวสาร&lt;br&gt;Comm. Type: &lt;br&gt;Housholds: &lt;br&gt;DensityTH: หนาแน่นปานกลาง</t>
  </si>
  <si>
    <t>100.516236,13.782013,0</t>
  </si>
  <si>
    <t>นางสาว นัยนา ยลจอหอ</t>
  </si>
  <si>
    <t>085-168-3274</t>
  </si>
  <si>
    <t>ชุมชนองค์การทอผ้า</t>
  </si>
  <si>
    <t>name: &lt;br&gt;description: &lt;br&gt;Zone: กลุ่มเขตกรุงเทพกลาง&lt;br&gt;Population: 2242&lt;br&gt;District: เขตดุสิต&lt;br&gt;Sub-dist.: แขวงถนนนครไชยศรี&lt;br&gt;Contact P.: นาย อุบล ม่วงทิม&lt;br&gt;Tel.: 081-259-0272&lt;br&gt;Urgnt Need: -ต้องการเจลล้างมือและน้ำยาฆ่าเชื้อ&lt;br&gt;-ต้องการอาหารแห้ง&lt;br&gt;Comm. Type: &lt;br&gt;Housholds: &lt;br&gt;DensityTH: หนาแน่นปานกลาง</t>
  </si>
  <si>
    <t>100.518536,13.797925,0</t>
  </si>
  <si>
    <t>นาย อุบล ม่วงทิม</t>
  </si>
  <si>
    <t>081-259-0272</t>
  </si>
  <si>
    <t>ชุมชนท่าวาสุกรี</t>
  </si>
  <si>
    <t>name: &lt;br&gt;description: &lt;br&gt;Zone: กลุ่มเขตกรุงเทพกลาง&lt;br&gt;Population: 2428&lt;br&gt;District: เขตดุสิต&lt;br&gt;Sub-dist.: แขวงวชิรพยาบาล&lt;br&gt;Contact P.: -&lt;br&gt;Tel.: -&lt;br&gt;Urgnt Need: &lt;br&gt;Comm. Type: ชุมชนเมือง&lt;br&gt;Housholds: 219&lt;br&gt;DensityTH: หนาแน่นปานกลาง</t>
  </si>
  <si>
    <t>100.502177,13.774712,0</t>
  </si>
  <si>
    <t>ชุมชนสวนอ้อย</t>
  </si>
  <si>
    <t>name: &lt;br&gt;description: &lt;br&gt;Zone: กลุ่มเขตกรุงเทพกลาง&lt;br&gt;Population: 3621&lt;br&gt;District: เขตดุสิต&lt;br&gt;Sub-dist.: แขวงดุสิต&lt;br&gt;Contact P.: นาง บรรจบ อินทร์นาง&lt;br&gt;Tel.: 09-5962-6354&lt;br&gt;Urgnt Need: ต้องการหน้ากากอนามัยและเจลล้างมือแอลกอฮอล์&lt;br&gt;Comm. Type: ชุมชนเมือง&lt;br&gt;Housholds: 329&lt;br&gt;DensityTH: หนาแน่นปานกลาง</t>
  </si>
  <si>
    <t>100.509882,13.779553,0</t>
  </si>
  <si>
    <t>นาง บรรจบ อินทร์นาง</t>
  </si>
  <si>
    <t>09-5962-6354</t>
  </si>
  <si>
    <t>ชุมชนศรีย่าน ซอย 3</t>
  </si>
  <si>
    <t>name: &lt;br&gt;description: &lt;br&gt;Zone: กลุ่มเขตกรุงเทพกลาง&lt;br&gt;Population: 3449&lt;br&gt;District: เขตดุสิต&lt;br&gt;Sub-dist.: แขวงถนนนครไชยศรี&lt;br&gt;Contact P.: นางสาว ดรุณี แซ่เจ็ง&lt;br&gt;Tel.: 081-583-5091&lt;br&gt;Urgnt Need: ต้องการอาหารแห้ง&lt;br&gt;Comm. Type: &lt;br&gt;Housholds: &lt;br&gt;DensityTH: หนาแน่นปานกลาง</t>
  </si>
  <si>
    <t>100.51371,13.785192,0</t>
  </si>
  <si>
    <t>นางสาว ดรุณี แซ่เจ็ง</t>
  </si>
  <si>
    <t>081-583-5091</t>
  </si>
  <si>
    <t>ต้องการอาหารแห้ง</t>
  </si>
  <si>
    <t>ชุมชนนครไชยศรี</t>
  </si>
  <si>
    <t>name: &lt;br&gt;description: &lt;br&gt;Zone: กลุ่มเขตกรุงเทพกลาง&lt;br&gt;Population: 3248&lt;br&gt;District: เขตดุสิต&lt;br&gt;Sub-dist.: แขวงถนนนครไชยศรี&lt;br&gt;Contact P.: นาย กอบเกื้อ พงษ์โบกุล&lt;br&gt;Tel.: 085-075-5714&lt;br&gt;Urgnt Need: -ต้องการเจลล้างมือ&lt;br&gt;-ต้องการอาหารแห้ง&lt;br&gt;Comm. Type: ชุมชนเมือง&lt;br&gt;Housholds: 80&lt;br&gt;DensityTH: หนาแน่นปานกลาง</t>
  </si>
  <si>
    <t>100.515254,13.781809,0</t>
  </si>
  <si>
    <t>นาย กอบเกื้อ พงษ์โบกุล</t>
  </si>
  <si>
    <t>085-075-5714</t>
  </si>
  <si>
    <t>ชุมชนราชผาทับทิมร่วมใจ</t>
  </si>
  <si>
    <t>name: &lt;br&gt;description: &lt;br&gt;Zone: กลุ่มเขตกรุงเทพกลาง&lt;br&gt;Population: 2558&lt;br&gt;District: เขตดุสิต&lt;br&gt;Sub-dist.: แขวงวชิรพยาบาล&lt;br&gt;Contact P.: นาย ธารา ผโลดม&lt;br&gt;Tel.: 08-9778-5364&lt;br&gt;Urgnt Need: -ต้องการเจลล้างมือ หน้ากากอนามัย และน้ำยาฆ่าเชื้อ&lt;br&gt;-ต้องการอาหารแห้ง ข้าวสาร&lt;br&gt;Comm. Type: ชุมชนแออัด&lt;br&gt;Housholds: 154&lt;br&gt;DensityTH: หนาแน่นปานกลาง</t>
  </si>
  <si>
    <t>100.50384,13.779581,0</t>
  </si>
  <si>
    <t>นาย ธารา ผโลดม</t>
  </si>
  <si>
    <t>08-9778-5364</t>
  </si>
  <si>
    <t>ชุมชนวัดสามง่าม</t>
  </si>
  <si>
    <t>name: &lt;br&gt;description: &lt;br&gt;Zone: กลุ่มเขตกรุงเทพใต้&lt;br&gt;Population: 3635&lt;br&gt;District: เขตปทุมวัน&lt;br&gt;Sub-dist.: แขวงรองเมือง&lt;br&gt;Contact P.: นางสาว นุชจรี อนุชิตานุกูล&lt;br&gt;Tel.: 089-6160358&lt;br&gt;Urgnt Need: &lt;br&gt;Comm. Type: ชุมชนเมือง&lt;br&gt;Housholds: 316&lt;br&gt;DensityTH: หนาแน่นปานกลาง</t>
  </si>
  <si>
    <t>100.520454,13.749292,0</t>
  </si>
  <si>
    <t>นางสาว นุชจรี อนุชิตานุกูล</t>
  </si>
  <si>
    <t>089-6160358</t>
  </si>
  <si>
    <t>ชุมชนทับแก้ว</t>
  </si>
  <si>
    <t>name: &lt;br&gt;description: &lt;br&gt;Zone: กลุ่มเขตกรุงเทพกลาง&lt;br&gt;Population: 2779&lt;br&gt;District: เขตห้วยขวาง&lt;br&gt;Sub-dist.: แขวงบางกะปิ&lt;br&gt;Contact P.: ว่าที่ ร.ต. ทองดี คะตะวงศ์&lt;br&gt;Tel.: 089-667-0112&lt;br&gt;Urgnt Need: -ต้องการเจลล้างมือและหน้ากากอนามัย&lt;br&gt;-ต้องการอาหารแห้ง&lt;br&gt;Comm. Type: ชุมชนแออัด&lt;br&gt;Housholds: 138&lt;br&gt;DensityTH: หนาแน่นปานกลาง</t>
  </si>
  <si>
    <t>100.589564,13.744427,0</t>
  </si>
  <si>
    <t>ว่าที่ ร.ต. ทองดี คะตะวงศ์</t>
  </si>
  <si>
    <t>089-667-0112</t>
  </si>
  <si>
    <t>ชุมชนบึงบัว</t>
  </si>
  <si>
    <t>name: &lt;br&gt;description: &lt;br&gt;Zone: กลุ่มเขตกรุงเทพใต้&lt;br&gt;Population: 4236&lt;br&gt;District: เขตพระโขนง&lt;br&gt;Sub-dist.: แขวงบางจาก&lt;br&gt;Contact P.: นาย บุญส่ง จําเริญ&lt;br&gt;Tel.: 085-1885562&lt;br&gt;Urgnt Need: &lt;br&gt;Comm. Type: ชุมชนชานเมือง&lt;br&gt;Housholds: 675&lt;br&gt;DensityTH: หนาแน่นมาก</t>
  </si>
  <si>
    <t>100.630148,13.688731,0</t>
  </si>
  <si>
    <t>นาย บุญส่ง จําเริญ</t>
  </si>
  <si>
    <t>085-1885562</t>
  </si>
  <si>
    <t>ชุมชนชานเมือง</t>
  </si>
  <si>
    <t>ชุมชนประดิพัทธ์ 10</t>
  </si>
  <si>
    <t>name: &lt;br&gt;description: &lt;br&gt;Zone: กลุ่มเขตกรุงเทพกลาง&lt;br&gt;Population: 5461&lt;br&gt;District: เขตพญาไท&lt;br&gt;Sub-dist.: แขวงสามเสนใน&lt;br&gt;Contact P.: -&lt;br&gt;Tel.: &lt;br&gt;Urgnt Need: &lt;br&gt;Comm. Type: ชุมชนเมือง&lt;br&gt;Housholds: 69&lt;br&gt;DensityTH: หนาแน่นมาก</t>
  </si>
  <si>
    <t>100.54108,13.78925,0</t>
  </si>
  <si>
    <t>ชุมชนซอยประดิพัทธ์ 11</t>
  </si>
  <si>
    <t>name: &lt;br&gt;description: &lt;br&gt;Zone: กลุ่มเขตกรุงเทพกลาง&lt;br&gt;Population: 4515&lt;br&gt;District: เขตพญาไท&lt;br&gt;Sub-dist.: แขวงสามเสนใน&lt;br&gt;Contact P.: -&lt;br&gt;Tel.: &lt;br&gt;Urgnt Need: &lt;br&gt;Comm. Type: ชุมชนแออัด&lt;br&gt;Housholds: 39&lt;br&gt;DensityTH: หนาแน่นมาก</t>
  </si>
  <si>
    <t>100.541198,13.793087,0</t>
  </si>
  <si>
    <t>ชุมชนโรงสี</t>
  </si>
  <si>
    <t>name: &lt;br&gt;description: &lt;br&gt;Zone: กลุ่มเขตกรุงเทพใต้&lt;br&gt;Population: 3823&lt;br&gt;District: เขตยานนาวา&lt;br&gt;Sub-dist.: แขวงช่องนนทรีย์&lt;br&gt;Contact P.: นาง มะลิ ธิติธนธนกุล&lt;br&gt;Tel.: 090-294-5196&lt;br&gt;Urgnt Need: ต้องการหน้ากากอนามัย น้ำยาฆ่าเชื้อ และเจลล้างมือแอลกอฮอล์&lt;br&gt;Comm. Type: ชุมชนแออัด&lt;br&gt;Housholds: 188&lt;br&gt;DensityTH: หนาแน่นปานกลาง</t>
  </si>
  <si>
    <t>100.547634,13.699092,0</t>
  </si>
  <si>
    <t>นาง มะลิ ธิติธนธนกุล</t>
  </si>
  <si>
    <t>090-294-5196</t>
  </si>
  <si>
    <t>ชุมชนริมคลองบางกอกใหญ่</t>
  </si>
  <si>
    <t>name: &lt;br&gt;description: &lt;br&gt;Zone: กลุ่มเขตกรุงธนเหนือ&lt;br&gt;Population: 4558&lt;br&gt;District: เขตบางกอกใหญ่&lt;br&gt;Sub-dist.: แขวงวัดท่าพระ&lt;br&gt;Contact P.: นาง ชุติมา นาคะทัตตะ&lt;br&gt;Tel.: &lt;br&gt;Urgnt Need: &lt;br&gt;Comm. Type: ชุมชนแออัด&lt;br&gt;Housholds: 32&lt;br&gt;DensityTH: หนาแน่นมาก</t>
  </si>
  <si>
    <t>100.462216,13.74258,0</t>
  </si>
  <si>
    <t>กลุ่มเขตกรุงธนเหนือ</t>
  </si>
  <si>
    <t>เขตบางกอกใหญ่</t>
  </si>
  <si>
    <t>แขวงวัดท่าพระ</t>
  </si>
  <si>
    <t>นาง ชุติมา นาคะทัตตะ</t>
  </si>
  <si>
    <t>ชุมชนวัดเครือวัลย์</t>
  </si>
  <si>
    <t>name: &lt;br&gt;description: &lt;br&gt;Zone: กลุ่มเขตกรุงธนเหนือ&lt;br&gt;Population: 3515&lt;br&gt;District: เขตบางกอกใหญ่&lt;br&gt;Sub-dist.: แขวงวัดอรุณ&lt;br&gt;Contact P.: -&lt;br&gt;Tel.: -&lt;br&gt;Urgnt Need: &lt;br&gt;Comm. Type: ชุมชนแออัด&lt;br&gt;Housholds: 77&lt;br&gt;DensityTH: หนาแน่นปานกลาง</t>
  </si>
  <si>
    <t>100.485574,13.746778,0</t>
  </si>
  <si>
    <t>แขวงวัดอรุณ</t>
  </si>
  <si>
    <t>ชุมชนวัดนาคกลาง</t>
  </si>
  <si>
    <t>name: &lt;br&gt;description: &lt;br&gt;Zone: กลุ่มเขตกรุงธนเหนือ&lt;br&gt;Population: 3799&lt;br&gt;District: เขตบางกอกใหญ่&lt;br&gt;Sub-dist.: แขวงวัดอรุณ&lt;br&gt;Contact P.: -&lt;br&gt;Tel.: -&lt;br&gt;Urgnt Need: &lt;br&gt;Comm. Type: ชุมชนแออัด&lt;br&gt;Housholds: 236&lt;br&gt;DensityTH: หนาแน่นปานกลาง</t>
  </si>
  <si>
    <t>100.483976,13.74606,0</t>
  </si>
  <si>
    <t>ชุมชนลานมะขาม-บ้านหม้อ</t>
  </si>
  <si>
    <t>name: &lt;br&gt;description: &lt;br&gt;Zone: กลุ่มเขตกรุงธนเหนือ&lt;br&gt;Population: 3870&lt;br&gt;District: เขตบางกอกใหญ่&lt;br&gt;Sub-dist.: แขวงวัดอรุณ&lt;br&gt;Contact P.: -&lt;br&gt;Tel.: -&lt;br&gt;Urgnt Need: &lt;br&gt;Comm. Type: ชุมชนแออัด&lt;br&gt;Housholds: 215&lt;br&gt;DensityTH: หนาแน่นปานกลาง</t>
  </si>
  <si>
    <t>100.484957,13.744393,0</t>
  </si>
  <si>
    <t>ชุมชนปรกอรุณ</t>
  </si>
  <si>
    <t>name: &lt;br&gt;description: &lt;br&gt;Zone: กลุ่มเขตกรุงธนเหนือ&lt;br&gt;Population: 4922&lt;br&gt;District: เขตบางกอกใหญ่&lt;br&gt;Sub-dist.: แขวงวัดอรุณ&lt;br&gt;Contact P.: นาย ฉัตรชัย ทองสวัสดิ์&lt;br&gt;Tel.: 081-560-7769&lt;br&gt;Urgnt Need: &lt;br&gt;Comm. Type: ชุมชนแออัด&lt;br&gt;Housholds: 371&lt;br&gt;DensityTH: หนาแน่นมาก</t>
  </si>
  <si>
    <t>100.487076,13.743549,0</t>
  </si>
  <si>
    <t>นาย ฉัตรชัย ทองสวัสดิ์</t>
  </si>
  <si>
    <t>081-560-7769</t>
  </si>
  <si>
    <t>ชุมชนข้างโรงเรียนพณิชยการราชดำเนิน-ธนบุรี</t>
  </si>
  <si>
    <t>name: &lt;br&gt;description: &lt;br&gt;Zone: กลุ่มเขตกรุงธนเหนือ&lt;br&gt;Population: 4509&lt;br&gt;District: เขตบางกอกใหญ่&lt;br&gt;Sub-dist.: แขวงวัดอรุณ&lt;br&gt;Contact P.: นาย สมโภช สูงโพธิ์&lt;br&gt;Tel.: 081-726-3421&lt;br&gt;Urgnt Need: ต้องการเจลล้างมือและหน้ากากอนามัย&lt;br&gt;Comm. Type: ชุมชนแออัด&lt;br&gt;Housholds: 163&lt;br&gt;DensityTH: หนาแน่นมาก</t>
  </si>
  <si>
    <t>100.484232,13.74187,0</t>
  </si>
  <si>
    <t>นาย สมโภช สูงโพธิ์</t>
  </si>
  <si>
    <t>081-726-3421</t>
  </si>
  <si>
    <t>ต้องการเจลล้างมือและหน้ากากอนามัย</t>
  </si>
  <si>
    <t>ชุมชนวัดหงส์รัตนาราม</t>
  </si>
  <si>
    <t>name: &lt;br&gt;description: &lt;br&gt;Zone: กลุ่มเขตกรุงธนเหนือ&lt;br&gt;Population: 5110&lt;br&gt;District: เขตบางกอกใหญ่&lt;br&gt;Sub-dist.: แขวงวัดอรุณ&lt;br&gt;Contact P.: นาง ดวงตา พนามวัง&lt;br&gt;Tel.: 092-769-6142&lt;br&gt;Urgnt Need: -ต้องการเจลล้างมือ ยาฆ่าเชื้อ และหน้ากากอนามัย&lt;br&gt;-ความลำบากในการเดินทาง&lt;br&gt;Comm. Type: ชุมชนแออัด&lt;br&gt;Housholds: 388&lt;br&gt;DensityTH: หนาแน่นมาก</t>
  </si>
  <si>
    <t>100.487341,13.740501,0</t>
  </si>
  <si>
    <t>นาง ดวงตา พนามวัง</t>
  </si>
  <si>
    <t>092-769-6142</t>
  </si>
  <si>
    <t>ชุมชนวัดโมลีโลกยาราม</t>
  </si>
  <si>
    <t>name: &lt;br&gt;description: &lt;br&gt;Zone: กลุ่มเขตกรุงธนเหนือ&lt;br&gt;Population: 6098&lt;br&gt;District: เขตบางกอกใหญ่&lt;br&gt;Sub-dist.: แขวงวัดอรุณ&lt;br&gt;Contact P.: นาย สมชาย อินทรมหันต์&lt;br&gt;Tel.: 09-8287-0607&lt;br&gt;Urgnt Need: -ต้องการเจลล้างมือและหน้ากากอนามัย&lt;br&gt;-ทางวัดมีการช่วยเหลือเรื่องอาหารอยู่บ้าง&lt;br&gt;-ปัญหาคนจรจัดมานอนใต้สะพาน&lt;br&gt;Comm. Type: ชุมชนแออัด&lt;br&gt;Housholds: 46&lt;br&gt;DensityTH: แออัด</t>
  </si>
  <si>
    <t>100.489325,13.740662,0</t>
  </si>
  <si>
    <t>นาย สมชาย อินทรมหันต์</t>
  </si>
  <si>
    <t>09-8287-0607</t>
  </si>
  <si>
    <t>ชุมชนซอยสมบุญพัฒนา</t>
  </si>
  <si>
    <t>name: &lt;br&gt;description: &lt;br&gt;Zone: กลุ่มเขตกรุงธนเหนือ&lt;br&gt;Population: 4473&lt;br&gt;District: เขตบางกอกใหญ่&lt;br&gt;Sub-dist.: แขวงวัดท่าพระ&lt;br&gt;Contact P.: นางสาว ยุวดี จาดชลบท&lt;br&gt;Tel.: 081-931-3300&lt;br&gt;Urgnt Need: -จัดทำซุ้มฉีดพ่นยาทางเข้าหน้าซอย &lt;br&gt;-ต้องการน้ำยาเพิ่มเติม&lt;br&gt;-ต้องการให้ปิดสนามบอล&lt;br&gt;Comm. Type: ชุมชนแออัด&lt;br&gt;Housholds: 68&lt;br&gt;DensityTH: หนาแน่นมาก</t>
  </si>
  <si>
    <t>100.472836,13.742977,0</t>
  </si>
  <si>
    <t>นางสาว ยุวดี จาดชลบท</t>
  </si>
  <si>
    <t>081-931-3300</t>
  </si>
  <si>
    <t>ชุมชนวัดดีดวด</t>
  </si>
  <si>
    <t>name: &lt;br&gt;description: &lt;br&gt;Zone: กลุ่มเขตกรุงธนเหนือ&lt;br&gt;Population: 4864&lt;br&gt;District: เขตบางกอกใหญ่&lt;br&gt;Sub-dist.: แขวงวัดท่าพระ&lt;br&gt;Contact P.: นาย กิติศักดิ์ เลขาขํา&lt;br&gt;Tel.: 094-680-9891&lt;br&gt;Urgnt Need: -ต้องการเจลล้างมือและหน้ากากอนามัย&lt;br&gt;-วัดมีพระอาวุโส 7 รูปไม่มีหน้ากากอนามัย&lt;br&gt;-มีการเย็บหน้ากากผ้าใช้เอง&lt;br&gt;Comm. Type: ชุมชนแออัด&lt;br&gt;Housholds: 54&lt;br&gt;DensityTH: หนาแน่นมาก</t>
  </si>
  <si>
    <t>100.474845,13.741373,0</t>
  </si>
  <si>
    <t>นาย กิติศักดิ์ เลขาขํา</t>
  </si>
  <si>
    <t>094-680-9891</t>
  </si>
  <si>
    <t>-ต้องการเจลล้างมือและหน้ากากอนามัย
-วัดมีพระอาวุโส 7 รูปไม่มีหน้ากากอนามัย
-มีการเย็บหน้ากากผ้าใช้เอง</t>
  </si>
  <si>
    <t>ชุมชนตรอกตาแทน</t>
  </si>
  <si>
    <t>name: &lt;br&gt;description: &lt;br&gt;Zone: กลุ่มเขตกรุงธนเหนือ&lt;br&gt;Population: 3976&lt;br&gt;District: เขตบางกอกใหญ่&lt;br&gt;Sub-dist.: แขวงวัดท่าพระ&lt;br&gt;Contact P.: นางสาว ทิพย์ภามาศ มณีสุวรรณ&lt;br&gt;Tel.: 080-361-4720&lt;br&gt;Urgnt Need: ต้องการให้มีการฉีดพ่นน้ำยาฆ่าเชื้อ รู้สึกกังวลเพราะอยู่ในพื้นที่เสี่ยง มีรอบๆ ชุมชนติดเชิ้อ&lt;br&gt;Comm. Type: ชุมชนแออัด&lt;br&gt;Housholds: 210&lt;br&gt;DensityTH: หนาแน่นปานกลาง</t>
  </si>
  <si>
    <t>100.482478,13.73873,0</t>
  </si>
  <si>
    <t>นางสาว ทิพย์ภามาศ มณีสุวรรณ</t>
  </si>
  <si>
    <t>080-361-4720</t>
  </si>
  <si>
    <t>ต้องการให้มีการฉีดพ่นน้ำยาฆ่าเชื้อ รู้สึกกังวลเพราะอยู่ในพื้นที่เสี่ยง มีรอบๆ ชุมชนติดเชิ้อ</t>
  </si>
  <si>
    <t>ชุมชนวัดใหม่วิเชียร</t>
  </si>
  <si>
    <t>name: &lt;br&gt;description: &lt;br&gt;Zone: กลุ่มเขตกรุงธนเหนือ&lt;br&gt;Population: 4367&lt;br&gt;District: เขตบางกอกใหญ่&lt;br&gt;Sub-dist.: แขวงวัดท่าพระ&lt;br&gt;Contact P.: นาง นทีทอง ราชมุลตรี&lt;br&gt;Tel.: 099-093-8352&lt;br&gt;Urgnt Need: ต้องการเจลล้างมือและหน้ากากอนามัย&lt;br&gt;Comm. Type: ชุมชนแออัด&lt;br&gt;Housholds: 79&lt;br&gt;DensityTH: หนาแน่นมาก</t>
  </si>
  <si>
    <t>100.480869,13.736386,0</t>
  </si>
  <si>
    <t>นาง นทีทอง ราชมุลตรี</t>
  </si>
  <si>
    <t>099-093-8352</t>
  </si>
  <si>
    <t>ชุมชนหลังวัดใหม่วิเชียร</t>
  </si>
  <si>
    <t>name: &lt;br&gt;description: &lt;br&gt;Zone: กลุ่มเขตกรุงธนเหนือ&lt;br&gt;Population: 4296&lt;br&gt;District: เขตบางกอกใหญ่&lt;br&gt;Sub-dist.: แขวงวัดท่าพระ&lt;br&gt;Contact P.: นาง หัทยา เกษมสุข&lt;br&gt;Tel.: 089-116-2917&lt;br&gt;Urgnt Need: -ปัญหาเศรษฐกิจ ทำงานไม่ได้ ค้าขายไม่ได้&lt;br&gt;-ความลำบากในการเดินทาง&lt;br&gt;Comm. Type: ชุมชนแออัด&lt;br&gt;Housholds: 81&lt;br&gt;DensityTH: หนาแน่นมาก</t>
  </si>
  <si>
    <t>100.479943,13.735491,0</t>
  </si>
  <si>
    <t>นาง หัทยา เกษมสุข</t>
  </si>
  <si>
    <t>089-116-2917</t>
  </si>
  <si>
    <t>ชุมชนตรอกกระจก</t>
  </si>
  <si>
    <t>name: &lt;br&gt;description: &lt;br&gt;Zone: กลุ่มเขตกรุงธนเหนือ&lt;br&gt;Population: 5730&lt;br&gt;District: เขตบางกอกใหญ่&lt;br&gt;Sub-dist.: แขวงวัดท่าพระ&lt;br&gt;Contact P.: นาง พเยาว์ ปลื้มสระไชย&lt;br&gt;Tel.: 08-1439-6045&lt;br&gt;Urgnt Need: ต้องการน้ำยาฉีดพ่นและเจลล้างมือเพิ่ม&lt;br&gt;Comm. Type: ชุมชนแออัด&lt;br&gt;Housholds: 64&lt;br&gt;DensityTH: หนาแน่นมาก</t>
  </si>
  <si>
    <t>100.486172,13.734831,0</t>
  </si>
  <si>
    <t>นาง พเยาว์ ปลื้มสระไชย</t>
  </si>
  <si>
    <t>08-1439-6045</t>
  </si>
  <si>
    <t>ต้องการน้ำยาฉีดพ่นและเจลล้างมือเพิ่ม</t>
  </si>
  <si>
    <t>ชุมชนวัดสังข์กระจาย</t>
  </si>
  <si>
    <t>name: &lt;br&gt;description: &lt;br&gt;Zone: กลุ่มเขตกรุงธนเหนือ&lt;br&gt;Population: 5182&lt;br&gt;District: เขตบางกอกใหญ่&lt;br&gt;Sub-dist.: แขวงวัดท่าพระ&lt;br&gt;Contact P.: นาย ยองธง แก่นเพ็ชร&lt;br&gt;Tel.: 092-9596900&lt;br&gt;Urgnt Need: -ต้องการเจลล้างมือและหน้ากากอนามัย&lt;br&gt;-มีกลุ่มทำหน้ากากผ้าและเจลแจกสมาชิก&lt;br&gt;-ปัญหาเศรษฐกิจ ขายของไม่ได้ ตกงาน วินมอเตอร์ไซค์ลำบาก&lt;br&gt;Comm. Type: ชุมชนแออัด&lt;br&gt;Housholds: 75&lt;br&gt;DensityTH: หนาแน่นมาก</t>
  </si>
  <si>
    <t>100.484994,13.733349,0</t>
  </si>
  <si>
    <t>นาย ยองธง แก่นเพ็ชร</t>
  </si>
  <si>
    <t>092-9596900</t>
  </si>
  <si>
    <t>ชุมชนซอยจำเนียรสุข 3</t>
  </si>
  <si>
    <t>name: &lt;br&gt;description: &lt;br&gt;Zone: กลุ่มเขตกรุงธนเหนือ&lt;br&gt;Population: 4890&lt;br&gt;District: เขตบางกอกใหญ่&lt;br&gt;Sub-dist.: แขวงวัดท่าพระ&lt;br&gt;Contact P.: นาง สุภาพร เลิศสินธนากร&lt;br&gt;Tel.: &lt;br&gt;Urgnt Need: &lt;br&gt;Comm. Type: ชุมชนแออัด&lt;br&gt;Housholds: 148&lt;br&gt;DensityTH: หนาแน่นมาก</t>
  </si>
  <si>
    <t>100.4838,13.72934,0</t>
  </si>
  <si>
    <t>นาง สุภาพร เลิศสินธนากร</t>
  </si>
  <si>
    <t>ชุมชนเพชรเกษม 1</t>
  </si>
  <si>
    <t>name: &lt;br&gt;description: &lt;br&gt;Zone: กลุ่มเขตกรุงธนเหนือ&lt;br&gt;Population: 5479&lt;br&gt;District: เขตบางกอกใหญ่&lt;br&gt;Sub-dist.: แขวงวัดท่าพระ&lt;br&gt;Contact P.: นาง ส่งเสริม ประวัติเลิศรักษ์&lt;br&gt;Tel.: 063-775-6527&lt;br&gt;Urgnt Need: &lt;br&gt;Comm. Type: ชุมชนแออัด&lt;br&gt;Housholds: 85&lt;br&gt;DensityTH: หนาแน่นมาก</t>
  </si>
  <si>
    <t>100.481625,13.727034,0</t>
  </si>
  <si>
    <t>นาง ส่งเสริม ประวัติเลิศรักษ์</t>
  </si>
  <si>
    <t>063-775-6527</t>
  </si>
  <si>
    <t>ชุมชนรวมพล</t>
  </si>
  <si>
    <t>name: &lt;br&gt;description: &lt;br&gt;Zone: กลุ่มเขตกรุงธนเหนือ&lt;br&gt;Population: 3905&lt;br&gt;District: เขตบางกอกใหญ่&lt;br&gt;Sub-dist.: แขวงวัดท่าพระ&lt;br&gt;Contact P.: นาย อนุรักษ์ เดชตระกูล&lt;br&gt;Tel.: 081-643-6442&lt;br&gt;Urgnt Need: &lt;br&gt;Comm. Type: ชุมชนเมือง&lt;br&gt;Housholds: 98&lt;br&gt;DensityTH: หนาแน่นปานกลาง</t>
  </si>
  <si>
    <t>100.476973,13.72495,0</t>
  </si>
  <si>
    <t>นาย อนุรักษ์ เดชตระกูล</t>
  </si>
  <si>
    <t>081-643-6442</t>
  </si>
  <si>
    <t>ชุมชนศาลเจ้าพ่อเขาตก</t>
  </si>
  <si>
    <t>name: &lt;br&gt;description: &lt;br&gt;Zone: กลุ่มเขตกรุงธนเหนือ&lt;br&gt;Population: 6203&lt;br&gt;District: เขตบางกอกใหญ่&lt;br&gt;Sub-dist.: แขวงวัดท่าพระ&lt;br&gt;Contact P.: นาย นิวัฒน์ เศศะเทศานนท์&lt;br&gt;Tel.: 086-785-2640&lt;br&gt;Urgnt Need: &lt;br&gt;Comm. Type: ชุมชนแออัด&lt;br&gt;Housholds: 103&lt;br&gt;DensityTH: แออัด</t>
  </si>
  <si>
    <t>100.472113,13.723491,0</t>
  </si>
  <si>
    <t>นาย นิวัฒน์ เศศะเทศานนท์</t>
  </si>
  <si>
    <t>086-785-2640</t>
  </si>
  <si>
    <t>ชุมชนวัดประดู่ฉิมพลี</t>
  </si>
  <si>
    <t>name: &lt;br&gt;description: &lt;br&gt;Zone: กลุ่มเขตกรุงธนเหนือ&lt;br&gt;Population: 3530&lt;br&gt;District: เขตบางกอกใหญ่&lt;br&gt;Sub-dist.: แขวงวัดท่าพระ&lt;br&gt;Contact P.: นาง อําพัน สุกเครือ&lt;br&gt;Tel.: 081-928-3458&lt;br&gt;Urgnt Need: -ต้องการแอลกอฮอล์&lt;br&gt;-มีหน้ากากผ้าใช้&lt;br&gt;Comm. Type: ชุมชนแออัด&lt;br&gt;Housholds: 62&lt;br&gt;DensityTH: หนาแน่นปานกลาง</t>
  </si>
  <si>
    <t>100.468579,13.724689,0</t>
  </si>
  <si>
    <t>นาง อําพัน สุกเครือ</t>
  </si>
  <si>
    <t>081-928-3458</t>
  </si>
  <si>
    <t>ชุมชนหลังโรงกรองน้ำภาษีเจริญ</t>
  </si>
  <si>
    <t>name: &lt;br&gt;description: &lt;br&gt;Zone: กลุ่มเขตกรุงธนเหนือ&lt;br&gt;Population: 3799&lt;br&gt;District: เขตบางกอกใหญ่&lt;br&gt;Sub-dist.: แขวงวัดท่าพระ&lt;br&gt;Contact P.: นาย สมควร ใจภักดี&lt;br&gt;Tel.: 06-4005-9081&lt;br&gt;Urgnt Need: -ต้องการเจลล้างมือและหน้ากากอนามัย&lt;br&gt;-อปพร.ไม่สะดวกเดินตรวจเหมือนก่อน&lt;br&gt;Comm. Type: ชุมชนแออัด&lt;br&gt;Housholds: 101&lt;br&gt;DensityTH: หนาแน่นปานกลาง</t>
  </si>
  <si>
    <t>100.476174,13.733125,0</t>
  </si>
  <si>
    <t>นาย สมควร ใจภักดี</t>
  </si>
  <si>
    <t>06-4005-9081</t>
  </si>
  <si>
    <t>ชุมชนวัดท่าพระ</t>
  </si>
  <si>
    <t>name: &lt;br&gt;description: &lt;br&gt;Zone: กลุ่มเขตกรุงธนเหนือ&lt;br&gt;Population: 3479&lt;br&gt;District: เขตบางกอกใหญ่&lt;br&gt;Sub-dist.: แขวงวัดท่าพระ&lt;br&gt;Contact P.: นาย สุรชาติ จันทร์แย้ม&lt;br&gt;Tel.: 095-159-9987&lt;br&gt;Urgnt Need: -ต้องการเจลล้างมือและหน้ากากอนามัย&lt;br&gt;-มีการเย็บหน้ากากผ้าใช้เอง&lt;br&gt;Comm. Type: ชุมชนแออัด&lt;br&gt;Housholds: 113&lt;br&gt;DensityTH: หนาแน่นปานกลาง</t>
  </si>
  <si>
    <t>100.474587,13.734208,0</t>
  </si>
  <si>
    <t>นาย สุรชาติ จันทร์แย้ม</t>
  </si>
  <si>
    <t>095-159-9987</t>
  </si>
  <si>
    <t>ชุมชนโค้งกระเทียม</t>
  </si>
  <si>
    <t>name: &lt;br&gt;description: &lt;br&gt;Zone: กลุ่มเขตกรุงธนเหนือ&lt;br&gt;Population: 3018&lt;br&gt;District: เขตบางกอกใหญ่&lt;br&gt;Sub-dist.: แขวงวัดท่าพระ&lt;br&gt;Contact P.: นาย วรวุฒิ งิ้วไธสง&lt;br&gt;Tel.: 06-2387-9251&lt;br&gt;Urgnt Need: ต้องการเจลล้างมือและหน้ากากอนามัย&lt;br&gt;Comm. Type: ชุมชนแออัด&lt;br&gt;Housholds: 148&lt;br&gt;DensityTH: หนาแน่นปานกลาง</t>
  </si>
  <si>
    <t>100.476308,13.737556,0</t>
  </si>
  <si>
    <t>นาย วรวุฒิ งิ้วไธสง</t>
  </si>
  <si>
    <t>06-2387-9251</t>
  </si>
  <si>
    <t>ชุมชนหลังโรงเคลือบ</t>
  </si>
  <si>
    <t>name: &lt;br&gt;description: &lt;br&gt;Zone: กลุ่มเขตกรุงธนเหนือ&lt;br&gt;Population: 4083&lt;br&gt;District: เขตบางกอกใหญ่&lt;br&gt;Sub-dist.: แขวงวัดท่าพระ&lt;br&gt;Contact P.: ว่าที่พันเอก บุญส่ง ศุขบุญ&lt;br&gt;Tel.: 02-467-4311&lt;br&gt;Urgnt Need: &lt;br&gt;Comm. Type: ชุมชนแออัด&lt;br&gt;Housholds: 55&lt;br&gt;DensityTH: หนาแน่นมาก</t>
  </si>
  <si>
    <t>100.470124,13.733958,0</t>
  </si>
  <si>
    <t>ว่าที่พันเอก บุญส่ง ศุขบุญ</t>
  </si>
  <si>
    <t>02-467-4311</t>
  </si>
  <si>
    <t>ชุมชนข้างโรงเรียนเสสะเวช</t>
  </si>
  <si>
    <t>name: &lt;br&gt;description: &lt;br&gt;Zone: กลุ่มเขตกรุงธนเหนือ&lt;br&gt;Population: 4083&lt;br&gt;District: เขตบางกอกใหญ่&lt;br&gt;Sub-dist.: แขวงวัดท่าพระ&lt;br&gt;Contact P.: นาย สมพร สว่างดี&lt;br&gt;Tel.: 082-959-7367&lt;br&gt;Urgnt Need: -ต้องการเจลล้างมือและหน้ากากอนามัย&lt;br&gt;-ยาพ่นฆ่าเชื้อพร้อมอุปกรณ์ฉีด&lt;br&gt;Comm. Type: ชุมชนแออัด&lt;br&gt;Housholds: 50&lt;br&gt;DensityTH: หนาแน่นมาก</t>
  </si>
  <si>
    <t>100.468437,13.736045,0</t>
  </si>
  <si>
    <t>นาย สมพร สว่างดี</t>
  </si>
  <si>
    <t>082-959-7367</t>
  </si>
  <si>
    <t>ชุมชนหลังโรงเรียนเสสะเวช</t>
  </si>
  <si>
    <t>name: &lt;br&gt;description: &lt;br&gt;Zone: กลุ่มเขตกรุงธนเหนือ&lt;br&gt;Population: 4331&lt;br&gt;District: เขตบางกอกใหญ่&lt;br&gt;Sub-dist.: แขวงวัดท่าพระ&lt;br&gt;Contact P.: นาย กฤษฎา โดมดอกฟ้า&lt;br&gt;Tel.: 065-814-3791&lt;br&gt;Urgnt Need: &lt;br&gt;Comm. Type: ชุมชนแออัด&lt;br&gt;Housholds: 87&lt;br&gt;DensityTH: หนาแน่นมาก</t>
  </si>
  <si>
    <t>100.468546,13.736494,0</t>
  </si>
  <si>
    <t>นาย กฤษฎา โดมดอกฟ้า</t>
  </si>
  <si>
    <t>065-814-3791</t>
  </si>
  <si>
    <t>ชุมชนปลายซอยศักดิ์เจริญ</t>
  </si>
  <si>
    <t>name: &lt;br&gt;description: &lt;br&gt;Zone: กลุ่มเขตกรุงธนเหนือ&lt;br&gt;Population: 4320&lt;br&gt;District: เขตบางกอกใหญ่&lt;br&gt;Sub-dist.: แขวงวัดท่าพระ&lt;br&gt;Contact P.: นาง สุภนิจ ทรงกองนาม&lt;br&gt;Tel.: 09-2492-3893&lt;br&gt;Urgnt Need: ต้องการเจลล้างมือและหน้ากากอนามัย&lt;br&gt;Comm. Type: ชุมชนแออัด&lt;br&gt;Housholds: 51&lt;br&gt;DensityTH: หนาแน่นมาก</t>
  </si>
  <si>
    <t>100.463527,13.733446,0</t>
  </si>
  <si>
    <t>นาง สุภนิจ ทรงกองนาม</t>
  </si>
  <si>
    <t>09-2492-3893</t>
  </si>
  <si>
    <t>ชุมชนวัดใหม่พิเรนทร์</t>
  </si>
  <si>
    <t>name: &lt;br&gt;description: &lt;br&gt;Zone: กลุ่มเขตกรุงธนเหนือ&lt;br&gt;Population: 5077&lt;br&gt;District: เขตบางกอกใหญ่&lt;br&gt;Sub-dist.: แขวงวัดท่าพระ&lt;br&gt;Contact P.: นาย สุรเดช โพธิ์ประสิทธิ์&lt;br&gt;Tel.: 086-987-4005&lt;br&gt;Urgnt Need: -ต้องการน้ำยาฆ่าเชื้อและหน้ากากอนามัย&lt;br&gt;Comm. Type: ชุมชนแออัด&lt;br&gt;Housholds: 114&lt;br&gt;DensityTH: หนาแน่นมาก</t>
  </si>
  <si>
    <t>100.481185,13.741543,0</t>
  </si>
  <si>
    <t>นาย สุรเดช โพธิ์ประสิทธิ์</t>
  </si>
  <si>
    <t>086-987-4005</t>
  </si>
  <si>
    <t>ชุมชนสวนหลวง</t>
  </si>
  <si>
    <t>name: &lt;br&gt;description: &lt;br&gt;Zone: กลุ่มเขตกรุงธนเหนือ&lt;br&gt;Population: 3054&lt;br&gt;District: เขตบางกอกน้อย&lt;br&gt;Sub-dist.: แขวงอรุณอัมรินทร์&lt;br&gt;Contact P.: นาย สุบรรณ์ นวนมีสี&lt;br&gt;Tel.: &lt;br&gt;Urgnt Need: &lt;br&gt;Comm. Type: ชุมชนแออัด&lt;br&gt;Housholds: 56&lt;br&gt;DensityTH: หนาแน่นปานกลาง</t>
  </si>
  <si>
    <t>100.483878,13.767794,0</t>
  </si>
  <si>
    <t>เขตบางกอกน้อย</t>
  </si>
  <si>
    <t>แขวงอรุณอัมรินทร์</t>
  </si>
  <si>
    <t>นาย สุบรรณ์ นวนมีสี</t>
  </si>
  <si>
    <t>ชุมชนสันติชนสงเคราะห์</t>
  </si>
  <si>
    <t>name: &lt;br&gt;description: &lt;br&gt;Zone: กลุ่มเขตกรุงธนเหนือ&lt;br&gt;Population: 4073&lt;br&gt;District: เขตบางกอกน้อย&lt;br&gt;Sub-dist.: แขวงอรุณอัมรินทร์&lt;br&gt;Contact P.: นาย นายธานี ศรีวรรณยศ&lt;br&gt;Tel.: 08-9881-6263&lt;br&gt;Urgnt Need: -ปัญหาเศรษฐกิจ คนทำงานรายได้ลดลง &lt;br&gt;-ต้องการหน้ากากอนามัยและเจลล้างมือ&lt;br&gt;-มีการทำน้ำยาฆ่าเชื้อพ่นกันเอง&lt;br&gt;Comm. Type: ชุมชนแออัด&lt;br&gt;Housholds: 217&lt;br&gt;DensityTH: หนาแน่นมาก</t>
  </si>
  <si>
    <t>100.479655,13.763552,0</t>
  </si>
  <si>
    <t>นาย นายธานี ศรีวรรณยศ</t>
  </si>
  <si>
    <t>08-9881-6263</t>
  </si>
  <si>
    <t>ชุมชนวัดสุวรรณาราม</t>
  </si>
  <si>
    <t>name: &lt;br&gt;description: &lt;br&gt;Zone: กลุ่มเขตกรุงธนเหนือ&lt;br&gt;Population: 4521&lt;br&gt;District: เขตบางกอกน้อย&lt;br&gt;Sub-dist.: แขวงศิริราช&lt;br&gt;Contact P.: นาย อภิศิษฐ ลิ้มสุขะกร&lt;br&gt;Tel.: 08-1911-1609&lt;br&gt;Urgnt Need: ต้องการหน้ากากอนามัย&lt;br&gt;Comm. Type: ชุมชนแออัด&lt;br&gt;Housholds: &lt;br&gt;DensityTH: หนาแน่นมาก</t>
  </si>
  <si>
    <t>100.477865,13.761906,0</t>
  </si>
  <si>
    <t>แขวงศิริราช</t>
  </si>
  <si>
    <t>นาย อภิศิษฐ ลิ้มสุขะกร</t>
  </si>
  <si>
    <t>08-1911-1609</t>
  </si>
  <si>
    <t>ต้องการหน้ากากอนามัย</t>
  </si>
  <si>
    <t>ชุมชนวัดไชยทิศ</t>
  </si>
  <si>
    <t>name: &lt;br&gt;description: &lt;br&gt;Zone: กลุ่มเขตกรุงธนเหนือ&lt;br&gt;Population: 3550&lt;br&gt;District: เขตบางกอกน้อย&lt;br&gt;Sub-dist.: แขวงบางขุนศรี&lt;br&gt;Contact P.: นาง นุกูล กรชนะ&lt;br&gt;Tel.: 082-0082104&lt;br&gt;Urgnt Need: -ต้องการหน้ากากอนามัยและเจลล้างมือ&lt;br&gt;-ลำบากมากเพราะในชุมชนมีคนสูงอายุเยอะ&lt;br&gt;Comm. Type: ชุมชนแออัด&lt;br&gt;Housholds: 215&lt;br&gt;DensityTH: หนาแน่นปานกลาง</t>
  </si>
  <si>
    <t>100.463323,13.768083,0</t>
  </si>
  <si>
    <t>แขวงบางขุนศรี</t>
  </si>
  <si>
    <t>นาง นุกูล กรชนะ</t>
  </si>
  <si>
    <t>082-0082104</t>
  </si>
  <si>
    <t>ชุมชนวัดรวกสุทธาราม</t>
  </si>
  <si>
    <t>name: &lt;br&gt;description: &lt;br&gt;Zone: กลุ่มเขตกรุงธนเหนือ&lt;br&gt;Population: 4409&lt;br&gt;District: เขตบางกอกน้อย&lt;br&gt;Sub-dist.: แขวงบางขุนศรี&lt;br&gt;Contact P.: นาง อัญชลินทร์ เอี่ยมอิ่มสุข&lt;br&gt;Tel.: 094-2857523&lt;br&gt;Urgnt Need: ต้องการหน้ากากอนามัยและเจลล้างมือ (เคยขอทางเขตไปแล้วแต่เขตไม่ให้เนื่องจากเป็นชุมชนใหญ่)&lt;br&gt;Comm. Type: ชุมชนแออัด&lt;br&gt;Housholds: 567&lt;br&gt;DensityTH: หนาแน่นมาก</t>
  </si>
  <si>
    <t>100.466141,13.757915,0</t>
  </si>
  <si>
    <t>นาง อัญชลินทร์ เอี่ยมอิ่มสุข</t>
  </si>
  <si>
    <t>094-2857523</t>
  </si>
  <si>
    <t>ต้องการหน้ากากอนามัยและเจลล้างมือ (เคยขอทางเขตไปแล้วแต่เขตไม่ให้เนื่องจากเป็นชุมชนใหญ่)</t>
  </si>
  <si>
    <t>ชุมชนหลังตลาดนครหลวง</t>
  </si>
  <si>
    <t>name: &lt;br&gt;description: &lt;br&gt;Zone: กลุ่มเขตกรุงธนเหนือ&lt;br&gt;Population: 4110&lt;br&gt;District: เขตบางกอกน้อย&lt;br&gt;Sub-dist.: แขวงบางขุนศรี&lt;br&gt;Contact P.: นาย สนิท สัมฤทธิ์&lt;br&gt;Tel.: 095-5584939&lt;br&gt;Urgnt Need: ต้องการหน้ากากอนามัยและเจลล้างมือ&lt;br&gt;Comm. Type: ชุมชนแออัด&lt;br&gt;Housholds: 150&lt;br&gt;DensityTH: หนาแน่นมาก</t>
  </si>
  <si>
    <t>100.467221,13.754263,0</t>
  </si>
  <si>
    <t>นาย สนิท สัมฤทธิ์</t>
  </si>
  <si>
    <t>095-5584939</t>
  </si>
  <si>
    <t>ชุมชนปลายซอยจรัญสนิทวงศ์ 29 (ฝั่งขวา)</t>
  </si>
  <si>
    <t>name: &lt;br&gt;description: &lt;br&gt;Zone: กลุ่มเขตกรุงธนเหนือ&lt;br&gt;Population: 3923&lt;br&gt;District: เขตบางกอกน้อย&lt;br&gt;Sub-dist.: แขวงบางขุนศรี&lt;br&gt;Contact P.: นาย วาริน ตรีสัจจานันทน์&lt;br&gt;Tel.: 085-9050530&lt;br&gt;Urgnt Need: &lt;br&gt;Comm. Type: ชุมชนแออัด&lt;br&gt;Housholds: 573&lt;br&gt;DensityTH: หนาแน่นปานกลาง</t>
  </si>
  <si>
    <t>100.4676,13.750511,0</t>
  </si>
  <si>
    <t>นาย วาริน ตรีสัจจานันทน์</t>
  </si>
  <si>
    <t>085-9050530</t>
  </si>
  <si>
    <t>ชุมชนซอยประชาร่วมใจ</t>
  </si>
  <si>
    <t>name: &lt;br&gt;description: &lt;br&gt;Zone: กลุ่มเขตกรุงธนเหนือ&lt;br&gt;Population: 4069&lt;br&gt;District: เขตบางกอกน้อย&lt;br&gt;Sub-dist.: แขวงบางขุนศรี&lt;br&gt;Contact P.: นาย ศักดิ์ชัย ศรีเกิดครืน&lt;br&gt;Tel.: 086-5581552&lt;br&gt;Urgnt Need: -คนที่ค้าขาย ทำงานในห้างสรรพสินค้าที่โดนสั่งปิด มีความลำบาก&lt;br&gt;-เจลล้างมือ หน้ากากอนามัยไม่ขาดแคลน เพราะอยู่แต่ในบ้านไม่ค่อยได้ออกไปไหน&lt;br&gt;Comm. Type: &lt;br&gt;Housholds: &lt;br&gt;DensityTH: หนาแน่นมาก</t>
  </si>
  <si>
    <t>100.465967,13.746916,0</t>
  </si>
  <si>
    <t>นาย ศักดิ์ชัย ศรีเกิดครืน</t>
  </si>
  <si>
    <t>086-5581552</t>
  </si>
  <si>
    <t>ชุมชนตรอกไผ่-วัดบางเสาธง</t>
  </si>
  <si>
    <t>name: &lt;br&gt;description: &lt;br&gt;Zone: กลุ่มเขตกรุงธนเหนือ&lt;br&gt;Population: 4341&lt;br&gt;District: เขตบางกอกน้อย&lt;br&gt;Sub-dist.: แขวงบางขุนศรี&lt;br&gt;Contact P.: นาย ประทีป ระฆังทอง&lt;br&gt;Tel.: 08-4092-3948&lt;br&gt;Urgnt Need: -ต้องการให้พ่นยาฆ่าเชื้อ เพราะในชุมชนมีกลุ่มเสี่ยง และข้างชุมชนมีคนติดโควิด 19 ตอนนี้ได้ไปกักตัวที่โรงพยาบาลแล้ว &lt;br&gt;-ต้องการหน้ากากอนามัยและแอลกอฮอล์ล้างมือ เพราะตอนนี้มีราคาที่สูงขึ้น&lt;br&gt;Comm. Type: ชุมชนแออัด&lt;br&gt;Housholds: &lt;br&gt;DensityTH: หนาแน่นมาก</t>
  </si>
  <si>
    <t>100.468028,13.744295,0</t>
  </si>
  <si>
    <t>นาย ประทีป ระฆังทอง</t>
  </si>
  <si>
    <t>08-4092-3948</t>
  </si>
  <si>
    <t>-ต้องการให้พ่นยาฆ่าเชื้อ เพราะในชุมชนมีกลุ่มเสี่ยง และข้างชุมชนมีคนติดโควิด 19 ตอนนี้ได้ไปกักตัวที่โรงพยาบาลแล้ว 
-ต้องการหน้ากากอนามัยและแอลกอฮอล์ล้างมือ เพราะตอนนี้มีราคาที่สูงขึ้น</t>
  </si>
  <si>
    <t>ชุมชนวัดดงมูลเหล็ก</t>
  </si>
  <si>
    <t>name: &lt;br&gt;description: &lt;br&gt;Zone: กลุ่มเขตกรุงธนเหนือ&lt;br&gt;Population: 4708&lt;br&gt;District: เขตบางกอกน้อย&lt;br&gt;Sub-dist.: แขวงบ้านช่างหล่อ&lt;br&gt;Contact P.: นาย สมเกียรติ สมศรี&lt;br&gt;Tel.: 085-983-2554&lt;br&gt;Urgnt Need: &lt;br&gt;Comm. Type: ชุมชนแออัด&lt;br&gt;Housholds: &lt;br&gt;DensityTH: หนาแน่นมาก</t>
  </si>
  <si>
    <t>100.475664,13.752245,0</t>
  </si>
  <si>
    <t>แขวงบ้านช่างหล่อ</t>
  </si>
  <si>
    <t>นาย สมเกียรติ สมศรี</t>
  </si>
  <si>
    <t>085-983-2554</t>
  </si>
  <si>
    <t>ชุมชนวัดพระยาทำ</t>
  </si>
  <si>
    <t>name: &lt;br&gt;description: &lt;br&gt;Zone: กลุ่มเขตกรุงธนเหนือ&lt;br&gt;Population: 4045&lt;br&gt;District: เขตบางกอกน้อย&lt;br&gt;Sub-dist.: แขวงบ้านช่างหล่อ&lt;br&gt;Contact P.: นาย ประพัฒน์ จันทร์ทอง&lt;br&gt;Tel.: 08-1498-5645&lt;br&gt;Urgnt Need: -ต้องการหน้ากากอนามัยและแอลกอฮอล์ล้างมือ&lt;br&gt;-บริเวณทางเข้ามีร้านค้าที่ยังเปิดให้นั่งทานเหล้ากันอยู่&lt;br&gt;-บางคนเวลาออกไปข้างนอกไม่ยอมใช้หน้ากากอนามัย เกรงว่าจะมาติดกันในชุมชน&lt;br&gt;-ทางวัดในชุมชนเขตไม่ได้แจกเจลล้างมือ&lt;br&gt;Comm. Type: ชุมชนแออัด&lt;br&gt;Housholds: 300&lt;br&gt;DensityTH: หนาแน่นมาก</t>
  </si>
  <si>
    <t>100.48225,13.748145,0</t>
  </si>
  <si>
    <t>นาย ประพัฒน์ จันทร์ทอง</t>
  </si>
  <si>
    <t>08-1498-5645</t>
  </si>
  <si>
    <t>ชุมชนซอยบ้านช่างหล่อ</t>
  </si>
  <si>
    <t>name: &lt;br&gt;description: &lt;br&gt;Zone: กลุ่มเขตกรุงธนเหนือ&lt;br&gt;Population: 5306&lt;br&gt;District: เขตบางกอกน้อย&lt;br&gt;Sub-dist.: แขวงบ้านช่างหล่อ&lt;br&gt;Contact P.: นาวาตรี สมชาย จิตรเจริญ&lt;br&gt;Tel.: &lt;br&gt;Urgnt Need: &lt;br&gt;Comm. Type: ชุมชนแออัด&lt;br&gt;Housholds: 257&lt;br&gt;DensityTH: หนาแน่นมาก</t>
  </si>
  <si>
    <t>100.481486,13.754778,0</t>
  </si>
  <si>
    <t>นาวาตรี สมชาย จิตรเจริญ</t>
  </si>
  <si>
    <t>ชุมชนเหนือวัดสีหไกรสร</t>
  </si>
  <si>
    <t>name: &lt;br&gt;description: &lt;br&gt;Zone: กลุ่มเขตกรุงธนเหนือ&lt;br&gt;Population: 5493&lt;br&gt;District: เขตบางกอกน้อย&lt;br&gt;Sub-dist.: แขวงบ้านช่างหล่อ&lt;br&gt;Contact P.: นาง สมพร เต่าสุวรรณ&lt;br&gt;Tel.: 092-324-9361&lt;br&gt;Urgnt Need: ต้องการหน้ากากอนามัยและเจลล้างมือในบริเวณที่คนไปเยอะ เช่น วัด ตลาด&lt;br&gt;Comm. Type: ชุมชนแออัด&lt;br&gt;Housholds: 95&lt;br&gt;DensityTH: หนาแน่นมาก</t>
  </si>
  <si>
    <t>100.479709,13.755203,0</t>
  </si>
  <si>
    <t>นาง สมพร เต่าสุวรรณ</t>
  </si>
  <si>
    <t>092-324-9361</t>
  </si>
  <si>
    <t>ต้องการหน้ากากอนามัยและเจลล้างมือในบริเวณที่คนไปเยอะ เช่น วัด ตลาด</t>
  </si>
  <si>
    <t>ชุมชนสันติสุข</t>
  </si>
  <si>
    <t>name: &lt;br&gt;description: &lt;br&gt;Zone: กลุ่มเขตกรุงธนเหนือ&lt;br&gt;Population: 5456&lt;br&gt;District: เขตบางกอกน้อย&lt;br&gt;Sub-dist.: แขวงศิริราช&lt;br&gt;Contact P.: นาย ชัยรัตน์ ศิริราชธรรม&lt;br&gt;Tel.: 08-7718-0102&lt;br&gt;Urgnt Need: ต้องการหน้ากากอนามัยและเจลล้างมือประมาณ 100 ชิ้น&lt;br&gt;Comm. Type: ชุมชนแออัด&lt;br&gt;Housholds: 57&lt;br&gt;DensityTH: หนาแน่นมาก</t>
  </si>
  <si>
    <t>100.479343,13.757733,0</t>
  </si>
  <si>
    <t>นาย ชัยรัตน์ ศิริราชธรรม</t>
  </si>
  <si>
    <t>08-7718-0102</t>
  </si>
  <si>
    <t>ต้องการหน้ากากอนามัยและเจลล้างมือประมาณ 100 ชิ้น</t>
  </si>
  <si>
    <t>ชุมชนตรอกวังหลัง</t>
  </si>
  <si>
    <t>name: &lt;br&gt;description: &lt;br&gt;Zone: กลุ่มเขตกรุงธนเหนือ&lt;br&gt;Population: 4694&lt;br&gt;District: เขตบางกอกน้อย&lt;br&gt;Sub-dist.: แขวงศิริราช&lt;br&gt;Contact P.: นาย บัญชา เทียนศิริ&lt;br&gt;Tel.: &lt;br&gt;Urgnt Need: &lt;br&gt;Comm. Type: ชุมชนแออัด&lt;br&gt;Housholds: 546&lt;br&gt;DensityTH: หนาแน่นมาก</t>
  </si>
  <si>
    <t>100.484837,13.755255,0</t>
  </si>
  <si>
    <t>นาย บัญชา เทียนศิริ</t>
  </si>
  <si>
    <t>ชุมชนวัดระฆัง</t>
  </si>
  <si>
    <t>name: &lt;br&gt;description: &lt;br&gt;Zone: กลุ่มเขตกรุงธนเหนือ&lt;br&gt;Population: 5245&lt;br&gt;District: เขตบางกอกน้อย&lt;br&gt;Sub-dist.: แขวงศิริราช&lt;br&gt;Contact P.: นาง มาณี มิลเล่อร์&lt;br&gt;Tel.: &lt;br&gt;Urgnt Need: &lt;br&gt;Comm. Type: ชุมชนแออัด&lt;br&gt;Housholds: 273&lt;br&gt;DensityTH: หนาแน่นมาก</t>
  </si>
  <si>
    <t>100.484612,13.753103,0</t>
  </si>
  <si>
    <t>นาง มาณี มิลเล่อร์</t>
  </si>
  <si>
    <t>ชุมชนวัดอมรทายิการาม</t>
  </si>
  <si>
    <t>name: &lt;br&gt;description: &lt;br&gt;Zone: กลุ่มเขตกรุงธนเหนือ&lt;br&gt;Population: 4036&lt;br&gt;District: เขตบางกอกน้อย&lt;br&gt;Sub-dist.: แขวงบ้านช่างหล่อ&lt;br&gt;Contact P.: นาย สมบุญ เนื่องจากฉิม&lt;br&gt;Tel.: &lt;br&gt;Urgnt Need: &lt;br&gt;Comm. Type: ชุมชนแออัด&lt;br&gt;Housholds: 210&lt;br&gt;DensityTH: หนาแน่นมาก</t>
  </si>
  <si>
    <t>100.47448,13.759502,0</t>
  </si>
  <si>
    <t>นาย สมบุญ เนื่องจากฉิม</t>
  </si>
  <si>
    <t>ชุมชนตรอกข้าวเม่า</t>
  </si>
  <si>
    <t>name: &lt;br&gt;description: &lt;br&gt;Zone: กลุ่มเขตกรุงธนเหนือ&lt;br&gt;Population: 4895&lt;br&gt;District: เขตบางกอกน้อย&lt;br&gt;Sub-dist.: แขวงบ้านช่างหล่อ&lt;br&gt;Contact P.: นาง รําเพิน เทียนเหลือ&lt;br&gt;Tel.: 08-8610-9027&lt;br&gt;Urgnt Need: -ต้องการให้มีการพ่นยาฆ่าเชื้อในชุมชน &lt;br&gt;-ต้องการเจลล้างมือและแอลกอฮอล์&lt;br&gt;Comm. Type: ชุมชนแออัด&lt;br&gt;Housholds: 610&lt;br&gt;DensityTH: หนาแน่นมาก</t>
  </si>
  <si>
    <t>100.47672,13.758495,0</t>
  </si>
  <si>
    <t>นาง รําเพิน เทียนเหลือ</t>
  </si>
  <si>
    <t>08-8610-9027</t>
  </si>
  <si>
    <t>ชุมชนซอยสุดสาคร</t>
  </si>
  <si>
    <t>name: &lt;br&gt;description: &lt;br&gt;Zone: กลุ่มเขตกรุงธนเหนือ&lt;br&gt;Population: 3923&lt;br&gt;District: เขตบางกอกน้อย&lt;br&gt;Sub-dist.: แขวงบ้านช่างหล่อ&lt;br&gt;Contact P.: นาย บานเย็น รักนักเรียน&lt;br&gt;Tel.: 087-090-3519&lt;br&gt;Urgnt Need: ต้องการหน้ากากอนามัยและเจลล้างมือ (หน้ากากอนามัยหาซื้อลำบากและมีราคาสูง เจลล้างมือทางเขตมาแจกแล้วแต่ได้ไม่ครบทุกหลังคาเรือน)&lt;br&gt;Comm. Type: ชุมชนแออัด&lt;br&gt;Housholds: 300&lt;br&gt;DensityTH: หนาแน่นปานกลาง</t>
  </si>
  <si>
    <t>100.474207,13.756479,0</t>
  </si>
  <si>
    <t>นาย บานเย็น รักนักเรียน</t>
  </si>
  <si>
    <t>087-090-3519</t>
  </si>
  <si>
    <t>ต้องการหน้ากากอนามัยและเจลล้างมือ (หน้ากากอนามัยหาซื้อลำบากและมีราคาสูง เจลล้างมือทางเขตมาแจกแล้วแต่ได้ไม่ครบทุกหลังคาเรือน)</t>
  </si>
  <si>
    <t>ชุมชนวัดยางสุทธาราม</t>
  </si>
  <si>
    <t>name: &lt;br&gt;description: &lt;br&gt;Zone: กลุ่มเขตกรุงธนเหนือ&lt;br&gt;Population: 4148&lt;br&gt;District: เขตบางกอกน้อย&lt;br&gt;Sub-dist.: แขวงบ้านช่างหล่อ&lt;br&gt;Contact P.: นาย บุญลือ เปี่ยมปิ่นเศษ&lt;br&gt;Tel.: 081-843-1002&lt;br&gt;Urgnt Need: -ต้องการหน้ากากอนามัย เจลล้างมือ&lt;br&gt;-ต้องการให้มีการพ่นยาฆ่าเชื้อ&lt;br&gt;Comm. Type: ชุมชนแออัด&lt;br&gt;Housholds: 940&lt;br&gt;DensityTH: หนาแน่นมาก</t>
  </si>
  <si>
    <t>100.473897,13.75441,0</t>
  </si>
  <si>
    <t>นาย บุญลือ เปี่ยมปิ่นเศษ</t>
  </si>
  <si>
    <t>081-843-1002</t>
  </si>
  <si>
    <t>ชุมชนสายใต้เก่า</t>
  </si>
  <si>
    <t>name: &lt;br&gt;description: &lt;br&gt;Zone: กลุ่มเขตกรุงธนเหนือ&lt;br&gt;Population: 4148&lt;br&gt;District: เขตบางกอกน้อย&lt;br&gt;Sub-dist.: แขวงบ้านช่างหล่อ&lt;br&gt;Contact P.: นาง ปุณิกา เกียรติไทยยนต์&lt;br&gt;Tel.: &lt;br&gt;Urgnt Need: &lt;br&gt;Comm. Type: ชุมชนแออัด&lt;br&gt;Housholds: 105&lt;br&gt;DensityTH: หนาแน่นมาก</t>
  </si>
  <si>
    <t>100.471559,13.753263,0</t>
  </si>
  <si>
    <t>นาง ปุณิกา เกียรติไทยยนต์</t>
  </si>
  <si>
    <t>ชุมชนวัดโพธิ์เรียง</t>
  </si>
  <si>
    <t>name: &lt;br&gt;description: &lt;br&gt;Zone: กลุ่มเขตกรุงธนเหนือ&lt;br&gt;Population: 3946&lt;br&gt;District: เขตบางกอกน้อย&lt;br&gt;Sub-dist.: แขวงบ้านช่างหล่อ&lt;br&gt;Contact P.: นาย นรินทร์ แป้นประเสริฐ&lt;br&gt;Tel.: 081-931-9915&lt;br&gt;Urgnt Need: -มีการทำผ้าปิดปากและเจลล้างมือกันเอง&lt;br&gt;Comm. Type: ชุมชนแออัด&lt;br&gt;Housholds: &lt;br&gt;DensityTH: หนาแน่นปานกลาง</t>
  </si>
  <si>
    <t>100.472268,13.7446,0</t>
  </si>
  <si>
    <t>นาย นรินทร์ แป้นประเสริฐ</t>
  </si>
  <si>
    <t>081-931-9915</t>
  </si>
  <si>
    <t>ชุมชนวัดอัมพวา</t>
  </si>
  <si>
    <t>name: &lt;br&gt;description: &lt;br&gt;Zone: กลุ่มเขตกรุงธนเหนือ&lt;br&gt;Population: 3701&lt;br&gt;District: เขตบางกอกน้อย&lt;br&gt;Sub-dist.: แขวงบ้านช่างหล่อ&lt;br&gt;Contact P.: นาย รังสรรค์ ชื่นประเสริฐ&lt;br&gt;Tel.: 086-066-6272&lt;br&gt;Urgnt Need: -ต้องการเจลล้างมือ&lt;br&gt;-ต้องการให้มีการพ่นยาฆ่าเชื้อในชุมชนประมาน 1,300 หลังคาเรือน&lt;br&gt;Comm. Type: ชุมชนแออัด&lt;br&gt;Housholds: &lt;br&gt;DensityTH: หนาแน่นปานกลาง</t>
  </si>
  <si>
    <t>100.476121,13.748998,0</t>
  </si>
  <si>
    <t>นาย รังสรรค์ ชื่นประเสริฐ</t>
  </si>
  <si>
    <t>086-066-6272</t>
  </si>
  <si>
    <t>-ต้องการเจลล้างมือ
-ต้องการให้มีการพ่นยาฆ่าเชื้อในชุมชนประมาน 1,300 หลังคาเรือน</t>
  </si>
  <si>
    <t>ชุมชนวัดครุฑ</t>
  </si>
  <si>
    <t>name: &lt;br&gt;description: &lt;br&gt;Zone: กลุ่มเขตกรุงธนเหนือ&lt;br&gt;Population: 3515&lt;br&gt;District: เขตบางกอกน้อย&lt;br&gt;Sub-dist.: แขวงบ้านช่างหล่อ&lt;br&gt;Contact P.: นาย วีระ แดงกลัด&lt;br&gt;Tel.: 089-6630595&lt;br&gt;Urgnt Need: -ต้องการหน้ากากอนามัย&lt;br&gt;-แอลกอฮอล์ล้างมือทางเขตได้มาแจกแล้วบ้านละ 1 ขวด&lt;br&gt;Comm. Type: ชุมชนแออัด&lt;br&gt;Housholds: 346&lt;br&gt;DensityTH: หนาแน่นปานกลาง</t>
  </si>
  <si>
    <t>100.476836,13.745265,0</t>
  </si>
  <si>
    <t>นาย วีระ แดงกลัด</t>
  </si>
  <si>
    <t>089-6630595</t>
  </si>
  <si>
    <t>-ต้องการหน้ากากอนามัย
-แอลกอฮอล์ล้างมือทางเขตได้มาแจกแล้วบ้านละ 1 ขวด</t>
  </si>
  <si>
    <t>ชุมชนบุปผาสวรรค์</t>
  </si>
  <si>
    <t>name: &lt;br&gt;description: &lt;br&gt;Zone: กลุ่มเขตกรุงธนเหนือ&lt;br&gt;Population: 3699&lt;br&gt;District: เขตบางกอกน้อย&lt;br&gt;Sub-dist.: แขวงบางขุนศรี&lt;br&gt;Contact P.: นาย มนัส บุญธรรม&lt;br&gt;Tel.: 08-1721-3822&lt;br&gt;Urgnt Need: -ต้องการหน้ากากอนามัยและเจลล้างมือ&lt;br&gt;-ต้องการให้มีการนำสินค้าอุปโภค บริโภค มาจำหน่ายในราคาถูก&lt;br&gt;Comm. Type: ชุมชนเมือง&lt;br&gt;Housholds: &lt;br&gt;DensityTH: หนาแน่นปานกลาง</t>
  </si>
  <si>
    <t>100.466533,13.749417,0</t>
  </si>
  <si>
    <t>นาย มนัส บุญธรรม</t>
  </si>
  <si>
    <t>08-1721-3822</t>
  </si>
  <si>
    <t>ชุมชนพรพิพัฒน์</t>
  </si>
  <si>
    <t>name: &lt;br&gt;description: &lt;br&gt;Zone: กลุ่มเขตกรุงธนเหนือ&lt;br&gt;Population: 4036&lt;br&gt;District: เขตบางกอกน้อย&lt;br&gt;Sub-dist.: แขวงบ้านช่างหล่อ&lt;br&gt;Contact P.: นาย ชัยพร เสียงเลิศ&lt;br&gt;Tel.: 081-701-6889&lt;br&gt;Urgnt Need: -แจ้งว่า รายล่าสุดที่เสียชีวิตด้วยโรคโควิด 19 ได้เคยมาเช่ารถแท็กซี่แถวชุมชนได้ไม่นานมานี้ ต้องการให้มาพ่นยาฆ่าเชื้อโดยด่วน&lt;br&gt;-ต้องการหน้ากากอนามัย&lt;br&gt;-ประธานชุมชน อยากให้อาจารย์ชัชชาติ ไปเยี่ยมชุมชน&lt;br&gt;Comm. Type: ชุมชนเมือง&lt;br&gt;Housholds: 320&lt;br&gt;DensityTH: หนาแน่นมาก</t>
  </si>
  <si>
    <t>100.47164,13.757277,0</t>
  </si>
  <si>
    <t>นาย ชัยพร เสียงเลิศ</t>
  </si>
  <si>
    <t>081-701-6889</t>
  </si>
  <si>
    <t>-แจ้งว่า รายล่าสุดที่เสียชีวิตด้วยโรคโควิด 19 ได้เคยมาเช่ารถแท็กซี่แถวชุมชนได้ไม่นานมานี้ ต้องการให้มาพ่นยาฆ่าเชื้อโดยด่วน
-ต้องการหน้ากากอนามัย
-ประธานชุมชน อยากให้อาจารย์ชัชชาติ ไปเยี่ยมชุมชน</t>
  </si>
  <si>
    <t>ชุมชนซอยจรัญสนิทวงศ์ 41</t>
  </si>
  <si>
    <t>name: &lt;br&gt;description: &lt;br&gt;Zone: กลุ่มเขตกรุงธนเหนือ&lt;br&gt;Population: 3326&lt;br&gt;District: เขตบางกอกน้อย&lt;br&gt;Sub-dist.: แขวงอรุณอัมรินทร์&lt;br&gt;Contact P.: นาย ณัฐพล ศรีไตรราศรี&lt;br&gt;Tel.: 080-5522276&lt;br&gt;Urgnt Need: ต้องการหน้ากากอนามัยและเจลล้างมือ&lt;br&gt;Comm. Type: ชุมชนเมือง&lt;br&gt;Housholds: 486&lt;br&gt;DensityTH: หนาแน่นปานกลาง</t>
  </si>
  <si>
    <t>100.473356,13.769877,0</t>
  </si>
  <si>
    <t>นาย ณัฐพล ศรีไตรราศรี</t>
  </si>
  <si>
    <t>080-5522276</t>
  </si>
  <si>
    <t>ชุมชนมัสยิดหลวงอันซอริซซุนนะห์</t>
  </si>
  <si>
    <t>name: &lt;br&gt;description: &lt;br&gt;Zone: กลุ่มเขตกรุงธนเหนือ&lt;br&gt;Population: 4006&lt;br&gt;District: เขตบางกอกน้อย&lt;br&gt;Sub-dist.: แขวงอรุณอัมรินทร์&lt;br&gt;Contact P.: นาย สุขุม มัสอูดี&lt;br&gt;Tel.: 08-1422-4235&lt;br&gt;Urgnt Need: ต้องการหน้ากากอนามัย น้ำยาฆ่าเชื้อ และเจลล้างมือ&lt;br&gt;Comm. Type: ชุมชนแออัด&lt;br&gt;Housholds: 37&lt;br&gt;DensityTH: หนาแน่นมาก</t>
  </si>
  <si>
    <t>100.485468,13.761967,0</t>
  </si>
  <si>
    <t>นาย สุขุม มัสอูดี</t>
  </si>
  <si>
    <t>08-1422-4235</t>
  </si>
  <si>
    <t>ชุมชนวัดใหม่ยายแป้น</t>
  </si>
  <si>
    <t>name: &lt;br&gt;description: &lt;br&gt;Zone: กลุ่มเขตกรุงธนเหนือ&lt;br&gt;Population: 3326&lt;br&gt;District: เขตบางกอกน้อย&lt;br&gt;Sub-dist.: แขวงบางขุนนนท์&lt;br&gt;Contact P.: นาย ชายเทพ รสทิพย์&lt;br&gt;Tel.: 08-5579-1599&lt;br&gt;Urgnt Need: -ต้องการยาฆ่าเชื้อและหน้ากากอนามัย&lt;br&gt;-การค้าขาย รายได้ลดลง&lt;br&gt;Comm. Type: ชุมชนแออัด&lt;br&gt;Housholds: 124&lt;br&gt;DensityTH: หนาแน่นปานกลาง</t>
  </si>
  <si>
    <t>100.473655,13.765169,0</t>
  </si>
  <si>
    <t>แขวงบางขุนนนท์</t>
  </si>
  <si>
    <t>นาย ชายเทพ รสทิพย์</t>
  </si>
  <si>
    <t>08-5579-1599</t>
  </si>
  <si>
    <t>ชุมชนชวนชื่น</t>
  </si>
  <si>
    <t>name: &lt;br&gt;description: &lt;br&gt;Zone: กลุ่มเขตกรุงธนเหนือ&lt;br&gt;Population: 3587&lt;br&gt;District: เขตบางกอกน้อย&lt;br&gt;Sub-dist.: แขวงบางขุนนนท์&lt;br&gt;Contact P.: นาย ดํารงพล ขุนทอง&lt;br&gt;Tel.: 081-830-9813&lt;br&gt;Urgnt Need: &lt;br&gt;Comm. Type: ชุมชนแออัด&lt;br&gt;Housholds: 114&lt;br&gt;DensityTH: หนาแน่นปานกลาง</t>
  </si>
  <si>
    <t>100.467862,13.769897,0</t>
  </si>
  <si>
    <t>นาย ดํารงพล ขุนทอง</t>
  </si>
  <si>
    <t>081-830-9813</t>
  </si>
  <si>
    <t>ชุมชนจรัญ 31 รวมใจ</t>
  </si>
  <si>
    <t>name: &lt;br&gt;description: &lt;br&gt;Zone: กลุ่มเขตกรุงธนเหนือ&lt;br&gt;Population: 3923&lt;br&gt;District: เขตบางกอกน้อย&lt;br&gt;Sub-dist.: แขวงบางขุนศรี&lt;br&gt;Contact P.: นาย สัมฤทธิ์ ฤทธิชัย&lt;br&gt;Tel.: &lt;br&gt;Urgnt Need: &lt;br&gt;Comm. Type: ชุมชนเมือง&lt;br&gt;Housholds: 189&lt;br&gt;DensityTH: หนาแน่นปานกลาง</t>
  </si>
  <si>
    <t>100.465136,13.753828,0</t>
  </si>
  <si>
    <t>นาย สัมฤทธิ์ ฤทธิชัย</t>
  </si>
  <si>
    <t>ชุมชนหมู่บ้านพัฒนาหมู่7 แขวงฉิมพลี</t>
  </si>
  <si>
    <t>name: &lt;br&gt;description: &lt;br&gt;Zone: กลุ่มเขตกรุงธนเหนือ&lt;br&gt;Population: 1613&lt;br&gt;District: เขตตลิ่งชัน&lt;br&gt;Sub-dist.: แขวงฉิมพลี&lt;br&gt;Contact P.: นางสาว พัชรินทร์ บุญสิริจรัสพร&lt;br&gt;Tel.: 08-1551-4779&lt;br&gt;Urgnt Need: &lt;br&gt;Comm. Type: &lt;br&gt;Housholds: &lt;br&gt;DensityTH: หนาแน่นน้อย</t>
  </si>
  <si>
    <t>#icon-1603-FFEA00</t>
  </si>
  <si>
    <t>100.412687,13.794116,0</t>
  </si>
  <si>
    <t>เขตตลิ่งชัน</t>
  </si>
  <si>
    <t>แขวงฉิมพลี</t>
  </si>
  <si>
    <t>นางสาว พัชรินทร์ บุญสิริจรัสพร</t>
  </si>
  <si>
    <t>08-1551-4779</t>
  </si>
  <si>
    <t>หนาแน่นน้อย</t>
  </si>
  <si>
    <t>ชุมชนสะพานผัก-คลองศาลเจ้า</t>
  </si>
  <si>
    <t>name: &lt;br&gt;description: &lt;br&gt;Zone: กลุ่มเขตกรุงธนเหนือ&lt;br&gt;Population: 1689&lt;br&gt;District: เขตตลิ่งชัน&lt;br&gt;Sub-dist.: แขวงตลิ่งชัน&lt;br&gt;Contact P.: นาย ชาญชัย สิริวิลัยกุล&lt;br&gt;Tel.: 08-9822-2367&lt;br&gt;Urgnt Need: -ต้องการเจลล้างมือและหน้ากากอนามัย&lt;br&gt;-อยากให้สมาชิกล้างมือก่อนเข้า&lt;br&gt;-ต้องการฟ้าทลายโจรให้ผู้สูงอายุ&lt;br&gt;Comm. Type: &lt;br&gt;Housholds: &lt;br&gt;DensityTH: หนาแน่นน้อย</t>
  </si>
  <si>
    <t>100.44326,13.796257,0</t>
  </si>
  <si>
    <t>แขวงตลิ่งชัน</t>
  </si>
  <si>
    <t>นาย ชาญชัย สิริวิลัยกุล</t>
  </si>
  <si>
    <t>08-9822-2367</t>
  </si>
  <si>
    <t>ชุมชนริมทางรถไฟชัยพฤกษ์</t>
  </si>
  <si>
    <t>name: &lt;br&gt;description: &lt;br&gt;Zone: กลุ่มเขตกรุงธนเหนือ&lt;br&gt;Population: 1167&lt;br&gt;District: เขตตลิ่งชัน&lt;br&gt;Sub-dist.: แขวงตลิ่งชัน&lt;br&gt;Contact P.: นาง จรวยพร แสงจันทร์&lt;br&gt;Tel.: 089-123-9822&lt;br&gt;Urgnt Need: -มีการมั่วสุมบริเวณปากซอยเป็นระยะเวลา 1 เตือนแล้ว&lt;br&gt;Comm. Type: ชุมชนชานเมือง&lt;br&gt;Housholds: 153&lt;br&gt;DensityTH: หนาแน่นน้อย</t>
  </si>
  <si>
    <t>100.458554,13.787166,0</t>
  </si>
  <si>
    <t>นาง จรวยพร แสงจันทร์</t>
  </si>
  <si>
    <t>089-123-9822</t>
  </si>
  <si>
    <t>-มีการมั่วสุมบริเวณปากซอยเป็นระยะเวลา 1 เตือนแล้ว</t>
  </si>
  <si>
    <t>ชุมชนวัดช่างเหล็ก-วัดเรไร</t>
  </si>
  <si>
    <t>name: &lt;br&gt;description: &lt;br&gt;Zone: กลุ่มเขตกรุงธนเหนือ&lt;br&gt;Population: 4081&lt;br&gt;District: เขตตลิ่งชัน&lt;br&gt;Sub-dist.: แขวงคลองชักพระ&lt;br&gt;Contact P.: นางสาว อรุณ แก้วดอน&lt;br&gt;Tel.: 085-829-7882&lt;br&gt;Urgnt Need: ปัญหาเศรษฐกิจ ร้านปิด ค้าขายไม่ได้ รายได้ลดลง&lt;br&gt;Comm. Type: ชุมชนแออัด&lt;br&gt;Housholds: 600&lt;br&gt;DensityTH: หนาแน่นมาก</t>
  </si>
  <si>
    <t>100.454001,13.773008,0</t>
  </si>
  <si>
    <t>แขวงคลองชักพระ</t>
  </si>
  <si>
    <t>นางสาว อรุณ แก้วดอน</t>
  </si>
  <si>
    <t>085-829-7882</t>
  </si>
  <si>
    <t>ปัญหาเศรษฐกิจ ร้านปิด ค้าขายไม่ได้ รายได้ลดลง</t>
  </si>
  <si>
    <t>ชุมชนริมคลองชักพระ</t>
  </si>
  <si>
    <t>name: &lt;br&gt;description: &lt;br&gt;Zone: กลุ่มเขตกรุงธนเหนือ&lt;br&gt;Population: 2897&lt;br&gt;District: เขตตลิ่งชัน&lt;br&gt;Sub-dist.: แขวงคลองชักพระ&lt;br&gt;Contact P.: นาย เฮ้า กนกจารุรักษ์&lt;br&gt;Tel.: 08-1928-7975&lt;br&gt;Urgnt Need: ต้องการเจลล้างมือและหน้ากากอนามัย&lt;br&gt;Comm. Type: ชุมชนเมือง&lt;br&gt;Housholds: 50&lt;br&gt;DensityTH: หนาแน่นปานกลาง</t>
  </si>
  <si>
    <t>100.466048,13.780711,0</t>
  </si>
  <si>
    <t>นาย เฮ้า กนกจารุรักษ์</t>
  </si>
  <si>
    <t>08-1928-7975</t>
  </si>
  <si>
    <t>ชุมชนหลังวัดกาญจนสิงหาสน์</t>
  </si>
  <si>
    <t>name: &lt;br&gt;description: &lt;br&gt;Zone: กลุ่มเขตกรุงธนเหนือ&lt;br&gt;Population: 1135&lt;br&gt;District: เขตตลิ่งชัน&lt;br&gt;Sub-dist.: แขวงคลองชักพระ&lt;br&gt;Contact P.: ส.ต. สุพจน์ อรทัย&lt;br&gt;Tel.: 08-1695-1685&lt;br&gt;Urgnt Need: -ต้องการเจลล้างมือและหน้ากากอนามัย&lt;br&gt;-คนหาเช้ากินค่ำลำบาก&lt;br&gt;Comm. Type: ชุมชนแออัด&lt;br&gt;Housholds: 62&lt;br&gt;DensityTH: หนาแน่นน้อย</t>
  </si>
  <si>
    <t>100.454202,13.76046,0</t>
  </si>
  <si>
    <t>ส.ต. สุพจน์ อรทัย</t>
  </si>
  <si>
    <t>08-1695-1685</t>
  </si>
  <si>
    <t>ชุมชนหลังวัดรัชฎาธิษฐาน</t>
  </si>
  <si>
    <t>name: &lt;br&gt;description: &lt;br&gt;Zone: กลุ่มเขตกรุงธนเหนือ&lt;br&gt;Population: 1909&lt;br&gt;District: เขตตลิ่งชัน&lt;br&gt;Sub-dist.: แขวงคลองชักพระ&lt;br&gt;Contact P.: นาย ประสิทธิ์ พงษ์เภา&lt;br&gt;Tel.: 08-0960-8900&lt;br&gt;Urgnt Need: ต้องการเจลล้างมือและหน้ากากอนามัย&lt;br&gt;Comm. Type: &lt;br&gt;Housholds: &lt;br&gt;DensityTH: หนาแน่นน้อย</t>
  </si>
  <si>
    <t>100.457661,13.755667,0</t>
  </si>
  <si>
    <t>นาย ประสิทธิ์ พงษ์เภา</t>
  </si>
  <si>
    <t>08-0960-8900</t>
  </si>
  <si>
    <t>ชุมชนวัดชัยพฤกษมาลา</t>
  </si>
  <si>
    <t>name: &lt;br&gt;description: &lt;br&gt;Zone: กลุ่มเขตกรุงธนเหนือ&lt;br&gt;Population: 3365&lt;br&gt;District: เขตตลิ่งชัน&lt;br&gt;Sub-dist.: แขวงตลิ่งชัน&lt;br&gt;Contact P.: นาย อัครเดช แดงอร่าม&lt;br&gt;Tel.: 08-1643-5790&lt;br&gt;Urgnt Need: ต้องการให้มีการฉีดพ่นยาฆ่าเชื้อโดยด่วน&lt;br&gt;Comm. Type: ชุมชนแออัด&lt;br&gt;Housholds: 300&lt;br&gt;DensityTH: หนาแน่นปานกลาง</t>
  </si>
  <si>
    <t>100.46725,13.794341,0</t>
  </si>
  <si>
    <t>นาย อัครเดช แดงอร่าม</t>
  </si>
  <si>
    <t>08-1643-5790</t>
  </si>
  <si>
    <t>ต้องการให้มีการฉีดพ่นยาฆ่าเชื้อโดยด่วน</t>
  </si>
  <si>
    <t>ชุมชนซอยพฤกษอุดม-วัดน้อยใน</t>
  </si>
  <si>
    <t>name: &lt;br&gt;description: &lt;br&gt;Zone: กลุ่มเขตกรุงธนเหนือ&lt;br&gt;Population: 2919&lt;br&gt;District: เขตตลิ่งชัน&lt;br&gt;Sub-dist.: แขวงตลิ่งชัน&lt;br&gt;Contact P.: นางสาว ปารวี ชาตาคม&lt;br&gt;Tel.: 08-2557-5637&lt;br&gt;Urgnt Need: มีเจ้าอาวาสช่วยเรื่องแอลกอฮอล์ และมีมูลนิธิแจก 250 ซีซี /หลัง&lt;br&gt;Comm. Type: &lt;br&gt;Housholds: &lt;br&gt;DensityTH: หนาแน่นปานกลาง</t>
  </si>
  <si>
    <t>100.465556,13.791351,0</t>
  </si>
  <si>
    <t>นางสาว ปารวี ชาตาคม</t>
  </si>
  <si>
    <t>08-2557-5637</t>
  </si>
  <si>
    <t>มีเจ้าอาวาสช่วยเรื่องแอลกอฮอล์ และมีมูลนิธิแจก 250 ซีซี /หลัง</t>
  </si>
  <si>
    <t>ชุมชนวัดกระจัง</t>
  </si>
  <si>
    <t>name: &lt;br&gt;description: &lt;br&gt;Zone: กลุ่มเขตกรุงธนเหนือ&lt;br&gt;Population: 1556&lt;br&gt;District: เขตตลิ่งชัน&lt;br&gt;Sub-dist.: แขวงฉิมพลี&lt;br&gt;Contact P.: นาย อดิศักดิ์ สร้อยเงิน&lt;br&gt;Tel.: 08-1774-1258&lt;br&gt;Urgnt Need: -ต้องการเจลล้างมือและหน้ากากอนามัย&lt;br&gt;-หาซื้อของลำบาก&lt;br&gt;Comm. Type: ชุมชนชานเมือง&lt;br&gt;Housholds: 128&lt;br&gt;DensityTH: หนาแน่นน้อย</t>
  </si>
  <si>
    <t>100.440754,13.77445,0</t>
  </si>
  <si>
    <t>นาย อดิศักดิ์ สร้อยเงิน</t>
  </si>
  <si>
    <t>08-1774-1258</t>
  </si>
  <si>
    <t>ชุมชนวัดมณฑป</t>
  </si>
  <si>
    <t>name: &lt;br&gt;description: &lt;br&gt;Zone: กลุ่มเขตกรุงธนเหนือ&lt;br&gt;Population: 1624&lt;br&gt;District: เขตตลิ่งชัน&lt;br&gt;Sub-dist.: แขวงฉิมพลี&lt;br&gt;Contact P.: นาง สุนันท์ ศิริอัฐ&lt;br&gt;Tel.: 081-302-8605&lt;br&gt;Urgnt Need: ปัญหาเศรษฐกิจจากการหยุดงาน รายได้ไม่ดี ลำบากร้านอาหาร โรงแรมปิด ส่งของไม่ได้&lt;br&gt;Comm. Type: ชุมชนชานเมือง&lt;br&gt;Housholds: 325&lt;br&gt;DensityTH: หนาแน่นน้อย</t>
  </si>
  <si>
    <t>100.448702,13.773585,0</t>
  </si>
  <si>
    <t>นาง สุนันท์ ศิริอัฐ</t>
  </si>
  <si>
    <t>081-302-8605</t>
  </si>
  <si>
    <t>ปัญหาเศรษฐกิจจากการหยุดงาน รายได้ไม่ดี ลำบากร้านอาหาร โรงแรมปิด ส่งของไม่ได้</t>
  </si>
  <si>
    <t>ชุมชนหมู่บ้านพัฒนาหมู่ 13 แขวงบางระมาด</t>
  </si>
  <si>
    <t>name: &lt;br&gt;description: &lt;br&gt;Zone: กลุ่มเขตกรุงธนเหนือ&lt;br&gt;Population: 1750&lt;br&gt;District: เขตตลิ่งชัน&lt;br&gt;Sub-dist.: แขวงบางระมาด&lt;br&gt;Contact P.: นาย วันชัย ไชยแพทย์&lt;br&gt;Tel.: 06-4241-0059&lt;br&gt;Urgnt Need: &lt;br&gt;Comm. Type: &lt;br&gt;Housholds: &lt;br&gt;DensityTH: หนาแน่นน้อย</t>
  </si>
  <si>
    <t>100.446033,13.770737,0</t>
  </si>
  <si>
    <t>แขวงบางระมาด</t>
  </si>
  <si>
    <t>นาย วันชัย ไชยแพทย์</t>
  </si>
  <si>
    <t>06-4241-0059</t>
  </si>
  <si>
    <t>ชุมชนวัดจำปา</t>
  </si>
  <si>
    <t>name: &lt;br&gt;description: &lt;br&gt;Zone: กลุ่มเขตกรุงธนเหนือ&lt;br&gt;Population: 1773&lt;br&gt;District: เขตตลิ่งชัน&lt;br&gt;Sub-dist.: แขวงบางระมาด&lt;br&gt;Contact P.: นาย ทวีศักดิ์ หว่างจันทร์&lt;br&gt;Tel.: 08-7036-6322&lt;br&gt;Urgnt Need: &lt;br&gt;Comm. Type: ชุมชนชานเมือง&lt;br&gt;Housholds: 107&lt;br&gt;DensityTH: หนาแน่นน้อย</t>
  </si>
  <si>
    <t>100.434611,13.773805,0</t>
  </si>
  <si>
    <t>นาย ทวีศักดิ์ หว่างจันทร์</t>
  </si>
  <si>
    <t>08-7036-6322</t>
  </si>
  <si>
    <t>ชุมชนหมู่บ้านพัฒนาหมู่ 4 แขวงบางระมาด</t>
  </si>
  <si>
    <t>name: &lt;br&gt;description: &lt;br&gt;Zone: กลุ่มเขตกรุงธนเหนือ&lt;br&gt;Population: 1476&lt;br&gt;District: เขตตลิ่งชัน&lt;br&gt;Sub-dist.: แขวงบางระมาด&lt;br&gt;Contact P.: นาง จํารัส รสรื่น&lt;br&gt;Tel.: 08-9765-1955&lt;br&gt;Urgnt Need: ต้องการเจลล้างมือ หน้ากากอนามัย และแอลกอฮอล์&lt;br&gt;Comm. Type: &lt;br&gt;Housholds: &lt;br&gt;DensityTH: หนาแน่นน้อย</t>
  </si>
  <si>
    <t>100.427338,13.771119,0</t>
  </si>
  <si>
    <t>นาง จํารัส รสรื่น</t>
  </si>
  <si>
    <t>08-9765-1955</t>
  </si>
  <si>
    <t>ต้องการเจลล้างมือ หน้ากากอนามัย และแอลกอฮอล์</t>
  </si>
  <si>
    <t>ชุมชนวัดมะกอก</t>
  </si>
  <si>
    <t>name: &lt;br&gt;description: &lt;br&gt;Zone: กลุ่มเขตกรุงธนเหนือ&lt;br&gt;Population: 1476&lt;br&gt;District: เขตตลิ่งชัน&lt;br&gt;Sub-dist.: แขวงบางระมาด&lt;br&gt;Contact P.: นาย บุญส่ง หน่อใหม่&lt;br&gt;Tel.: 08-0910-7911&lt;br&gt;Urgnt Need: ต้องการเจลล้างมือและหน้ากากอนามัย&lt;br&gt;Comm. Type: ชุมชนแออัด&lt;br&gt;Housholds: 120&lt;br&gt;DensityTH: หนาแน่นน้อย</t>
  </si>
  <si>
    <t>100.428762,13.775748,0</t>
  </si>
  <si>
    <t>นาย บุญส่ง หน่อใหม่</t>
  </si>
  <si>
    <t>08-0910-7911</t>
  </si>
  <si>
    <t>ชุมชนหมู่บ้านพัฒนาวัดกาญจนสิงหาสน์ (18,19)</t>
  </si>
  <si>
    <t>name: &lt;br&gt;description: &lt;br&gt;Zone: กลุ่มเขตกรุงธนเหนือ&lt;br&gt;Population: 1350&lt;br&gt;District: เขตตลิ่งชัน&lt;br&gt;Sub-dist.: แขวงบางระมาด&lt;br&gt;Contact P.: นาย วีระศักดิ์ เกตุแก้ว&lt;br&gt;Tel.: 064-063-9699&lt;br&gt;Urgnt Need: &lt;br&gt;Comm. Type: &lt;br&gt;Housholds: &lt;br&gt;DensityTH: หนาแน่นน้อย</t>
  </si>
  <si>
    <t>100.447351,13.758046,0</t>
  </si>
  <si>
    <t>นาย วีระศักดิ์ เกตุแก้ว</t>
  </si>
  <si>
    <t>064-063-9699</t>
  </si>
  <si>
    <t>ชุมชนหมู่บ้านพัฒนาหมู่ 6 แขวงบางระมาด</t>
  </si>
  <si>
    <t>name: &lt;br&gt;description: &lt;br&gt;Zone: กลุ่มเขตกรุงธนเหนือ&lt;br&gt;Population: 1121&lt;br&gt;District: เขตตลิ่งชัน&lt;br&gt;Sub-dist.: แขวงบางระมาด&lt;br&gt;Contact P.: นาง กนกวรรณ เตมียสูตร&lt;br&gt;Tel.: 092-261-8133&lt;br&gt;Urgnt Need: &lt;br&gt;Comm. Type: &lt;br&gt;Housholds: &lt;br&gt;DensityTH: หนาแน่นน้อย</t>
  </si>
  <si>
    <t>100.431548,13.77505,0</t>
  </si>
  <si>
    <t>นาง กนกวรรณ เตมียสูตร</t>
  </si>
  <si>
    <t>092-261-8133</t>
  </si>
  <si>
    <t>ชุมชนหมู่ 1,3 บางพรม</t>
  </si>
  <si>
    <t>name: &lt;br&gt;description: &lt;br&gt;Zone: กลุ่มเขตกรุงธนเหนือ&lt;br&gt;Population: 2475&lt;br&gt;District: เขตตลิ่งชัน&lt;br&gt;Sub-dist.: แขวงบางพรม&lt;br&gt;Contact P.: นาย สมชาย แย้มเวช&lt;br&gt;Tel.: 09-2464-5978&lt;br&gt;Urgnt Need: ต้องการเจลล้างมือและหน้ากากอนามัย&lt;br&gt;Comm. Type: ชุมชนชานเมือง&lt;br&gt;Housholds: 430&lt;br&gt;DensityTH: หนาแน่นปานกลาง</t>
  </si>
  <si>
    <t>100.456616,13.744627,0</t>
  </si>
  <si>
    <t>แขวงบางพรม</t>
  </si>
  <si>
    <t>นาย สมชาย แย้มเวช</t>
  </si>
  <si>
    <t>09-2464-5978</t>
  </si>
  <si>
    <t>ชุมชนศาลเจ้าพ่อจุ้ย</t>
  </si>
  <si>
    <t>name: &lt;br&gt;description: &lt;br&gt;Zone: กลุ่มเขตกรุงธนเหนือ&lt;br&gt;Population: 1196&lt;br&gt;District: เขตตลิ่งชัน&lt;br&gt;Sub-dist.: แขวงตลิ่งชัน&lt;br&gt;Contact P.: นาง ลัดดาวัลย์ สายสน&lt;br&gt;Tel.: 08-1580-9474&lt;br&gt;Urgnt Need: &lt;br&gt;Comm. Type: ชุมชนชานเมือง&lt;br&gt;Housholds: 75&lt;br&gt;DensityTH: หนาแน่นน้อย</t>
  </si>
  <si>
    <t>100.455536,13.782044,0</t>
  </si>
  <si>
    <t>นาง ลัดดาวัลย์ สายสน</t>
  </si>
  <si>
    <t>08-1580-9474</t>
  </si>
  <si>
    <t>ชุมชนศาลาหลังบ้าน</t>
  </si>
  <si>
    <t>name: &lt;br&gt;description: &lt;br&gt;Zone: กลุ่มเขตกรุงธนเหนือ&lt;br&gt;Population: 1544&lt;br&gt;District: เขตตลิ่งชัน&lt;br&gt;Sub-dist.: แขวงบางพรม&lt;br&gt;Contact P.: พ.อ. บุญสนอง แจ่มศรี&lt;br&gt;Tel.: 08-1338-4297&lt;br&gt;Urgnt Need: ต้องการเจลล้างมือและหน้ากากอนามัย&lt;br&gt;Comm. Type: ชุมชนชานเมือง&lt;br&gt;Housholds: 133&lt;br&gt;DensityTH: หนาแน่นน้อย</t>
  </si>
  <si>
    <t>100.450135,13.757075,0</t>
  </si>
  <si>
    <t>พ.อ. บุญสนอง แจ่มศรี</t>
  </si>
  <si>
    <t>08-1338-4297</t>
  </si>
  <si>
    <t>ชุมชนโรงเรียนวัดตลิ่งชัน</t>
  </si>
  <si>
    <t>name: &lt;br&gt;description: &lt;br&gt;Zone: กลุ่มเขตกรุงธนเหนือ&lt;br&gt;Population: 2921&lt;br&gt;District: เขตตลิ่งชัน&lt;br&gt;Sub-dist.: แขวงตลิ่งชัน&lt;br&gt;Contact P.: นาย ประชา สุทธิศักดิ์&lt;br&gt;Tel.: &lt;br&gt;Urgnt Need: &lt;br&gt;Comm. Type: ชุมชนแออัด&lt;br&gt;Housholds: 60&lt;br&gt;DensityTH: หนาแน่นปานกลาง</t>
  </si>
  <si>
    <t>100.456927,13.780296,0</t>
  </si>
  <si>
    <t>นาย ประชา สุทธิศักดิ์</t>
  </si>
  <si>
    <t>ชุมชนบ้านลุ่ม</t>
  </si>
  <si>
    <t>name: &lt;br&gt;description: &lt;br&gt;Zone: กลุ่มเขตกรุงธนเหนือ&lt;br&gt;Population: 2439&lt;br&gt;District: เขตตลิ่งชัน&lt;br&gt;Sub-dist.: แขวงตลิ่งชัน&lt;br&gt;Contact P.: นาง ยุวชาติ แสงหิรัญ&lt;br&gt;Tel.: &lt;br&gt;Urgnt Need: &lt;br&gt;Comm. Type: ชุมชนแออัด&lt;br&gt;Housholds: 105&lt;br&gt;DensityTH: หนาแน่นปานกลาง</t>
  </si>
  <si>
    <t>100.458691,13.78181,0</t>
  </si>
  <si>
    <t>นาง ยุวชาติ แสงหิรัญ</t>
  </si>
  <si>
    <t>ชุมชนหลังวัดปากน้ำฝั่งเหนือ</t>
  </si>
  <si>
    <t>name: &lt;br&gt;description: &lt;br&gt;Zone: กลุ่มเขตกรุงธนเหนือ&lt;br&gt;Population: 4273&lt;br&gt;District: เขตตลิ่งชัน&lt;br&gt;Sub-dist.: แขวงคลองชักพระ&lt;br&gt;Contact P.: นาย กฤษดา นัยนภาเลิศ&lt;br&gt;Tel.: 086-600-3920&lt;br&gt;Urgnt Need: &lt;br&gt;Comm. Type: &lt;br&gt;Housholds: &lt;br&gt;DensityTH: หนาแน่นมาก</t>
  </si>
  <si>
    <t>100.460701,13.74665,0</t>
  </si>
  <si>
    <t>นาย กฤษดา นัยนภาเลิศ</t>
  </si>
  <si>
    <t>086-600-3920</t>
  </si>
  <si>
    <t>ชุมชนวัดเพลงกลางสวน</t>
  </si>
  <si>
    <t>name: &lt;br&gt;description: &lt;br&gt;Zone: กลุ่มเขตกรุงธนเหนือ&lt;br&gt;Population: 1292&lt;br&gt;District: เขตตลิ่งชัน&lt;br&gt;Sub-dist.: แขวงบางพรม&lt;br&gt;Contact P.: นาย ประเชิญ นิ่มนวลดี&lt;br&gt;Tel.: 08-5168-3155&lt;br&gt;Urgnt Need: &lt;br&gt;Comm. Type: ชุมชนชานเมือง&lt;br&gt;Housholds: 78&lt;br&gt;DensityTH: หนาแน่นน้อย</t>
  </si>
  <si>
    <t>100.440621,13.752915,0</t>
  </si>
  <si>
    <t>นาย ประเชิญ นิ่มนวลดี</t>
  </si>
  <si>
    <t>08-5168-3155</t>
  </si>
  <si>
    <t>ชุมชนวัดสมรโกฏิ-บางระจัน</t>
  </si>
  <si>
    <t>name: &lt;br&gt;description: &lt;br&gt;Zone: กลุ่มเขตกรุงธนเหนือ&lt;br&gt;Population: 1235&lt;br&gt;District: เขตตลิ่งชัน&lt;br&gt;Sub-dist.: แขวงฉิมพลี&lt;br&gt;Contact P.: นาย ประวัติ เป้าประสิทธิ์&lt;br&gt;Tel.: 08-4148-4419&lt;br&gt;Urgnt Need: &lt;br&gt;Comm. Type: ชุมชนชานเมือง&lt;br&gt;Housholds: 150&lt;br&gt;DensityTH: หนาแน่นน้อย</t>
  </si>
  <si>
    <t>100.44479,13.773813,0</t>
  </si>
  <si>
    <t>นาย ประวัติ เป้าประสิทธิ์</t>
  </si>
  <si>
    <t>08-4148-4419</t>
  </si>
  <si>
    <t>ชุมชนวัดดาวคะนอง</t>
  </si>
  <si>
    <t>name: &lt;br&gt;description: &lt;br&gt;Zone: กลุ่มเขตกรุงธนเหนือ&lt;br&gt;Population: 2337&lt;br&gt;District: เขตธนบุรี&lt;br&gt;Sub-dist.: แขวงดาวคะนอง&lt;br&gt;Contact P.: นางสาว จิดาภา ทองแสนดี&lt;br&gt;Tel.: -&lt;br&gt;Urgnt Need: &lt;br&gt;Comm. Type: &lt;br&gt;Housholds: &lt;br&gt;DensityTH: หนาแน่นปานกลาง</t>
  </si>
  <si>
    <t>100.48772,13.69625,0</t>
  </si>
  <si>
    <t>เขตธนบุรี</t>
  </si>
  <si>
    <t>แขวงดาวคะนอง</t>
  </si>
  <si>
    <t>นางสาว จิดาภา ทองแสนดี</t>
  </si>
  <si>
    <t>ชุมชนมะนาวหวาน</t>
  </si>
  <si>
    <t>name: &lt;br&gt;description: &lt;br&gt;Zone: กลุ่มเขตกรุงธนเหนือ&lt;br&gt;Population: 4081&lt;br&gt;District: เขตธนบุรี&lt;br&gt;Sub-dist.: แขวงดาวคะนอง&lt;br&gt;Contact P.: นาย สมานชัย เปรมสมาน&lt;br&gt;Tel.: 084-5566486&lt;br&gt;Urgnt Need: &lt;br&gt;Comm. Type: ชุมชนแออัด&lt;br&gt;Housholds: 112&lt;br&gt;DensityTH: หนาแน่นมาก</t>
  </si>
  <si>
    <t>100.486059,13.698207,0</t>
  </si>
  <si>
    <t>นาย สมานชัย เปรมสมาน</t>
  </si>
  <si>
    <t>084-5566486</t>
  </si>
  <si>
    <t>ชุมชนเจริญนคร 66</t>
  </si>
  <si>
    <t>name: &lt;br&gt;description: &lt;br&gt;Zone: กลุ่มเขตกรุงธนเหนือ&lt;br&gt;Population: 4479&lt;br&gt;District: เขตธนบุรี&lt;br&gt;Sub-dist.: แขวงดาวคะนอง&lt;br&gt;Contact P.: นาย วัฒนา วิจะระณะ&lt;br&gt;Tel.: 081-9066340&lt;br&gt;Urgnt Need: ตกงานกันเยอะ, ต้องการเจลแอลกอฮอล์/หน้ากากอนามัย&lt;br&gt;Comm. Type: ชุมชนแออัด&lt;br&gt;Housholds: 129&lt;br&gt;DensityTH: หนาแน่นมาก</t>
  </si>
  <si>
    <t>100.486961,13.702331,0</t>
  </si>
  <si>
    <t>นาย วัฒนา วิจะระณะ</t>
  </si>
  <si>
    <t>081-9066340</t>
  </si>
  <si>
    <t>ตกงานกันเยอะ, ต้องการเจลแอลกอฮอล์/หน้ากากอนามัย</t>
  </si>
  <si>
    <t>ชุมชนตรอกสะพานยาว</t>
  </si>
  <si>
    <t>name: &lt;br&gt;description: &lt;br&gt;Zone: กลุ่มเขตกรุงธนเหนือ&lt;br&gt;Population: 5868&lt;br&gt;District: เขตธนบุรี&lt;br&gt;Sub-dist.: แขวงดาวคะนอง&lt;br&gt;Contact P.: นาย วรพงษ์ พุ่มโกศล&lt;br&gt;Tel.: 082-462-8855&lt;br&gt;Urgnt Need: มีปัญหามากมาย ยังไม่มีหน่วยงานเข้ามาช่วยเหลือ  เช่น ตกงาน อาหาร สังคม การเดินทาง อุปกรณ์ทำเจลแพงและหาซื้อยาก อยากรู้ข่าวสารมากขึ้น&lt;br&gt;Comm. Type: ชุมชนแออัด&lt;br&gt;Housholds: 507&lt;br&gt;DensityTH: หนาแน่นมาก</t>
  </si>
  <si>
    <t>100.481366,13.699404,0</t>
  </si>
  <si>
    <t>นาย วรพงษ์ พุ่มโกศล</t>
  </si>
  <si>
    <t>082-462-8855</t>
  </si>
  <si>
    <t>มีปัญหามากมาย ยังไม่มีหน่วยงานเข้ามาช่วยเหลือ  เช่น ตกงาน อาหาร สังคม การเดินทาง อุปกรณ์ทำเจลแพงและหาซื้อยาก อยากรู้ข่าวสารมากขึ้น</t>
  </si>
  <si>
    <t>ชุมชนโกวบ๊อพัฒนา</t>
  </si>
  <si>
    <t>name: &lt;br&gt;description: &lt;br&gt;Zone: กลุ่มเขตกรุงธนเหนือ&lt;br&gt;Population: 5774&lt;br&gt;District: เขตธนบุรี&lt;br&gt;Sub-dist.: แขวงดาวคะนอง&lt;br&gt;Contact P.: นาย ฉลวย คล้ายหนองสรวง&lt;br&gt;Tel.: 086-376-2997&lt;br&gt;Urgnt Need: ต้องการหน้ากากอนามัย/เจลล้างมือ&lt;br&gt;Comm. Type: ชุมชนแออัด&lt;br&gt;Housholds: &lt;br&gt;DensityTH: หนาแน่นมาก</t>
  </si>
  <si>
    <t>100.483551,13.704844,0</t>
  </si>
  <si>
    <t>นาย ฉลวย คล้ายหนองสรวง</t>
  </si>
  <si>
    <t>086-376-2997</t>
  </si>
  <si>
    <t>ต้องการหน้ากากอนามัย/เจลล้างมือ</t>
  </si>
  <si>
    <t>ชุมชนวัดบางน้ำชน</t>
  </si>
  <si>
    <t>name: &lt;br&gt;description: &lt;br&gt;Zone: กลุ่มเขตกรุงธนเหนือ&lt;br&gt;Population: 2545&lt;br&gt;District: เขตธนบุรี&lt;br&gt;Sub-dist.: แขวงสำเหร่&lt;br&gt;Contact P.: นางสาว พวงเพ็ชร ปันสา&lt;br&gt;Tel.: -&lt;br&gt;Urgnt Need: &lt;br&gt;Comm. Type: ชุมชนแออัด&lt;br&gt;Housholds: 118&lt;br&gt;DensityTH: หนาแน่นปานกลาง</t>
  </si>
  <si>
    <t>100.49131,13.703434,0</t>
  </si>
  <si>
    <t>แขวงสำเหร่</t>
  </si>
  <si>
    <t>นางสาว พวงเพ็ชร ปันสา</t>
  </si>
  <si>
    <t>ชุมชนเกื้อวิทยา</t>
  </si>
  <si>
    <t>name: &lt;br&gt;description: &lt;br&gt;Zone: กลุ่มเขตกรุงธนเหนือ&lt;br&gt;Population: 5451&lt;br&gt;District: เขตธนบุรี&lt;br&gt;Sub-dist.: แขวงสำเหร่&lt;br&gt;Contact P.: นางสาว ณัฐวดี มิ่งชัย&lt;br&gt;Tel.: -&lt;br&gt;Urgnt Need: &lt;br&gt;Comm. Type: ชุมชนแออัด&lt;br&gt;Housholds: 280&lt;br&gt;DensityTH: หนาแน่นมาก</t>
  </si>
  <si>
    <t>100.490543,13.708034,0</t>
  </si>
  <si>
    <t>นางสาว ณัฐวดี มิ่งชัย</t>
  </si>
  <si>
    <t>ชุมชนวัดราชวรินทร์</t>
  </si>
  <si>
    <t>name: &lt;br&gt;description: &lt;br&gt;Zone: กลุ่มเขตกรุงธนเหนือ&lt;br&gt;Population: 6887&lt;br&gt;District: เขตธนบุรี&lt;br&gt;Sub-dist.: แขวงสำเหร่&lt;br&gt;Contact P.: นาง ฐิติกานต์ เอี่ยมสุขนันท์&lt;br&gt;Tel.: -&lt;br&gt;Urgnt Need: &lt;br&gt;Comm. Type: ชุมชนแออัด&lt;br&gt;Housholds: 276&lt;br&gt;DensityTH: แออัด</t>
  </si>
  <si>
    <t>100.492532,13.710769,0</t>
  </si>
  <si>
    <t>นาง ฐิติกานต์ เอี่ยมสุขนันท์</t>
  </si>
  <si>
    <t>ชุมชนสุทธาราม</t>
  </si>
  <si>
    <t>name: &lt;br&gt;description: &lt;br&gt;Zone: กลุ่มเขตกรุงธนเหนือ&lt;br&gt;Population: 6893&lt;br&gt;District: เขตธนบุรี&lt;br&gt;Sub-dist.: แขวงสำเหร่&lt;br&gt;Contact P.: นางสาว ณัฐมา พิทักษฐาน&lt;br&gt;Tel.: 081-9872649&lt;br&gt;Urgnt Need: มีการฉีดพ่นยาในชุมชน ทำหน้ากากอนามัยใช้เอง ต้องการเจลแอลกอฮอล์&lt;br&gt;Comm. Type: ชุมชนแออัด&lt;br&gt;Housholds: 239&lt;br&gt;DensityTH: แออัด</t>
  </si>
  <si>
    <t>100.492191,13.713614,0</t>
  </si>
  <si>
    <t>นางสาว ณัฐมา พิทักษฐาน</t>
  </si>
  <si>
    <t>081-9872649</t>
  </si>
  <si>
    <t>มีการฉีดพ่นยาในชุมชน ทำหน้ากากอนามัยใช้เอง ต้องการเจลแอลกอฮอล์</t>
  </si>
  <si>
    <t>ชุมชนสนามแดง</t>
  </si>
  <si>
    <t>name: &lt;br&gt;description: &lt;br&gt;Zone: กลุ่มเขตกรุงธนเหนือ&lt;br&gt;Population: 6476&lt;br&gt;District: เขตธนบุรี&lt;br&gt;Sub-dist.: แขวงบุคคโล&lt;br&gt;Contact P.: นางสาว พิทยา บุญสวัสดิ์&lt;br&gt;Tel.: 083-820-6713&lt;br&gt;Urgnt Need: ทำเจลแจกบ้างแล้ว ต้องการหน้ากากอนามัย&lt;br&gt;Comm. Type: ชุมชนแออัด&lt;br&gt;Housholds: 145&lt;br&gt;DensityTH: แออัด</t>
  </si>
  <si>
    <t>100.482507,13.71301,0</t>
  </si>
  <si>
    <t>แขวงบุคคโล</t>
  </si>
  <si>
    <t>นางสาว พิทยา บุญสวัสดิ์</t>
  </si>
  <si>
    <t>083-820-6713</t>
  </si>
  <si>
    <t>ทำเจลแจกบ้างแล้ว ต้องการหน้ากากอนามัย</t>
  </si>
  <si>
    <t>ชุมชนสองร้อยห้อง</t>
  </si>
  <si>
    <t>name: &lt;br&gt;description: &lt;br&gt;Zone: กลุ่มเขตกรุงธนเหนือ&lt;br&gt;Population: 5181&lt;br&gt;District: เขตธนบุรี&lt;br&gt;Sub-dist.: แขวงบุคคโล&lt;br&gt;Contact P.: นางสาว นงลักษณ์ ดํารงสิริรัช&lt;br&gt;Tel.: 091-554-9492&lt;br&gt;Urgnt Need: -ปัญหาเศรษฐกิจ ว่างงาน &lt;br&gt;-ผู้สูงอายุเดินทางไปหาหมอลำบาก&lt;br&gt;Comm. Type: ชุมชนแออัด&lt;br&gt;Housholds: 529&lt;br&gt;DensityTH: หนาแน่นมาก</t>
  </si>
  <si>
    <t>100.482406,13.715932,0</t>
  </si>
  <si>
    <t>นางสาว นงลักษณ์ ดํารงสิริรัช</t>
  </si>
  <si>
    <t>091-554-9492</t>
  </si>
  <si>
    <t>ชุมชนวัดบางสะแกใน</t>
  </si>
  <si>
    <t>name: &lt;br&gt;description: &lt;br&gt;Zone: กลุ่มเขตกรุงธนเหนือ&lt;br&gt;Population: 2699&lt;br&gt;District: เขตธนบุรี&lt;br&gt;Sub-dist.: แขวงตลาดพลู&lt;br&gt;Contact P.: นาย หลักชัย เรืองฤทธิ์&lt;br&gt;Tel.: 099-1489729&lt;br&gt;Urgnt Need: ทีม ส.ข.มาฉีดพ่นยาแล้ว ต้องการหน้ากากอนามัย&lt;br&gt;Comm. Type: ชุมชนแออัด&lt;br&gt;Housholds: 155&lt;br&gt;DensityTH: หนาแน่นปานกลาง</t>
  </si>
  <si>
    <t>100.474646,13.711031,0</t>
  </si>
  <si>
    <t>แขวงตลาดพลู</t>
  </si>
  <si>
    <t>นาย หลักชัย เรืองฤทธิ์</t>
  </si>
  <si>
    <t>099-1489729</t>
  </si>
  <si>
    <t>ทีม ส.ข.มาฉีดพ่นยาแล้ว ต้องการหน้ากากอนามัย</t>
  </si>
  <si>
    <t>ชุมชนวัดใหม่ยายนุ้ย</t>
  </si>
  <si>
    <t>name: &lt;br&gt;description: &lt;br&gt;Zone: กลุ่มเขตกรุงธนเหนือ&lt;br&gt;Population: 3288&lt;br&gt;District: เขตธนบุรี&lt;br&gt;Sub-dist.: แขวงตลาดพลู&lt;br&gt;Contact P.: นางสาว บุปผารัตน์ ตั้งประพฤติดี&lt;br&gt;Tel.: 086-804-1485&lt;br&gt;Urgnt Need: &lt;br&gt;Comm. Type: ชุมชนแออัด&lt;br&gt;Housholds: 112&lt;br&gt;DensityTH: หนาแน่นปานกลาง</t>
  </si>
  <si>
    <t>100.46923,13.711415,0</t>
  </si>
  <si>
    <t>นางสาว บุปผารัตน์ ตั้งประพฤติดี</t>
  </si>
  <si>
    <t>086-804-1485</t>
  </si>
  <si>
    <t>ชุมชนสามัคคีธรรม</t>
  </si>
  <si>
    <t>name: &lt;br&gt;description: &lt;br&gt;Zone: กลุ่มเขตกรุงธนเหนือ&lt;br&gt;Population: 6206&lt;br&gt;District: เขตธนบุรี&lt;br&gt;Sub-dist.: แขวงตลาดพลู&lt;br&gt;Contact P.: นาย ธรรมรัตน์ จิตจง&lt;br&gt;Tel.: 09398-26627&lt;br&gt;Urgnt Need: &lt;br&gt;Comm. Type: ชุมชนชานเมือง&lt;br&gt;Housholds: 237&lt;br&gt;DensityTH: แออัด</t>
  </si>
  <si>
    <t>100.472963,13.719124,0</t>
  </si>
  <si>
    <t>นาย ธรรมรัตน์ จิตจง</t>
  </si>
  <si>
    <t>09398-26627</t>
  </si>
  <si>
    <t>ชุมชนวัดกันตทาราราม</t>
  </si>
  <si>
    <t>name: &lt;br&gt;description: &lt;br&gt;Zone: กลุ่มเขตกรุงธนเหนือ&lt;br&gt;Population: 6152&lt;br&gt;District: เขตธนบุรี&lt;br&gt;Sub-dist.: แขวงตลาดพลู&lt;br&gt;Contact P.: นาย เอี่ยม อินเพน&lt;br&gt;Tel.: 091-428-9824&lt;br&gt;Urgnt Need: &lt;br&gt;Comm. Type: ชุมชนแออัด&lt;br&gt;Housholds: 548&lt;br&gt;DensityTH: แออัด</t>
  </si>
  <si>
    <t>100.478029,13.720106,0</t>
  </si>
  <si>
    <t>นาย เอี่ยม อินเพน</t>
  </si>
  <si>
    <t>091-428-9824</t>
  </si>
  <si>
    <t>ชุมชนหลังศูนย์จันฉิมไพบูลย์</t>
  </si>
  <si>
    <t>name: &lt;br&gt;description: &lt;br&gt;Zone: กลุ่มเขตกรุงธนเหนือ&lt;br&gt;Population: 7340&lt;br&gt;District: เขตธนบุรี&lt;br&gt;Sub-dist.: แขวงบางยี่เรือ&lt;br&gt;Contact P.: นาย สมชาย อรุณกิจสัมพันธ์&lt;br&gt;Tel.: 089-450-3247&lt;br&gt;Urgnt Need: ปัญหาตกงาน ต้องการเจล/หน้ากากอนามัย&lt;br&gt;Comm. Type: &lt;br&gt;Housholds: &lt;br&gt;DensityTH: แออัด</t>
  </si>
  <si>
    <t>100.481581,13.720943,0</t>
  </si>
  <si>
    <t>แขวงบางยี่เรือ</t>
  </si>
  <si>
    <t>นาย สมชาย อรุณกิจสัมพันธ์</t>
  </si>
  <si>
    <t>089-450-3247</t>
  </si>
  <si>
    <t>ปัญหาตกงาน ต้องการเจล/หน้ากากอนามัย</t>
  </si>
  <si>
    <t>ชุมชนโรงเจ 2</t>
  </si>
  <si>
    <t>name: &lt;br&gt;description: &lt;br&gt;Zone: กลุ่มเขตกรุงธนเหนือ&lt;br&gt;Population: 5828&lt;br&gt;District: เขตธนบุรี&lt;br&gt;Sub-dist.: แขวงบางยี่เรือ&lt;br&gt;Contact P.: นาง ดวงพร ลายกนกรัตน์&lt;br&gt;Tel.: 085-129-9158&lt;br&gt;Urgnt Need: &lt;br&gt;Comm. Type: ชุมชนแออัด&lt;br&gt;Housholds: 341&lt;br&gt;DensityTH: หนาแน่นมาก</t>
  </si>
  <si>
    <t>100.481607,13.7188,0</t>
  </si>
  <si>
    <t>นาง ดวงพร ลายกนกรัตน์</t>
  </si>
  <si>
    <t>085-129-9158</t>
  </si>
  <si>
    <t>ชุมชนสายสัมพันธ์</t>
  </si>
  <si>
    <t>name: &lt;br&gt;description: &lt;br&gt;Zone: กลุ่มเขตกรุงธนเหนือ&lt;br&gt;Population: 5397&lt;br&gt;District: เขตธนบุรี&lt;br&gt;Sub-dist.: แขวงบุคคโล&lt;br&gt;Contact P.: นาย ไพเราะ จิตยุติ&lt;br&gt;Tel.: -&lt;br&gt;Urgnt Need: &lt;br&gt;Comm. Type: ชุมชนเมือง&lt;br&gt;Housholds: 127&lt;br&gt;DensityTH: หนาแน่นมาก</t>
  </si>
  <si>
    <t>100.48739,13.716642,0</t>
  </si>
  <si>
    <t>นาย ไพเราะ จิตยุติ</t>
  </si>
  <si>
    <t>ชุมชนวัดกัลยาณ์</t>
  </si>
  <si>
    <t>name: &lt;br&gt;description: &lt;br&gt;Zone: กลุ่มเขตกรุงธนเหนือ&lt;br&gt;Population: 5990&lt;br&gt;District: เขตธนบุรี&lt;br&gt;Sub-dist.: แขวงวัดกัลยาณ์&lt;br&gt;Contact P.: นาย วรชัย พิลาสรมย์&lt;br&gt;Tel.: 081-413-4484&lt;br&gt;Urgnt Need: ต้องการเจลเอลกอฮอล์ /พ่นยาฆ่าเชื้อ มีทำหน้ากากผ้าแจกสมาชิก&lt;br&gt;Comm. Type: ชุมชนแออัด&lt;br&gt;Housholds: 230&lt;br&gt;DensityTH: หนาแน่นมาก</t>
  </si>
  <si>
    <t>100.490257,13.739394,0</t>
  </si>
  <si>
    <t>แขวงวัดกัลยาณ์</t>
  </si>
  <si>
    <t>นาย วรชัย พิลาสรมย์</t>
  </si>
  <si>
    <t>081-413-4484</t>
  </si>
  <si>
    <t>ต้องการเจลเอลกอฮอล์ /พ่นยาฆ่าเชื้อ มีทำหน้ากากผ้าแจกสมาชิก</t>
  </si>
  <si>
    <t>ชุมชนกุฎีขาว</t>
  </si>
  <si>
    <t>name: &lt;br&gt;description: &lt;br&gt;Zone: กลุ่มเขตกรุงธนเหนือ&lt;br&gt;Population: 5882&lt;br&gt;District: เขตธนบุรี&lt;br&gt;Sub-dist.: แขวงวัดกัลยาณ์&lt;br&gt;Contact P.: นาย ชนะ โอสถ&lt;br&gt;Tel.: 081-930-8097&lt;br&gt;Urgnt Need: ไม่เดือดร้อน มีการดูแลกันดี&lt;br&gt;Comm. Type: ชุมชนแออัด&lt;br&gt;Housholds: 230&lt;br&gt;DensityTH: หนาแน่นมาก</t>
  </si>
  <si>
    <t>100.488862,13.738047,0</t>
  </si>
  <si>
    <t>นาย ชนะ โอสถ</t>
  </si>
  <si>
    <t>081-930-8097</t>
  </si>
  <si>
    <t>ไม่เดือดร้อน มีการดูแลกันดี</t>
  </si>
  <si>
    <t>ชุมชนวัดบุปผาราม</t>
  </si>
  <si>
    <t>name: &lt;br&gt;description: &lt;br&gt;Zone: กลุ่มเขตกรุงธนเหนือ&lt;br&gt;Population: 6306&lt;br&gt;District: เขตธนบุรี&lt;br&gt;Sub-dist.: แขวงวัดกัลยาณ์&lt;br&gt;Contact P.: นางสาว วราภรณ์ ยังสันเทียะ&lt;br&gt;Tel.: 088-609-2442&lt;br&gt;Urgnt Need: &lt;br&gt;Comm. Type: ชุมชนแออัด&lt;br&gt;Housholds: 232&lt;br&gt;DensityTH: แออัด</t>
  </si>
  <si>
    <t>100.491452,13.735782,0</t>
  </si>
  <si>
    <t>นางสาว วราภรณ์ ยังสันเทียะ</t>
  </si>
  <si>
    <t>088-609-2442</t>
  </si>
  <si>
    <t>ชุมชนวัดประยูรวงศ์</t>
  </si>
  <si>
    <t>name: &lt;br&gt;description: &lt;br&gt;Zone: กลุ่มเขตกรุงธนเหนือ&lt;br&gt;Population: 4031&lt;br&gt;District: เขตธนบุรี&lt;br&gt;Sub-dist.: แขวงวัดกัลยาณ์&lt;br&gt;Contact P.: นาย ประวิทย์ แจ่มพงษา&lt;br&gt;Tel.: (ประยุทธ-รองประธาน-080-079-9510)&lt;br&gt;Urgnt Need: &lt;br&gt;Comm. Type: &lt;br&gt;Housholds: &lt;br&gt;DensityTH: หนาแน่นมาก</t>
  </si>
  <si>
    <t>100.495926,13.737408,0</t>
  </si>
  <si>
    <t>นาย ประวิทย์ แจ่มพงษา</t>
  </si>
  <si>
    <t>(ประยุทธ-รองประธาน-080-079-9510)</t>
  </si>
  <si>
    <t>ชุมชนกุฎีจีน</t>
  </si>
  <si>
    <t>name: &lt;br&gt;description: &lt;br&gt;Zone: กลุ่มเขตกรุงธนเหนือ&lt;br&gt;Population: 4950&lt;br&gt;District: เขตธนบุรี&lt;br&gt;Sub-dist.: แขวงวัดกัลยาณ์&lt;br&gt;Contact P.: นาง ปิ่นทอง วงษ์สกุล&lt;br&gt;Tel.: 086-105-5547&lt;br&gt;Urgnt Need: ต้องการเจล/หน้ากากอนามัย&lt;br&gt;Comm. Type: ชุมชนแออัด&lt;br&gt;Housholds: 280&lt;br&gt;DensityTH: หนาแน่นมาก</t>
  </si>
  <si>
    <t>100.493637,13.739043,0</t>
  </si>
  <si>
    <t>นาง ปิ่นทอง วงษ์สกุล</t>
  </si>
  <si>
    <t>086-105-5547</t>
  </si>
  <si>
    <t>ต้องการเจล/หน้ากากอนามัย</t>
  </si>
  <si>
    <t>ชุมชนโรงคราม</t>
  </si>
  <si>
    <t>name: &lt;br&gt;description: &lt;br&gt;Zone: กลุ่มเขตกรุงธนเหนือ&lt;br&gt;Population: 6152&lt;br&gt;District: เขตธนบุรี&lt;br&gt;Sub-dist.: แขวงวัดกัลยาณ์&lt;br&gt;Contact P.: นาง สโรช โลหะญาณจารี&lt;br&gt;Tel.: 086-891-5587&lt;br&gt;Urgnt Need: ต้องการเจลล้างมือ/หน้ากากอนามัย ยังไม่มีหน่วยงานมาดูแล&lt;br&gt;Comm. Type: ชุมชนแออัด&lt;br&gt;Housholds: 100&lt;br&gt;DensityTH: แออัด</t>
  </si>
  <si>
    <t>100.488141,13.736431,0</t>
  </si>
  <si>
    <t>นาง สโรช โลหะญาณจารี</t>
  </si>
  <si>
    <t>086-891-5587</t>
  </si>
  <si>
    <t>ต้องการเจลล้างมือ/หน้ากากอนามัย ยังไม่มีหน่วยงานมาดูแล</t>
  </si>
  <si>
    <t>ชุมชนศรีภูมิ</t>
  </si>
  <si>
    <t>name: &lt;br&gt;description: &lt;br&gt;Zone: กลุ่มเขตกรุงธนเหนือ&lt;br&gt;Population: 5828&lt;br&gt;District: เขตธนบุรี&lt;br&gt;Sub-dist.: แขวงหิรัญรูจี&lt;br&gt;Contact P.: นาย ปฏินันท์ เผ่าสําราญ&lt;br&gt;Tel.: 081-420-0436&lt;br&gt;Urgnt Need: &lt;br&gt;Comm. Type: ชุมชนแออัด&lt;br&gt;Housholds: 180&lt;br&gt;DensityTH: หนาแน่นมาก</t>
  </si>
  <si>
    <t>100.4863,13.728672,0</t>
  </si>
  <si>
    <t>แขวงหิรัญรูจี</t>
  </si>
  <si>
    <t>นาย ปฏินันท์ เผ่าสําราญ</t>
  </si>
  <si>
    <t>081-420-0436</t>
  </si>
  <si>
    <t>ชุมชนวัดใหญ่ศรีสุพรรณ</t>
  </si>
  <si>
    <t>name: &lt;br&gt;description: &lt;br&gt;Zone: กลุ่มเขตกรุงธนเหนือ&lt;br&gt;Population: 6800&lt;br&gt;District: เขตธนบุรี&lt;br&gt;Sub-dist.: แขวงหิรัญรูจี&lt;br&gt;Contact P.: นาย เกรียงไกร โพธิ์ประไพ&lt;br&gt;Tel.: 095-815-6365&lt;br&gt;Urgnt Need: &lt;br&gt;Comm. Type: ชุมชนแออัด&lt;br&gt;Housholds: 355&lt;br&gt;DensityTH: แออัด</t>
  </si>
  <si>
    <t>100.488166,13.729554,0</t>
  </si>
  <si>
    <t>นาย เกรียงไกร โพธิ์ประไพ</t>
  </si>
  <si>
    <t>095-815-6365</t>
  </si>
  <si>
    <t>ชุมชนสามัคคีศรีสุพรรณ</t>
  </si>
  <si>
    <t>name: &lt;br&gt;description: &lt;br&gt;Zone: กลุ่มเขตกรุงธนเหนือ&lt;br&gt;Population: 7113&lt;br&gt;District: เขตธนบุรี&lt;br&gt;Sub-dist.: แขวงหิรัญรูจี&lt;br&gt;Contact P.: นาย กฤษ สุนทรรัตน์&lt;br&gt;Tel.: 081-703-0188&lt;br&gt;Urgnt Need: การเดินทางไม่สะดวก เตรียมน้ำยาฉีดพ่น/ต้องการน้ำยาเพิ่ม/หน้ากากอนามัย&lt;br&gt;Comm. Type: ชุมชนแออัด&lt;br&gt;Housholds: 106&lt;br&gt;DensityTH: แออัด</t>
  </si>
  <si>
    <t>100.489118,13.730441,0</t>
  </si>
  <si>
    <t>นาย กฤษ สุนทรรัตน์</t>
  </si>
  <si>
    <t>081-703-0188</t>
  </si>
  <si>
    <t>การเดินทางไม่สะดวก เตรียมน้ำยาฉีดพ่น/ต้องการน้ำยาเพิ่ม/หน้ากากอนามัย</t>
  </si>
  <si>
    <t>ชุมชนมัสยิดบ้านสมเด็จ</t>
  </si>
  <si>
    <t>name: &lt;br&gt;description: &lt;br&gt;Zone: กลุ่มเขตกรุงธนเหนือ&lt;br&gt;Population: 6263&lt;br&gt;District: เขตธนบุรี&lt;br&gt;Sub-dist.: แขวงหิรัญรูจี&lt;br&gt;Contact P.: นาย ณรงค์ ศิริโต&lt;br&gt;Tel.: 081-483-7859&lt;br&gt;Urgnt Need: ยังไม่ได้รับความช่วยเหลือต้องการเจล/หน้ากากอนามัยและความรู้เพิ่มเติม&lt;br&gt;Comm. Type: ชุมชนแออัด&lt;br&gt;Housholds: 238&lt;br&gt;DensityTH: แออัด</t>
  </si>
  <si>
    <t>100.492029,13.730687,0</t>
  </si>
  <si>
    <t>นาย ณรงค์ ศิริโต</t>
  </si>
  <si>
    <t>081-483-7859</t>
  </si>
  <si>
    <t>ยังไม่ได้รับความช่วยเหลือต้องการเจล/หน้ากากอนามัยและความรู้เพิ่มเติม</t>
  </si>
  <si>
    <t>ชุมชนบางไส้ไก่บ้านสมเด็จ</t>
  </si>
  <si>
    <t>name: &lt;br&gt;description: &lt;br&gt;Zone: กลุ่มเขตกรุงธนเหนือ&lt;br&gt;Population: 6586&lt;br&gt;District: เขตธนบุรี&lt;br&gt;Sub-dist.: แขวงหิรัญรูจี&lt;br&gt;Contact P.: นาย สุทธิ มนาปี&lt;br&gt;Tel.: 095-949-7745&lt;br&gt;Urgnt Need: อปพร ประสานเขตมาฉีดพ่นยาแล้ว ต้องการเจล/หน้ากากอนามัย&lt;br&gt;Comm. Type: ชุมชนแออัด&lt;br&gt;Housholds: 160&lt;br&gt;DensityTH: แออัด</t>
  </si>
  <si>
    <t>100.490041,13.731923,0</t>
  </si>
  <si>
    <t>นาย สุทธิ มนาปี</t>
  </si>
  <si>
    <t>095-949-7745</t>
  </si>
  <si>
    <t>อปพร ประสานเขตมาฉีดพ่นยาแล้ว ต้องการเจล/หน้ากากอนามัย</t>
  </si>
  <si>
    <t>ชุมชนวัดประดิษฐาราม</t>
  </si>
  <si>
    <t>name: &lt;br&gt;description: &lt;br&gt;Zone: กลุ่มเขตกรุงธนเหนือ&lt;br&gt;Population: 5828&lt;br&gt;District: เขตธนบุรี&lt;br&gt;Sub-dist.: แขวงหิรัญรูจี&lt;br&gt;Contact P.: นาย วันชัย เจียมสมบูรณ์&lt;br&gt;Tel.: 095-159-3585&lt;br&gt;Urgnt Need: ไม่มีความต้องการเจล/หน้ากากอนามัย&lt;br&gt;Comm. Type: ชุมชนแออัด&lt;br&gt;Housholds: 240&lt;br&gt;DensityTH: หนาแน่นมาก</t>
  </si>
  <si>
    <t>100.487655,13.734318,0</t>
  </si>
  <si>
    <t>นาย วันชัย เจียมสมบูรณ์</t>
  </si>
  <si>
    <t>095-159-3585</t>
  </si>
  <si>
    <t>ไม่มีความต้องการเจล/หน้ากากอนามัย</t>
  </si>
  <si>
    <t>ชุมชนสี่แยกบ้านแขก</t>
  </si>
  <si>
    <t>name: &lt;br&gt;description: &lt;br&gt;Zone: กลุ่มเขตกรุงธนเหนือ&lt;br&gt;Population: 4995&lt;br&gt;District: เขตธนบุรี&lt;br&gt;Sub-dist.: แขวงหิรัญรูจี&lt;br&gt;Contact P.: นางสาว มณีรัตน์ ขจรกาญจนรักษ์&lt;br&gt;Tel.: 081-375-3409&lt;br&gt;Urgnt Need: มีทำเจลใช้ในชุมชนยังขาดวัตถุดิบไม่เพียงพอต้องการเจล/หน้ากากอนามัยเด็กด้วย&lt;br&gt;Comm. Type: ชุมชนแออัด&lt;br&gt;Housholds: 204&lt;br&gt;DensityTH: หนาแน่นมาก</t>
  </si>
  <si>
    <t>100.493685,13.730578,0</t>
  </si>
  <si>
    <t>นางสาว มณีรัตน์ ขจรกาญจนรักษ์</t>
  </si>
  <si>
    <t>081-375-3409</t>
  </si>
  <si>
    <t>มีทำเจลใช้ในชุมชนยังขาดวัตถุดิบไม่เพียงพอต้องการเจล/หน้ากากอนามัยเด็กด้วย</t>
  </si>
  <si>
    <t>ชุมชนประสานมิตร</t>
  </si>
  <si>
    <t>name: &lt;br&gt;description: &lt;br&gt;Zone: กลุ่มเขตกรุงธนเหนือ&lt;br&gt;Population: 6985&lt;br&gt;District: เขตธนบุรี&lt;br&gt;Sub-dist.: แขวงหิรัญรูจี&lt;br&gt;Contact P.: นาย ธนพล จิตต์ประสงค์&lt;br&gt;Tel.: 085-157-5468&lt;br&gt;Urgnt Need: มีการกักตัวสมาชิกที่มาจากอินเดีย/ญี่ปุ่น ปลอดภัยดีต้องการเจล/หน้ากาก&lt;br&gt;Comm. Type: ชุมชนแออัด&lt;br&gt;Housholds: 316&lt;br&gt;DensityTH: แออัด</t>
  </si>
  <si>
    <t>100.488973,13.728854,0</t>
  </si>
  <si>
    <t>นาย ธนพล จิตต์ประสงค์</t>
  </si>
  <si>
    <t>085-157-5468</t>
  </si>
  <si>
    <t>มีการกักตัวสมาชิกที่มาจากอินเดีย/ญี่ปุ่น ปลอดภัยดีต้องการเจล/หน้ากาก</t>
  </si>
  <si>
    <t>ชุมชนข้างสถานีรถไฟวงเวียนใหญ่</t>
  </si>
  <si>
    <t>name: &lt;br&gt;description: &lt;br&gt;Zone: กลุ่มเขตกรุงธนเหนือ&lt;br&gt;Population: 5828&lt;br&gt;District: เขตธนบุรี&lt;br&gt;Sub-dist.: แขวงบางยี่เรือ&lt;br&gt;Contact P.: นาย สุรพงษ์ พิบูลย์ศิริ&lt;br&gt;Tel.: 065-880-7790&lt;br&gt;Urgnt Need: ต้องการกำลังใจ/ความรู้เพิ่ม ต้องการหน้ากาก/เจล/ฉีดพ่นยา&lt;br&gt;Comm. Type: ชุมชนแออัด&lt;br&gt;Housholds: 480&lt;br&gt;DensityTH: หนาแน่นมาก</t>
  </si>
  <si>
    <t>100.486817,13.724751,0</t>
  </si>
  <si>
    <t>นาย สุรพงษ์ พิบูลย์ศิริ</t>
  </si>
  <si>
    <t>065-880-7790</t>
  </si>
  <si>
    <t>ต้องการกำลังใจ/ความรู้เพิ่ม ต้องการหน้ากาก/เจล/ฉีดพ่นยา</t>
  </si>
  <si>
    <t>ชุมชนวัดอินทาราม</t>
  </si>
  <si>
    <t>name: &lt;br&gt;description: &lt;br&gt;Zone: กลุ่มเขตกรุงธนเหนือ&lt;br&gt;Population: 5720&lt;br&gt;District: เขตธนบุรี&lt;br&gt;Sub-dist.: แขวงบางยี่เรือ&lt;br&gt;Contact P.: นาย สุพจน์ เอี่ยมประเสริฐ&lt;br&gt;Tel.: 087-077-3367&lt;br&gt;Urgnt Need: ส.ข.มาฉีดพ่นยาแล้ว มีกักตัว 1 ราย ต้องการเจล/หน้ากากอนามัย&lt;br&gt;Comm. Type: ชุมชนแออัด&lt;br&gt;Housholds: 75&lt;br&gt;DensityTH: หนาแน่นมาก</t>
  </si>
  <si>
    <t>100.483559,13.723035,0</t>
  </si>
  <si>
    <t>นาย สุพจน์ เอี่ยมประเสริฐ</t>
  </si>
  <si>
    <t>087-077-3367</t>
  </si>
  <si>
    <t>ส.ข.มาฉีดพ่นยาแล้ว มีกักตัว 1 ราย ต้องการเจล/หน้ากากอนามัย</t>
  </si>
  <si>
    <t>ชุมชนตรอกเทวดา</t>
  </si>
  <si>
    <t>name: &lt;br&gt;description: &lt;br&gt;Zone: กลุ่มเขตกรุงธนเหนือ&lt;br&gt;Population: 5382&lt;br&gt;District: เขตธนบุรี&lt;br&gt;Sub-dist.: แขวงบางยี่เรือ&lt;br&gt;Contact P.: นาย อินทร์ชัวรัญ สิงห์ฉะฉาน&lt;br&gt;Tel.: 061-993-8623&lt;br&gt;Urgnt Need: ส.ข.มาฉีดพ่นยาให้แล้วต้องการเจล/หน้ากากอนามัย&lt;br&gt;Comm. Type: ชุมชนแออัด&lt;br&gt;Housholds: 289&lt;br&gt;DensityTH: หนาแน่นมาก</t>
  </si>
  <si>
    <t>100.490065,13.725112,0</t>
  </si>
  <si>
    <t>นาย อินทร์ชัวรัญ สิงห์ฉะฉาน</t>
  </si>
  <si>
    <t>061-993-8623</t>
  </si>
  <si>
    <t>ส.ข.มาฉีดพ่นยาให้แล้วต้องการเจล/หน้ากากอนามัย</t>
  </si>
  <si>
    <t>ชุมชนสวนพลู</t>
  </si>
  <si>
    <t>name: &lt;br&gt;description: &lt;br&gt;Zone: กลุ่มเขตกรุงธนเหนือ&lt;br&gt;Population: 6098&lt;br&gt;District: เขตธนบุรี&lt;br&gt;Sub-dist.: แขวงบางยี่เรือ&lt;br&gt;Contact P.: นาย มูฮำหมัด หวังพฤกษ์&lt;br&gt;Tel.: 083-094-0333&lt;br&gt;Urgnt Need: มีเครื่องฉีดพ่นขาดน้ำยาต้องการเจล/หน้ากากอนามัย&lt;br&gt;Comm. Type: ชุมชนแออัด&lt;br&gt;Housholds: 673&lt;br&gt;DensityTH: แออัด</t>
  </si>
  <si>
    <t>100.487746,13.721985,0</t>
  </si>
  <si>
    <t>นาย มูฮำหมัด หวังพฤกษ์</t>
  </si>
  <si>
    <t>083-094-0333</t>
  </si>
  <si>
    <t>มีเครื่องฉีดพ่นขาดน้ำยาต้องการเจล/หน้ากากอนามัย</t>
  </si>
  <si>
    <t>ชุมชนตากสินสัมพันธ์</t>
  </si>
  <si>
    <t>name: &lt;br&gt;description: &lt;br&gt;Zone: กลุ่มเขตกรุงธนเหนือ&lt;br&gt;Population: 5181&lt;br&gt;District: เขตธนบุรี&lt;br&gt;Sub-dist.: แขวงบางยี่เรือ&lt;br&gt;Contact P.: นางสาว เสมอใจ คูหาเพ็ชร์&lt;br&gt;Tel.: 093-579-9891&lt;br&gt;Urgnt Need: มีการจัดซื้ออุปกรณ์ฉีดพ่นต้องการเจล/หน้ากากอนามัยเพิ่ม&lt;br&gt;Comm. Type: ชุมชนแออัด&lt;br&gt;Housholds: 650&lt;br&gt;DensityTH: หนาแน่นมาก</t>
  </si>
  <si>
    <t>100.488684,13.72059,0</t>
  </si>
  <si>
    <t>นางสาว เสมอใจ คูหาเพ็ชร์</t>
  </si>
  <si>
    <t>093-579-9891</t>
  </si>
  <si>
    <t>มีการจัดซื้ออุปกรณ์ฉีดพ่นต้องการเจล/หน้ากากอนามัยเพิ่ม</t>
  </si>
  <si>
    <t>ชุมชนพัฒนาบ้านล่าง</t>
  </si>
  <si>
    <t>name: &lt;br&gt;description: &lt;br&gt;Zone: กลุ่มเขตกรุงธนเหนือ&lt;br&gt;Population: 5828&lt;br&gt;District: เขตธนบุรี&lt;br&gt;Sub-dist.: แขวงบางยี่เรือ&lt;br&gt;Contact P.: นาย อนันต์ สนั่นไหว&lt;br&gt;Tel.: 081-623-9536&lt;br&gt;Urgnt Need: &lt;br&gt;Comm. Type: ชุมชนแออัด&lt;br&gt;Housholds: 303&lt;br&gt;DensityTH: หนาแน่นมาก</t>
  </si>
  <si>
    <t>100.48576,13.723517,0</t>
  </si>
  <si>
    <t>นาย อนันต์ สนั่นไหว</t>
  </si>
  <si>
    <t>081-623-9536</t>
  </si>
  <si>
    <t>ชุมชนหลังไปรษณีย์สำเหร่</t>
  </si>
  <si>
    <t>name: &lt;br&gt;description: &lt;br&gt;Zone: กลุ่มเขตกรุงธนเหนือ&lt;br&gt;Population: 6034&lt;br&gt;District: เขตธนบุรี&lt;br&gt;Sub-dist.: แขวงสำเหร่&lt;br&gt;Contact P.: นาง สมจิต อินทุประภา&lt;br&gt;Tel.: 061-5622108&lt;br&gt;Urgnt Need: &lt;br&gt;Comm. Type: ชุมชนแออัด&lt;br&gt;Housholds: 60&lt;br&gt;DensityTH: แออัด</t>
  </si>
  <si>
    <t>100.491728,13.715954,0</t>
  </si>
  <si>
    <t>นาง สมจิต อินทุประภา</t>
  </si>
  <si>
    <t>061-5622108</t>
  </si>
  <si>
    <t>ชุมชนแซ่ซิ้มสวนบน</t>
  </si>
  <si>
    <t>name: &lt;br&gt;description: &lt;br&gt;Zone: กลุ่มเขตกรุงธนเหนือ&lt;br&gt;Population: 5505&lt;br&gt;District: เขตธนบุรี&lt;br&gt;Sub-dist.: แขวงบุคคโล&lt;br&gt;Contact P.: นาย โกเมศ เกษโกศล&lt;br&gt;Tel.: 082-3386164&lt;br&gt;Urgnt Need: ต้องการเจล/หน้ากากอนามัย/น้ำยาฉีดพ่น&lt;br&gt;Comm. Type: ชุมชนแออัด&lt;br&gt;Housholds: 198&lt;br&gt;DensityTH: หนาแน่นมาก</t>
  </si>
  <si>
    <t>100.486529,13.717497,0</t>
  </si>
  <si>
    <t>นาย โกเมศ เกษโกศล</t>
  </si>
  <si>
    <t>082-3386164</t>
  </si>
  <si>
    <t>ต้องการเจล/หน้ากากอนามัย/น้ำยาฉีดพ่น</t>
  </si>
  <si>
    <t>ชุมชนซอยช่างนาค-สะพานยาว</t>
  </si>
  <si>
    <t>name: &lt;br&gt;description: &lt;br&gt;Zone: กลุ่มเขตกรุงธนเหนือ&lt;br&gt;Population: 5984&lt;br&gt;District: เขตคลองสาน&lt;br&gt;Sub-dist.: แขวงสมเด็จเจ้าพระยา&lt;br&gt;Contact P.: นาย อุดม ศรีศุภภักดี&lt;br&gt;Tel.: -&lt;br&gt;Urgnt Need: &lt;br&gt;Comm. Type: ชุมชนแออัด&lt;br&gt;Housholds: 525&lt;br&gt;DensityTH: หนาแน่นมาก</t>
  </si>
  <si>
    <t>100.499702,13.733711,0</t>
  </si>
  <si>
    <t>เขตคลองสาน</t>
  </si>
  <si>
    <t>แขวงสมเด็จเจ้าพระยา</t>
  </si>
  <si>
    <t>นาย อุดม ศรีศุภภักดี</t>
  </si>
  <si>
    <t>ชุมชนสวนสมเด็จย่า</t>
  </si>
  <si>
    <t>name: &lt;br&gt;description: &lt;br&gt;Zone: กลุ่มเขตกรุงธนเหนือ&lt;br&gt;Population: 3165&lt;br&gt;District: เขตคลองสาน&lt;br&gt;Sub-dist.: แขวงสมเด็จเจ้าพระยา&lt;br&gt;Contact P.: นาย สัมฤทธิ์ เอื้อโชติพณิช&lt;br&gt;Tel.: -&lt;br&gt;Urgnt Need: &lt;br&gt;Comm. Type: ชุมชนเมือง&lt;br&gt;Housholds: 742&lt;br&gt;DensityTH: หนาแน่นปานกลาง</t>
  </si>
  <si>
    <t>100.497972,13.737012,0</t>
  </si>
  <si>
    <t>นาย สัมฤทธิ์ เอื้อโชติพณิช</t>
  </si>
  <si>
    <t>ชุมชนซอยท่าดินแดง 14 และซอยท่าดินแดง 16</t>
  </si>
  <si>
    <t>name: &lt;br&gt;description: &lt;br&gt;Zone: กลุ่มเขตกรุงธนเหนือ&lt;br&gt;Population: 3425&lt;br&gt;District: เขตคลองสาน&lt;br&gt;Sub-dist.: แขวงคลองสาน&lt;br&gt;Contact P.: นาย ฤทธิ์ชอบ กฤษณคุปต์&lt;br&gt;Tel.: -&lt;br&gt;Urgnt Need: &lt;br&gt;Comm. Type: &lt;br&gt;Housholds: &lt;br&gt;DensityTH: หนาแน่นปานกลาง</t>
  </si>
  <si>
    <t>100.504763,13.735493,0</t>
  </si>
  <si>
    <t>แขวงคลองสาน</t>
  </si>
  <si>
    <t>นาย ฤทธิ์ชอบ กฤษณคุปต์</t>
  </si>
  <si>
    <t>ชุมชนหลังโรงเรียนสารพัดช่างธนบุรี</t>
  </si>
  <si>
    <t>name: &lt;br&gt;description: &lt;br&gt;Zone: กลุ่มเขตกรุงธนเหนือ&lt;br&gt;Population: 4076&lt;br&gt;District: เขตคลองสาน&lt;br&gt;Sub-dist.: แขวงคลองสาน&lt;br&gt;Contact P.: นางสาว ศรีวรรณ กลิ่นประเสริฐ&lt;br&gt;Tel.: -&lt;br&gt;Urgnt Need: &lt;br&gt;Comm. Type: ชุมชนแออัด&lt;br&gt;Housholds: 115&lt;br&gt;DensityTH: หนาแน่นมาก</t>
  </si>
  <si>
    <t>100.506473,13.734341,0</t>
  </si>
  <si>
    <t>นางสาว ศรีวรรณ กลิ่นประเสริฐ</t>
  </si>
  <si>
    <t>ชุมชนซอยแยกถนนเชียงใหม่</t>
  </si>
  <si>
    <t>name: &lt;br&gt;description: &lt;br&gt;Zone: กลุ่มเขตกรุงธนเหนือ&lt;br&gt;Population: 3165&lt;br&gt;District: เขตคลองสาน&lt;br&gt;Sub-dist.: แขวงคลองสาน&lt;br&gt;Contact P.: นาย อศาล สาเกิด&lt;br&gt;Tel.: -&lt;br&gt;Urgnt Need: &lt;br&gt;Comm. Type: ชุมชนแออัด&lt;br&gt;Housholds: 52&lt;br&gt;DensityTH: หนาแน่นปานกลาง</t>
  </si>
  <si>
    <t>100.50761,13.73477,0</t>
  </si>
  <si>
    <t>นาย อศาล สาเกิด</t>
  </si>
  <si>
    <t>ชุมชนวัดทองธรรมชาติ</t>
  </si>
  <si>
    <t>name: &lt;br&gt;description: &lt;br&gt;Zone: กลุ่มเขตกรุงธนเหนือ&lt;br&gt;Population: 5160&lt;br&gt;District: เขตคลองสาน&lt;br&gt;Sub-dist.: แขวงคลองสาน&lt;br&gt;Contact P.: นางสาว อมรรัตน์ แก้วเรณู&lt;br&gt;Tel.: -&lt;br&gt;Urgnt Need: &lt;br&gt;Comm. Type: ชุมชนแออัด&lt;br&gt;Housholds: 65&lt;br&gt;DensityTH: หนาแน่นมาก</t>
  </si>
  <si>
    <t>100.50533,13.73287,0</t>
  </si>
  <si>
    <t>นางสาว อมรรัตน์ แก้วเรณู</t>
  </si>
  <si>
    <t>ชุมชนชาวประชาท่าดินแดง</t>
  </si>
  <si>
    <t>name: &lt;br&gt;description: &lt;br&gt;Zone: กลุ่มเขตกรุงธนเหนือ&lt;br&gt;Population: 5333&lt;br&gt;District: เขตคลองสาน&lt;br&gt;Sub-dist.: แขวงคลองสาน&lt;br&gt;Contact P.: นาย พิทักษ์ องค์อุดมลักษณ์&lt;br&gt;Tel.: 089-797-3555&lt;br&gt;Urgnt Need: &lt;br&gt;Comm. Type: ชุมชนเมือง&lt;br&gt;Housholds: 178&lt;br&gt;DensityTH: หนาแน่นมาก</t>
  </si>
  <si>
    <t>100.502121,13.73064,0</t>
  </si>
  <si>
    <t>นาย พิทักษ์ องค์อุดมลักษณ์</t>
  </si>
  <si>
    <t>089-797-3555</t>
  </si>
  <si>
    <t>ชุมชนหลังโรงเรียนกุลสิริเทคโนโลยี</t>
  </si>
  <si>
    <t>name: &lt;br&gt;description: &lt;br&gt;Zone: กลุ่มเขตกรุงธนเหนือ&lt;br&gt;Population: 5290&lt;br&gt;District: เขตคลองสาน&lt;br&gt;Sub-dist.: แขวงคลองสาน&lt;br&gt;Contact P.: นางสาว วิไลพร จันทร์เชิดผล&lt;br&gt;Tel.: 095-437-1165&lt;br&gt;Urgnt Need: -ต้องการเจลล้างมือและหน้ากากอนามัย&lt;br&gt;-มีผู้ป่วยและเด็กๆ ต้องเฝ้าระวัง&lt;br&gt;Comm. Type: ชุมชนแออัด&lt;br&gt;Housholds: 25&lt;br&gt;DensityTH: หนาแน่นมาก</t>
  </si>
  <si>
    <t>100.503601,13.731,0</t>
  </si>
  <si>
    <t>นางสาว วิไลพร จันทร์เชิดผล</t>
  </si>
  <si>
    <t>095-437-1165</t>
  </si>
  <si>
    <t>ชุมชนหลังโรงพยาบาลสมเด็จเจ้าพระยา</t>
  </si>
  <si>
    <t>name: &lt;br&gt;description: &lt;br&gt;Zone: กลุ่มเขตกรุงธนเหนือ&lt;br&gt;Population: 4813&lt;br&gt;District: เขตคลองสาน&lt;br&gt;Sub-dist.: แขวงคลองสาน&lt;br&gt;Contact P.: นาย ทรงพล สังข์ชาวนา&lt;br&gt;Tel.: -&lt;br&gt;Urgnt Need: &lt;br&gt;Comm. Type: ชุมชนแออัด&lt;br&gt;Housholds: 33&lt;br&gt;DensityTH: หนาแน่นมาก</t>
  </si>
  <si>
    <t>100.50421,13.72962,0</t>
  </si>
  <si>
    <t>นาย ทรงพล สังข์ชาวนา</t>
  </si>
  <si>
    <t>ชุมชนวัดทองนพคุณ</t>
  </si>
  <si>
    <t>name: &lt;br&gt;description: &lt;br&gt;Zone: กลุ่มเขตกรุงธนเหนือ&lt;br&gt;Population: 4683&lt;br&gt;District: เขตคลองสาน&lt;br&gt;Sub-dist.: แขวงคลองสาน&lt;br&gt;Contact P.: นาง สุภาวรรณ พวงบุญมี&lt;br&gt;Tel.: -&lt;br&gt;Urgnt Need: &lt;br&gt;Comm. Type: ชุมชนแออัด&lt;br&gt;Housholds: 207&lt;br&gt;DensityTH: หนาแน่นมาก</t>
  </si>
  <si>
    <t>100.507731,13.732352,0</t>
  </si>
  <si>
    <t>นาง สุภาวรรณ พวงบุญมี</t>
  </si>
  <si>
    <t>ชุมชนหลังโรงภาพยนตร์ไทยราม่า</t>
  </si>
  <si>
    <t>name: &lt;br&gt;description: &lt;br&gt;Zone: กลุ่มเขตกรุงธนเหนือ&lt;br&gt;Population: 3729&lt;br&gt;District: เขตคลองสาน&lt;br&gt;Sub-dist.: แขวงคลองต้นไทร&lt;br&gt;Contact P.: นาย สมศักดิ์ ตันตินราศักดิ์&lt;br&gt;Tel.: 081-8362-449&lt;br&gt;Urgnt Need: -ต้องการหน้ากากอนามัยและน้ำยาฉีดพ่นฆ่าเชื้อ&lt;br&gt;-สมาชิกเยอะ คนมาซื้อของเลยต้องเฝ้าระวัง มีความเสี่ยงสูง อยากให้มาด่วนๆ&lt;br&gt;Comm. Type: ชุมชนเมือง&lt;br&gt;Housholds: 301&lt;br&gt;DensityTH: หนาแน่นปานกลาง</t>
  </si>
  <si>
    <t>100.493254,13.724314,0</t>
  </si>
  <si>
    <t>แขวงคลองต้นไทร</t>
  </si>
  <si>
    <t>นาย สมศักดิ์ ตันตินราศักดิ์</t>
  </si>
  <si>
    <t>081-8362-449</t>
  </si>
  <si>
    <t>ชุมชนศาลเจ้าอาเหนียว</t>
  </si>
  <si>
    <t>name: &lt;br&gt;description: &lt;br&gt;Zone: กลุ่มเขตกรุงธนเหนือ&lt;br&gt;Population: 5420&lt;br&gt;District: เขตคลองสาน&lt;br&gt;Sub-dist.: แขวงคลองต้นไทร&lt;br&gt;Contact P.: นาย อุดมศักดิ์ นันทาพณิชย์กุล&lt;br&gt;Tel.: -&lt;br&gt;Urgnt Need: &lt;br&gt;Comm. Type: ชุมชนแออัด&lt;br&gt;Housholds: 247&lt;br&gt;DensityTH: หนาแน่นมาก</t>
  </si>
  <si>
    <t>100.494305,13.722225,0</t>
  </si>
  <si>
    <t>นาย อุดมศักดิ์ นันทาพณิชย์กุล</t>
  </si>
  <si>
    <t>ชุมชนมัสยิดสุวรรณภูมิ</t>
  </si>
  <si>
    <t>name: &lt;br&gt;description: &lt;br&gt;Zone: กลุ่มเขตกรุงธนเหนือ&lt;br&gt;Population: 5225&lt;br&gt;District: เขตคลองสาน&lt;br&gt;Sub-dist.: แขวงคลองต้นไทร&lt;br&gt;Contact P.: นางสาว สมสุข สมทรง&lt;br&gt;Tel.: 099-281-8874&lt;br&gt;Urgnt Need: -ศูนย์เด็กเล็กปิด&lt;br&gt;-ปัญหาเศรษฐกิจ ตกงาน&lt;br&gt;Comm. Type: ชุมชนแออัด&lt;br&gt;Housholds: 63&lt;br&gt;DensityTH: หนาแน่นมาก</t>
  </si>
  <si>
    <t>100.510194,13.725318,0</t>
  </si>
  <si>
    <t>นางสาว สมสุข สมทรง</t>
  </si>
  <si>
    <t>099-281-8874</t>
  </si>
  <si>
    <t>ชุมชนซอยวัดสุวรรณ</t>
  </si>
  <si>
    <t>name: &lt;br&gt;description: &lt;br&gt;Zone: กลุ่มเขตกรุงธนเหนือ&lt;br&gt;Population: 5334&lt;br&gt;District: เขตคลองสาน&lt;br&gt;Sub-dist.: แขวงคลองต้นไทร&lt;br&gt;Contact P.: นาย บุญชู สังข์เสียงสูง&lt;br&gt;Tel.: 089-230-9488&lt;br&gt;Urgnt Need: ต้องการเจลล้างมือและหน้ากากอนามัย (เจลหาซื้อยาก หน้ากากหาไม่ได้เลย)&lt;br&gt;Comm. Type: ชุมชนแออัด&lt;br&gt;Housholds: 85&lt;br&gt;DensityTH: หนาแน่นมาก</t>
  </si>
  <si>
    <t>100.510183,13.723707,0</t>
  </si>
  <si>
    <t>นาย บุญชู สังข์เสียงสูง</t>
  </si>
  <si>
    <t>089-230-9488</t>
  </si>
  <si>
    <t>ต้องการเจลล้างมือและหน้ากากอนามัย (เจลหาซื้อยาก หน้ากากหาไม่ได้เลย)</t>
  </si>
  <si>
    <t>ชุมชนข้างโรงเรียนมิตรพลพณิชยการ</t>
  </si>
  <si>
    <t>name: &lt;br&gt;description: &lt;br&gt;Zone: กลุ่มเขตกรุงธนเหนือ&lt;br&gt;Population: 4249&lt;br&gt;District: เขตคลองสาน&lt;br&gt;Sub-dist.: แขวงคลองต้นไทร&lt;br&gt;Contact P.: นาย นัฏพงชัย สังข์สวัสดิ์&lt;br&gt;Tel.: 081-628-0647&lt;br&gt;Urgnt Need: ต้องการเจลล้างมือและหน้ากากอนามัย&lt;br&gt;Comm. Type: ชุมชนแออัด&lt;br&gt;Housholds: 50&lt;br&gt;DensityTH: หนาแน่นมาก</t>
  </si>
  <si>
    <t>100.506878,13.727723,0</t>
  </si>
  <si>
    <t>นาย นัฏพงชัย สังข์สวัสดิ์</t>
  </si>
  <si>
    <t>081-628-0647</t>
  </si>
  <si>
    <t>ชุมชนหน้าตลาดศิรินทร์</t>
  </si>
  <si>
    <t>name: &lt;br&gt;description: &lt;br&gt;Zone: กลุ่มเขตกรุงธนเหนือ&lt;br&gt;Population: 5247&lt;br&gt;District: เขตคลองสาน&lt;br&gt;Sub-dist.: แขวงคลองต้นไทร&lt;br&gt;Contact P.: นาย ณรงค์ นิ่มมาโนช&lt;br&gt;Tel.: 094-387-3696&lt;br&gt;Urgnt Need: &lt;br&gt;Comm. Type: ชุมชนแออัด&lt;br&gt;Housholds: 56&lt;br&gt;DensityTH: หนาแน่นมาก</t>
  </si>
  <si>
    <t>100.507964,13.725802,0</t>
  </si>
  <si>
    <t>นาย ณรงค์ นิ่มมาโนช</t>
  </si>
  <si>
    <t>094-387-3696</t>
  </si>
  <si>
    <t>ชุมชนคลองต้นไทร</t>
  </si>
  <si>
    <t>name: &lt;br&gt;description: &lt;br&gt;Zone: กลุ่มเขตกรุงธนเหนือ&lt;br&gt;Population: 4293&lt;br&gt;District: เขตคลองสาน&lt;br&gt;Sub-dist.: แขวงบางลำภูล่าง&lt;br&gt;Contact P.: นาย รักชัย โชติประกายเกียรติ&lt;br&gt;Tel.: &lt;br&gt;Urgnt Need: &lt;br&gt;Comm. Type: ชุมชนแออัด&lt;br&gt;Housholds: 517&lt;br&gt;DensityTH: หนาแน่นมาก</t>
  </si>
  <si>
    <t>100.504523,13.719376,0</t>
  </si>
  <si>
    <t>แขวงบางลำภูล่าง</t>
  </si>
  <si>
    <t>นาย รักชัย โชติประกายเกียรติ</t>
  </si>
  <si>
    <t>ชุมชนวัดเศวตฉัตร</t>
  </si>
  <si>
    <t>name: &lt;br&gt;description: &lt;br&gt;Zone: กลุ่มเขตกรุงธนเหนือ&lt;br&gt;Population: 2431&lt;br&gt;District: เขตคลองสาน&lt;br&gt;Sub-dist.: แขวงบางลำภูล่าง&lt;br&gt;Contact P.: นาง นัยนา ปานนิวัฒน์&lt;br&gt;Tel.: -&lt;br&gt;Urgnt Need: &lt;br&gt;Comm. Type: ชุมชนแออัด&lt;br&gt;Housholds: 94&lt;br&gt;DensityTH: หนาแน่นปานกลาง</t>
  </si>
  <si>
    <t>100.506684,13.71352,0</t>
  </si>
  <si>
    <t>นาง นัยนา ปานนิวัฒน์</t>
  </si>
  <si>
    <t>ชุมชนอู่ใหม่</t>
  </si>
  <si>
    <t>name: &lt;br&gt;description: &lt;br&gt;Zone: กลุ่มเขตกรุงธนเหนือ&lt;br&gt;Population: 3775&lt;br&gt;District: เขตคลองสาน&lt;br&gt;Sub-dist.: แขวงบางลำภูล่าง&lt;br&gt;Contact P.: นาย พิพัทธ์ เจริญมาก&lt;br&gt;Tel.: -&lt;br&gt;Urgnt Need: &lt;br&gt;Comm. Type: ชุมชนแออัด&lt;br&gt;Housholds: 95&lt;br&gt;DensityTH: หนาแน่นปานกลาง</t>
  </si>
  <si>
    <t>100.507757,13.714924,0</t>
  </si>
  <si>
    <t>นาย พิพัทธ์ เจริญมาก</t>
  </si>
  <si>
    <t>ชุมชนปากคลองต้นไทร</t>
  </si>
  <si>
    <t>name: &lt;br&gt;description: &lt;br&gt;Zone: กลุ่มเขตกรุงธนเหนือ&lt;br&gt;Population: 3763&lt;br&gt;District: เขตคลองสาน&lt;br&gt;Sub-dist.: แขวงคลองต้นไทร&lt;br&gt;Contact P.: นาย รักชัย โชติประกายเกียรติ&lt;br&gt;Tel.: -&lt;br&gt;Urgnt Need: &lt;br&gt;Comm. Type: ชุมชนแออัด&lt;br&gt;Housholds: 23&lt;br&gt;DensityTH: หนาแน่นปานกลาง</t>
  </si>
  <si>
    <t>100.509636,13.718639,0</t>
  </si>
  <si>
    <t>ชุมชนซอยราษฎร์ร่วมเจริญ</t>
  </si>
  <si>
    <t>name: &lt;br&gt;description: &lt;br&gt;Zone: กลุ่มเขตกรุงธนเหนือ&lt;br&gt;Population: 5550&lt;br&gt;District: เขตคลองสาน&lt;br&gt;Sub-dist.: แขวงคลองต้นไทร&lt;br&gt;Contact P.: พล.ร.ต. ประพนธ์ อู่ศิริจันทร์&lt;br&gt;Tel.: 087-025-7031&lt;br&gt;Urgnt Need: &lt;br&gt;Comm. Type: ชุมชนเมือง&lt;br&gt;Housholds: 140&lt;br&gt;DensityTH: หนาแน่นมาก</t>
  </si>
  <si>
    <t>100.50454,13.722096,0</t>
  </si>
  <si>
    <t>พล.ร.ต. ประพนธ์ อู่ศิริจันทร์</t>
  </si>
  <si>
    <t>087-025-7031</t>
  </si>
  <si>
    <t>ชุมชนซอยวนาวรรณ</t>
  </si>
  <si>
    <t>name: &lt;br&gt;description: &lt;br&gt;Zone: กลุ่มเขตกรุงธนเหนือ&lt;br&gt;Population: 5984&lt;br&gt;District: เขตคลองสาน&lt;br&gt;Sub-dist.: แขวงคลองต้นไทร&lt;br&gt;Contact P.: ว่าที่ร้อยตรีขวัญหทัย ชลสุข&lt;br&gt;Tel.: -&lt;br&gt;Urgnt Need: &lt;br&gt;Comm. Type: ชุมชนแออัด&lt;br&gt;Housholds: 452&lt;br&gt;DensityTH: หนาแน่นมาก</t>
  </si>
  <si>
    <t>100.503173,13.723111,0</t>
  </si>
  <si>
    <t>ว่าที่ร้อยตรีขวัญหทัย ชลสุข</t>
  </si>
  <si>
    <t>ชุมชนวัดสุทธาราม</t>
  </si>
  <si>
    <t>name: &lt;br&gt;description: &lt;br&gt;Zone: กลุ่มเขตกรุงธนเหนือ&lt;br&gt;Population: 6938&lt;br&gt;District: เขตคลองสาน&lt;br&gt;Sub-dist.: แขวงบางลำภูล่าง&lt;br&gt;Contact P.: นาย ทนงชัย กล่อมเจริญ&lt;br&gt;Tel.: 089-522-2781&lt;br&gt;Urgnt Need: ต้องการเจลล้างมือและหน้ากากอนามัย&lt;br&gt;Comm. Type: ชุมชนแออัด&lt;br&gt;Housholds: 301&lt;br&gt;DensityTH: แออัด</t>
  </si>
  <si>
    <t>100.49419,13.711989,0</t>
  </si>
  <si>
    <t>นาย ทนงชัย กล่อมเจริญ</t>
  </si>
  <si>
    <t>089-522-2781</t>
  </si>
  <si>
    <t>ชุมชนหลังตลาดเจริญนคร</t>
  </si>
  <si>
    <t>name: &lt;br&gt;description: &lt;br&gt;Zone: กลุ่มเขตกรุงธนเหนือ&lt;br&gt;Population: 3718&lt;br&gt;District: เขตคลองสาน&lt;br&gt;Sub-dist.: แขวงบางลำภูล่าง&lt;br&gt;Contact P.: นาย ทรงศักดิ์ จิตต์ทิพย์โสภา&lt;br&gt;Tel.: 088-293-6384&lt;br&gt;Urgnt Need: -ต้องการหน้ากากอนามัย&lt;br&gt;-ต้องการให้ฉีดพ่นยาฆ่าเชื้อในชุมชน&lt;br&gt;Comm. Type: ชุมชนแออัด&lt;br&gt;Housholds: 313&lt;br&gt;DensityTH: หนาแน่นปานกลาง</t>
  </si>
  <si>
    <t>100.499639,13.708742,0</t>
  </si>
  <si>
    <t>นาย ทรงศักดิ์ จิตต์ทิพย์โสภา</t>
  </si>
  <si>
    <t>088-293-6384</t>
  </si>
  <si>
    <t>ชุมชนคลองพระยาเกษม</t>
  </si>
  <si>
    <t>name: &lt;br&gt;description: &lt;br&gt;Zone: กลุ่มเขตกรุงธนเหนือ&lt;br&gt;Population: 4459&lt;br&gt;District: เขตคลองสาน&lt;br&gt;Sub-dist.: แขวงบางลำภูล่าง&lt;br&gt;Contact P.: นาย หฤทธิ์ วงษ์รัมย์&lt;br&gt;Tel.: 081-3075467&lt;br&gt;Urgnt Need: &lt;br&gt;Comm. Type: ชุมชนแออัด&lt;br&gt;Housholds: 114&lt;br&gt;DensityTH: หนาแน่นมาก</t>
  </si>
  <si>
    <t>100.501731,13.714201,0</t>
  </si>
  <si>
    <t>นาย หฤทธิ์ วงษ์รัมย์</t>
  </si>
  <si>
    <t>081-3075467</t>
  </si>
  <si>
    <t>ชุมชนซอยวัฒนา</t>
  </si>
  <si>
    <t>name: &lt;br&gt;description: &lt;br&gt;Zone: กลุ่มเขตกรุงธนเหนือ&lt;br&gt;Population: 5203&lt;br&gt;District: เขตคลองสาน&lt;br&gt;Sub-dist.: แขวงบางลำภูล่าง&lt;br&gt;Contact P.: นาง อัยยา แหวววงศ์&lt;br&gt;Tel.: 081-243-4053&lt;br&gt;Urgnt Need: -ต้องการหน้ากากอนามัย&lt;br&gt;-ทางเขตมาแจกเจลแล้วบางส่วน&lt;br&gt;Comm. Type: ชุมชนแออัด&lt;br&gt;Housholds: 163&lt;br&gt;DensityTH: หนาแน่นมาก</t>
  </si>
  <si>
    <t>100.494996,13.716473,0</t>
  </si>
  <si>
    <t>นาง อัยยา แหวววงศ์</t>
  </si>
  <si>
    <t>081-243-4053</t>
  </si>
  <si>
    <t>ชุมชนสำปาย้าพัฒนา</t>
  </si>
  <si>
    <t>name: &lt;br&gt;description: &lt;br&gt;Zone: กลุ่มเขตกรุงธนเหนือ&lt;br&gt;Population: 4987&lt;br&gt;District: เขตคลองสาน&lt;br&gt;Sub-dist.: แขวงบางลำภูล่าง&lt;br&gt;Contact P.: นาง รัตนา พึ่งสาย&lt;br&gt;Tel.: -&lt;br&gt;Urgnt Need: &lt;br&gt;Comm. Type: ชุมชนแออัด&lt;br&gt;Housholds: 181&lt;br&gt;DensityTH: หนาแน่นมาก</t>
  </si>
  <si>
    <t>100.496384,13.717765,0</t>
  </si>
  <si>
    <t>นาง รัตนา พึ่งสาย</t>
  </si>
  <si>
    <t>ชุมชนซอยหงษ์ทอง</t>
  </si>
  <si>
    <t>name: &lt;br&gt;description: &lt;br&gt;Zone: กลุ่มเขตกรุงธนเหนือ&lt;br&gt;Population: 6201&lt;br&gt;District: เขตคลองสาน&lt;br&gt;Sub-dist.: แขวงบางลำภูล่าง&lt;br&gt;Contact P.: นาย พิสิษฐ์ อัครโชคมงคล&lt;br&gt;Tel.: 087-6803040&lt;br&gt;Urgnt Need: -ต้องการเจลล้างมือและหน้ากากอนามัย&lt;br&gt;-ยังไม่มีหน่วยงานมาช่วยเหลือ&lt;br&gt;Comm. Type: ชุมชนแออัด&lt;br&gt;Housholds: 218&lt;br&gt;DensityTH: แออัด</t>
  </si>
  <si>
    <t>100.494035,13.719399,0</t>
  </si>
  <si>
    <t>นาย พิสิษฐ์ อัครโชคมงคล</t>
  </si>
  <si>
    <t>087-6803040</t>
  </si>
  <si>
    <t>ชุมชนวัดทองเพลง</t>
  </si>
  <si>
    <t>name: &lt;br&gt;description: &lt;br&gt;Zone: กลุ่มเขตกรุงธนเหนือ&lt;br&gt;Population: 5030&lt;br&gt;District: เขตคลองสาน&lt;br&gt;Sub-dist.: แขวงคลองต้นไทร&lt;br&gt;Contact P.: นาย บุญช่วย ภัทรโกศล&lt;br&gt;Tel.: -&lt;br&gt;Urgnt Need: &lt;br&gt;Comm. Type: ชุมชนแออัด&lt;br&gt;Housholds: 158&lt;br&gt;DensityTH: หนาแน่นมาก</t>
  </si>
  <si>
    <t>100.500966,13.724042,0</t>
  </si>
  <si>
    <t>นาย บุญช่วย ภัทรโกศล</t>
  </si>
  <si>
    <t>ชุมชนซอยเจริญรัถ 12</t>
  </si>
  <si>
    <t>name: &lt;br&gt;description: &lt;br&gt;Zone: กลุ่มเขตกรุงธนเหนือ&lt;br&gt;Population: 4466&lt;br&gt;District: เขตคลองสาน&lt;br&gt;Sub-dist.: แขวงคลองต้นไทร&lt;br&gt;Contact P.: นาย ธนกร จันทร์ศรี&lt;br&gt;Tel.: 099-331-9009&lt;br&gt;Urgnt Need: -ต้องการเจลล้างมือและหน้ากากอนามัย&lt;br&gt;-ต้องการน้ำยาพ่นฆ่าเชื้อ (มีอุปกรณ์พ่นอยู่แล้ว)&lt;br&gt;Comm. Type: ชุมชนแออัด&lt;br&gt;Housholds: 51&lt;br&gt;DensityTH: หนาแน่นมาก</t>
  </si>
  <si>
    <t>100.501456,13.726198,0</t>
  </si>
  <si>
    <t>นาย ธนกร จันทร์ศรี</t>
  </si>
  <si>
    <t>099-331-9009</t>
  </si>
  <si>
    <t>ชุมชนตรอกงูเห่า</t>
  </si>
  <si>
    <t>name: &lt;br&gt;description: &lt;br&gt;Zone: กลุ่มเขตกรุงธนเหนือ&lt;br&gt;Population: 4900&lt;br&gt;District: เขตคลองสาน&lt;br&gt;Sub-dist.: แขวงคลองต้นไทร&lt;br&gt;Contact P.: นาย บัญชา แสงเพ็ชร&lt;br&gt;Tel.: 081-257-4093&lt;br&gt;Urgnt Need: &lt;br&gt;Comm. Type: ชุมชนแออัด&lt;br&gt;Housholds: 54&lt;br&gt;DensityTH: หนาแน่นมาก</t>
  </si>
  <si>
    <t>100.496566,13.723526,0</t>
  </si>
  <si>
    <t>นาย บัญชา แสงเพ็ชร</t>
  </si>
  <si>
    <t>081-257-4093</t>
  </si>
  <si>
    <t>name: &lt;br&gt;description: &lt;br&gt;Zone: กลุ่มเขตกรุงธนเหนือ&lt;br&gt;Population: 5594&lt;br&gt;District: เขตคลองสาน&lt;br&gt;Sub-dist.: แขวงคลองต้นไทร&lt;br&gt;Contact P.: นางสาว นงลักษณ์ ดํารงสิริรัช&lt;br&gt;Tel.: 091-554-9492&lt;br&gt;Urgnt Need: -ปัญหาเศรษฐกิจ ว่างงาน &lt;br&gt;-ผู้สูงอายุเดินทางไปหาหมอลำบาก&lt;br&gt;Comm. Type: ชุมชนแออัด&lt;br&gt;Housholds: 529&lt;br&gt;DensityTH: หนาแน่นมาก</t>
  </si>
  <si>
    <t>100.49712,13.722726,0</t>
  </si>
  <si>
    <t>ชุมชนซอยเจริญนคร 24/1</t>
  </si>
  <si>
    <t>name: &lt;br&gt;description: &lt;br&gt;Zone: กลุ่มเขตกรุงธนเหนือ&lt;br&gt;Population: 4305&lt;br&gt;District: เขตคลองสาน&lt;br&gt;Sub-dist.: แขวงบางลำภูล่าง&lt;br&gt;Contact P.: นาย ภัทรเกียรติ นิลถาวรกุล&lt;br&gt;Tel.: 086-510-0692&lt;br&gt;Urgnt Need: ต้องการให้ฉีดพ่นยาฆ่าเชื้อในชุมชน&lt;br&gt;Comm. Type: ชุมชนแออัด&lt;br&gt;Housholds: 45&lt;br&gt;DensityTH: หนาแน่นมาก</t>
  </si>
  <si>
    <t>100.50439,13.716621,0</t>
  </si>
  <si>
    <t>นาย ภัทรเกียรติ นิลถาวรกุล</t>
  </si>
  <si>
    <t>086-510-0692</t>
  </si>
  <si>
    <t>ต้องการให้ฉีดพ่นยาฆ่าเชื้อในชุมชน</t>
  </si>
  <si>
    <t>ชุมชนซอยเกษมใหม่</t>
  </si>
  <si>
    <t>name: &lt;br&gt;description: &lt;br&gt;Zone: กลุ่มเขตกรุงธนเหนือ&lt;br&gt;Population: 5073&lt;br&gt;District: เขตคลองสาน&lt;br&gt;Sub-dist.: แขวงบางลำภูล่าง&lt;br&gt;Contact P.: นาย ศักดิ์สิทธิ์ สร้อยสะนู&lt;br&gt;Tel.: 085-210-9074&lt;br&gt;Urgnt Need: &lt;br&gt;Comm. Type: &lt;br&gt;Housholds: &lt;br&gt;DensityTH: หนาแน่นมาก</t>
  </si>
  <si>
    <t>100.497956,13.712332,0</t>
  </si>
  <si>
    <t>นาย ศักดิ์สิทธิ์ สร้อยสะนู</t>
  </si>
  <si>
    <t>085-210-9074</t>
  </si>
  <si>
    <t>ชุมชนซอยเจริญรัถ 5</t>
  </si>
  <si>
    <t>name: &lt;br&gt;description: &lt;br&gt;Zone: กลุ่มเขตกรุงธนเหนือ&lt;br&gt;Population: 4726&lt;br&gt;District: เขตคลองสาน&lt;br&gt;Sub-dist.: แขวงคลองสาน&lt;br&gt;Contact P.: นาง นาง จันทะมาน&lt;br&gt;Tel.: 099-196-2494&lt;br&gt;Urgnt Need: -ต้องการเจลล้างมือ&lt;br&gt;-ต้องการให้ฉีดพ่นยาฆ่าเชื้อ&lt;br&gt;-ปัญหาเศรษฐกิจ ค้าขายไม่ได้ ตกงาน&lt;br&gt;Comm. Type: ชุมชนแออัด&lt;br&gt;Housholds: 54&lt;br&gt;DensityTH: หนาแน่นมาก</t>
  </si>
  <si>
    <t>100.504433,13.727638,0</t>
  </si>
  <si>
    <t>นาง นาง จันทะมาน</t>
  </si>
  <si>
    <t>099-196-2494</t>
  </si>
  <si>
    <t>ชุมชนฟื้นนครร่มเกล้า ระยะ 2 โซน 9</t>
  </si>
  <si>
    <t>name: &lt;br&gt;description: &lt;br&gt;Zone: กลุ่มกรุงเทพตะวันออก&lt;br&gt;Population: 1116&lt;br&gt;District: เขตลาดกระบัง&lt;br&gt;Sub-dist.: แขวงคลองสองต้นนุ่น&lt;br&gt;Contact P.: นาย บุญมา แสนปัดชา&lt;br&gt;Tel.: -&lt;br&gt;Urgnt Need: &lt;br&gt;Comm. Type: เคหะชุมชน&lt;br&gt;Housholds: 368&lt;br&gt;DensityTH: หนาแน่นน้อย</t>
  </si>
  <si>
    <t>100.731811,13.759729,0</t>
  </si>
  <si>
    <t>กลุ่มกรุงเทพตะวันออก</t>
  </si>
  <si>
    <t>เขตลาดกระบัง</t>
  </si>
  <si>
    <t>แขวงคลองสองต้นนุ่น</t>
  </si>
  <si>
    <t>นาย บุญมา แสนปัดชา</t>
  </si>
  <si>
    <t>ชุมชนฟื้นนครร่มเกล้า ระยะ 4 โซน 10</t>
  </si>
  <si>
    <t>name: &lt;br&gt;description: &lt;br&gt;Zone: กลุ่มกรุงเทพตะวันออก&lt;br&gt;Population: 1056&lt;br&gt;District: เขตลาดกระบัง&lt;br&gt;Sub-dist.: แขวงคลองสองต้นนุ่น&lt;br&gt;Contact P.: ร.ต.ท. กมล เกิดรวย&lt;br&gt;Tel.: -&lt;br&gt;Urgnt Need: &lt;br&gt;Comm. Type: เคหะชุมชน&lt;br&gt;Housholds: 318&lt;br&gt;DensityTH: หนาแน่นน้อย</t>
  </si>
  <si>
    <t>100.728463,13.763192,0</t>
  </si>
  <si>
    <t>ร.ต.ท. กมล เกิดรวย</t>
  </si>
  <si>
    <t>ชุมชนมิตรประชาร่วมใจฟื้นนครร่มเกล้า ระยะ 6 ( โซน 12)</t>
  </si>
  <si>
    <t>name: &lt;br&gt;description: &lt;br&gt;Zone: กลุ่มกรุงเทพตะวันออก&lt;br&gt;Population: 1200&lt;br&gt;District: เขตลาดกระบัง&lt;br&gt;Sub-dist.: แขวงคลองสองต้นนุ่น&lt;br&gt;Contact P.: นาย ภาณุวัฒน์ สุวรรณปักษ์&lt;br&gt;Tel.: 081-4230861&lt;br&gt;Urgnt Need: &lt;br&gt;Comm. Type: &lt;br&gt;Housholds: &lt;br&gt;DensityTH: หนาแน่นน้อย</t>
  </si>
  <si>
    <t>100.731667,13.76403,0</t>
  </si>
  <si>
    <t>นาย ภาณุวัฒน์ สุวรรณปักษ์</t>
  </si>
  <si>
    <t>081-4230861</t>
  </si>
  <si>
    <t>ชุมชนฟื้นนครร่มเกล้า ระยะ 1 โซน 7</t>
  </si>
  <si>
    <t>name: &lt;br&gt;description: &lt;br&gt;Zone: กลุ่มกรุงเทพตะวันออก&lt;br&gt;Population: 2017&lt;br&gt;District: เขตลาดกระบัง&lt;br&gt;Sub-dist.: แขวงคลองสองต้นนุ่น&lt;br&gt;Contact P.: นาย สนั่น จันโส&lt;br&gt;Tel.: 088-6379776&lt;br&gt;Urgnt Need: &lt;br&gt;Comm. Type: เคหะชุมชน&lt;br&gt;Housholds: 360&lt;br&gt;DensityTH: หนาแน่นปานกลาง</t>
  </si>
  <si>
    <t>100.733685,13.767342,0</t>
  </si>
  <si>
    <t>นาย สนั่น จันโส</t>
  </si>
  <si>
    <t>088-6379776</t>
  </si>
  <si>
    <t>ชุมชนมิตรสามัคคีฟื้นนครร่มเกล้า ระยะ 5 โซน 11</t>
  </si>
  <si>
    <t>name: &lt;br&gt;description: &lt;br&gt;Zone: กลุ่มกรุงเทพตะวันออก&lt;br&gt;Population: 1909&lt;br&gt;District: เขตลาดกระบัง&lt;br&gt;Sub-dist.: แขวงคลองสองต้นนุ่น&lt;br&gt;Contact P.: นาย อุทัย รุ่งน้อย&lt;br&gt;Tel.: -&lt;br&gt;Urgnt Need: &lt;br&gt;Comm. Type: &lt;br&gt;Housholds: &lt;br&gt;DensityTH: หนาแน่นน้อย</t>
  </si>
  <si>
    <t>100.734904,13.769483,0</t>
  </si>
  <si>
    <t>นาย อุทัย รุ่งน้อย</t>
  </si>
  <si>
    <t>ชุมชนฟื้นนครร่มเกล้า ระยะ 3 โซน 8</t>
  </si>
  <si>
    <t>name: &lt;br&gt;description: &lt;br&gt;Zone: กลุ่มกรุงเทพตะวันออก&lt;br&gt;Population: 1224&lt;br&gt;District: เขตลาดกระบัง&lt;br&gt;Sub-dist.: แขวงคลองสองต้นนุ่น&lt;br&gt;Contact P.: นาย สมพงษ์ แตงสีนวล&lt;br&gt;Tel.: &lt;br&gt;Urgnt Need: &lt;br&gt;Comm. Type: เคหะชุมชน&lt;br&gt;Housholds: 610&lt;br&gt;DensityTH: หนาแน่นน้อย</t>
  </si>
  <si>
    <t>100.738162,13.769805,0</t>
  </si>
  <si>
    <t>นาย สมพงษ์ แตงสีนวล</t>
  </si>
  <si>
    <t>ชุมชนน่าฟีอะห์ลำนายโส</t>
  </si>
  <si>
    <t>name: &lt;br&gt;description: &lt;br&gt;Zone: กลุ่มกรุงเทพตะวันออก&lt;br&gt;Population: 1272&lt;br&gt;District: เขตลาดกระบัง&lt;br&gt;Sub-dist.: แขวงคลองสองต้นนุ่น&lt;br&gt;Contact P.: นาง วิลัยพร กะแตเซ็ง&lt;br&gt;Tel.: &lt;br&gt;Urgnt Need: &lt;br&gt;Comm. Type: &lt;br&gt;Housholds: &lt;br&gt;DensityTH: หนาแน่นน้อย</t>
  </si>
  <si>
    <t>100.729656,13.773948,0</t>
  </si>
  <si>
    <t>นาง วิลัยพร กะแตเซ็ง</t>
  </si>
  <si>
    <t>ชุมชนจิตรา</t>
  </si>
  <si>
    <t>name: &lt;br&gt;description: &lt;br&gt;Zone: กลุ่มกรุงเทพตะวันออก&lt;br&gt;Population: 1164&lt;br&gt;District: เขตลาดกระบัง&lt;br&gt;Sub-dist.: แขวงคลองสองต้นนุ่น&lt;br&gt;Contact P.: นาง สุธารัตน์ รัตนะปิณฑะ&lt;br&gt;Tel.: 084-3419956&lt;br&gt;Urgnt Need: &lt;br&gt;Comm. Type: ชุมชนชานเมือง&lt;br&gt;Housholds: 132&lt;br&gt;DensityTH: หนาแน่นน้อย</t>
  </si>
  <si>
    <t>100.723291,13.731664,0</t>
  </si>
  <si>
    <t>นาง สุธารัตน์ รัตนะปิณฑะ</t>
  </si>
  <si>
    <t>084-3419956</t>
  </si>
  <si>
    <t>ชุมชนร่มเกล้า 1</t>
  </si>
  <si>
    <t>name: &lt;br&gt;description: &lt;br&gt;Zone: กลุ่มกรุงเทพตะวันออก&lt;br&gt;Population: 408&lt;br&gt;District: เขตลาดกระบัง&lt;br&gt;Sub-dist.: แขวงคลองสองต้นนุ่น&lt;br&gt;Contact P.: นาย อํานาจ สกุลณี&lt;br&gt;Tel.: 062-3747107&lt;br&gt;Urgnt Need: &lt;br&gt;Comm. Type: ชุมชนชานเมือง&lt;br&gt;Housholds: 160&lt;br&gt;DensityTH: หนาแน่นน้อย</t>
  </si>
  <si>
    <t>100.728621,13.730921,0</t>
  </si>
  <si>
    <t>นาย อํานาจ สกุลณี</t>
  </si>
  <si>
    <t>062-3747107</t>
  </si>
  <si>
    <t>ชุมชนหลังวัดลานบุญ</t>
  </si>
  <si>
    <t>name: &lt;br&gt;description: &lt;br&gt;Zone: กลุ่มกรุงเทพตะวันออก&lt;br&gt;Population: 1020&lt;br&gt;District: เขตลาดกระบัง&lt;br&gt;Sub-dist.: แขวงลาดกระบัง&lt;br&gt;Contact P.: นาย ทรงธรรม เพ็ชรพันธ์ศรี&lt;br&gt;Tel.: 081-8016395&lt;br&gt;Urgnt Need: &lt;br&gt;Comm. Type: ชุมชนเมือง&lt;br&gt;Housholds: 248&lt;br&gt;DensityTH: หนาแน่นน้อย</t>
  </si>
  <si>
    <t>100.72199,13.727938,0</t>
  </si>
  <si>
    <t>แขวงลาดกระบัง</t>
  </si>
  <si>
    <t>นาย ทรงธรรม เพ็ชรพันธ์ศรี</t>
  </si>
  <si>
    <t>081-8016395</t>
  </si>
  <si>
    <t>ชุมชนหมู่บ้านลานบุญ</t>
  </si>
  <si>
    <t>name: &lt;br&gt;description: &lt;br&gt;Zone: กลุ่มกรุงเทพตะวันออก&lt;br&gt;Population: 1993&lt;br&gt;District: เขตลาดกระบัง&lt;br&gt;Sub-dist.: แขวงลาดกระบัง&lt;br&gt;Contact P.: นาย ทรงธรรม เพ็ชรพันธ์ศรี&lt;br&gt;Tel.: 081-8016395&lt;br&gt;Urgnt Need: &lt;br&gt;Comm. Type: ชุมชนหมู่บ้านจัดสรร&lt;br&gt;Housholds: 138&lt;br&gt;DensityTH: หนาแน่นน้อย</t>
  </si>
  <si>
    <t>100.720957,13.725149,0</t>
  </si>
  <si>
    <t>ชุมชนหมู่บ้านจัดสรร</t>
  </si>
  <si>
    <t>ชุมชนซอยธรรมนูญ</t>
  </si>
  <si>
    <t>name: &lt;br&gt;description: &lt;br&gt;Zone: กลุ่มกรุงเทพตะวันออก&lt;br&gt;Population: 1861&lt;br&gt;District: เขตลาดกระบัง&lt;br&gt;Sub-dist.: แขวงลาดกระบัง&lt;br&gt;Contact P.: นาย ประทานพร ตาลพรรณ์&lt;br&gt;Tel.: 089-8238134&lt;br&gt;Urgnt Need: &lt;br&gt;Comm. Type: ชุมชนเมือง&lt;br&gt;Housholds: 104&lt;br&gt;DensityTH: หนาแน่นน้อย</t>
  </si>
  <si>
    <t>100.711602,13.720464,0</t>
  </si>
  <si>
    <t>นาย ประทานพร ตาลพรรณ์</t>
  </si>
  <si>
    <t>089-8238134</t>
  </si>
  <si>
    <t>ชุมชนวัดสังฆราชา</t>
  </si>
  <si>
    <t>name: &lt;br&gt;description: &lt;br&gt;Zone: กลุ่มกรุงเทพตะวันออก&lt;br&gt;Population: 1441&lt;br&gt;District: เขตลาดกระบัง&lt;br&gt;Sub-dist.: แขวงลาดกระบัง&lt;br&gt;Contact P.: นาย สุชิน คุมมณี&lt;br&gt;Tel.: 098-9596352&lt;br&gt;Urgnt Need: &lt;br&gt;Comm. Type: ชุมชนเมือง&lt;br&gt;Housholds: 271&lt;br&gt;DensityTH: หนาแน่นน้อย</t>
  </si>
  <si>
    <t>100.73768,13.725365,0</t>
  </si>
  <si>
    <t>นาย สุชิน คุมมณี</t>
  </si>
  <si>
    <t>098-9596352</t>
  </si>
  <si>
    <t>ชุมชนประชาร่วมใจ</t>
  </si>
  <si>
    <t>name: &lt;br&gt;description: &lt;br&gt;Zone: กลุ่มกรุงเทพตะวันออก&lt;br&gt;Population: 1320&lt;br&gt;District: เขตลาดกระบัง&lt;br&gt;Sub-dist.: แขวงลาดกระบัง&lt;br&gt;Contact P.: นาย ยะห์ยา มาลัยทัต&lt;br&gt;Tel.: 085-360-0753&lt;br&gt;Urgnt Need: &lt;br&gt;Comm. Type: ชุมชนชานเมือง&lt;br&gt;Housholds: 158&lt;br&gt;DensityTH: หนาแน่นน้อย</t>
  </si>
  <si>
    <t>100.7487,13.725547,0</t>
  </si>
  <si>
    <t>นาย ยะห์ยา มาลัยทัต</t>
  </si>
  <si>
    <t>085-360-0753</t>
  </si>
  <si>
    <t>ชุมชนร่วมใจพัฒนา</t>
  </si>
  <si>
    <t>name: &lt;br&gt;description: &lt;br&gt;Zone: กลุ่มกรุงเทพตะวันออก&lt;br&gt;Population: 1056&lt;br&gt;District: เขตลาดกระบัง&lt;br&gt;Sub-dist.: แขวงลาดกระบัง&lt;br&gt;Contact P.: นาง เพ็ญศรี สมแสง&lt;br&gt;Tel.: 087-823-4012&lt;br&gt;Urgnt Need: &lt;br&gt;Comm. Type: ชุมชนเมือง&lt;br&gt;Housholds: 251&lt;br&gt;DensityTH: หนาแน่นน้อย</t>
  </si>
  <si>
    <t>100.756443,13.725875,0</t>
  </si>
  <si>
    <t>นาง เพ็ญศรี สมแสง</t>
  </si>
  <si>
    <t>087-823-4012</t>
  </si>
  <si>
    <t>ชุมชนมิตรปลูกศรัทธา</t>
  </si>
  <si>
    <t>name: &lt;br&gt;description: &lt;br&gt;Zone: กลุ่มกรุงเทพตะวันออก&lt;br&gt;Population: 1441&lt;br&gt;District: เขตลาดกระบัง&lt;br&gt;Sub-dist.: แขวงลาดกระบัง&lt;br&gt;Contact P.: นาย พิชัย บางบอน&lt;br&gt;Tel.: 064-9878159&lt;br&gt;Urgnt Need: &lt;br&gt;Comm. Type: ชุมชนเมือง&lt;br&gt;Housholds: &lt;br&gt;DensityTH: หนาแน่นน้อย</t>
  </si>
  <si>
    <t>100.768995,13.724732,0</t>
  </si>
  <si>
    <t>นาย พิชัย บางบอน</t>
  </si>
  <si>
    <t>064-9878159</t>
  </si>
  <si>
    <t>name: &lt;br&gt;description: &lt;br&gt;Zone: กลุ่มกรุงเทพตะวันออก&lt;br&gt;Population: 1681&lt;br&gt;District: เขตลาดกระบัง&lt;br&gt;Sub-dist.: แขวงลำปลาทิว&lt;br&gt;Contact P.: นาย บุญส่ง จําเริญ&lt;br&gt;Tel.: 085-1885562&lt;br&gt;Urgnt Need: &lt;br&gt;Comm. Type: ชุมชนชานเมือง&lt;br&gt;Housholds: 675&lt;br&gt;DensityTH: หนาแน่นน้อย</t>
  </si>
  <si>
    <t>100.777806,13.766122,0</t>
  </si>
  <si>
    <t>แขวงลำปลาทิว</t>
  </si>
  <si>
    <t>ชุมชนมาเรียลัย</t>
  </si>
  <si>
    <t>name: &lt;br&gt;description: &lt;br&gt;Zone: กลุ่มกรุงเทพตะวันออก&lt;br&gt;Population: 1248&lt;br&gt;District: เขตลาดกระบัง&lt;br&gt;Sub-dist.: แขวงทับยาว&lt;br&gt;Contact P.: นาย สุชิน พงษ์จิวานิช&lt;br&gt;Tel.: 062-5281571&lt;br&gt;Urgnt Need: &lt;br&gt;Comm. Type: ชุมชนเมือง&lt;br&gt;Housholds: 435&lt;br&gt;DensityTH: หนาแน่นน้อย</t>
  </si>
  <si>
    <t>100.795917,13.723061,0</t>
  </si>
  <si>
    <t>แขวงทับยาว</t>
  </si>
  <si>
    <t>นาย สุชิน พงษ์จิวานิช</t>
  </si>
  <si>
    <t>062-5281571</t>
  </si>
  <si>
    <t>ชุมชนวัดพลมานีย์</t>
  </si>
  <si>
    <t>name: &lt;br&gt;description: &lt;br&gt;Zone: กลุ่มกรุงเทพตะวันออก&lt;br&gt;Population: 1020&lt;br&gt;District: เขตลาดกระบัง&lt;br&gt;Sub-dist.: แขวงทับยาว&lt;br&gt;Contact P.: นาย ปรีชา นําเจริญสมบัติ&lt;br&gt;Tel.: 081-2521985&lt;br&gt;Urgnt Need: &lt;br&gt;Comm. Type: ชุมชนเมือง&lt;br&gt;Housholds: 400&lt;br&gt;DensityTH: หนาแน่นน้อย</t>
  </si>
  <si>
    <t>100.819806,13.717299,0</t>
  </si>
  <si>
    <t>นาย ปรีชา นําเจริญสมบัติ</t>
  </si>
  <si>
    <t>081-2521985</t>
  </si>
  <si>
    <t>ชุมชนวัดราชโกษา</t>
  </si>
  <si>
    <t>name: &lt;br&gt;description: &lt;br&gt;Zone: กลุ่มกรุงเทพตะวันออก&lt;br&gt;Population: 276&lt;br&gt;District: เขตลาดกระบัง&lt;br&gt;Sub-dist.: แขวงขุมทอง&lt;br&gt;Contact P.: นาย กุมพันธ์ บุญเกษม&lt;br&gt;Tel.: 082-492-3890&lt;br&gt;Urgnt Need: &lt;br&gt;Comm. Type: ชุมชนชานเมือง&lt;br&gt;Housholds: 212&lt;br&gt;DensityTH: หนาแน่นน้อย</t>
  </si>
  <si>
    <t>100.847609,13.698462,0</t>
  </si>
  <si>
    <t>แขวงขุมทอง</t>
  </si>
  <si>
    <t>นาย กุมพันธ์ บุญเกษม</t>
  </si>
  <si>
    <t>082-492-3890</t>
  </si>
  <si>
    <t>ชุมชนดารุ้ลมุกีมอุปถัมภ์</t>
  </si>
  <si>
    <t>name: &lt;br&gt;description: &lt;br&gt;Zone: กลุ่มกรุงเทพตะวันออก&lt;br&gt;Population: 600&lt;br&gt;District: เขตลาดกระบัง&lt;br&gt;Sub-dist.: แขวงขุมทอง&lt;br&gt;Contact P.: นาง สุกัญญา เลาะและ&lt;br&gt;Tel.: 097-064-3553&lt;br&gt;Urgnt Need: &lt;br&gt;Comm. Type: ชุมชนชานเมือง&lt;br&gt;Housholds: &lt;br&gt;DensityTH: หนาแน่นน้อย</t>
  </si>
  <si>
    <t>100.842877,13.707054,0</t>
  </si>
  <si>
    <t>นาง สุกัญญา เลาะและ</t>
  </si>
  <si>
    <t>097-064-3553</t>
  </si>
  <si>
    <t>ชุมชนเลียบคลองมอญ</t>
  </si>
  <si>
    <t>name: &lt;br&gt;description: &lt;br&gt;Zone: กลุ่มกรุงเทพตะวันออก&lt;br&gt;Population: 456&lt;br&gt;District: เขตลาดกระบัง&lt;br&gt;Sub-dist.: แขวงทับยาว&lt;br&gt;Contact P.: ว่าที่ ร.ต. รามัญ สาระพันธุ์&lt;br&gt;Tel.: 081-452-1699&lt;br&gt;Urgnt Need: &lt;br&gt;Comm. Type: ชุมชนชานเมือง&lt;br&gt;Housholds: 179&lt;br&gt;DensityTH: หนาแน่นน้อย</t>
  </si>
  <si>
    <t>100.815281,13.732405,0</t>
  </si>
  <si>
    <t>ว่าที่ ร.ต. รามัญ สาระพันธุ์</t>
  </si>
  <si>
    <t>081-452-1699</t>
  </si>
  <si>
    <t>ชุมชนวัดสุทธาโภชน์สุนทรอุปถัมภ์</t>
  </si>
  <si>
    <t>name: &lt;br&gt;description: &lt;br&gt;Zone: กลุ่มกรุงเทพตะวันออก&lt;br&gt;Population: 156&lt;br&gt;District: เขตลาดกระบัง&lt;br&gt;Sub-dist.: แขวงทับยาว&lt;br&gt;Contact P.: นาย นุส บางสวนหลวง&lt;br&gt;Tel.: &lt;br&gt;Urgnt Need: &lt;br&gt;Comm. Type: ชุมชนชานเมือง&lt;br&gt;Housholds: 222&lt;br&gt;DensityTH: หนาแน่นน้อย</t>
  </si>
  <si>
    <t>100.825768,13.731493,0</t>
  </si>
  <si>
    <t>นาย นุส บางสวนหลวง</t>
  </si>
  <si>
    <t>ชุมชนหมู่บ้านพัฒนาหมู่ 11 (คลองเจ๊ก)</t>
  </si>
  <si>
    <t>name: &lt;br&gt;description: &lt;br&gt;Zone: กลุ่มกรุงเทพตะวันออก&lt;br&gt;Population: 156&lt;br&gt;District: เขตลาดกระบัง&lt;br&gt;Sub-dist.: แขวงลำปลาทิว&lt;br&gt;Contact P.: นาย ทวีศักดิ์ มานะศรี&lt;br&gt;Tel.: 087-0844451&lt;br&gt;Urgnt Need: &lt;br&gt;Comm. Type: &lt;br&gt;Housholds: &lt;br&gt;DensityTH: หนาแน่นน้อย</t>
  </si>
  <si>
    <t>100.823558,13.746115,0</t>
  </si>
  <si>
    <t>นาย ทวีศักดิ์ มานะศรี</t>
  </si>
  <si>
    <t>087-0844451</t>
  </si>
  <si>
    <t>ชุมชนหมู่บ้านพัฒนาทิพพาวาส</t>
  </si>
  <si>
    <t>name: &lt;br&gt;description: &lt;br&gt;Zone: กลุ่มกรุงเทพตะวันออก&lt;br&gt;Population: 1729&lt;br&gt;District: เขตลาดกระบัง&lt;br&gt;Sub-dist.: แขวงลำปลาทิว&lt;br&gt;Contact P.: นาย ฉัฐพรรษ จิระพันธุ์&lt;br&gt;Tel.: 086-4080550&lt;br&gt;Urgnt Need: &lt;br&gt;Comm. Type: ชุมชนเมือง&lt;br&gt;Housholds: 791&lt;br&gt;DensityTH: หนาแน่นน้อย</t>
  </si>
  <si>
    <t>100.803342,13.779199,0</t>
  </si>
  <si>
    <t>นาย ฉัฐพรรษ จิระพันธุ์</t>
  </si>
  <si>
    <t>086-4080550</t>
  </si>
  <si>
    <t>ชุมชนสุทธาวาส</t>
  </si>
  <si>
    <t>name: &lt;br&gt;description: &lt;br&gt;Zone: กลุ่มกรุงเทพตะวันออก&lt;br&gt;Population: 420&lt;br&gt;District: เขตลาดกระบัง&lt;br&gt;Sub-dist.: แขวงทับยาว&lt;br&gt;Contact P.: นาย บุญล้ม มั่งนาค&lt;br&gt;Tel.: &lt;br&gt;Urgnt Need: &lt;br&gt;Comm. Type: ชุมชนชานเมือง&lt;br&gt;Housholds: 50&lt;br&gt;DensityTH: หนาแน่นน้อย</t>
  </si>
  <si>
    <t>100.803443,13.738495,0</t>
  </si>
  <si>
    <t>นาย บุญล้ม มั่งนาค</t>
  </si>
  <si>
    <t>ชุมชนหมู่บ้านทิวไผ่พัฒนา</t>
  </si>
  <si>
    <t>name: &lt;br&gt;description: &lt;br&gt;Zone: กลุ่มกรุงเทพตะวันออก&lt;br&gt;Population: 900&lt;br&gt;District: เขตลาดกระบัง&lt;br&gt;Sub-dist.: แขวงลำปลาทิว&lt;br&gt;Contact P.: นาย บรรจบ แช่มเชื้อ&lt;br&gt;Tel.: (นาย-ปิยะ-คงศิลป์-เลขานุการ-081-6511466)&lt;br&gt;Urgnt Need: &lt;br&gt;Comm. Type: ชุมชนเมือง&lt;br&gt;Housholds: 280&lt;br&gt;DensityTH: หนาแน่นน้อย</t>
  </si>
  <si>
    <t>100.80445,13.766993,0</t>
  </si>
  <si>
    <t>นาย บรรจบ แช่มเชื้อ</t>
  </si>
  <si>
    <t>(นาย-ปิยะ-คงศิลป์-เลขานุการ-081-6511466)</t>
  </si>
  <si>
    <t>ชุมชนมิตรสัมพันธ์ หมู่ 9 (ลำปลาทิว)</t>
  </si>
  <si>
    <t>name: &lt;br&gt;description: &lt;br&gt;Zone: กลุ่มกรุงเทพตะวันออก&lt;br&gt;Population: 1104&lt;br&gt;District: เขตลาดกระบัง&lt;br&gt;Sub-dist.: แขวงลำปลาทิว&lt;br&gt;Contact P.: นาย ธานิน ลาวเกษม&lt;br&gt;Tel.: 087-4966674&lt;br&gt;Urgnt Need: &lt;br&gt;Comm. Type: ชุมชนเมือง&lt;br&gt;Housholds: 846&lt;br&gt;DensityTH: หนาแน่นน้อย</t>
  </si>
  <si>
    <t>100.803321,13.765567,0</t>
  </si>
  <si>
    <t>นาย ธานิน ลาวเกษม</t>
  </si>
  <si>
    <t>087-4966674</t>
  </si>
  <si>
    <t>ชุมชนหมู่บ้านพัฒนา หมู่ 12 (ลำพะอง)</t>
  </si>
  <si>
    <t>name: &lt;br&gt;description: &lt;br&gt;Zone: กลุ่มกรุงเทพตะวันออก&lt;br&gt;Population: 36&lt;br&gt;District: เขตลาดกระบัง&lt;br&gt;Sub-dist.: แขวงลำปลาทิว&lt;br&gt;Contact P.: นาง สมใจ สุขเจริญ&lt;br&gt;Tel.: 081-6443763&lt;br&gt;Urgnt Need: &lt;br&gt;Comm. Type: &lt;br&gt;Housholds: &lt;br&gt;DensityTH: หนาแน่นน้อย</t>
  </si>
  <si>
    <t>100.830144,13.752259,0</t>
  </si>
  <si>
    <t>นาง สมใจ สุขเจริญ</t>
  </si>
  <si>
    <t>081-6443763</t>
  </si>
  <si>
    <t>ชุมชนหมู่บ้านพัฒนา หมู่ 13 (ลำคูเวียง)</t>
  </si>
  <si>
    <t>name: &lt;br&gt;description: &lt;br&gt;Zone: กลุ่มกรุงเทพตะวันออก&lt;br&gt;Population: 12&lt;br&gt;District: เขตลาดกระบัง&lt;br&gt;Sub-dist.: แขวงลำปลาทิว&lt;br&gt;Contact P.: นาย สมจิตต์ อ้นสุขประเสริฐ&lt;br&gt;Tel.: 086-0287756&lt;br&gt;Urgnt Need: &lt;br&gt;Comm. Type: &lt;br&gt;Housholds: &lt;br&gt;DensityTH: หนาแน่นน้อย</t>
  </si>
  <si>
    <t>100.829633,13.758051,0</t>
  </si>
  <si>
    <t>นาย สมจิตต์ อ้นสุขประเสริฐ</t>
  </si>
  <si>
    <t>086-0287756</t>
  </si>
  <si>
    <t>ชุมชนบำรุงรื่น</t>
  </si>
  <si>
    <t>name: &lt;br&gt;description: &lt;br&gt;Zone: กลุ่มกรุงเทพตะวันออก&lt;br&gt;Population: 1164&lt;br&gt;District: เขตลาดกระบัง&lt;br&gt;Sub-dist.: แขวงคลองสามประเวศ&lt;br&gt;Contact P.: นาย สรรพวัต ขาวสบาย&lt;br&gt;Tel.: 081-8899712&lt;br&gt;Urgnt Need: &lt;br&gt;Comm. Type: ชุมชนชานเมือง&lt;br&gt;Housholds: 173&lt;br&gt;DensityTH: หนาแน่นน้อย</t>
  </si>
  <si>
    <t>100.755075,13.745152,0</t>
  </si>
  <si>
    <t>แขวงคลองสามประเวศ</t>
  </si>
  <si>
    <t>นาย สรรพวัต ขาวสบาย</t>
  </si>
  <si>
    <t>081-8899712</t>
  </si>
  <si>
    <t>ชุมชนหลวงพรต-ท่านเลี่ยม</t>
  </si>
  <si>
    <t>name: &lt;br&gt;description: &lt;br&gt;Zone: กลุ่มกรุงเทพตะวันออก&lt;br&gt;Population: 936&lt;br&gt;District: เขตลาดกระบัง&lt;br&gt;Sub-dist.: แขวงลาดกระบัง&lt;br&gt;Contact P.: นาง อ่อนศรี นิ่มทรงธรรม&lt;br&gt;Tel.: 086-8309613&lt;br&gt;Urgnt Need: &lt;br&gt;Comm. Type: ชุมชนแออัด&lt;br&gt;Housholds: 225&lt;br&gt;DensityTH: หนาแน่นน้อย</t>
  </si>
  <si>
    <t>100.784282,13.725639,0</t>
  </si>
  <si>
    <t>นาง อ่อนศรี นิ่มทรงธรรม</t>
  </si>
  <si>
    <t>086-8309613</t>
  </si>
  <si>
    <t>ชุมชนเคหะชุมชนร่มเกล้าแฟลตคลองสองต้นนุ่น(แฟลต 11 หลัง)</t>
  </si>
  <si>
    <t>name: &lt;br&gt;description: &lt;br&gt;Zone: กลุ่มกรุงเทพตะวันออก&lt;br&gt;Population: 1429&lt;br&gt;District: เขตลาดกระบัง&lt;br&gt;Sub-dist.: แขวงคลองสองต้นนุ่น&lt;br&gt;Contact P.: นาย ยุทธนา ชาญชลธี&lt;br&gt;Tel.: 089-7755882&lt;br&gt;Urgnt Need: &lt;br&gt;Comm. Type: &lt;br&gt;Housholds: &lt;br&gt;DensityTH: หนาแน่นน้อย</t>
  </si>
  <si>
    <t>100.735563,13.772039,0</t>
  </si>
  <si>
    <t>นาย ยุทธนา ชาญชลธี</t>
  </si>
  <si>
    <t>089-7755882</t>
  </si>
  <si>
    <t>ชุมชนเคหะชุมชนร่มเกล้า โซน หลังคาขาว</t>
  </si>
  <si>
    <t>name: &lt;br&gt;description: &lt;br&gt;Zone: กลุ่มกรุงเทพตะวันออก&lt;br&gt;Population: 1801&lt;br&gt;District: เขตลาดกระบัง&lt;br&gt;Sub-dist.: แขวงคลองสองต้นนุ่น&lt;br&gt;Contact P.: นาย ชวกร เดโชธรรมสถิต&lt;br&gt;Tel.: 085-9110350&lt;br&gt;Urgnt Need: &lt;br&gt;Comm. Type: &lt;br&gt;Housholds: &lt;br&gt;DensityTH: หนาแน่นน้อย</t>
  </si>
  <si>
    <t>100.730365,13.77199,0</t>
  </si>
  <si>
    <t>นาย ชวกร เดโชธรรมสถิต</t>
  </si>
  <si>
    <t>085-9110350</t>
  </si>
  <si>
    <t>ชุมชนเคหะชุมชนร่มเกล้า โซน 6</t>
  </si>
  <si>
    <t>name: &lt;br&gt;description: &lt;br&gt;Zone: กลุ่มกรุงเทพตะวันออก&lt;br&gt;Population: 2065&lt;br&gt;District: เขตลาดกระบัง&lt;br&gt;Sub-dist.: แขวงคลองสองต้นนุ่น&lt;br&gt;Contact P.: นาง สุธิดา ปาลกะวงศ์ ณ อยุธยา&lt;br&gt;Tel.: 081-4097612&lt;br&gt;Urgnt Need: &lt;br&gt;Comm. Type: เคหะชุมชน&lt;br&gt;Housholds: 527&lt;br&gt;DensityTH: หนาแน่นปานกลาง</t>
  </si>
  <si>
    <t>100.735089,13.763048,0</t>
  </si>
  <si>
    <t>นาง สุธิดา ปาลกะวงศ์ ณ อยุธยา</t>
  </si>
  <si>
    <t>081-4097612</t>
  </si>
  <si>
    <t>ชุมชนเคหะชุมชนร่มเกล้า โซน 5</t>
  </si>
  <si>
    <t>name: &lt;br&gt;description: &lt;br&gt;Zone: กลุ่มกรุงเทพตะวันออก&lt;br&gt;Population: 1945&lt;br&gt;District: เขตลาดกระบัง&lt;br&gt;Sub-dist.: แขวงคลองสองต้นนุ่น&lt;br&gt;Contact P.: นาย สมศักดิ์ อินทะแสน&lt;br&gt;Tel.: 085-9334939&lt;br&gt;Urgnt Need: &lt;br&gt;Comm. Type: เคหะชุมชน&lt;br&gt;Housholds: 555&lt;br&gt;DensityTH: หนาแน่นน้อย</t>
  </si>
  <si>
    <t>100.735004,13.764583,0</t>
  </si>
  <si>
    <t>นาย สมศักดิ์ อินทะแสน</t>
  </si>
  <si>
    <t>085-9334939</t>
  </si>
  <si>
    <t>ชุมชนเคหะชุมชนร่มเกล้า โซน หลังคาเขียว</t>
  </si>
  <si>
    <t>name: &lt;br&gt;description: &lt;br&gt;Zone: กลุ่มกรุงเทพตะวันออก&lt;br&gt;Population: 1969&lt;br&gt;District: เขตลาดกระบัง&lt;br&gt;Sub-dist.: แขวงคลองสองต้นนุ่น&lt;br&gt;Contact P.: นาย สุรินทร์ โกติยะ&lt;br&gt;Tel.: 081-3517411&lt;br&gt;Urgnt Need: &lt;br&gt;Comm. Type: &lt;br&gt;Housholds: &lt;br&gt;DensityTH: หนาแน่นน้อย</t>
  </si>
  <si>
    <t>100.73489,13.766616,0</t>
  </si>
  <si>
    <t>นาย สุรินทร์ โกติยะ</t>
  </si>
  <si>
    <t>081-3517411</t>
  </si>
  <si>
    <t>ชุมชนเคหะชุมชนร่มเกล้า โซน 3</t>
  </si>
  <si>
    <t>name: &lt;br&gt;description: &lt;br&gt;Zone: กลุ่มกรุงเทพตะวันออก&lt;br&gt;Population: 1657&lt;br&gt;District: เขตลาดกระบัง&lt;br&gt;Sub-dist.: แขวงคลองสองต้นนุ่น&lt;br&gt;Contact P.: นาย อุดม โกษาเฉวียง&lt;br&gt;Tel.: 087-5055183&lt;br&gt;Urgnt Need: &lt;br&gt;Comm. Type: เคหะชุมชน&lt;br&gt;Housholds: 557&lt;br&gt;DensityTH: หนาแน่นน้อย</t>
  </si>
  <si>
    <t>100.731637,13.766954,0</t>
  </si>
  <si>
    <t>นาย อุดม โกษาเฉวียง</t>
  </si>
  <si>
    <t>087-5055183</t>
  </si>
  <si>
    <t>ชุมชนเคหะชุมชนร่มเกล้า โซน 201 หลังคาแดง</t>
  </si>
  <si>
    <t>name: &lt;br&gt;description: &lt;br&gt;Zone: กลุ่มกรุงเทพตะวันออก&lt;br&gt;Population: 1813&lt;br&gt;District: เขตลาดกระบัง&lt;br&gt;Sub-dist.: แขวงคลองสองต้นนุ่น&lt;br&gt;Contact P.: นาย สนชัย แย้มแสงสังข์&lt;br&gt;Tel.: &lt;br&gt;Urgnt Need: &lt;br&gt;Comm. Type: &lt;br&gt;Housholds: &lt;br&gt;DensityTH: หนาแน่นน้อย</t>
  </si>
  <si>
    <t>100.72968,13.767897,0</t>
  </si>
  <si>
    <t>นาย สนชัย แย้มแสงสังข์</t>
  </si>
  <si>
    <t>ชุมชนเคหะชุมชนร่มเกล้า โซน 1</t>
  </si>
  <si>
    <t>name: &lt;br&gt;description: &lt;br&gt;Zone: กลุ่มกรุงเทพตะวันออก&lt;br&gt;Population: 1669&lt;br&gt;District: เขตลาดกระบัง&lt;br&gt;Sub-dist.: แขวงคลองสองต้นนุ่น&lt;br&gt;Contact P.: นาย สุนัน ไล้เวียน&lt;br&gt;Tel.: 082-8215111&lt;br&gt;Urgnt Need: &lt;br&gt;Comm. Type: เคหะชุมชน&lt;br&gt;Housholds: 556&lt;br&gt;DensityTH: หนาแน่นน้อย</t>
  </si>
  <si>
    <t>100.733571,13.772966,0</t>
  </si>
  <si>
    <t>นาย สุนัน ไล้เวียน</t>
  </si>
  <si>
    <t>082-8215111</t>
  </si>
  <si>
    <t>ชุมชนเคหะชุมชนร่มเกล้า โซน 2</t>
  </si>
  <si>
    <t>name: &lt;br&gt;description: &lt;br&gt;Zone: กลุ่มกรุงเทพตะวันออก&lt;br&gt;Population: 2101&lt;br&gt;District: เขตลาดกระบัง&lt;br&gt;Sub-dist.: แขวงคลองสองต้นนุ่น&lt;br&gt;Contact P.: นาง เกษมศานต์ ชมภูแดง&lt;br&gt;Tel.: 081-4897092&lt;br&gt;Urgnt Need: &lt;br&gt;Comm. Type: เคหะชุมชน&lt;br&gt;Housholds: 670&lt;br&gt;DensityTH: หนาแน่นปานกลาง</t>
  </si>
  <si>
    <t>100.73103,13.770472,0</t>
  </si>
  <si>
    <t>นาง เกษมศานต์ ชมภูแดง</t>
  </si>
  <si>
    <t>081-4897092</t>
  </si>
  <si>
    <t>ชุมชนเคหะชุมชนร่มเกล้า โซน 4</t>
  </si>
  <si>
    <t>name: &lt;br&gt;description: &lt;br&gt;Zone: กลุ่มกรุงเทพตะวันออก&lt;br&gt;Population: 1825&lt;br&gt;District: เขตลาดกระบัง&lt;br&gt;Sub-dist.: แขวงคลองสองต้นนุ่น&lt;br&gt;Contact P.: นางสาว ธนพรรณ พรดิษฐ์&lt;br&gt;Tel.: -&lt;br&gt;(รองประธานฯ-คนที่-1-นาย-โพธ์ิ-พวงทอง-085-1105816)&lt;br&gt;Urgnt Need: &lt;br&gt;Comm. Type: เคหะชุมชน&lt;br&gt;Housholds: 458&lt;br&gt;DensityTH: หนาแน่นน้อย</t>
  </si>
  <si>
    <t>100.734674,13.765131,0</t>
  </si>
  <si>
    <t>นางสาว ธนพรรณ พรดิษฐ์</t>
  </si>
  <si>
    <t>ชุมชนรามอินทราเนรมิต</t>
  </si>
  <si>
    <t>name: &lt;br&gt;description: &lt;br&gt;Zone: กลุ่มกรุงเทพตะวันออก&lt;br&gt;Population: 1803&lt;br&gt;District: เขตมีนบุรี&lt;br&gt;Sub-dist.: แขวงมีนบุรี&lt;br&gt;Contact P.: นาย ยศ ศรีวงษ์ชัย&lt;br&gt;Tel.: 087-068-6809&lt;br&gt;Urgnt Need: -ต้องการหน้ากากอนามัยและเจลแอลกอฮอล์&lt;br&gt;-ต้องการการสนับสนุนในเรื่องค่าใช้จ่าย&lt;br&gt;Comm. Type: ชุมชนเมือง&lt;br&gt;Housholds: 638&lt;br&gt;DensityTH: หนาแน่นน้อย</t>
  </si>
  <si>
    <t>100.711134,13.809328,0</t>
  </si>
  <si>
    <t>เขตมีนบุรี</t>
  </si>
  <si>
    <t>แขวงมีนบุรี</t>
  </si>
  <si>
    <t>นาย ยศ ศรีวงษ์ชัย</t>
  </si>
  <si>
    <t>087-068-6809</t>
  </si>
  <si>
    <t>ชุมชนอิดซ์ฮาร์ดพัฒนา</t>
  </si>
  <si>
    <t>name: &lt;br&gt;description: &lt;br&gt;Zone: กลุ่มกรุงเทพตะวันออก&lt;br&gt;Population: 1773&lt;br&gt;District: เขตมีนบุรี&lt;br&gt;Sub-dist.: แขวงแสนแสบ&lt;br&gt;Contact P.: นาย สมประสงค์ มะดะเรส&lt;br&gt;Tel.: 087-691-3874&lt;br&gt;Urgnt Need: &lt;br&gt;Comm. Type: ชุมชนชานเมือง&lt;br&gt;Housholds: 174&lt;br&gt;DensityTH: หนาแน่นน้อย</t>
  </si>
  <si>
    <t>100.766287,13.83022,0</t>
  </si>
  <si>
    <t>แขวงแสนแสบ</t>
  </si>
  <si>
    <t>นาย สมประสงค์ มะดะเรส</t>
  </si>
  <si>
    <t>087-691-3874</t>
  </si>
  <si>
    <t>ชุมชนราษฎร์พัฒนา(ซอยมูลนิธิ)</t>
  </si>
  <si>
    <t>name: &lt;br&gt;description: &lt;br&gt;Zone: กลุ่มกรุงเทพตะวันออก&lt;br&gt;Population: 1427&lt;br&gt;District: เขตมีนบุรี&lt;br&gt;Sub-dist.: แขวงแสนแสบ&lt;br&gt;Contact P.: นาย เกียรติศักดิ์ มานวงศ์&lt;br&gt;Tel.: 081-175-5058&lt;br&gt;Urgnt Need: &lt;br&gt;Comm. Type: &lt;br&gt;Housholds: &lt;br&gt;DensityTH: หนาแน่นน้อย</t>
  </si>
  <si>
    <t>100.769286,13.826657,0</t>
  </si>
  <si>
    <t>นาย เกียรติศักดิ์ มานวงศ์</t>
  </si>
  <si>
    <t>081-175-5058</t>
  </si>
  <si>
    <t>ชุมชนคลองตะโหนด</t>
  </si>
  <si>
    <t>name: &lt;br&gt;description: &lt;br&gt;Zone: กลุ่มกรุงเทพตะวันออก&lt;br&gt;Population: 571&lt;br&gt;District: เขตมีนบุรี&lt;br&gt;Sub-dist.: แขวงแสนแสบ&lt;br&gt;Contact P.: นางสาว สาลี พันมา&lt;br&gt;Tel.: 096-137-2396&lt;br&gt;Urgnt Need: ต้องการหน้ากากอนามัยและแอลกอฮอล์&lt;br&gt;Comm. Type: ชุมชนชานเมือง&lt;br&gt;Housholds: 131&lt;br&gt;DensityTH: หนาแน่นน้อย</t>
  </si>
  <si>
    <t>100.758801,13.810249,0</t>
  </si>
  <si>
    <t>นางสาว สาลี พันมา</t>
  </si>
  <si>
    <t>096-137-2396</t>
  </si>
  <si>
    <t>ต้องการหน้ากากอนามัยและแอลกอฮอล์</t>
  </si>
  <si>
    <t>ชุมชนทองสงวน</t>
  </si>
  <si>
    <t>name: &lt;br&gt;description: &lt;br&gt;Zone: กลุ่มกรุงเทพตะวันออก&lt;br&gt;Population: 977&lt;br&gt;District: เขตมีนบุรี&lt;br&gt;Sub-dist.: แขวงแสนแสบ&lt;br&gt;Contact P.: นาง เพียงเพ็ญ แสงวิเศษ&lt;br&gt;Tel.: 08-9003-8038&lt;br&gt;Urgnt Need: &lt;br&gt;Comm. Type: ชุมชนชานเมือง&lt;br&gt;Housholds: 338&lt;br&gt;DensityTH: หนาแน่นน้อย</t>
  </si>
  <si>
    <t>100.798209,13.812299,0</t>
  </si>
  <si>
    <t>นาง เพียงเพ็ญ แสงวิเศษ</t>
  </si>
  <si>
    <t>08-9003-8038</t>
  </si>
  <si>
    <t>ชุมชนออมทรัพย์</t>
  </si>
  <si>
    <t>name: &lt;br&gt;description: &lt;br&gt;Zone: กลุ่มกรุงเทพตะวันออก&lt;br&gt;Population: 841&lt;br&gt;District: เขตมีนบุรี&lt;br&gt;Sub-dist.: แขวงแสนแสบ&lt;br&gt;Contact P.: นาง ติ๋ม มะยัง&lt;br&gt;Tel.: &lt;br&gt;Urgnt Need: ต้องการหน้ากากอนามัยและแอลกอฮอล์&lt;br&gt;Comm. Type: ชุมชนเมือง&lt;br&gt;Housholds: 185&lt;br&gt;DensityTH: หนาแน่นน้อย</t>
  </si>
  <si>
    <t>100.752097,13.789886,0</t>
  </si>
  <si>
    <t>นาง ติ๋ม มะยัง</t>
  </si>
  <si>
    <t>ชุมชนสามัคคีคลองสองต้นนุ่น</t>
  </si>
  <si>
    <t>name: &lt;br&gt;description: &lt;br&gt;Zone: กลุ่มกรุงเทพตะวันออก&lt;br&gt;Population: 781&lt;br&gt;District: เขตมีนบุรี&lt;br&gt;Sub-dist.: แขวงมีนบุรี&lt;br&gt;Contact P.: นาย วินัย จั่นมา&lt;br&gt;Tel.: 095-705-7593&lt;br&gt;Urgnt Need: ต้องการหน้ากากอนามัยและเจลแอลกอฮอล์ บริเวณส่วนกลางของชุมชน&lt;br&gt;Comm. Type: ชุมชนชานเมือง&lt;br&gt;Housholds: 256&lt;br&gt;DensityTH: หนาแน่นน้อย</t>
  </si>
  <si>
    <t>100.73059,13.806457,0</t>
  </si>
  <si>
    <t>นาย วินัย จั่นมา</t>
  </si>
  <si>
    <t>095-705-7593</t>
  </si>
  <si>
    <t>ต้องการหน้ากากอนามัยและเจลแอลกอฮอล์ บริเวณส่วนกลางของชุมชน</t>
  </si>
  <si>
    <t>ชุมชนวังทองพัฒนา</t>
  </si>
  <si>
    <t>name: &lt;br&gt;description: &lt;br&gt;Zone: กลุ่มกรุงเทพตะวันออก&lt;br&gt;Population: 465&lt;br&gt;District: เขตมีนบุรี&lt;br&gt;Sub-dist.: แขวงมีนบุรี&lt;br&gt;Contact P.: นาย ฤทธิ์ จ้อยรุ่ง&lt;br&gt;Tel.: 087-713-7018&lt;br&gt;Urgnt Need: ต้องการหน้ากากอนามัยและเจลแอลกอฮอล์&lt;br&gt;Comm. Type: ชุมชนชานเมือง&lt;br&gt;Housholds: 112&lt;br&gt;DensityTH: หนาแน่นน้อย</t>
  </si>
  <si>
    <t>100.727688,13.791608,0</t>
  </si>
  <si>
    <t>นาย ฤทธิ์ จ้อยรุ่ง</t>
  </si>
  <si>
    <t>087-713-7018</t>
  </si>
  <si>
    <t>ต้องการหน้ากากอนามัยและเจลแอลกอฮอล์</t>
  </si>
  <si>
    <t>ชุมชนนูรุ้ลพัฒนา</t>
  </si>
  <si>
    <t>name: &lt;br&gt;description: &lt;br&gt;Zone: กลุ่มกรุงเทพตะวันออก&lt;br&gt;Population: 696&lt;br&gt;District: เขตมีนบุรี&lt;br&gt;Sub-dist.: แขวงมีนบุรี&lt;br&gt;Contact P.: นาย วิชัย มะขยัน&lt;br&gt;Tel.: 081-438-2170&lt;br&gt;Urgnt Need: &lt;br&gt;Comm. Type: ชุมชนเมือง&lt;br&gt;Housholds: 70&lt;br&gt;DensityTH: หนาแน่นน้อย</t>
  </si>
  <si>
    <t>100.739835,13.774017,0</t>
  </si>
  <si>
    <t>นาย วิชัย มะขยัน</t>
  </si>
  <si>
    <t>081-438-2170</t>
  </si>
  <si>
    <t>ชุมชนอันนูรอยน์ (บึงขวาง)</t>
  </si>
  <si>
    <t>name: &lt;br&gt;description: &lt;br&gt;Zone: กลุ่มกรุงเทพตะวันออก&lt;br&gt;Population: 931&lt;br&gt;District: เขตมีนบุรี&lt;br&gt;Sub-dist.: แขวงแสนแสบ&lt;br&gt;Contact P.: นาย เราะมาน คล้อลมัย&lt;br&gt;Tel.: 084-638-2956&lt;br&gt;Urgnt Need: &lt;br&gt;Comm. Type: ชุมชนชานเมือง&lt;br&gt;Housholds: 229&lt;br&gt;DensityTH: หนาแน่นน้อย</t>
  </si>
  <si>
    <t>100.759824,13.805156,0</t>
  </si>
  <si>
    <t>นาย เราะมาน คล้อลมัย</t>
  </si>
  <si>
    <t>084-638-2956</t>
  </si>
  <si>
    <t>ชุมชนอับดุลรอมาน</t>
  </si>
  <si>
    <t>name: &lt;br&gt;description: &lt;br&gt;Zone: กลุ่มกรุงเทพตะวันออก&lt;br&gt;Population: 1097&lt;br&gt;District: เขตมีนบุรี&lt;br&gt;Sub-dist.: แขวงแสนแสบ&lt;br&gt;Contact P.: นาย สุรพล อับดุลรอมาน&lt;br&gt;Tel.: 08-1342-7206&lt;br&gt;Urgnt Need: -ต้องการหน้ากากอนามัยและเจลแอลกอฮอล์&lt;br&gt;-ต้องการน้ำยาฉีดพ่นฆ่าเชื้อ&lt;br&gt;Comm. Type: ชุมชนชานเมือง&lt;br&gt;Housholds: 66&lt;br&gt;DensityTH: หนาแน่นน้อย</t>
  </si>
  <si>
    <t>100.777417,13.816286,0</t>
  </si>
  <si>
    <t>นาย สุรพล อับดุลรอมาน</t>
  </si>
  <si>
    <t>08-1342-7206</t>
  </si>
  <si>
    <t>ชุมชนมีนบุรีอุปถัมภ์</t>
  </si>
  <si>
    <t>name: &lt;br&gt;description: &lt;br&gt;Zone: กลุ่มกรุงเทพตะวันออก&lt;br&gt;Population: 916&lt;br&gt;District: เขตมีนบุรี&lt;br&gt;Sub-dist.: แขวงมีนบุรี&lt;br&gt;Contact P.: นาย ชาลี ยงยืนชัย&lt;br&gt;Tel.: 084-157-3188&lt;br&gt;Urgnt Need: -ต้องการหน้ากากอนามัยและเจลแอลกอฮอล์&lt;br&gt;-ต้องการการสนับสนุนในเรื่องค่าใช้จ่าย&lt;br&gt;Comm. Type: ชุมชนแออัด&lt;br&gt;Housholds: 164&lt;br&gt;DensityTH: หนาแน่นน้อย</t>
  </si>
  <si>
    <t>100.728677,13.809366,0</t>
  </si>
  <si>
    <t>นาย ชาลี ยงยืนชัย</t>
  </si>
  <si>
    <t>084-157-3188</t>
  </si>
  <si>
    <t>ชุมชนอนันตสามัคคี</t>
  </si>
  <si>
    <t>name: &lt;br&gt;description: &lt;br&gt;Zone: กลุ่มกรุงเทพตะวันออก&lt;br&gt;Population: 1217&lt;br&gt;District: เขตมีนบุรี&lt;br&gt;Sub-dist.: แขวงแสนแสบ&lt;br&gt;Contact P.: นาย วิเชียร คุ้มพะเนียด&lt;br&gt;Tel.: 081-923-3346&lt;br&gt;Urgnt Need: -ต้องการหน้ากากอนามัย&lt;br&gt;-ทุกอย่างที่ต้องการช่วยเหลือ&lt;br&gt;Comm. Type: ชุมชนเมือง&lt;br&gt;Housholds: 166&lt;br&gt;DensityTH: หนาแน่นน้อย</t>
  </si>
  <si>
    <t>100.776979,13.811933,0</t>
  </si>
  <si>
    <t>นาย วิเชียร คุ้มพะเนียด</t>
  </si>
  <si>
    <t>081-923-3346</t>
  </si>
  <si>
    <t>ชุมชนสุเหร่าบ้านเกาะ</t>
  </si>
  <si>
    <t>name: &lt;br&gt;description: &lt;br&gt;Zone: กลุ่มกรุงเทพตะวันออก&lt;br&gt;Population: 916&lt;br&gt;District: เขตมีนบุรี&lt;br&gt;Sub-dist.: แขวงแสนแสบ&lt;br&gt;Contact P.: นาย วีรพงษ์ นวลใย&lt;br&gt;Tel.: 08-2785-5558&lt;br&gt;Urgnt Need: ต้องการหน้ากากอนามัยและแอลกอฮอล์ล้างมือ&lt;br&gt;Comm. Type: ชุมชนชานเมือง&lt;br&gt;Housholds: 256&lt;br&gt;DensityTH: หนาแน่นน้อย</t>
  </si>
  <si>
    <t>100.780414,13.823898,0</t>
  </si>
  <si>
    <t>นาย วีรพงษ์ นวลใย</t>
  </si>
  <si>
    <t>08-2785-5558</t>
  </si>
  <si>
    <t>ต้องการหน้ากากอนามัยและแอลกอฮอล์ล้างมือ</t>
  </si>
  <si>
    <t>ชุมชนคู้ล่างสร้างสรรค์</t>
  </si>
  <si>
    <t>name: &lt;br&gt;description: &lt;br&gt;Zone: กลุ่มกรุงเทพตะวันออก&lt;br&gt;Population: 855&lt;br&gt;District: เขตมีนบุรี&lt;br&gt;Sub-dist.: แขวงแสนแสบ&lt;br&gt;Contact P.: นาย ประวิทย์ มุหะหมัด&lt;br&gt;Tel.: 081-4755145&lt;br&gt;Urgnt Need: &lt;br&gt;Comm. Type: ชุมชนชานเมือง&lt;br&gt;Housholds: 156&lt;br&gt;DensityTH: หนาแน่นน้อย</t>
  </si>
  <si>
    <t>100.807664,13.852622,0</t>
  </si>
  <si>
    <t>นาย ประวิทย์ มุหะหมัด</t>
  </si>
  <si>
    <t>081-4755145</t>
  </si>
  <si>
    <t>ชุมชนโซ๊ะมันร่วมพัฒนา</t>
  </si>
  <si>
    <t>name: &lt;br&gt;description: &lt;br&gt;Zone: กลุ่มกรุงเทพตะวันออก&lt;br&gt;Population: 1653&lt;br&gt;District: เขตมีนบุรี&lt;br&gt;Sub-dist.: แขวงแสนแสบ&lt;br&gt;Contact P.: นาย พีระพงษ์ ฮะซัน&lt;br&gt;Tel.: 081-434-5795&lt;br&gt;Urgnt Need: &lt;br&gt;Comm. Type: ชุมชนชานเมือง&lt;br&gt;Housholds: 148&lt;br&gt;DensityTH: หนาแน่นน้อย</t>
  </si>
  <si>
    <t>100.7784,13.837096,0</t>
  </si>
  <si>
    <t>นาย พีระพงษ์ ฮะซัน</t>
  </si>
  <si>
    <t>081-434-5795</t>
  </si>
  <si>
    <t>ชุมชนบางชันพัฒนา</t>
  </si>
  <si>
    <t>name: &lt;br&gt;description: &lt;br&gt;Zone: กลุ่มกรุงเทพตะวันออก&lt;br&gt;Population: 1366&lt;br&gt;District: เขตมีนบุรี&lt;br&gt;Sub-dist.: แขวงมีนบุรี&lt;br&gt;Contact P.: นาย บุญชอบ ผิวเสวก&lt;br&gt;Tel.: 081-559-4460&lt;br&gt;Urgnt Need: ต้องการหน้ากากอนามัยและเจลแอลกอฮอล์&lt;br&gt;Comm. Type: ชุมชนเมือง&lt;br&gt;Housholds: 153&lt;br&gt;DensityTH: หนาแน่นน้อย</t>
  </si>
  <si>
    <t>100.702638,13.805542,0</t>
  </si>
  <si>
    <t>นาย บุญชอบ ผิวเสวก</t>
  </si>
  <si>
    <t>081-559-4460</t>
  </si>
  <si>
    <t>ชุมชนแสงวิมาน</t>
  </si>
  <si>
    <t>name: &lt;br&gt;description: &lt;br&gt;Zone: กลุ่มกรุงเทพตะวันออก&lt;br&gt;Population: 1653&lt;br&gt;District: เขตมีนบุรี&lt;br&gt;Sub-dist.: แขวงแสนแสบ&lt;br&gt;Contact P.: นาย ภักดี พุ่มสว่าง&lt;br&gt;Tel.: 087-738-4966&lt;br&gt;Urgnt Need: ต้องการหน้ากากอนามัยและแอลกอฮอล์ ให้ทุกบ้าน ทั้งที่มีเลขบ้านและไม่มีเลขบ้าน&lt;br&gt;Comm. Type: ชุมชนชานเมือง&lt;br&gt;Housholds: 114&lt;br&gt;DensityTH: หนาแน่นน้อย</t>
  </si>
  <si>
    <t>100.770758,13.827033,0</t>
  </si>
  <si>
    <t>นาย ภักดี พุ่มสว่าง</t>
  </si>
  <si>
    <t>087-738-4966</t>
  </si>
  <si>
    <t>ต้องการหน้ากากอนามัยและแอลกอฮอล์ ให้ทุกบ้าน ทั้งที่มีเลขบ้านและไม่มีเลขบ้าน</t>
  </si>
  <si>
    <t>ชุมชนอับดุลเลาะ</t>
  </si>
  <si>
    <t>name: &lt;br&gt;description: &lt;br&gt;Zone: กลุ่มกรุงเทพตะวันออก&lt;br&gt;Population: 751&lt;br&gt;District: เขตมีนบุรี&lt;br&gt;Sub-dist.: แขวงแสนแสบ&lt;br&gt;Contact P.: นาย สุทัศน์ ครรชิตนฤนาถ&lt;br&gt;Tel.: 081-903-8984&lt;br&gt;Urgnt Need: ต้องการหน้ากากอนามัยและเจลแอลกอฮอล์&lt;br&gt;Comm. Type: ชุมชนชานเมือง&lt;br&gt;Housholds: 115&lt;br&gt;DensityTH: หนาแน่นน้อย</t>
  </si>
  <si>
    <t>100.750825,13.786348,0</t>
  </si>
  <si>
    <t>นาย สุทัศน์ ครรชิตนฤนาถ</t>
  </si>
  <si>
    <t>081-903-8984</t>
  </si>
  <si>
    <t>ชุมชนมัสยิดอัตตั๊กวาพัฒนา (คลองสองต้นนุ่น)</t>
  </si>
  <si>
    <t>name: &lt;br&gt;description: &lt;br&gt;Zone: กลุ่มกรุงเทพตะวันออก&lt;br&gt;Population: 1097&lt;br&gt;District: เขตมีนบุรี&lt;br&gt;Sub-dist.: แขวงมีนบุรี&lt;br&gt;Contact P.: นาย ประวิทย์ อับดุลเลาะ&lt;br&gt;Tel.: 084-004-3151&lt;br&gt;Urgnt Need: -ต้องการหน้ากากอนามัย&lt;br&gt;-ต้องการให้มีการให้ฉีดพ่นน้ำยาฆ่าเชื้อให้มัสยิด หอพัก โรงเรียน&lt;br&gt;Comm. Type: ชุมชนชานเมือง&lt;br&gt;Housholds: 255&lt;br&gt;DensityTH: หนาแน่นน้อย</t>
  </si>
  <si>
    <t>100.7369,13.792362,0</t>
  </si>
  <si>
    <t>นาย ประวิทย์ อับดุลเลาะ</t>
  </si>
  <si>
    <t>084-004-3151</t>
  </si>
  <si>
    <t>ชุมชนบ้านคูคตพัฒนา</t>
  </si>
  <si>
    <t>name: &lt;br&gt;description: &lt;br&gt;Zone: กลุ่มกรุงเทพตะวันออก&lt;br&gt;Population: 1758&lt;br&gt;District: เขตมีนบุรี&lt;br&gt;Sub-dist.: แขวงมีนบุรี&lt;br&gt;Contact P.: นาย ศักดิ์ชัย มีนบํารุง&lt;br&gt;Tel.: 085-169-0887&lt;br&gt;Urgnt Need: -ต้องการหน้ากากอนามัย&lt;br&gt;-ต้องการให้มีการให้ฉีดพ่นน้ำยาฆ่าเชื้อให้มัสยิด หอพัก โรงเรียน&lt;br&gt;Comm. Type: ชุมชนเมือง&lt;br&gt;Housholds: 375&lt;br&gt;DensityTH: หนาแน่นน้อย</t>
  </si>
  <si>
    <t>100.707255,13.820157,0</t>
  </si>
  <si>
    <t>นาย ศักดิ์ชัย มีนบํารุง</t>
  </si>
  <si>
    <t>085-169-0887</t>
  </si>
  <si>
    <t>name: &lt;br&gt;description: &lt;br&gt;Zone: กลุ่มกรุงเทพตะวันออก&lt;br&gt;Population: 1563&lt;br&gt;District: เขตมีนบุรี&lt;br&gt;Sub-dist.: แขวงมีนบุรี&lt;br&gt;Contact P.: นาย ธรรมรัตน์ จิตจง&lt;br&gt;Tel.: 09398-26627&lt;br&gt;Urgnt Need: &lt;br&gt;Comm. Type: ชุมชนชานเมือง&lt;br&gt;Housholds: 237&lt;br&gt;DensityTH: หนาแน่นน้อย</t>
  </si>
  <si>
    <t>100.724893,13.802931,0</t>
  </si>
  <si>
    <t>ชุมชนอัลฮูดา</t>
  </si>
  <si>
    <t>name: &lt;br&gt;description: &lt;br&gt;Zone: กลุ่มกรุงเทพตะวันออก&lt;br&gt;Population: 1277&lt;br&gt;District: เขตมีนบุรี&lt;br&gt;Sub-dist.: แขวงแสนแสบ&lt;br&gt;Contact P.: นาย สมชาย แดงโกเมน&lt;br&gt;Tel.: 086-797-9681&lt;br&gt;Urgnt Need: -ต้องการหน้ากากอนามัยและเจลแอลกอฮอล์&lt;br&gt;-ต้องการถุงยังชีพ&lt;br&gt;Comm. Type: ชุมชนชานเมือง&lt;br&gt;Housholds: 205&lt;br&gt;DensityTH: หนาแน่นน้อย</t>
  </si>
  <si>
    <t>100.753467,13.791832,0</t>
  </si>
  <si>
    <t>นาย สมชาย แดงโกเมน</t>
  </si>
  <si>
    <t>086-797-9681</t>
  </si>
  <si>
    <t>ชุมชนสามัคคีพัฒนา</t>
  </si>
  <si>
    <t>name: &lt;br&gt;description: &lt;br&gt;Zone: กลุ่มกรุงเทพตะวันออก&lt;br&gt;Population: 1488&lt;br&gt;District: เขตมีนบุรี&lt;br&gt;Sub-dist.: แขวงแสนแสบ&lt;br&gt;Contact P.: นาง ชวนชม รอดรัตน์&lt;br&gt;Tel.: 089-7199769&lt;br&gt;Urgnt Need: &lt;br&gt;Comm. Type: ชุมชนชานเมือง&lt;br&gt;Housholds: 131&lt;br&gt;DensityTH: หนาแน่นน้อย</t>
  </si>
  <si>
    <t>100.773369,13.832893,0</t>
  </si>
  <si>
    <t>นาง ชวนชม รอดรัตน์</t>
  </si>
  <si>
    <t>089-7199769</t>
  </si>
  <si>
    <t>ชุมชนอิดซ์ฮาดร์</t>
  </si>
  <si>
    <t>name: &lt;br&gt;description: &lt;br&gt;Zone: กลุ่มกรุงเทพตะวันออก&lt;br&gt;Population: 1818&lt;br&gt;District: เขตมีนบุรี&lt;br&gt;Sub-dist.: แขวงแสนแสบ&lt;br&gt;Contact P.: นาย สมประสงค์ มะดะเรส&lt;br&gt;Tel.: 087-691-3874&lt;br&gt;Urgnt Need: -ต้องการหน้ากากอนามัย&lt;br&gt;-ต้องการน้ำยาฆ่าเชื้อ (มีเครื่องฉีดพ่นอยู่แล้ว)&lt;br&gt;-ทุกอย่างที่ต้องการช่วยเหลือ&lt;br&gt;Comm. Type: &lt;br&gt;Housholds: &lt;br&gt;DensityTH: หนาแน่นน้อย</t>
  </si>
  <si>
    <t>100.767618,13.828533,0</t>
  </si>
  <si>
    <t>ชุมชนพัฒนาบึงขวาง</t>
  </si>
  <si>
    <t>name: &lt;br&gt;description: &lt;br&gt;Zone: กลุ่มกรุงเทพตะวันออก&lt;br&gt;Population: 1427&lt;br&gt;District: เขตมีนบุรี&lt;br&gt;Sub-dist.: แขวงแสนแสบ&lt;br&gt;Contact P.: นาง วันดี พลีบัตร&lt;br&gt;Tel.: 085-958-9179&lt;br&gt;Urgnt Need: -ต้องการหน้ากากอนามัยและเจลแอลกอฮอล์&lt;br&gt;-ต้องการเครื่องตรวจวัดอุณภูมิ&lt;br&gt;-ต้องการจักรเย็บ&lt;br&gt;-ต้องการถังขยะ&lt;br&gt;-ต้องการถุงยังชีพ&lt;br&gt;Comm. Type: ชุมชนชานเมือง&lt;br&gt;Housholds: 124&lt;br&gt;DensityTH: หนาแน่นน้อย</t>
  </si>
  <si>
    <t>100.743912,13.799654,0</t>
  </si>
  <si>
    <t>นาง วันดี พลีบัตร</t>
  </si>
  <si>
    <t>085-958-9179</t>
  </si>
  <si>
    <t>ชุมชนเยรูซาเล็ม</t>
  </si>
  <si>
    <t>name: &lt;br&gt;description: &lt;br&gt;Zone: กลุ่มกรุงเทพตะวันออก&lt;br&gt;Population: 2032&lt;br&gt;District: เขตบางกะปิ&lt;br&gt;Sub-dist.: แขวงหัวหมาก&lt;br&gt;Contact P.: นาย นิด ม่วงคํา&lt;br&gt;Tel.: 095-809-4938&lt;br&gt;Urgnt Need: &lt;br&gt;Comm. Type: ชุมชนเมือง&lt;br&gt;Housholds: 407&lt;br&gt;DensityTH: หนาแน่นปานกลาง</t>
  </si>
  <si>
    <t>100.606547,13.745796,0</t>
  </si>
  <si>
    <t>เขตบางกะปิ</t>
  </si>
  <si>
    <t>แขวงหัวหมาก</t>
  </si>
  <si>
    <t>นาย นิด ม่วงคํา</t>
  </si>
  <si>
    <t>095-809-4938</t>
  </si>
  <si>
    <t>ชุมชนโครงการร่วมกันสร้าง</t>
  </si>
  <si>
    <t>name: &lt;br&gt;description: &lt;br&gt;Zone: กลุ่มกรุงเทพตะวันออก&lt;br&gt;Population: 4534&lt;br&gt;District: เขตบางกะปิ&lt;br&gt;Sub-dist.: แขวงคลองจั่น&lt;br&gt;Contact P.: นาย ธนพล เพ็ชรมะลิ&lt;br&gt;Tel.: 097-454-9495&lt;br&gt;Urgnt Need: &lt;br&gt;Comm. Type: ชุมชนเมือง&lt;br&gt;Housholds: 178&lt;br&gt;DensityTH: หนาแน่นมาก</t>
  </si>
  <si>
    <t>100.629989,13.789057,0</t>
  </si>
  <si>
    <t>แขวงคลองจั่น</t>
  </si>
  <si>
    <t>นาย ธนพล เพ็ชรมะลิ</t>
  </si>
  <si>
    <t>097-454-9495</t>
  </si>
  <si>
    <t>ชุมชน101 บึงทองหลาง</t>
  </si>
  <si>
    <t>name: &lt;br&gt;description: &lt;br&gt;Zone: กลุ่มกรุงเทพตะวันออก&lt;br&gt;Population: 4322&lt;br&gt;District: เขตบางกะปิ&lt;br&gt;Sub-dist.: แขวงคลองจั่น&lt;br&gt;Contact P.: นาย นิกร ขรรธ์ศร&lt;br&gt;Tel.: 089-075-8484&lt;br&gt;Urgnt Need: &lt;br&gt;Comm. Type: &lt;br&gt;Housholds: &lt;br&gt;DensityTH: หนาแน่นมาก</t>
  </si>
  <si>
    <t>100.627909,13.794478,0</t>
  </si>
  <si>
    <t>นาย นิกร ขรรธ์ศร</t>
  </si>
  <si>
    <t>089-075-8484</t>
  </si>
  <si>
    <t>ชุมชนสุขสันต์ 26</t>
  </si>
  <si>
    <t>name: &lt;br&gt;description: &lt;br&gt;Zone: กลุ่มกรุงเทพตะวันออก&lt;br&gt;Population: 4782&lt;br&gt;District: เขตบางกะปิ&lt;br&gt;Sub-dist.: แขวงคลองจั่น&lt;br&gt;Contact P.: นาย เกษียร ประดับทอง&lt;br&gt;Tel.: 081-987-8395&lt;br&gt;Urgnt Need: &lt;br&gt;Comm. Type: ชุมชนเมือง&lt;br&gt;Housholds: 190&lt;br&gt;DensityTH: หนาแน่นมาก</t>
  </si>
  <si>
    <t>100.633221,13.800144,0</t>
  </si>
  <si>
    <t>นาย เกษียร ประดับทอง</t>
  </si>
  <si>
    <t>081-987-8395</t>
  </si>
  <si>
    <t>ชุมชนสุขเจริญพัฒนา</t>
  </si>
  <si>
    <t>name: &lt;br&gt;description: &lt;br&gt;Zone: กลุ่มกรุงเทพตะวันออก&lt;br&gt;Population: 3188&lt;br&gt;District: เขตบางกะปิ&lt;br&gt;Sub-dist.: แขวงคลองจั่น&lt;br&gt;Contact P.: -&lt;br&gt;Tel.: -&lt;br&gt;Urgnt Need: &lt;br&gt;Comm. Type: ชุมชนเมือง&lt;br&gt;Housholds: 135&lt;br&gt;DensityTH: หนาแน่นปานกลาง</t>
  </si>
  <si>
    <t>100.630162,13.802822,0</t>
  </si>
  <si>
    <t>ชุมชนลำสาลี</t>
  </si>
  <si>
    <t>name: &lt;br&gt;description: &lt;br&gt;Zone: กลุ่มกรุงเทพตะวันออก&lt;br&gt;Population: 3701&lt;br&gt;District: เขตบางกะปิ&lt;br&gt;Sub-dist.: แขวงหัวหมาก&lt;br&gt;Contact P.: นาง จินดา พาลีเขตต์&lt;br&gt;Tel.: 095-216-1736&lt;br&gt;Urgnt Need: &lt;br&gt;Comm. Type: ชุมชนแออัด&lt;br&gt;Housholds: 449&lt;br&gt;DensityTH: หนาแน่นปานกลาง</t>
  </si>
  <si>
    <t>100.650317,13.749154,0</t>
  </si>
  <si>
    <t>นาง จินดา พาลีเขตต์</t>
  </si>
  <si>
    <t>095-216-1736</t>
  </si>
  <si>
    <t>ชุมชนวังโสม</t>
  </si>
  <si>
    <t>name: &lt;br&gt;description: &lt;br&gt;Zone: กลุ่มกรุงเทพตะวันออก&lt;br&gt;Population: 3890&lt;br&gt;District: เขตบางกะปิ&lt;br&gt;Sub-dist.: แขวงหัวหมาก&lt;br&gt;Contact P.: นาย เอกชัย ภักดีผล&lt;br&gt;Tel.: 081-445-2533&lt;br&gt;Urgnt Need: &lt;br&gt;Comm. Type: ชุมชนแออัด&lt;br&gt;Housholds: 239&lt;br&gt;DensityTH: หนาแน่นปานกลาง</t>
  </si>
  <si>
    <t>100.657712,13.758055,0</t>
  </si>
  <si>
    <t>นาย เอกชัย ภักดีผล</t>
  </si>
  <si>
    <t>081-445-2533</t>
  </si>
  <si>
    <t>ชุมชนวัดกลาง</t>
  </si>
  <si>
    <t>name: &lt;br&gt;description: &lt;br&gt;Zone: กลุ่มกรุงเทพตะวันออก&lt;br&gt;Population: 4890&lt;br&gt;District: เขตบางกะปิ&lt;br&gt;Sub-dist.: แขวงคลองจั่น&lt;br&gt;Contact P.: นาย อารักษ์ ยงจิรกุลพงศ์&lt;br&gt;Tel.: 086-882-9628&lt;br&gt;Urgnt Need: &lt;br&gt;Comm. Type: ชุมชนเมือง&lt;br&gt;Housholds: 409&lt;br&gt;DensityTH: หนาแน่นมาก</t>
  </si>
  <si>
    <t>100.634798,13.766403,0</t>
  </si>
  <si>
    <t>นาย อารักษ์ ยงจิรกุลพงศ์</t>
  </si>
  <si>
    <t>086-882-9628</t>
  </si>
  <si>
    <t>ชุมชนริมคลองกะจะ</t>
  </si>
  <si>
    <t>name: &lt;br&gt;description: &lt;br&gt;Zone: กลุ่มกรุงเทพตะวันออก&lt;br&gt;Population: 3105&lt;br&gt;District: เขตบางกะปิ&lt;br&gt;Sub-dist.: แขวงหัวหมาก&lt;br&gt;Contact P.: นาย สังวาลย์ อยู่ศิริ&lt;br&gt;Tel.: 087-781-6858&lt;br&gt;Urgnt Need: &lt;br&gt;Comm. Type: ชุมชนแออัด&lt;br&gt;Housholds: 125&lt;br&gt;DensityTH: หนาแน่นปานกลาง</t>
  </si>
  <si>
    <t>100.6293,13.749169,0</t>
  </si>
  <si>
    <t>นาย สังวาลย์ อยู่ศิริ</t>
  </si>
  <si>
    <t>087-781-6858</t>
  </si>
  <si>
    <t>name: &lt;br&gt;description: &lt;br&gt;Zone: กลุ่มกรุงเทพตะวันออก&lt;br&gt;Population: 4052&lt;br&gt;District: เขตบางกะปิ&lt;br&gt;Sub-dist.: แขวงหัวหมาก&lt;br&gt;Contact P.: นาง ชวนชม รอดรัตน์&lt;br&gt;Tel.: 089-7199769&lt;br&gt;Urgnt Need: &lt;br&gt;Comm. Type: ชุมชนชานเมือง&lt;br&gt;Housholds: 131&lt;br&gt;DensityTH: หนาแน่นมาก</t>
  </si>
  <si>
    <t>100.656217,13.76089,0</t>
  </si>
  <si>
    <t>ชุมชนวังใหญ่</t>
  </si>
  <si>
    <t>name: &lt;br&gt;description: &lt;br&gt;Zone: กลุ่มกรุงเทพตะวันออก&lt;br&gt;Population: 908&lt;br&gt;District: เขตบางกะปิ&lt;br&gt;Sub-dist.: แขวงหัวหมาก&lt;br&gt;Contact P.: นาย ปัญญา เสน่หา&lt;br&gt;Tel.: 089-014-3037&lt;br&gt;Urgnt Need: &lt;br&gt;Comm. Type: ชุมชนแออัด&lt;br&gt;Housholds: 120&lt;br&gt;DensityTH: หนาแน่นน้อย</t>
  </si>
  <si>
    <t>100.674517,13.749128,0</t>
  </si>
  <si>
    <t>นาย ปัญญา เสน่หา</t>
  </si>
  <si>
    <t>089-014-3037</t>
  </si>
  <si>
    <t>ชุมชนหมู่บ้านพัฒนา หมู่ 8</t>
  </si>
  <si>
    <t>name: &lt;br&gt;description: &lt;br&gt;Zone: กลุ่มกรุงเทพตะวันออก&lt;br&gt;Population: 3878&lt;br&gt;District: เขตบางกะปิ&lt;br&gt;Sub-dist.: แขวงคลองจั่น&lt;br&gt;Contact P.: นาย คุณัญญา ศรีอาษา&lt;br&gt;Tel.: 093-185-2227&lt;br&gt;Urgnt Need: &lt;br&gt;Comm. Type: ชุมชนเมือง&lt;br&gt;Housholds: 150&lt;br&gt;DensityTH: หนาแน่นปานกลาง</t>
  </si>
  <si>
    <t>100.616921,13.80337,0</t>
  </si>
  <si>
    <t>นาย คุณัญญา ศรีอาษา</t>
  </si>
  <si>
    <t>093-185-2227</t>
  </si>
  <si>
    <t>ชุมชนหมู่บ้านเทพทวี</t>
  </si>
  <si>
    <t>name: &lt;br&gt;description: &lt;br&gt;Zone: กลุ่มกรุงเทพตะวันออก&lt;br&gt;Population: 4133&lt;br&gt;District: เขตบางกะปิ&lt;br&gt;Sub-dist.: แขวงคลองจั่น&lt;br&gt;Contact P.: นางสาว มยุรี เชิดสูงเนิน&lt;br&gt;Tel.: 081-922-8807&lt;br&gt;Urgnt Need: &lt;br&gt;Comm. Type: ชุมชนเมือง&lt;br&gt;Housholds: 160&lt;br&gt;DensityTH: หนาแน่นมาก</t>
  </si>
  <si>
    <t>100.6340468,13.7913309,0</t>
  </si>
  <si>
    <t>นางสาว มยุรี เชิดสูงเนิน</t>
  </si>
  <si>
    <t>081-922-8807</t>
  </si>
  <si>
    <t>ชุมชนลำชะล่า (โคกบ่าวสาว)</t>
  </si>
  <si>
    <t>name: &lt;br&gt;description: &lt;br&gt;Zone: กลุ่มเขตกรุงเทพเหนือ&lt;br&gt;Population: 2211&lt;br&gt;District: เขตบางเขน&lt;br&gt;Sub-dist.: แขวงท่าแร้ง&lt;br&gt;Contact P.: วิไล นุชเทียม&lt;br&gt;Tel.: 08-6072-5961&lt;br&gt;Urgnt Need: &lt;br&gt;Comm. Type: ชุมชนแออัด&lt;br&gt;Housholds: 197&lt;br&gt;DensityTH: หนาแน่นปานกลาง</t>
  </si>
  <si>
    <t>100.658239,13.848501,0</t>
  </si>
  <si>
    <t>กลุ่มเขตกรุงเทพเหนือ</t>
  </si>
  <si>
    <t>เขตบางเขน</t>
  </si>
  <si>
    <t>แขวงท่าแร้ง</t>
  </si>
  <si>
    <t>วิไล นุชเทียม</t>
  </si>
  <si>
    <t>08-6072-5961</t>
  </si>
  <si>
    <t>ชุมชนหมู่บ้านไปรษณีย์ 65</t>
  </si>
  <si>
    <t>name: &lt;br&gt;description: &lt;br&gt;Zone: กลุ่มเขตกรุงเทพเหนือ&lt;br&gt;Population: 2134&lt;br&gt;District: เขตบางเขน&lt;br&gt;Sub-dist.: แขวงท่าแร้ง&lt;br&gt;Contact P.: อนันต์ นิพิฐกุล&lt;br&gt;Tel.: 063-784-2531&lt;br&gt;Urgnt Need: &lt;br&gt;Comm. Type: ชุมชนเมือง&lt;br&gt;Housholds: 316&lt;br&gt;DensityTH: หนาแน่นปานกลาง</t>
  </si>
  <si>
    <t>100.650899,13.857797,0</t>
  </si>
  <si>
    <t>อนันต์ นิพิฐกุล</t>
  </si>
  <si>
    <t>063-784-2531</t>
  </si>
  <si>
    <t>ชุมชนหมู่บ้านพัฒนาคลองหลุมไผ่</t>
  </si>
  <si>
    <t>name: &lt;br&gt;description: &lt;br&gt;Zone: กลุ่มเขตกรุงเทพเหนือ&lt;br&gt;Population: 2436&lt;br&gt;District: เขตบางเขน&lt;br&gt;Sub-dist.: แขวงท่าแร้ง&lt;br&gt;Contact P.: สิทธิเดช บำรุงสิน&lt;br&gt;Tel.: 085-416-5564&lt;br&gt;Urgnt Need: -ต้องการหน้ากากอนามัย โดยแบ่งขนาดสำหรับ เด็ก ผู้ใหญ่ ผู้สูงอายุ ตามจำนวนคค/หลังคาเรือน (ทั้งหมด 300 หลังคาเรือน)&lt;br&gt;-ต้องการให้รถทำความสะอาดถนน เข้ามาทำความสะอาดในชุมชน&lt;br&gt;Comm. Type: ชุมชนชานเมือง&lt;br&gt;Housholds: 180&lt;br&gt;DensityTH: หนาแน่นปานกลาง</t>
  </si>
  <si>
    <t>100.623027,13.846992,0</t>
  </si>
  <si>
    <t>สิทธิเดช บำรุงสิน</t>
  </si>
  <si>
    <t>085-416-5564</t>
  </si>
  <si>
    <t>-ต้องการหน้ากากอนามัย โดยแบ่งขนาดสำหรับ เด็ก ผู้ใหญ่ ผู้สูงอายุ ตามจำนวนคค/หลังคาเรือน (ทั้งหมด 300 หลังคาเรือน)
-ต้องการให้รถทำความสะอาดถนน เข้ามาทำความสะอาดในชุมชน</t>
  </si>
  <si>
    <t>name: &lt;br&gt;description: &lt;br&gt;Zone: กลุ่มเขตกรุงเทพเหนือ&lt;br&gt;Population: 2210&lt;br&gt;District: เขตบางเขน&lt;br&gt;Sub-dist.: แขวงอนุสาวรีย์&lt;br&gt;Contact P.: สมศักดิ์ เสมแย้ม&lt;br&gt;Tel.: 094-608-0972&lt;br&gt;Urgnt Need: &lt;br&gt;Comm. Type: ชุมชนแออัด&lt;br&gt;Housholds: 127&lt;br&gt;DensityTH: หนาแน่นปานกลาง</t>
  </si>
  <si>
    <t>100.586647,13.860045,0</t>
  </si>
  <si>
    <t>แขวงอนุสาวรีย์</t>
  </si>
  <si>
    <t>ชุมชนรุ่นใหม่พัฒนา</t>
  </si>
  <si>
    <t>name: &lt;br&gt;description: &lt;br&gt;Zone: กลุ่มเขตกรุงเทพเหนือ&lt;br&gt;Population: 1985&lt;br&gt;District: เขตบางเขน&lt;br&gt;Sub-dist.: แขวงอนุสาวรีย์&lt;br&gt;Contact P.: วิลัย เรืองมา&lt;br&gt;Tel.: 089-490-2938&lt;br&gt;Urgnt Need: &lt;br&gt;Comm. Type: ชุมชนแออัด&lt;br&gt;Housholds: 143&lt;br&gt;DensityTH: หนาแน่นน้อย</t>
  </si>
  <si>
    <t>100.587831,13.87425,0</t>
  </si>
  <si>
    <t>วิลัย เรืองมา</t>
  </si>
  <si>
    <t>089-490-2938</t>
  </si>
  <si>
    <t>ชุมชนร้อยกรอง</t>
  </si>
  <si>
    <t>name: &lt;br&gt;description: &lt;br&gt;Zone: กลุ่มเขตกรุงเทพเหนือ&lt;br&gt;Population: 1834&lt;br&gt;District: เขตบางเขน&lt;br&gt;Sub-dist.: แขวงอนุสาวรีย์&lt;br&gt;Contact P.: ประเทือง ศาลาทอง&lt;br&gt;Tel.: -&lt;br&gt;Urgnt Need: &lt;br&gt;Comm. Type: ชุมชนแออัด&lt;br&gt;Housholds: 126&lt;br&gt;DensityTH: หนาแน่นน้อย</t>
  </si>
  <si>
    <t>100.587977,13.876159,0</t>
  </si>
  <si>
    <t>ประเทือง ศาลาทอง</t>
  </si>
  <si>
    <t>ชุมชนสุขสันต์พัฒนา</t>
  </si>
  <si>
    <t>name: &lt;br&gt;description: &lt;br&gt;Zone: กลุ่มเขตกรุงเทพเหนือ&lt;br&gt;Population: 1499&lt;br&gt;District: เขตบางเขน&lt;br&gt;Sub-dist.: แขวงอนุสาวรีย์&lt;br&gt;Contact P.: นาย ไพรบูรณ์ อาลี&lt;br&gt;Tel.: 081-8129757&lt;br&gt;Urgnt Need: -ต้องการอาหารแห้ง ข้าวสาร &lt;br&gt;-ต้องการเจลล้างมือ น้ำยาฆ่าเชื้อ และหน้ากากอนามัย&lt;br&gt;-ปัญหาเศรษฐกิจ คนถูกพักงาน &lt;br&gt;-ความยากลำบากในการเดินทางและซื้อสินค้า&lt;br&gt;Comm. Type: ชุมชนหมู่บ้านจัดสรร&lt;br&gt;Housholds: 515&lt;br&gt;DensityTH: หนาแน่นน้อย</t>
  </si>
  <si>
    <t>100.593313,13.873915,0</t>
  </si>
  <si>
    <t>นาย ไพรบูรณ์ อาลี</t>
  </si>
  <si>
    <t>081-8129757</t>
  </si>
  <si>
    <t>ชุมชนบางบัว</t>
  </si>
  <si>
    <t>name: &lt;br&gt;description: &lt;br&gt;Zone: กลุ่มเขตกรุงเทพเหนือ&lt;br&gt;Population: 2336&lt;br&gt;District: เขตบางเขน&lt;br&gt;Sub-dist.: แขวงอนุสาวรีย์&lt;br&gt;Contact P.: วรรณิศา หงั่นเปี่ยม&lt;br&gt;Tel.: 061-739-2457&lt;br&gt;Urgnt Need: ต้องการเจลแอลกอฮอล์ล้างมือและหน้ากากอนามัย&lt;br&gt;Comm. Type: ชุมชนแออัด&lt;br&gt;Housholds: 163&lt;br&gt;DensityTH: หนาแน่นปานกลาง</t>
  </si>
  <si>
    <t>100.588374,13.866576,0</t>
  </si>
  <si>
    <t>วรรณิศา หงั่นเปี่ยม</t>
  </si>
  <si>
    <t>061-739-2457</t>
  </si>
  <si>
    <t>ต้องการเจลแอลกอฮอล์ล้างมือและหน้ากากอนามัย</t>
  </si>
  <si>
    <t>ชุมชนอุทิศอนุสรณ์</t>
  </si>
  <si>
    <t>name: &lt;br&gt;description: &lt;br&gt;Zone: กลุ่มเขตกรุงเทพเหนือ&lt;br&gt;Population: 1081&lt;br&gt;District: เขตบางเขน&lt;br&gt;Sub-dist.: แขวงอนุสาวรีย์&lt;br&gt;Contact P.: ละออง เสือศิริ&lt;br&gt;Tel.: 086-760-0892&lt;br&gt;Urgnt Need: &lt;br&gt;Comm. Type: ชุมชนแออัด&lt;br&gt;Housholds: 68&lt;br&gt;DensityTH: หนาแน่นน้อย</t>
  </si>
  <si>
    <t>100.596504,13.871499,0</t>
  </si>
  <si>
    <t>ละออง เสือศิริ</t>
  </si>
  <si>
    <t>086-760-0892</t>
  </si>
  <si>
    <t>ชุมชนเคหะรามอินทรา</t>
  </si>
  <si>
    <t>name: &lt;br&gt;description: &lt;br&gt;Zone: กลุ่มเขตกรุงเทพเหนือ&lt;br&gt;Population: 2466&lt;br&gt;District: เขตบางเขน&lt;br&gt;Sub-dist.: แขวงท่าแร้ง&lt;br&gt;Contact P.: เสกสรรค์ พงศาสกุลโชติ&lt;br&gt;Tel.: 081-618-4739&lt;br&gt;Urgnt Need: -ต้องการเจลแอลกอฮอล์ล้างมือและหน้ากากอนามัยจำนวน 800 หลังคาเรือน (เป็นแถว 322 หลัง และเป็นแฟลต 8 ตึก)&lt;br&gt;-ต้องการให้มีการพ่นยาฆ่าเชื้อไวรัสทุกหลังคาเรือน&lt;br&gt;Comm. Type: เคหะชุมชน&lt;br&gt;Housholds: 573&lt;br&gt;DensityTH: หนาแน่นปานกลาง</t>
  </si>
  <si>
    <t>100.630998,13.857312,0</t>
  </si>
  <si>
    <t>เสกสรรค์ พงศาสกุลโชติ</t>
  </si>
  <si>
    <t>081-618-4739</t>
  </si>
  <si>
    <t>-ต้องการเจลแอลกอฮอล์ล้างมือและหน้ากากอนามัยจำนวน 800 หลังคาเรือน (เป็นแถว 322 หลัง และเป็นแฟลต 8 ตึก)
-ต้องการให้มีการพ่นยาฆ่าเชื้อไวรัสทุกหลังคาเรือน</t>
  </si>
  <si>
    <t>ชุมชนวัดอาวุธ</t>
  </si>
  <si>
    <t>name: &lt;br&gt;description: &lt;br&gt;Zone: กลุ่มเขตกรุงเทพเหนือ&lt;br&gt;Population: 2177&lt;br&gt;District: เขตบางเขน&lt;br&gt;Sub-dist.: แขวงท่าแร้ง&lt;br&gt;Contact P.: กิตติโชต เพ็ชรสุกใส&lt;br&gt;Tel.: 081-984-0583&lt;br&gt;Urgnt Need: -ต้องการหน้ากากอนามัย &lt;br&gt;-ต้องการให้มีการพ่นยาฆ่าเชื้อไวรัสทุกหลังคาเรือน&lt;br&gt;-ต้องการแอลกอฮอล์ล้างมือจำนวน 200 หลังคาเรือน&lt;br&gt;Comm. Type: ชุมชนแออัด&lt;br&gt;Housholds: 169&lt;br&gt;DensityTH: หนาแน่นปานกลาง</t>
  </si>
  <si>
    <t>100.652896,13.881245,0</t>
  </si>
  <si>
    <t>กิตติโชต เพ็ชรสุกใส</t>
  </si>
  <si>
    <t>081-984-0583</t>
  </si>
  <si>
    <t>-ต้องการหน้ากากอนามัย 
-ต้องการให้มีการพ่นยาฆ่าเชื้อไวรัสทุกหลังคาเรือน
-ต้องการแอลกอฮอล์ล้างมือจำนวน 200 หลังคาเรือน</t>
  </si>
  <si>
    <t>ชุมชนเพชรสยาม</t>
  </si>
  <si>
    <t>name: &lt;br&gt;description: &lt;br&gt;Zone: กลุ่มเขตกรุงเทพเหนือ&lt;br&gt;Population: 2033&lt;br&gt;District: เขตบางเขน&lt;br&gt;Sub-dist.: แขวงท่าแร้ง&lt;br&gt;Contact P.: สุรพันธ นิลเพ็ชร&lt;br&gt;Tel.: 081-984-0583&lt;br&gt;Urgnt Need: &lt;br&gt;Comm. Type: ชุมชนเมือง&lt;br&gt;Housholds: 114&lt;br&gt;DensityTH: หนาแน่นปานกลาง</t>
  </si>
  <si>
    <t>100.634591,13.884007,0</t>
  </si>
  <si>
    <t>สุรพันธ นิลเพ็ชร</t>
  </si>
  <si>
    <t>ชุมชนวัชรปราณี</t>
  </si>
  <si>
    <t>name: &lt;br&gt;description: &lt;br&gt;Zone: กลุ่มเขตกรุงเทพเหนือ&lt;br&gt;Population: 2004&lt;br&gt;District: เขตบางเขน&lt;br&gt;Sub-dist.: แขวงท่าแร้ง&lt;br&gt;Contact P.: สา วงค์คลอง&lt;br&gt;Tel.: 089-966-2656&lt;br&gt;Urgnt Need: -ต้องการหน้ากากอนามัย ตามขนาดและจำนวนคน&lt;br&gt;-ต้องการให้มีการพ่นยาฆ่าเชื้อไวรัสทุกหลังคาเรือน&lt;br&gt;-ต้องการแอลกอฮอล์ล้างมือจำนวน 320 หลังคาเรือน&lt;br&gt;Comm. Type: ชุมชนแออัด&lt;br&gt;Housholds: 294&lt;br&gt;DensityTH: หนาแน่นปานกลาง</t>
  </si>
  <si>
    <t>100.648006,13.867896,0</t>
  </si>
  <si>
    <t>สา วงค์คลอง</t>
  </si>
  <si>
    <t>089-966-2656</t>
  </si>
  <si>
    <t>-ต้องการหน้ากากอนามัย ตามขนาดและจำนวนคน
-ต้องการให้มีการพ่นยาฆ่าเชื้อไวรัสทุกหลังคาเรือน
-ต้องการแอลกอฮอล์ล้างมือจำนวน 320 หลังคาเรือน</t>
  </si>
  <si>
    <t>ชุมชนวัดไตรรัตนาราม</t>
  </si>
  <si>
    <t>name: &lt;br&gt;description: &lt;br&gt;Zone: กลุ่มเขตกรุงเทพเหนือ&lt;br&gt;Population: 2521&lt;br&gt;District: เขตบางเขน&lt;br&gt;Sub-dist.: แขวงอนุสาวรีย์&lt;br&gt;Contact P.: สัมพันธ์ มะโนรัตน์&lt;br&gt;Tel.: 086-904-2597&lt;br&gt;Urgnt Need: -สส./สก./เจ้าหน้าที่เขต ควรวางแผนงานในการแจกสิ่งของร่วมกัน&lt;br&gt;-สิ่งที่นำมาแจกจ่ายให้แต่ละหลังคาเรือนไม่ครบถ้วน&lt;br&gt;Comm. Type: ชุมชนเมือง&lt;br&gt;Housholds: 588&lt;br&gt;DensityTH: หนาแน่นปานกลาง</t>
  </si>
  <si>
    <t>100.618379,13.850372,0</t>
  </si>
  <si>
    <t>สัมพันธ์ มะโนรัตน์</t>
  </si>
  <si>
    <t>086-904-2597</t>
  </si>
  <si>
    <t>ชุมชนหมู่บ้านเอี่ยมพานิช</t>
  </si>
  <si>
    <t>name: &lt;br&gt;description: &lt;br&gt;Zone: กลุ่มเขตกรุงเทพเหนือ&lt;br&gt;Population: 2408&lt;br&gt;District: เขตบางเขน&lt;br&gt;Sub-dist.: แขวงอนุสาวรีย์&lt;br&gt;Contact P.: ทนงศักดิ์ สีรังกา&lt;br&gt;Tel.: -&lt;br&gt;Urgnt Need: &lt;br&gt;Comm. Type: ชุมชนหมู่บ้านจัดสรร&lt;br&gt;Housholds: 349&lt;br&gt;DensityTH: หนาแน่นปานกลาง</t>
  </si>
  <si>
    <t>100.613896,13.865885,0</t>
  </si>
  <si>
    <t>ทนงศักดิ์ สีรังกา</t>
  </si>
  <si>
    <t>ชุมชนยิ่งศิริ</t>
  </si>
  <si>
    <t>name: &lt;br&gt;description: &lt;br&gt;Zone: กลุ่มเขตกรุงเทพเหนือ&lt;br&gt;Population: 2480&lt;br&gt;District: เขตบางเขน&lt;br&gt;Sub-dist.: แขวงอนุสาวรีย์&lt;br&gt;Contact P.: พจนันท์ บุญประเสริฐ&lt;br&gt;Tel.: 097-068-1174&lt;br&gt;Urgnt Need: &lt;br&gt;Comm. Type: ชุมชนเมือง&lt;br&gt;Housholds: 68&lt;br&gt;DensityTH: หนาแน่นปานกลาง</t>
  </si>
  <si>
    <t>100.593649,13.883287,0</t>
  </si>
  <si>
    <t>พจนันท์ บุญประเสริฐ</t>
  </si>
  <si>
    <t>097-068-1174</t>
  </si>
  <si>
    <t>ชุมชนร่วมใจพัฒนาเหนือ</t>
  </si>
  <si>
    <t>name: &lt;br&gt;description: &lt;br&gt;Zone: กลุ่มเขตกรุงเทพเหนือ&lt;br&gt;Population: 1499&lt;br&gt;District: เขตบางเขน&lt;br&gt;Sub-dist.: แขวงอนุสาวรีย์&lt;br&gt;Contact P.: ชัยรัตน์ เลี้ยงบุตร&lt;br&gt;Tel.: 085-119-5162&lt;br&gt;Urgnt Need: ต้องการให้มีการพ่นยาฆ่าเชื้อไวรัส จำนวน 294 หลังคาเรือน&lt;br&gt;Comm. Type: ชุมชนแออัด&lt;br&gt;Housholds: 253&lt;br&gt;DensityTH: หนาแน่นน้อย</t>
  </si>
  <si>
    <t>100.601827,13.892664,0</t>
  </si>
  <si>
    <t>ชัยรัตน์ เลี้ยงบุตร</t>
  </si>
  <si>
    <t>085-119-5162</t>
  </si>
  <si>
    <t>ต้องการให้มีการพ่นยาฆ่าเชื้อไวรัส จำนวน 294 หลังคาเรือน</t>
  </si>
  <si>
    <t>ชุมชนซอยน้ำใส</t>
  </si>
  <si>
    <t>name: &lt;br&gt;description: &lt;br&gt;Zone: กลุ่มเขตกรุงเทพเหนือ&lt;br&gt;Population: 2365&lt;br&gt;District: เขตบางเขน&lt;br&gt;Sub-dist.: แขวงอนุสาวรีย์&lt;br&gt;Contact P.: สุมาทร์ บุญเชิด&lt;br&gt;Tel.: 085-9008404&lt;br&gt;Urgnt Need: -พ่นยาฆ่าเชื้อไวรัสทุกหลังคาเรือน&lt;br&gt;-เจลแอลกอฮอล์ล้างมือทุกหลังคาเรือน&lt;br&gt;จำนวน 250 หลังคาเรือน&lt;br&gt;Comm. Type: &lt;br&gt;Housholds: &lt;br&gt;DensityTH: หนาแน่นปานกลาง</t>
  </si>
  <si>
    <t>100.595795,13.884734,0</t>
  </si>
  <si>
    <t>สุมาทร์ บุญเชิด</t>
  </si>
  <si>
    <t>085-9008404</t>
  </si>
  <si>
    <t>-พ่นยาฆ่าเชื้อไวรัสทุกหลังคาเรือน
-เจลแอลกอฮอล์ล้างมือทุกหลังคาเรือน
จำนวน 250 หลังคาเรือน</t>
  </si>
  <si>
    <t>ชุมชนหมู่บ้านอนันต์สุขสันต์รุ่น 18-20</t>
  </si>
  <si>
    <t>name: &lt;br&gt;description: &lt;br&gt;Zone: กลุ่มเขตกรุงเทพเหนือ&lt;br&gt;Population: 2826&lt;br&gt;District: เขตบางเขน&lt;br&gt;Sub-dist.: แขวงท่าแร้ง&lt;br&gt;Contact P.: สมเกียรติ สุวรรณะ&lt;br&gt;Tel.: 080-246-1166&lt;br&gt;Urgnt Need: &lt;br&gt;Comm. Type: &lt;br&gt;Housholds: &lt;br&gt;DensityTH: หนาแน่นปานกลาง</t>
  </si>
  <si>
    <t>100.633791,13.881241,0</t>
  </si>
  <si>
    <t>สมเกียรติ สุวรรณะ</t>
  </si>
  <si>
    <t>080-246-1166</t>
  </si>
  <si>
    <t>ชุมชนสุขฤดี</t>
  </si>
  <si>
    <t>name: &lt;br&gt;description: &lt;br&gt;Zone: กลุ่มเขตกรุงเทพเหนือ&lt;br&gt;Population: 1716&lt;br&gt;District: เขตบางเขน&lt;br&gt;Sub-dist.: แขวงท่าแร้ง&lt;br&gt;Contact P.: เริงชัย พลธร&lt;br&gt;Tel.: 06-4220-8947&lt;br&gt;Urgnt Need: &lt;br&gt;Comm. Type: ชุมชนเมือง&lt;br&gt;Housholds: 214&lt;br&gt;DensityTH: หนาแน่นน้อย</t>
  </si>
  <si>
    <t>100.650007,13.869759,0</t>
  </si>
  <si>
    <t>เริงชัย พลธร</t>
  </si>
  <si>
    <t>06-4220-8947</t>
  </si>
  <si>
    <t>ชุมชนร่วมพัฒนา 33</t>
  </si>
  <si>
    <t>name: &lt;br&gt;description: &lt;br&gt;Zone: กลุ่มเขตกรุงเทพเหนือ&lt;br&gt;Population: 1975&lt;br&gt;District: เขตบางเขน&lt;br&gt;Sub-dist.: แขวงอนุสาวรีย์&lt;br&gt;Contact P.: ณรงค์เดช อินทร์จันทร์&lt;br&gt;Tel.: 099-446-2320&lt;br&gt;Urgnt Need: -พ่นยาฆ่าเชื้อไวรัสทุกหลังคาเรือน&lt;br&gt;-แจกแอลกอฮอล์ล้างมือทุกหลังคาเรือน&lt;br&gt;จำนวน 150 หลังคาเรือน&lt;br&gt;Comm. Type: ชุมชนเมือง&lt;br&gt;Housholds: 435&lt;br&gt;DensityTH: หนาแน่นน้อย</t>
  </si>
  <si>
    <t>100.61904,13.878553,0</t>
  </si>
  <si>
    <t>ณรงค์เดช อินทร์จันทร์</t>
  </si>
  <si>
    <t>099-446-2320</t>
  </si>
  <si>
    <t>-พ่นยาฆ่าเชื้อไวรัสทุกหลังคาเรือน
-แจกแอลกอฮอล์ล้างมือทุกหลังคาเรือน
จำนวน 150 หลังคาเรือน</t>
  </si>
  <si>
    <t>ชุมชนร่วมใจพัฒนาใต้</t>
  </si>
  <si>
    <t>name: &lt;br&gt;description: &lt;br&gt;Zone: กลุ่มเขตกรุงเทพเหนือ&lt;br&gt;Population: 2062&lt;br&gt;District: เขตบางเขน&lt;br&gt;Sub-dist.: แขวงอนุสาวรีย์&lt;br&gt;Contact P.: ธันยนันท์ เปลี่ยนสมัย&lt;br&gt;Tel.: 084-134-1428&lt;br&gt;Urgnt Need: ต้องการเจลแอลกอฮอล์ล้างมือและหน้ากากอนามัย&lt;br&gt;Comm. Type: ชุมชนแออัด&lt;br&gt;Housholds: 165&lt;br&gt;DensityTH: หนาแน่นปานกลาง</t>
  </si>
  <si>
    <t>100.596587,13.880212,0</t>
  </si>
  <si>
    <t>ธันยนันท์ เปลี่ยนสมัย</t>
  </si>
  <si>
    <t>084-134-1428</t>
  </si>
  <si>
    <t>ชุมชนแผ่นดินทองวัดแสนเกษม</t>
  </si>
  <si>
    <t>name: &lt;br&gt;description: &lt;br&gt;Zone: กลุ่มกรุงเทพตะวันออก&lt;br&gt;Population: 206&lt;br&gt;District: เขตหนองจอก&lt;br&gt;Sub-dist.: แขวงคลองสิบสอง&lt;br&gt;Contact P.: นาย อนันต์ เข็มทอง&lt;br&gt;Tel.: 081-6925172&lt;br&gt;Urgnt Need: &lt;br&gt;Comm. Type: ชุมชนชานเมือง&lt;br&gt;Housholds: 196&lt;br&gt;DensityTH: หนาแน่นน้อย</t>
  </si>
  <si>
    <t>100.892814,13.920358,0</t>
  </si>
  <si>
    <t>เขตหนองจอก</t>
  </si>
  <si>
    <t>แขวงคลองสิบสอง</t>
  </si>
  <si>
    <t>นาย อนันต์ เข็มทอง</t>
  </si>
  <si>
    <t>081-6925172</t>
  </si>
  <si>
    <t>ชุมชนแผ่นดินทองอัลฮิดายะห์</t>
  </si>
  <si>
    <t>name: &lt;br&gt;description: &lt;br&gt;Zone: กลุ่มกรุงเทพตะวันออก&lt;br&gt;Population: 259&lt;br&gt;District: เขตหนองจอก&lt;br&gt;Sub-dist.: แขวงคลองสิบ&lt;br&gt;Contact P.: นาย คทาวุธ เลาะหมุด&lt;br&gt;Tel.: 086-9761998&lt;br&gt;Urgnt Need: &lt;br&gt;Comm. Type: ชุมชนชานเมือง&lt;br&gt;Housholds: 120&lt;br&gt;DensityTH: หนาแน่นน้อย</t>
  </si>
  <si>
    <t>100.849259,13.891726,0</t>
  </si>
  <si>
    <t>แขวงคลองสิบ</t>
  </si>
  <si>
    <t>นาย คทาวุธ เลาะหมุด</t>
  </si>
  <si>
    <t>086-9761998</t>
  </si>
  <si>
    <t>ชุมชนแผ่นดินทองดารุ้ลฮาซานัย</t>
  </si>
  <si>
    <t>name: &lt;br&gt;description: &lt;br&gt;Zone: กลุ่มกรุงเทพตะวันออก&lt;br&gt;Population: 346&lt;br&gt;District: เขตหนองจอก&lt;br&gt;Sub-dist.: แขวงคลองสิบ&lt;br&gt;Contact P.: นาย อนันต์ อับบัส&lt;br&gt;Tel.: 081-7426801&lt;br&gt;Urgnt Need: &lt;br&gt;Comm. Type: ชุมชนชานเมือง&lt;br&gt;Housholds: 234&lt;br&gt;DensityTH: หนาแน่นน้อย</t>
  </si>
  <si>
    <t>100.839623,13.930653,0</t>
  </si>
  <si>
    <t>นาย อนันต์ อับบัส</t>
  </si>
  <si>
    <t>081-7426801</t>
  </si>
  <si>
    <t>ชุมชนแผ่นดินทองสะฟีรุสซาลาม</t>
  </si>
  <si>
    <t>name: &lt;br&gt;description: &lt;br&gt;Zone: กลุ่มกรุงเทพตะวันออก&lt;br&gt;Population: 212&lt;br&gt;District: เขตหนองจอก&lt;br&gt;Sub-dist.: แขวงคลองสิบ&lt;br&gt;Contact P.: นาง มาลี จันโต&lt;br&gt;Tel.: 089-1167202&lt;br&gt;Urgnt Need: -ต้องการหน้ากากอนามัยและเจลล้างมือ&lt;br&gt;-ต้องการถุงยังชีพ&lt;br&gt;Comm. Type: ชุมชนชานเมือง&lt;br&gt;Housholds: 124&lt;br&gt;DensityTH: หนาแน่นน้อย</t>
  </si>
  <si>
    <t>100.811146,13.922367,0</t>
  </si>
  <si>
    <t>นาง มาลี จันโต</t>
  </si>
  <si>
    <t>089-1167202</t>
  </si>
  <si>
    <t>ชุมชนแผ่นดินทองวัดสามง่าม</t>
  </si>
  <si>
    <t>name: &lt;br&gt;description: &lt;br&gt;Zone: กลุ่มกรุงเทพตะวันออก&lt;br&gt;Population: 785&lt;br&gt;District: เขตหนองจอก&lt;br&gt;Sub-dist.: แขวงคู้ฝั่งเหนือ&lt;br&gt;Contact P.: นางสาว นางสาวสมสุข ภู่สําลี&lt;br&gt;Tel.: 081-2464072&lt;br&gt;Urgnt Need: -ต้องการหน้ากากอนามัยและเจลล้างมือ&lt;br&gt;-ต้องการถุงยังชีพ&lt;br&gt;Comm. Type: ชุมชนชานเมือง&lt;br&gt;Housholds: 206&lt;br&gt;DensityTH: หนาแน่นน้อย</t>
  </si>
  <si>
    <t>100.807154,13.888659,0</t>
  </si>
  <si>
    <t>แขวงคู้ฝั่งเหนือ</t>
  </si>
  <si>
    <t>นางสาว นางสาวสมสุข ภู่สําลี</t>
  </si>
  <si>
    <t>081-2464072</t>
  </si>
  <si>
    <t>ชุมชนแผ่นดินทองยายชุ่มอุทิศ</t>
  </si>
  <si>
    <t>name: &lt;br&gt;description: &lt;br&gt;Zone: กลุ่มกรุงเทพตะวันออก&lt;br&gt;Population: 326&lt;br&gt;District: เขตหนองจอก&lt;br&gt;Sub-dist.: แขวงคู้ฝั่งเหนือ&lt;br&gt;Contact P.: นางสาว อารายา ทรัพย์สมาน&lt;br&gt;Tel.: 081-5650491&lt;br&gt;Urgnt Need: &lt;br&gt;Comm. Type: ชุมชนชานเมือง&lt;br&gt;Housholds: 50&lt;br&gt;DensityTH: หนาแน่นน้อย</t>
  </si>
  <si>
    <t>100.797893,13.861841,0</t>
  </si>
  <si>
    <t>นางสาว อารายา ทรัพย์สมาน</t>
  </si>
  <si>
    <t>081-5650491</t>
  </si>
  <si>
    <t>ชุมชนแผ่นดินทองบาหยัน 2</t>
  </si>
  <si>
    <t>name: &lt;br&gt;description: &lt;br&gt;Zone: กลุ่มกรุงเทพตะวันออก&lt;br&gt;Population: 366&lt;br&gt;District: เขตหนองจอก&lt;br&gt;Sub-dist.: แขวงหนองจอก&lt;br&gt;Contact P.: นาย ประวิทย์ คลับคล้าย&lt;br&gt;Tel.: 086-5727480&lt;br&gt;Urgnt Need: -ต้องการหน้ากากอนามัยและเจลล้างมือ&lt;br&gt;-ต้องการถุงยังชีพ&lt;br&gt;Comm. Type: ชุมชนชานเมือง&lt;br&gt;Housholds: 176&lt;br&gt;DensityTH: หนาแน่นน้อย</t>
  </si>
  <si>
    <t>100.832734,13.86748,0</t>
  </si>
  <si>
    <t>แขวงหนองจอก</t>
  </si>
  <si>
    <t>นาย ประวิทย์ คลับคล้าย</t>
  </si>
  <si>
    <t>086-5727480</t>
  </si>
  <si>
    <t>ชุมชนแผ่นดินทองอัรเราะห์มาน</t>
  </si>
  <si>
    <t>name: &lt;br&gt;description: &lt;br&gt;Zone: กลุ่มกรุงเทพตะวันออก&lt;br&gt;Population: 192&lt;br&gt;District: เขตหนองจอก&lt;br&gt;Sub-dist.: แขวงหนองจอก&lt;br&gt;Contact P.: นาย สมบัติ ซูโอ๊ะ&lt;br&gt;Tel.: 081-207-8615&lt;br&gt;Urgnt Need: &lt;br&gt;Comm. Type: ชุมชนชานเมือง&lt;br&gt;Housholds: 62&lt;br&gt;DensityTH: หนาแน่นน้อย</t>
  </si>
  <si>
    <t>100.848288,13.881239,0</t>
  </si>
  <si>
    <t>นาย สมบัติ ซูโอ๊ะ</t>
  </si>
  <si>
    <t>081-207-8615</t>
  </si>
  <si>
    <t>ชุมชนแผ่นดินทองดารุสซุนนี</t>
  </si>
  <si>
    <t>name: &lt;br&gt;description: &lt;br&gt;Zone: กลุ่มกรุงเทพตะวันออก&lt;br&gt;Population: 539&lt;br&gt;District: เขตหนองจอก&lt;br&gt;Sub-dist.: แขวงหนองจอก&lt;br&gt;Contact P.: นาย พงศ์นรินทร์ อิมามี&lt;br&gt;Tel.: 02548-2146&lt;br&gt;Urgnt Need: &lt;br&gt;Comm. Type: ชุมชนชานเมือง&lt;br&gt;Housholds: 89&lt;br&gt;DensityTH: หนาแน่นน้อย</t>
  </si>
  <si>
    <t>100.847994,13.866498,0</t>
  </si>
  <si>
    <t>นาย พงศ์นรินทร์ อิมามี</t>
  </si>
  <si>
    <t>02548-2146</t>
  </si>
  <si>
    <t>ชุมชนแผ่นดินทองอัลฮุดา</t>
  </si>
  <si>
    <t>name: &lt;br&gt;description: &lt;br&gt;Zone: กลุ่มกรุงเทพตะวันออก&lt;br&gt;Population: 279&lt;br&gt;District: เขตหนองจอก&lt;br&gt;Sub-dist.: แขวงหนองจอก&lt;br&gt;Contact P.: นางสาว ณฐลีย์ นีละไพจิตร&lt;br&gt;Tel.: 087-047-6228&lt;br&gt;Urgnt Need: &lt;br&gt;Comm. Type: ชุมชนชานเมือง&lt;br&gt;Housholds: 163&lt;br&gt;DensityTH: หนาแน่นน้อย</t>
  </si>
  <si>
    <t>100.860925,13.862931,0</t>
  </si>
  <si>
    <t>นางสาว ณฐลีย์ นีละไพจิตร</t>
  </si>
  <si>
    <t>087-047-6228</t>
  </si>
  <si>
    <t>ชุมชนแผ่นดินทองนูรุดดีน</t>
  </si>
  <si>
    <t>name: &lt;br&gt;description: &lt;br&gt;Zone: กลุ่มกรุงเทพตะวันออก&lt;br&gt;Population: 339&lt;br&gt;District: เขตหนองจอก&lt;br&gt;Sub-dist.: แขวงหนองจอก&lt;br&gt;Contact P.: นาย วินัย สุไลมาน&lt;br&gt;Tel.: 084-102-0305&lt;br&gt;Urgnt Need: &lt;br&gt;Comm. Type: ชุมชนชานเมือง&lt;br&gt;Housholds: 191&lt;br&gt;DensityTH: หนาแน่นน้อย</t>
  </si>
  <si>
    <t>100.880337,13.870588,0</t>
  </si>
  <si>
    <t>นาย วินัย สุไลมาน</t>
  </si>
  <si>
    <t>084-102-0305</t>
  </si>
  <si>
    <t>ชุมชนแผ่นดินทองฮาซานุดดีน</t>
  </si>
  <si>
    <t>name: &lt;br&gt;description: &lt;br&gt;Zone: กลุ่มกรุงเทพตะวันออก&lt;br&gt;Population: 146&lt;br&gt;District: เขตหนองจอก&lt;br&gt;Sub-dist.: แขวงหนองจอก&lt;br&gt;Contact P.: นาย มาลีซี เงินตรา&lt;br&gt;Tel.: 084-158-9267&lt;br&gt;Urgnt Need: -ต้องการหน้ากากอนามัยและเจลล้างมือ&lt;br&gt;-ต้องการถุงยังชีพ&lt;br&gt;Comm. Type: ชุมชนชานเมือง&lt;br&gt;Housholds: 80&lt;br&gt;DensityTH: หนาแน่นน้อย</t>
  </si>
  <si>
    <t>100.898328,13.856053,0</t>
  </si>
  <si>
    <t>นาย มาลีซี เงินตรา</t>
  </si>
  <si>
    <t>084-158-9267</t>
  </si>
  <si>
    <t>ชุมชนแผ่นดินทองภักดีธรรม</t>
  </si>
  <si>
    <t>name: &lt;br&gt;description: &lt;br&gt;Zone: กลุ่มกรุงเทพตะวันออก&lt;br&gt;Population: 251&lt;br&gt;District: เขตหนองจอก&lt;br&gt;Sub-dist.: แขวงโคกแฝด&lt;br&gt;Contact P.: นาย มนัส พูนพอกสิน&lt;br&gt;Tel.: 085-1185786&lt;br&gt;Urgnt Need: -ต้องการหน้ากากอนามัยและเจลล้างมือ&lt;br&gt;-ต้องการถุงยังชีพ&lt;br&gt;Comm. Type: ชุมชนชานเมือง&lt;br&gt;Housholds: 67&lt;br&gt;DensityTH: หนาแน่นน้อย</t>
  </si>
  <si>
    <t>100.807896,13.846763,0</t>
  </si>
  <si>
    <t>แขวงโคกแฝด</t>
  </si>
  <si>
    <t>นาย มนัส พูนพอกสิน</t>
  </si>
  <si>
    <t>085-1185786</t>
  </si>
  <si>
    <t>ชุมชนแผ่นดินทองคอยรุตตั๊กวา</t>
  </si>
  <si>
    <t>name: &lt;br&gt;description: &lt;br&gt;Zone: กลุ่มกรุงเทพตะวันออก&lt;br&gt;Population: 0&lt;br&gt;District: เขตหนองจอก&lt;br&gt;Sub-dist.: แขวงโคกแฝด&lt;br&gt;Contact P.: นาย สมใจ มณี&lt;br&gt;Tel.: 087-3361466&lt;br&gt;Urgnt Need: &lt;br&gt;Comm. Type: ชุมชนชานเมือง&lt;br&gt;Housholds: 169&lt;br&gt;DensityTH: ไม่ทราบข้อมูล</t>
  </si>
  <si>
    <t>#icon-1603-757575</t>
  </si>
  <si>
    <t>100.829802,13.833244,0</t>
  </si>
  <si>
    <t>นาย สมใจ มณี</t>
  </si>
  <si>
    <t>087-3361466</t>
  </si>
  <si>
    <t>ไม่ทราบข้อมูล</t>
  </si>
  <si>
    <t>ชุมชนแผ่นดินทองคอยรุดดีน</t>
  </si>
  <si>
    <t>name: &lt;br&gt;description: &lt;br&gt;Zone: กลุ่มกรุงเทพตะวันออก&lt;br&gt;Population: 472&lt;br&gt;District: เขตหนองจอก&lt;br&gt;Sub-dist.: แขวงโคกแฝด&lt;br&gt;Contact P.: นาย เชิดพันธ์ เตี่ยไพบูลย์&lt;br&gt;Tel.: 086-345-1883&lt;br&gt;Urgnt Need: -ต้องการหน้ากากอนามัยและเจลล้างมือ&lt;br&gt;-ต้องการถุงยังชีพ&lt;br&gt;Comm. Type: ชุมชนชานเมือง&lt;br&gt;Housholds: 132&lt;br&gt;DensityTH: หนาแน่นน้อย</t>
  </si>
  <si>
    <t>100.849457,13.827026,0</t>
  </si>
  <si>
    <t>นาย เชิดพันธ์ เตี่ยไพบูลย์</t>
  </si>
  <si>
    <t>086-345-1883</t>
  </si>
  <si>
    <t>ชุมชนแผ่นดินทองหมู่ 5 กระทุ่มราย</t>
  </si>
  <si>
    <t>name: &lt;br&gt;description: &lt;br&gt;Zone: กลุ่มกรุงเทพตะวันออก&lt;br&gt;Population: 871&lt;br&gt;District: เขตหนองจอก&lt;br&gt;Sub-dist.: แขวงกระทุ่มราย&lt;br&gt;Contact P.: นาย ศรีศักดิ์ แสงสุข&lt;br&gt;Tel.: 08-1295-6956&lt;br&gt;Urgnt Need: &lt;br&gt;Comm. Type: &lt;br&gt;Housholds: &lt;br&gt;DensityTH: หนาแน่นน้อย</t>
  </si>
  <si>
    <t>100.877518,13.851183,0</t>
  </si>
  <si>
    <t>แขวงกระทุ่มราย</t>
  </si>
  <si>
    <t>นาย ศรีศักดิ์ แสงสุข</t>
  </si>
  <si>
    <t>08-1295-6956</t>
  </si>
  <si>
    <t>ชุมชนแผ่นดินทองอัลฮาดีย์</t>
  </si>
  <si>
    <t>name: &lt;br&gt;description: &lt;br&gt;Zone: กลุ่มกรุงเทพตะวันออก&lt;br&gt;Population: 465&lt;br&gt;District: เขตหนองจอก&lt;br&gt;Sub-dist.: แขวงกระทุ่มราย&lt;br&gt;Contact P.: นาย ดํารง สุลัยหมัด&lt;br&gt;Tel.: 08-1643-0228&lt;br&gt;Urgnt Need: -ต้องการหน้ากากอนามัยและเจลล้างมือ&lt;br&gt;-ต้องการถุงยังชีพ&lt;br&gt;Comm. Type: ชุมชนชานเมือง&lt;br&gt;Housholds: 108&lt;br&gt;DensityTH: หนาแน่นน้อย</t>
  </si>
  <si>
    <t>100.88567,13.849386,0</t>
  </si>
  <si>
    <t>นาย ดํารง สุลัยหมัด</t>
  </si>
  <si>
    <t>08-1643-0228</t>
  </si>
  <si>
    <t>ชุมชนแผ่นดินทองนูรุ้ลยากีน</t>
  </si>
  <si>
    <t>name: &lt;br&gt;description: &lt;br&gt;Zone: กลุ่มกรุงเทพตะวันออก&lt;br&gt;Population: 398&lt;br&gt;District: เขตหนองจอก&lt;br&gt;Sub-dist.: แขวงกระทุ่มราย&lt;br&gt;Contact P.: นาย ทวีศักดิ์ พิมพ์สําฤทธิ์&lt;br&gt;Tel.: 08-1409-2321&lt;br&gt;Urgnt Need: &lt;br&gt;Comm. Type: ชุมชนชานเมือง&lt;br&gt;Housholds: 99&lt;br&gt;DensityTH: หนาแน่นน้อย</t>
  </si>
  <si>
    <t>100.896984,13.843574,0</t>
  </si>
  <si>
    <t>นาย ทวีศักดิ์ พิมพ์สําฤทธิ์</t>
  </si>
  <si>
    <t>08-1409-2321</t>
  </si>
  <si>
    <t>ชุมชนแผ่นดินทองดารุ้ลฆอนี</t>
  </si>
  <si>
    <t>name: &lt;br&gt;description: &lt;br&gt;Zone: กลุ่มกรุงเทพตะวันออก&lt;br&gt;Population: 146&lt;br&gt;District: เขตหนองจอก&lt;br&gt;Sub-dist.: แขวงกระทุ่มราย&lt;br&gt;Contact P.: นาย กฤษดา แสงสุข&lt;br&gt;Tel.: 08-9793-3841&lt;br&gt;Urgnt Need: &lt;br&gt;Comm. Type: ชุมชนชานเมือง&lt;br&gt;Housholds: 72&lt;br&gt;DensityTH: หนาแน่นน้อย</t>
  </si>
  <si>
    <t>100.911575,13.826115,0</t>
  </si>
  <si>
    <t>นาย กฤษดา แสงสุข</t>
  </si>
  <si>
    <t>08-9793-3841</t>
  </si>
  <si>
    <t>ชุมชนแผ่นดินทองวัดลำผักชี</t>
  </si>
  <si>
    <t>name: &lt;br&gt;description: &lt;br&gt;Zone: กลุ่มกรุงเทพตะวันออก&lt;br&gt;Population: 19&lt;br&gt;District: เขตหนองจอก&lt;br&gt;Sub-dist.: แขวงลำผักชี&lt;br&gt;Contact P.: นางสาว สายพิณ นุชเจริญ&lt;br&gt;Tel.: 083-7783440&lt;br&gt;Urgnt Need: ต้องการหน้ากากอนามัยและเจลล้างมือ&lt;br&gt;Comm. Type: ชุมชนชานเมือง&lt;br&gt;Housholds: 71&lt;br&gt;DensityTH: หนาแน่นน้อย</t>
  </si>
  <si>
    <t>100.83904,13.788944,0</t>
  </si>
  <si>
    <t>แขวงลำผักชี</t>
  </si>
  <si>
    <t>นางสาว สายพิณ นุชเจริญ</t>
  </si>
  <si>
    <t>083-7783440</t>
  </si>
  <si>
    <t>ชุมชนแผ่นดินทองดารุ้ลนาซีฮะห์</t>
  </si>
  <si>
    <t>name: &lt;br&gt;description: &lt;br&gt;Zone: กลุ่มกรุงเทพตะวันออก&lt;br&gt;Population: 565&lt;br&gt;District: เขตหนองจอก&lt;br&gt;Sub-dist.: แขวงลำผักชี&lt;br&gt;Contact P.: นาย เฉลิมชน คงสมใจ&lt;br&gt;Tel.: 098-8278544&lt;br&gt;Urgnt Need: &lt;br&gt;Comm. Type: ชุมชนชานเมือง&lt;br&gt;Housholds: 270&lt;br&gt;DensityTH: หนาแน่นน้อย</t>
  </si>
  <si>
    <t>100.858303,13.800941,0</t>
  </si>
  <si>
    <t>นาย เฉลิมชน คงสมใจ</t>
  </si>
  <si>
    <t>098-8278544</t>
  </si>
  <si>
    <t>ชุมชนแผ่นดินทองดารุ้ลอะมาน</t>
  </si>
  <si>
    <t>name: &lt;br&gt;description: &lt;br&gt;Zone: กลุ่มกรุงเทพตะวันออก&lt;br&gt;Population: 93&lt;br&gt;District: เขตหนองจอก&lt;br&gt;Sub-dist.: แขวงลำต้อยติ่ง&lt;br&gt;Contact P.: นาย ฮานาฟี ชมดอกไม้&lt;br&gt;Tel.: 089-0695795&lt;br&gt;Urgnt Need: &lt;br&gt;Comm. Type: ชุมชนชานเมือง&lt;br&gt;Housholds: 176&lt;br&gt;DensityTH: หนาแน่นน้อย</t>
  </si>
  <si>
    <t>100.879993,13.783431,0</t>
  </si>
  <si>
    <t>แขวงลำต้อยติ่ง</t>
  </si>
  <si>
    <t>นาย ฮานาฟี ชมดอกไม้</t>
  </si>
  <si>
    <t>089-0695795</t>
  </si>
  <si>
    <t>ชุมชนแผ่นดินทองวัดลำต้อยติ่ง</t>
  </si>
  <si>
    <t>name: &lt;br&gt;description: &lt;br&gt;Zone: กลุ่มกรุงเทพตะวันออก&lt;br&gt;Population: 212&lt;br&gt;District: เขตหนองจอก&lt;br&gt;Sub-dist.: แขวงลำต้อยติ่ง&lt;br&gt;Contact P.: นาย เชาวฤทธิ์ พรมดี&lt;br&gt;Tel.: 081-0134090&lt;br&gt;Urgnt Need: -ต้องการหน้ากากอนามัยและเจลล้างมือ&lt;br&gt;-ต้องการถุงยังชีพ&lt;br&gt;Comm. Type: ชุมชนชานเมือง&lt;br&gt;Housholds: 193&lt;br&gt;DensityTH: หนาแน่นน้อย</t>
  </si>
  <si>
    <t>100.886674,13.753459,0</t>
  </si>
  <si>
    <t>นาย เชาวฤทธิ์ พรมดี</t>
  </si>
  <si>
    <t>081-0134090</t>
  </si>
  <si>
    <t>ชุมชนหมู่บ้านพัฒนา หมู่ 12-13</t>
  </si>
  <si>
    <t>name: &lt;br&gt;description: &lt;br&gt;Zone: กลุ่มกรุงเทพตะวันออก&lt;br&gt;Population: 19&lt;br&gt;District: เขตหนองจอก&lt;br&gt;Sub-dist.: แขวงคลองสิบ&lt;br&gt;Contact P.: นาย สมรรถ สนนุกิจ&lt;br&gt;Tel.: 096-6175474&lt;br&gt;Urgnt Need: -ต้องการหน้ากากอนามัยและเจลล้างมือ&lt;br&gt;-ต้องการถุงยังชีพ&lt;br&gt;Comm. Type: &lt;br&gt;Housholds: &lt;br&gt;DensityTH: หนาแน่นน้อย</t>
  </si>
  <si>
    <t>100.831977,13.906775,0</t>
  </si>
  <si>
    <t>นาย สมรรถ สนนุกิจ</t>
  </si>
  <si>
    <t>096-6175474</t>
  </si>
  <si>
    <t>ชุมชนแผ่นดินทองอินดารุ้ลมีนา</t>
  </si>
  <si>
    <t>name: &lt;br&gt;description: &lt;br&gt;Zone: กลุ่มกรุงเทพตะวันออก&lt;br&gt;Population: 13&lt;br&gt;District: เขตหนองจอก&lt;br&gt;Sub-dist.: แขวงกระทุ่มราย&lt;br&gt;Contact P.: นาย วินัย สุไลมาน&lt;br&gt;Tel.: 08-9123-3034&lt;br&gt;Urgnt Need: ต้องการถุงยังชีพ&lt;br&gt;Comm. Type: ชุมชนชานเมือง&lt;br&gt;Housholds: 101&lt;br&gt;DensityTH: หนาแน่นน้อย</t>
  </si>
  <si>
    <t>100.887878,13.829367,0</t>
  </si>
  <si>
    <t>08-9123-3034</t>
  </si>
  <si>
    <t>ต้องการถุงยังชีพ</t>
  </si>
  <si>
    <t>ชุมชนแผ่นดินทองบ้านกระทุ่มราย</t>
  </si>
  <si>
    <t>name: &lt;br&gt;description: &lt;br&gt;Zone: กลุ่มกรุงเทพตะวันออก&lt;br&gt;Population: 751&lt;br&gt;District: เขตหนองจอก&lt;br&gt;Sub-dist.: แขวงโคกแฝด&lt;br&gt;Contact P.: นาย สุรัตน์ เทียนมณี&lt;br&gt;Tel.: 092-2606528&lt;br&gt;Urgnt Need: &lt;br&gt;Comm. Type: ชุมชนชานเมือง&lt;br&gt;Housholds: 176&lt;br&gt;DensityTH: หนาแน่นน้อย</t>
  </si>
  <si>
    <t>100.843337,13.855455,0</t>
  </si>
  <si>
    <t>นาย สุรัตน์ เทียนมณี</t>
  </si>
  <si>
    <t>092-2606528</t>
  </si>
  <si>
    <t>ชุมชนแผ่นดินทองออมสินพัฒนา</t>
  </si>
  <si>
    <t>name: &lt;br&gt;description: &lt;br&gt;Zone: กลุ่มกรุงเทพตะวันออก&lt;br&gt;Population: 858&lt;br&gt;District: เขตหนองจอก&lt;br&gt;Sub-dist.: แขวงกระทุ่มราย&lt;br&gt;Contact P.: นาง ฟูอะ เทียนมณี&lt;br&gt;Tel.: 02-54326921&lt;br&gt;Urgnt Need: &lt;br&gt;Comm. Type: ชุมชนชานเมือง&lt;br&gt;Housholds: 37&lt;br&gt;DensityTH: หนาแน่นน้อย</t>
  </si>
  <si>
    <t>100.84889,13.855957,0</t>
  </si>
  <si>
    <t>นาง ฟูอะ เทียนมณี</t>
  </si>
  <si>
    <t>02-54326921</t>
  </si>
  <si>
    <t>ชุมชนแผ่นดินทองสุกกาทอง</t>
  </si>
  <si>
    <t>name: &lt;br&gt;description: &lt;br&gt;Zone: กลุ่มกรุงเทพตะวันออก&lt;br&gt;Population: 1520&lt;br&gt;District: เขตหนองจอก&lt;br&gt;Sub-dist.: แขวงคู้ฝั่งเหนือ&lt;br&gt;Contact P.: นาย คมสัน สุบรรณรัตน์&lt;br&gt;Tel.: 098-358-4972&lt;br&gt;Urgnt Need: &lt;br&gt;Comm. Type: ชุมชนชานเมือง&lt;br&gt;Housholds: 81&lt;br&gt;DensityTH: หนาแน่นน้อย</t>
  </si>
  <si>
    <t>100.799781,13.851701,0</t>
  </si>
  <si>
    <t>นาย คมสัน สุบรรณรัตน์</t>
  </si>
  <si>
    <t>098-358-4972</t>
  </si>
  <si>
    <t>ชุมชนแผ่นดินทองคู้บนพัฒนา</t>
  </si>
  <si>
    <t>name: &lt;br&gt;description: &lt;br&gt;Zone: กลุ่มกรุงเทพตะวันออก&lt;br&gt;Population: 765&lt;br&gt;District: เขตหนองจอก&lt;br&gt;Sub-dist.: แขวงคู้ฝั่งเหนือ&lt;br&gt;Contact P.: นาย สนั่น จันทร์สุก&lt;br&gt;Tel.: 084-6460849&lt;br&gt;Urgnt Need: -ต้องการหน้ากากอนามัยและเจลล้างมือ&lt;br&gt;-ต้องการถุงยังชีพ&lt;br&gt;Comm. Type: ชุมชนชานเมือง&lt;br&gt;Housholds: 191&lt;br&gt;DensityTH: หนาแน่นน้อย</t>
  </si>
  <si>
    <t>100.82152,13.8562,0</t>
  </si>
  <si>
    <t>นาย สนั่น จันทร์สุก</t>
  </si>
  <si>
    <t>084-6460849</t>
  </si>
  <si>
    <t>ชุมชนแผ่นดินทองหมู่ 2 คู้ฝั่งเหนือ(สื่อสันติ)</t>
  </si>
  <si>
    <t>name: &lt;br&gt;description: &lt;br&gt;Zone: กลุ่มกรุงเทพตะวันออก&lt;br&gt;Population: 958&lt;br&gt;District: เขตหนองจอก&lt;br&gt;Sub-dist.: แขวงคู้ฝั่งเหนือ&lt;br&gt;Contact P.: นาย สุชาติ สะตําดี&lt;br&gt;Tel.: 089-6648615&lt;br&gt;Urgnt Need: ต้องการหน้ากากอนามัยและเจลล้างมือ&lt;br&gt;Comm. Type: &lt;br&gt;Housholds: &lt;br&gt;DensityTH: หนาแน่นน้อย</t>
  </si>
  <si>
    <t>100.815267,13.855641,0</t>
  </si>
  <si>
    <t>นาย สุชาติ สะตําดี</t>
  </si>
  <si>
    <t>089-6648615</t>
  </si>
  <si>
    <t>ชุมชนแผ่นดินทองลำมดตะนอยสร้างสรรค์</t>
  </si>
  <si>
    <t>name: &lt;br&gt;description: &lt;br&gt;Zone: กลุ่มกรุงเทพตะวันออก&lt;br&gt;Population: 499&lt;br&gt;District: เขตหนองจอก&lt;br&gt;Sub-dist.: แขวงลำผักชี&lt;br&gt;Contact P.: นาย ธนพล สุดสาคร&lt;br&gt;Tel.: 084-6538261&lt;br&gt;Urgnt Need: &lt;br&gt;Comm. Type: ชุมชนชานเมือง&lt;br&gt;Housholds: 353&lt;br&gt;DensityTH: หนาแน่นน้อย</t>
  </si>
  <si>
    <t>100.859135,13.787545,0</t>
  </si>
  <si>
    <t>นาย ธนพล สุดสาคร</t>
  </si>
  <si>
    <t>084-6538261</t>
  </si>
  <si>
    <t>ชุมชนแผ่นดินทองศิริวังพัฒนา</t>
  </si>
  <si>
    <t>name: &lt;br&gt;description: &lt;br&gt;Zone: กลุ่มกรุงเทพตะวันออก&lt;br&gt;Population: 326&lt;br&gt;District: เขตหนองจอก&lt;br&gt;Sub-dist.: แขวงลำผักชี&lt;br&gt;Contact P.: นาย สุนทร หริ่มเพ็ง&lt;br&gt;Tel.: 089-8103248&lt;br&gt;Urgnt Need: ต้องการหน้ากากอนามัยและเจลล้างมือ&lt;br&gt;Comm. Type: ชุมชนชานเมือง&lt;br&gt;Housholds: 161&lt;br&gt;DensityTH: หนาแน่นน้อย</t>
  </si>
  <si>
    <t>100.838135,13.80647,0</t>
  </si>
  <si>
    <t>นาย สุนทร หริ่มเพ็ง</t>
  </si>
  <si>
    <t>089-8103248</t>
  </si>
  <si>
    <t>ชุมชนแผ่นดินทองวัดลำพะอง</t>
  </si>
  <si>
    <t>name: &lt;br&gt;description: &lt;br&gt;Zone: กลุ่มกรุงเทพตะวันออก&lt;br&gt;Population: 1260&lt;br&gt;District: เขตหนองจอก&lt;br&gt;Sub-dist.: แขวงลำผักชี&lt;br&gt;Contact P.: นาย สมชาย อ่วมอิ่ม&lt;br&gt;Tel.: 086-7742136&lt;br&gt;Urgnt Need: -ต้องการหน้ากากอนามัยและเจลล้างมือ&lt;br&gt;-ต้องการถุงยังชีพ&lt;br&gt;Comm. Type: ชุมชนชานเมือง&lt;br&gt;Housholds: 302&lt;br&gt;DensityTH: หนาแน่นน้อย</t>
  </si>
  <si>
    <t>100.83696,13.768546,0</t>
  </si>
  <si>
    <t>นาย สมชาย อ่วมอิ่ม</t>
  </si>
  <si>
    <t>086-7742136</t>
  </si>
  <si>
    <t>ชุมชนแผ่นดินทองวัดพระยาปลา</t>
  </si>
  <si>
    <t>name: &lt;br&gt;description: &lt;br&gt;Zone: กลุ่มกรุงเทพตะวันออก&lt;br&gt;Population: 399&lt;br&gt;District: เขตหนองจอก&lt;br&gt;Sub-dist.: แขวงคลองสิบสอง&lt;br&gt;Contact P.: นาย จิรภัทร ชื่นชม&lt;br&gt;Tel.: 081-5457931&lt;br&gt;Urgnt Need: &lt;br&gt;Comm. Type: ชุมชนชานเมือง&lt;br&gt;Housholds: 420&lt;br&gt;DensityTH: หนาแน่นน้อย</t>
  </si>
  <si>
    <t>100.864533,13.914506,0</t>
  </si>
  <si>
    <t>นาย จิรภัทร ชื่นชม</t>
  </si>
  <si>
    <t>081-5457931</t>
  </si>
  <si>
    <t>ชุมชนแผ่นดินทองบิดาย่าตุ้ลฮิดายะห์</t>
  </si>
  <si>
    <t>name: &lt;br&gt;description: &lt;br&gt;Zone: กลุ่มกรุงเทพตะวันออก&lt;br&gt;Population: 206&lt;br&gt;District: เขตหนองจอก&lt;br&gt;Sub-dist.: แขวงคลองสิบสอง&lt;br&gt;Contact P.: นาย อาลี สะนิ&lt;br&gt;Tel.: 084-9103239&lt;br&gt;Urgnt Need: -ต้องการหน้ากากอนามัยและเจลล้างมือ&lt;br&gt;-ต้องการถุงยังชีพ&lt;br&gt;Comm. Type: ชุมชนชานเมือง&lt;br&gt;Housholds: 85&lt;br&gt;DensityTH: หนาแน่นน้อย</t>
  </si>
  <si>
    <t>100.911608,13.93851,0</t>
  </si>
  <si>
    <t>นาย อาลี สะนิ</t>
  </si>
  <si>
    <t>084-9103239</t>
  </si>
  <si>
    <t>ชุมชนแผ่นดินทองดารุ้ลนาอีม</t>
  </si>
  <si>
    <t>name: &lt;br&gt;description: &lt;br&gt;Zone: กลุ่มกรุงเทพตะวันออก&lt;br&gt;Population: 519&lt;br&gt;District: เขตหนองจอก&lt;br&gt;Sub-dist.: แขวงคู้ฝั่งเหนือ&lt;br&gt;Contact P.: นาย วิโรจน์ จูไหล&lt;br&gt;Tel.: 086-0865038&lt;br&gt;Urgnt Need: -ต้องการหน้ากากอนามัยและเจลล้างมือ&lt;br&gt;-ต้องการถุงยังชีพ&lt;br&gt;Comm. Type: ชุมชนชานเมือง&lt;br&gt;Housholds: 119&lt;br&gt;DensityTH: หนาแน่นน้อย</t>
  </si>
  <si>
    <t>100.790037,13.879245,0</t>
  </si>
  <si>
    <t>นาย วิโรจน์ จูไหล</t>
  </si>
  <si>
    <t>086-0865038</t>
  </si>
  <si>
    <t>ชุมชนแผ่นดินทองนูรุสลาม</t>
  </si>
  <si>
    <t>name: &lt;br&gt;description: &lt;br&gt;Zone: กลุ่มกรุงเทพตะวันออก&lt;br&gt;Population: 545&lt;br&gt;District: เขตหนองจอก&lt;br&gt;Sub-dist.: แขวงโคกแฝด&lt;br&gt;Contact P.: นาย ธวัชชัย กอเซ็มมูซอ&lt;br&gt;Tel.: 089-4575284&lt;br&gt;Urgnt Need: -ต้องการหน้ากากอนามัยและเจลล้างมือ&lt;br&gt;-ต้องการถุงยังชีพ&lt;br&gt;Comm. Type: ชุมชนชานเมือง&lt;br&gt;Housholds: 175&lt;br&gt;DensityTH: หนาแน่นน้อย</t>
  </si>
  <si>
    <t>100.818763,13.851713,0</t>
  </si>
  <si>
    <t>นาย ธวัชชัย กอเซ็มมูซอ</t>
  </si>
  <si>
    <t>089-4575284</t>
  </si>
  <si>
    <t>ชุมชนแผ่นดินทองยะมีอุ้ลมุตตะกีน (ลำหินใต้)</t>
  </si>
  <si>
    <t>name: &lt;br&gt;description: &lt;br&gt;Zone: กลุ่มกรุงเทพตะวันออก&lt;br&gt;Population: 19&lt;br&gt;District: เขตหนองจอก&lt;br&gt;Sub-dist.: แขวงโคกแฝด&lt;br&gt;Contact P.: นาย สมหวัง มั่นคง&lt;br&gt;Tel.: 081-692-4525&lt;br&gt;Urgnt Need: -ต้องการหน้ากากอนามัยและเจลล้างมือ&lt;br&gt;-ต้องการถุงยังชีพ&lt;br&gt;Comm. Type: &lt;br&gt;Housholds: &lt;br&gt;DensityTH: หนาแน่นน้อย</t>
  </si>
  <si>
    <t>100.803811,13.82355,0</t>
  </si>
  <si>
    <t>นาย สมหวัง มั่นคง</t>
  </si>
  <si>
    <t>081-692-4525</t>
  </si>
  <si>
    <t>ชุมชนพัฒนาบ้านแบนใหญ่</t>
  </si>
  <si>
    <t>name: &lt;br&gt;description: &lt;br&gt;Zone: กลุ่มกรุงเทพตะวันออก&lt;br&gt;Population: 445&lt;br&gt;District: เขตหนองจอก&lt;br&gt;Sub-dist.: แขวงโคกแฝด&lt;br&gt;Contact P.: นาง สมเจตน์ รัสมี&lt;br&gt;Tel.: 083-880-6683&lt;br&gt;Urgnt Need: &lt;br&gt;Comm. Type: ชุมชนชานเมือง&lt;br&gt;Housholds: 177&lt;br&gt;DensityTH: หนาแน่นน้อย</t>
  </si>
  <si>
    <t>100.823906,13.828258,0</t>
  </si>
  <si>
    <t>นาง สมเจตน์ รัสมี</t>
  </si>
  <si>
    <t>083-880-6683</t>
  </si>
  <si>
    <t>ชุมชนแผ่นดินทองนูรุลเอียะซาน</t>
  </si>
  <si>
    <t>name: &lt;br&gt;description: &lt;br&gt;Zone: กลุ่มกรุงเทพตะวันออก&lt;br&gt;Population: 259&lt;br&gt;District: เขตหนองจอก&lt;br&gt;Sub-dist.: แขวงโคกแฝด&lt;br&gt;Contact P.: นาย ประเสริฐ ภู่เงิน&lt;br&gt;Tel.: 095-9549254&lt;br&gt;Urgnt Need: &lt;br&gt;Comm. Type: &lt;br&gt;Housholds: &lt;br&gt;DensityTH: หนาแน่นน้อย</t>
  </si>
  <si>
    <t>100.832157,13.839298,0</t>
  </si>
  <si>
    <t>นาย ประเสริฐ ภู่เงิน</t>
  </si>
  <si>
    <t>095-9549254</t>
  </si>
  <si>
    <t>ชุมชนแผ่นดินทองซอลีฮุ้ลมุสลีมีน</t>
  </si>
  <si>
    <t>name: &lt;br&gt;description: &lt;br&gt;Zone: กลุ่มกรุงเทพตะวันออก&lt;br&gt;Population: 798&lt;br&gt;District: เขตหนองจอก&lt;br&gt;Sub-dist.: แขวงโคกแฝด&lt;br&gt;Contact P.: นาย ฮารีม มิตรสมัคร&lt;br&gt;Tel.: 086-7615362&lt;br&gt;Urgnt Need: -ต้องการหน้ากากอนามัยและเจลล้างมือ&lt;br&gt;-ต้องการถุงยังชีพ&lt;br&gt;Comm. Type: ชุมชนชานเมือง&lt;br&gt;Housholds: 184&lt;br&gt;DensityTH: หนาแน่นน้อย</t>
  </si>
  <si>
    <t>100.848683,13.818879,0</t>
  </si>
  <si>
    <t>นาย ฮารีม มิตรสมัคร</t>
  </si>
  <si>
    <t>086-7615362</t>
  </si>
  <si>
    <t>ชุมชนแผ่นดินทองนูรุ้ลลอฮ์</t>
  </si>
  <si>
    <t>name: &lt;br&gt;description: &lt;br&gt;Zone: กลุ่มกรุงเทพตะวันออก&lt;br&gt;Population: 199&lt;br&gt;District: เขตหนองจอก&lt;br&gt;Sub-dist.: แขวงลำต้อยติ่ง&lt;br&gt;Contact P.: นาย ประสิทธิ์ สังขยาลอ&lt;br&gt;Tel.: 083-2209752&lt;br&gt;Urgnt Need: ต้องการหน้ากากอนามัยและเจลล้างมือ&lt;br&gt;Comm. Type: ชุมชนชานเมือง&lt;br&gt;Housholds: 216&lt;br&gt;DensityTH: หนาแน่นน้อย</t>
  </si>
  <si>
    <t>100.870489,13.815592,0</t>
  </si>
  <si>
    <t>นาย ประสิทธิ์ สังขยาลอ</t>
  </si>
  <si>
    <t>083-2209752</t>
  </si>
  <si>
    <t>ชุมชนแผ่นดินทองดารุ้ลคอยรอต</t>
  </si>
  <si>
    <t>name: &lt;br&gt;description: &lt;br&gt;Zone: กลุ่มกรุงเทพตะวันออก&lt;br&gt;Population: 805&lt;br&gt;District: เขตหนองจอก&lt;br&gt;Sub-dist.: แขวงโคกแฝด&lt;br&gt;Contact P.: นาย ยรรยง ปรีดากร&lt;br&gt;Tel.: 086-1256607&lt;br&gt;Urgnt Need: -ต้องการหน้ากากอนามัยและเจลล้างมือ&lt;br&gt;-ต้องการถุงยังชีพ&lt;br&gt;Comm. Type: ชุมชนชานเมือง&lt;br&gt;Housholds: 176&lt;br&gt;DensityTH: หนาแน่นน้อย</t>
  </si>
  <si>
    <t>100.836124,13.854912,0</t>
  </si>
  <si>
    <t>นาย ยรรยง ปรีดากร</t>
  </si>
  <si>
    <t>086-1256607</t>
  </si>
  <si>
    <t>ชุมชนแผ่นดินทองอัลยามีอะห์</t>
  </si>
  <si>
    <t>name: &lt;br&gt;description: &lt;br&gt;Zone: กลุ่มกรุงเทพตะวันออก&lt;br&gt;Population: 312&lt;br&gt;District: เขตหนองจอก&lt;br&gt;Sub-dist.: แขวงลำผักชี&lt;br&gt;Contact P.: นาย ประสิทธิ์ สุขโข&lt;br&gt;Tel.: 092-741-2720&lt;br&gt;Urgnt Need: -ต้องการหน้ากากอนามัยและเจลล้างมือ&lt;br&gt;-ต้องการถุงยังชีพ&lt;br&gt;Comm. Type: ชุมชนชานเมือง&lt;br&gt;Housholds: 262&lt;br&gt;DensityTH: หนาแน่นน้อย</t>
  </si>
  <si>
    <t>100.837718,13.817237,0</t>
  </si>
  <si>
    <t>นาย ประสิทธิ์ สุขโข</t>
  </si>
  <si>
    <t>092-741-2720</t>
  </si>
  <si>
    <t>ชุมชนหมู่บ้านเลียบวารี</t>
  </si>
  <si>
    <t>name: &lt;br&gt;description: &lt;br&gt;Zone: กลุ่มกรุงเทพตะวันออก&lt;br&gt;Population: 818&lt;br&gt;District: เขตหนองจอก&lt;br&gt;Sub-dist.: แขวงโคกแฝด&lt;br&gt;Contact P.: นาง ไหมสาเหร๊าะ ซากีรี&lt;br&gt;Tel.: 084-6633349&lt;br&gt;Urgnt Need: &lt;br&gt;Comm. Type: ชุมชนชานเมือง&lt;br&gt;Housholds: 82&lt;br&gt;DensityTH: หนาแน่นน้อย</t>
  </si>
  <si>
    <t>100.843915,13.856471,0</t>
  </si>
  <si>
    <t>นาง ไหมสาเหร๊าะ ซากีรี</t>
  </si>
  <si>
    <t>084-6633349</t>
  </si>
  <si>
    <t>ชุมชนแผ่นดินทองเจริญดำริ</t>
  </si>
  <si>
    <t>name: &lt;br&gt;description: &lt;br&gt;Zone: กลุ่มกรุงเทพตะวันออก&lt;br&gt;Population: 858&lt;br&gt;District: เขตหนองจอก&lt;br&gt;Sub-dist.: แขวงกระทุ่มราย&lt;br&gt;Contact P.: นาง สําเนา กมลศิลป์&lt;br&gt;Tel.: 09-5392-0838&lt;br&gt;Urgnt Need: &lt;br&gt;Comm. Type: ชุมชนชานเมือง&lt;br&gt;Housholds: 80&lt;br&gt;DensityTH: หนาแน่นน้อย</t>
  </si>
  <si>
    <t>100.85733,13.842336,0</t>
  </si>
  <si>
    <t>นาง สําเนา กมลศิลป์</t>
  </si>
  <si>
    <t>09-5392-0838</t>
  </si>
  <si>
    <t>ชุมชนซอยศาสนา</t>
  </si>
  <si>
    <t>name: &lt;br&gt;description: &lt;br&gt;Zone: กลุ่มกรุงเทพตะวันออก&lt;br&gt;Population: 445&lt;br&gt;District: เขตหนองจอก&lt;br&gt;Sub-dist.: แขวงกระทุ่มราย&lt;br&gt;Contact P.: นาย นพฤทธิ์ ดั่งนาค&lt;br&gt;Tel.: 09-8884-8478&lt;br&gt;Urgnt Need: &lt;br&gt;Comm. Type: ชุมชนชานเมือง&lt;br&gt;Housholds: 57&lt;br&gt;DensityTH: หนาแน่นน้อย</t>
  </si>
  <si>
    <t>100.859436,13.845841,0</t>
  </si>
  <si>
    <t>นาย นพฤทธิ์ ดั่งนาค</t>
  </si>
  <si>
    <t>09-8884-8478</t>
  </si>
  <si>
    <t>ชุมชนนาตับสร้างสรรค์</t>
  </si>
  <si>
    <t>name: &lt;br&gt;description: &lt;br&gt;Zone: กลุ่มกรุงเทพตะวันออก&lt;br&gt;Population: 99&lt;br&gt;District: เขตหนองจอก&lt;br&gt;Sub-dist.: แขวงโคกแฝด&lt;br&gt;Contact P.: นาย ทรงพจน์ เอกนิติภูมิ&lt;br&gt;Tel.: 081-134-0545&lt;br&gt;Urgnt Need: &lt;br&gt;Comm. Type: ชุมชนชานเมือง&lt;br&gt;Housholds: 155&lt;br&gt;DensityTH: หนาแน่นน้อย</t>
  </si>
  <si>
    <t>100.80962,13.83373,0</t>
  </si>
  <si>
    <t>นาย ทรงพจน์ เอกนิติภูมิ</t>
  </si>
  <si>
    <t>081-134-0545</t>
  </si>
  <si>
    <t>ชุมชนลำตามีพัฒนา</t>
  </si>
  <si>
    <t>name: &lt;br&gt;description: &lt;br&gt;Zone: กลุ่มกรุงเทพตะวันออก&lt;br&gt;Population: 126&lt;br&gt;District: เขตหนองจอก&lt;br&gt;Sub-dist.: แขวงลำต้อยติ่ง&lt;br&gt;Contact P.: นางสาว ปัณยตา ลอยฟ้า&lt;br&gt;Tel.: 081-4394902&lt;br&gt;Urgnt Need: -ต้องการหน้ากากอนามัยและเจลล้างมือ&lt;br&gt;-ต้องการถุงยังชีพ&lt;br&gt;Comm. Type: ชุมชนชานเมือง&lt;br&gt;Housholds: 104&lt;br&gt;DensityTH: หนาแน่นน้อย</t>
  </si>
  <si>
    <t>100.876845,13.756262,0</t>
  </si>
  <si>
    <t>นางสาว ปัณยตา ลอยฟ้า</t>
  </si>
  <si>
    <t>081-4394902</t>
  </si>
  <si>
    <t>ชุมชนพลังสามัคคี</t>
  </si>
  <si>
    <t>name: &lt;br&gt;description: &lt;br&gt;Zone: กลุ่มเขตกรุงเทพเหนือ&lt;br&gt;Population: 2293&lt;br&gt;District: เขตบางเขน&lt;br&gt;Sub-dist.: แขวงอนุสาวรีย์&lt;br&gt;Contact P.: สมคิด โสราจิตร&lt;br&gt;Tel.: 084-045-4759&lt;br&gt;Urgnt Need: &lt;br&gt;Comm. Type: ชุมชนเมือง&lt;br&gt;Housholds: 145&lt;br&gt;DensityTH: หนาแน่นปานกลาง</t>
  </si>
  <si>
    <t>100.598365,13.883778,0</t>
  </si>
  <si>
    <t>สมคิด โสราจิตร</t>
  </si>
  <si>
    <t>084-045-4759</t>
  </si>
  <si>
    <t>ชุมชนนูรุ้ลอิสลาม(คลองสี่วังเล็ก)</t>
  </si>
  <si>
    <t>name: &lt;br&gt;description: &lt;br&gt;Zone: กลุ่มกรุงเทพตะวันออก&lt;br&gt;Population: 901&lt;br&gt;District: เขตมีนบุรี&lt;br&gt;Sub-dist.: แขวงแสนแสบ&lt;br&gt;Contact P.: นาง ชวนชม มะลิวรรณ&lt;br&gt;Tel.: 085-281-8073&lt;br&gt;Urgnt Need: &lt;br&gt;Comm. Type: &lt;br&gt;Housholds: &lt;br&gt;DensityTH: หนาแน่นน้อย</t>
  </si>
  <si>
    <t>100.771952,13.804563,0</t>
  </si>
  <si>
    <t>นาง ชวนชม มะลิวรรณ</t>
  </si>
  <si>
    <t>085-281-8073</t>
  </si>
  <si>
    <t>ชุมชนแสนสุขพัฒนา</t>
  </si>
  <si>
    <t>name: &lt;br&gt;description: &lt;br&gt;Zone: กลุ่มกรุงเทพตะวันออก&lt;br&gt;Population: 1277&lt;br&gt;District: เขตมีนบุรี&lt;br&gt;Sub-dist.: แขวงมีนบุรี&lt;br&gt;Contact P.: นาย เดชา โตสม&lt;br&gt;Tel.: 089-127-7153&lt;br&gt;Urgnt Need: ต้องการหน้ากากอนามัยและเจลแอลกอฮอล์&lt;br&gt;Comm. Type: ชุมชนชานเมือง&lt;br&gt;Housholds: 77&lt;br&gt;DensityTH: หนาแน่นน้อย</t>
  </si>
  <si>
    <t>100.735831,13.816013,0</t>
  </si>
  <si>
    <t>นาย เดชา โตสม</t>
  </si>
  <si>
    <t>089-127-7153</t>
  </si>
  <si>
    <t>ชุมชนนำไกร หมู่ที่ 9 ทับยาว</t>
  </si>
  <si>
    <t>name: &lt;br&gt;description: &lt;br&gt;Zone: กลุ่มกรุงเทพตะวันออก&lt;br&gt;Population: 1609&lt;br&gt;District: เขตลาดกระบัง&lt;br&gt;Sub-dist.: แขวงทับยาว&lt;br&gt;Contact P.: นาง ดวงดาว จุ้ยประโคม&lt;br&gt;Tel.: -&lt;br&gt;(นาย-สงัด-เกษมราช-กรรมการ-096-5373264)&lt;br&gt;Urgnt Need: &lt;br&gt;Comm. Type: &lt;br&gt;Housholds: &lt;br&gt;DensityTH: หนาแน่นน้อย</t>
  </si>
  <si>
    <t>100.798958,13.72198,0</t>
  </si>
  <si>
    <t>นาง ดวงดาว จุ้ยประโคม</t>
  </si>
  <si>
    <t>ชุมชนเทอดศาสนา</t>
  </si>
  <si>
    <t>name: &lt;br&gt;description: &lt;br&gt;Zone: กลุ่มกรุงเทพตะวันออก&lt;br&gt;Population: 1332&lt;br&gt;District: เขตลาดกระบัง&lt;br&gt;Sub-dist.: แขวงลาดกระบัง&lt;br&gt;Contact P.: นาง ถนอมขวัญ นามเปลี่ยน&lt;br&gt;Tel.: 094-5538292&lt;br&gt;Urgnt Need: &lt;br&gt;Comm. Type: ชุมชนเมือง&lt;br&gt;Housholds: 120&lt;br&gt;DensityTH: หนาแน่นน้อย</t>
  </si>
  <si>
    <t>100.736079,13.7205,0</t>
  </si>
  <si>
    <t>นาง ถนอมขวัญ นามเปลี่ยน</t>
  </si>
  <si>
    <t>094-5538292</t>
  </si>
  <si>
    <t>ชุมชนสหกรณ์ 93 คลองสิบ</t>
  </si>
  <si>
    <t>name: &lt;br&gt;description: &lt;br&gt;Zone: กลุ่มกรุงเทพตะวันออก&lt;br&gt;Population: 312&lt;br&gt;District: เขตหนองจอก&lt;br&gt;Sub-dist.: แขวงคลองสิบ&lt;br&gt;Contact P.: นาง ณัฐชนก นันท์นวนิล&lt;br&gt;Tel.: 087-5953080&lt;br&gt;Urgnt Need: &lt;br&gt;Comm. Type: ชุมชนชานเมือง&lt;br&gt;Housholds: 78&lt;br&gt;DensityTH: หนาแน่นน้อย</t>
  </si>
  <si>
    <t>100.837298,13.912858,0</t>
  </si>
  <si>
    <t>นาง ณัฐชนก นันท์นวนิล</t>
  </si>
  <si>
    <t>087-5953080</t>
  </si>
  <si>
    <t>ชุมชนวัดใหม่เจริญราษฎร์</t>
  </si>
  <si>
    <t>name: &lt;br&gt;description: &lt;br&gt;Zone: กลุ่มกรุงเทพตะวันออก&lt;br&gt;Population: 285&lt;br&gt;District: เขตหนองจอก&lt;br&gt;Sub-dist.: แขวงคลองสิบสอง&lt;br&gt;Contact P.: นาย สุข ศรศิลป์&lt;br&gt;Tel.: 093-8624897&lt;br&gt;Urgnt Need: &lt;br&gt;Comm. Type: ชุมชนชานเมือง&lt;br&gt;Housholds: 90&lt;br&gt;DensityTH: หนาแน่นน้อย</t>
  </si>
  <si>
    <t>100.907842,13.897226,0</t>
  </si>
  <si>
    <t>นาย สุข ศรศิลป์</t>
  </si>
  <si>
    <t>093-8624897</t>
  </si>
  <si>
    <t>ชุมชนหมู่ 6 ก้าวหน้า</t>
  </si>
  <si>
    <t>name: &lt;br&gt;description: &lt;br&gt;Zone: กลุ่มกรุงเทพตะวันออก&lt;br&gt;Population: 292&lt;br&gt;District: เขตหนองจอก&lt;br&gt;Sub-dist.: แขวงคลองสิบสอง&lt;br&gt;Contact P.: นาย เดชา นุตาลัย&lt;br&gt;Tel.: 081-551-3651&lt;br&gt;Urgnt Need: &lt;br&gt;Comm. Type: ชุมชนชานเมือง&lt;br&gt;Housholds: 127&lt;br&gt;DensityTH: หนาแน่นน้อย</t>
  </si>
  <si>
    <t>100.890365,13.918698,0</t>
  </si>
  <si>
    <t>นาย เดชา นุตาลัย</t>
  </si>
  <si>
    <t>081-551-3651</t>
  </si>
  <si>
    <t>ชุมชนมิตรไมตรีสัมพันธ์</t>
  </si>
  <si>
    <t>name: &lt;br&gt;description: &lt;br&gt;Zone: กลุ่มกรุงเทพตะวันออก&lt;br&gt;Population: 1031&lt;br&gt;District: เขตหนองจอก&lt;br&gt;Sub-dist.: แขวงหนองจอก&lt;br&gt;Contact P.: นาง วิมล หมอหวัง&lt;br&gt;Tel.: 092-317-3240&lt;br&gt;Urgnt Need: &lt;br&gt;Comm. Type: ชุมชนชานเมือง&lt;br&gt;Housholds: 164&lt;br&gt;DensityTH: หนาแน่นน้อย</t>
  </si>
  <si>
    <t>100.84251,13.859737,0</t>
  </si>
  <si>
    <t>นาง วิมล หมอหวัง</t>
  </si>
  <si>
    <t>092-317-3240</t>
  </si>
  <si>
    <t>ชุมชนพัฒนาศาลาร่วมใจ</t>
  </si>
  <si>
    <t>name: &lt;br&gt;description: &lt;br&gt;Zone: กลุ่มกรุงเทพตะวันออก&lt;br&gt;Population: 927&lt;br&gt;District: เขตหนองจอก&lt;br&gt;Sub-dist.: แขวงคู้ฝั่งเหนือ&lt;br&gt;Contact P.: นาย ดนุพล ซําเซ็น&lt;br&gt;Tel.: 085-1690929&lt;br&gt;Urgnt Need: -ต้องการหน้ากากอนามัยและเจลล้างมือ&lt;br&gt;-ต้องการถุงยังชีพ&lt;br&gt;Comm. Type: ชุมชนชานเมือง&lt;br&gt;Housholds: 190&lt;br&gt;DensityTH: หนาแน่นน้อย</t>
  </si>
  <si>
    <t>100.804876,13.855205,0</t>
  </si>
  <si>
    <t>นาย ดนุพล ซําเซ็น</t>
  </si>
  <si>
    <t>085-1690929</t>
  </si>
  <si>
    <t>ชุมชนลานโพธิ์</t>
  </si>
  <si>
    <t>name: &lt;br&gt;description: &lt;br&gt;Zone: กลุ่มเขตกรุงธนเหนือ&lt;br&gt;Population: 4331&lt;br&gt;District: เขตบางกอกใหญ่&lt;br&gt;Sub-dist.: แขวงวัดท่าพระ&lt;br&gt;Contact P.: นาย สุรพงษ์ จันลิ้ม&lt;br&gt;Tel.: 081-630-5810&lt;br&gt;Urgnt Need: ต้องการเจลล้างมือและหน้ากากอนามัย&lt;br&gt;Comm. Type: ชุมชนแออัด&lt;br&gt;Housholds: 152&lt;br&gt;DensityTH: หนาแน่นมาก</t>
  </si>
  <si>
    <t>100.482405,13.739544,0</t>
  </si>
  <si>
    <t>นาย สุรพงษ์ จันลิ้ม</t>
  </si>
  <si>
    <t>081-630-5810</t>
  </si>
  <si>
    <t>ชุมชนสองแขวง</t>
  </si>
  <si>
    <t>name: &lt;br&gt;description: &lt;br&gt;Zone: กลุ่มเขตกรุงธนเหนือ&lt;br&gt;Population: 3456&lt;br&gt;District: เขตตลิ่งชัน&lt;br&gt;Sub-dist.: แขวงคลองชักพระ&lt;br&gt;Contact P.: นาย บุญเลิศ ม่วงลาย&lt;br&gt;Tel.: 089-007-3612&lt;br&gt;Urgnt Need: -ต้องการเจลล้างมือและหน้ากากอนามัย&lt;br&gt;-ปัญหาเศรษฐกิจจากการหยุดงาน&lt;br&gt;Comm. Type: ชุมชนชานเมือง&lt;br&gt;Housholds: 136&lt;br&gt;DensityTH: หนาแน่นปานกลาง</t>
  </si>
  <si>
    <t>100.46011,13.78037,0</t>
  </si>
  <si>
    <t>นาย บุญเลิศ ม่วงลาย</t>
  </si>
  <si>
    <t>089-007-3612</t>
  </si>
  <si>
    <t>ชุมชนคลองบางน้อย</t>
  </si>
  <si>
    <t>name: &lt;br&gt;description: &lt;br&gt;Zone: กลุ่มเขตกรุงธนเหนือ&lt;br&gt;Population: 3093&lt;br&gt;District: เขตตลิ่งชัน&lt;br&gt;Sub-dist.: แขวงบางเชือกหนัง&lt;br&gt;Contact P.: นางสาว สศิดา อาจด่อน&lt;br&gt;Tel.: 094-302-2891&lt;br&gt;Urgnt Need: ต้องการเจลล้างมือและหน้ากากอนามัย เพราะหาซื้อไม่ได้เลย&lt;br&gt;Comm. Type: ชุมชนชานเมือง&lt;br&gt;Housholds: 65&lt;br&gt;DensityTH: หนาแน่นปานกลาง</t>
  </si>
  <si>
    <t>100.452726,13.743244,0</t>
  </si>
  <si>
    <t>แขวงบางเชือกหนัง</t>
  </si>
  <si>
    <t>นางสาว สศิดา อาจด่อน</t>
  </si>
  <si>
    <t>094-302-2891</t>
  </si>
  <si>
    <t>ต้องการเจลล้างมือและหน้ากากอนามัย เพราะหาซื้อไม่ได้เลย</t>
  </si>
  <si>
    <t>ชุมชนหลังวัดรางบัว</t>
  </si>
  <si>
    <t>name: &lt;br&gt;description: &lt;br&gt;Zone: กลุ่มเขตกรุงธนใต้&lt;br&gt;Population: 2197&lt;br&gt;District: เขตภาษีเจริญ&lt;br&gt;Sub-dist.: แขวงบางหว้า&lt;br&gt;Contact P.: นางสาว อนงค์ อยู่เอี่ยม&lt;br&gt;Tel.: 084-908-2688&lt;br&gt;Urgnt Need: -ต้องการหน้ากากอนามัยและเจลล้างมือ&lt;br&gt;-ต้องการให้มีการพ่นยาฆ่าเชื้อ&lt;br&gt;Comm. Type: ชุมชนเมือง&lt;br&gt;Housholds: 65&lt;br&gt;DensityTH: หนาแน่นปานกลาง</t>
  </si>
  <si>
    <t>100.444908,13.712494,0</t>
  </si>
  <si>
    <t>กลุ่มเขตกรุงธนใต้</t>
  </si>
  <si>
    <t>เขตภาษีเจริญ</t>
  </si>
  <si>
    <t>แขวงบางหว้า</t>
  </si>
  <si>
    <t>นางสาว อนงค์ อยู่เอี่ยม</t>
  </si>
  <si>
    <t>084-908-2688</t>
  </si>
  <si>
    <t>ชุมชนหลังวัดปากน้ำฝั่งใต้</t>
  </si>
  <si>
    <t>name: &lt;br&gt;description: &lt;br&gt;Zone: กลุ่มเขตกรุงธนใต้&lt;br&gt;Population: 3719&lt;br&gt;District: เขตภาษีเจริญ&lt;br&gt;Sub-dist.: แขวงบางแวก&lt;br&gt;Contact P.: นาย สุรีย์รัตน์ ขลิบทอง&lt;br&gt;Tel.: 083-3052396&lt;br&gt;Urgnt Need: -ต้องการหน้ากากอนามัย แอลกอฮอล์ และเจลล้างมือ&lt;br&gt;-ต้องการให้มีการพ่นยาฆ่าเชื้อ&lt;br&gt;Comm. Type: ชุมชนเมือง&lt;br&gt;Housholds: 146&lt;br&gt;DensityTH: หนาแน่นปานกลาง</t>
  </si>
  <si>
    <t>100.458213,13.743223,0</t>
  </si>
  <si>
    <t>แขวงบางแวก</t>
  </si>
  <si>
    <t>นาย สุรีย์รัตน์ ขลิบทอง</t>
  </si>
  <si>
    <t>083-3052396</t>
  </si>
  <si>
    <t>ชุมชนข้างวัดโตนด</t>
  </si>
  <si>
    <t>name: &lt;br&gt;description: &lt;br&gt;Zone: กลุ่มเขตกรุงธนใต้&lt;br&gt;Population: 2758&lt;br&gt;District: เขตภาษีเจริญ&lt;br&gt;Sub-dist.: แขวงบางแวก&lt;br&gt;Contact P.: นาย สังขจาย ขําเขียว&lt;br&gt;Tel.: 086-7667930&lt;br&gt;Urgnt Need: -ต้องการหน้ากากอนามัยและเจลล้างมือ&lt;br&gt;-ต้องการให้มีการพ่นยาฆ่าเชื้อ&lt;br&gt;-ต้องการเครื่องพ่นยาฆ่าเชื้อ&lt;br&gt;Comm. Type: ชุมชนเมือง&lt;br&gt;Housholds: 151&lt;br&gt;DensityTH: หนาแน่นปานกลาง</t>
  </si>
  <si>
    <t>100.453988,13.735963,0</t>
  </si>
  <si>
    <t>นาย สังขจาย ขําเขียว</t>
  </si>
  <si>
    <t>086-7667930</t>
  </si>
  <si>
    <t>ชุมชนข้างวัดบางแวก</t>
  </si>
  <si>
    <t>name: &lt;br&gt;description: &lt;br&gt;Zone: กลุ่มเขตกรุงธนใต้&lt;br&gt;Population: 3016&lt;br&gt;District: เขตภาษีเจริญ&lt;br&gt;Sub-dist.: แขวงคูหาสวรรค์&lt;br&gt;Contact P.: นาง สุชาดา วาลย์สอาด&lt;br&gt;Tel.: &lt;br&gt;Urgnt Need: &lt;br&gt;Comm. Type: ชุมชนแออัด&lt;br&gt;Housholds: 91&lt;br&gt;DensityTH: หนาแน่นปานกลาง</t>
  </si>
  <si>
    <t>100.460056,13.736027,0</t>
  </si>
  <si>
    <t>แขวงคูหาสวรรค์</t>
  </si>
  <si>
    <t>นาง สุชาดา วาลย์สอาด</t>
  </si>
  <si>
    <t>ชุมชนหลังวัดคูหาสวรรค์</t>
  </si>
  <si>
    <t>name: &lt;br&gt;description: &lt;br&gt;Zone: กลุ่มเขตกรุงธนใต้&lt;br&gt;Population: 3615&lt;br&gt;District: เขตภาษีเจริญ&lt;br&gt;Sub-dist.: แขวงคูหาสวรรค์&lt;br&gt;Contact P.: นาง สุชาดา ชาญสมัย&lt;br&gt;Tel.: 08-6907-8125&lt;br&gt;Urgnt Need: -ต้องการอาหารแห้ง&lt;br&gt;-ต้องการให้มีการพ่นยาฆ่าเชื้อ&lt;br&gt;Comm. Type: &lt;br&gt;Housholds: &lt;br&gt;DensityTH: หนาแน่นปานกลาง</t>
  </si>
  <si>
    <t>100.461759,13.733446,0</t>
  </si>
  <si>
    <t>นาง สุชาดา ชาญสมัย</t>
  </si>
  <si>
    <t>08-6907-8125</t>
  </si>
  <si>
    <t>ชุมชนแสงหิรัญ</t>
  </si>
  <si>
    <t>name: &lt;br&gt;description: &lt;br&gt;Zone: กลุ่มเขตกรุงธนใต้&lt;br&gt;Population: 3369&lt;br&gt;District: เขตภาษีเจริญ&lt;br&gt;Sub-dist.: แขวงบางหว้า&lt;br&gt;Contact P.: นาย ประชิต ผดุงวิทย์&lt;br&gt;Tel.: 063-8527600&lt;br&gt;Urgnt Need: ต้องการหน้ากากอนามัยและเจลล้างมือ&lt;br&gt;Comm. Type: ชุมชนแออัด&lt;br&gt;Housholds: 130&lt;br&gt;DensityTH: หนาแน่นปานกลาง</t>
  </si>
  <si>
    <t>100.428407,13.710533,0</t>
  </si>
  <si>
    <t>นาย ประชิต ผดุงวิทย์</t>
  </si>
  <si>
    <t>063-8527600</t>
  </si>
  <si>
    <t>ชุมชนคานเรือ</t>
  </si>
  <si>
    <t>name: &lt;br&gt;description: &lt;br&gt;Zone: กลุ่มเขตกรุงธนใต้&lt;br&gt;Population: 3540&lt;br&gt;District: เขตภาษีเจริญ&lt;br&gt;Sub-dist.: แขวงบางหว้า&lt;br&gt;Contact P.: นาย บุญเสริม เครือแสง&lt;br&gt;Tel.: 062-6352333&lt;br&gt;Urgnt Need: &lt;br&gt;Comm. Type: ชุมชนเมือง&lt;br&gt;Housholds: 133&lt;br&gt;DensityTH: หนาแน่นปานกลาง</t>
  </si>
  <si>
    <t>100.432103,13.710512,0</t>
  </si>
  <si>
    <t>นาย บุญเสริม เครือแสง</t>
  </si>
  <si>
    <t>062-6352333</t>
  </si>
  <si>
    <t>ชุมชนเพชรเกษม 56</t>
  </si>
  <si>
    <t>name: &lt;br&gt;description: &lt;br&gt;Zone: กลุ่มเขตกรุงธนใต้&lt;br&gt;Population: 3051&lt;br&gt;District: เขตภาษีเจริญ&lt;br&gt;Sub-dist.: แขวงบางหว้า&lt;br&gt;Contact P.: นาง ถนอม ทับวงษ์&lt;br&gt;Tel.: 083-9271488&lt;br&gt;Urgnt Need: ต้องการหน้ากากอนามัย&lt;br&gt;Comm. Type: ชุมชนแออัด&lt;br&gt;Housholds: 120&lt;br&gt;DensityTH: หนาแน่นปานกลาง</t>
  </si>
  <si>
    <t>100.431837,13.713459,0</t>
  </si>
  <si>
    <t>นาง ถนอม ทับวงษ์</t>
  </si>
  <si>
    <t>083-9271488</t>
  </si>
  <si>
    <t>ชุมชนริมคลองราชมนตรี หมู่ 10</t>
  </si>
  <si>
    <t>name: &lt;br&gt;description: &lt;br&gt;Zone: กลุ่มเขตกรุงธนใต้&lt;br&gt;Population: 2929&lt;br&gt;District: เขตภาษีเจริญ&lt;br&gt;Sub-dist.: แขวงบางด้วน&lt;br&gt;Contact P.: นาย บุญชู ครองสินสวัสดิ์&lt;br&gt;Tel.: &lt;br&gt;Urgnt Need: &lt;br&gt;Comm. Type: ชุมชนเมือง&lt;br&gt;Housholds: 756&lt;br&gt;DensityTH: หนาแน่นปานกลาง</t>
  </si>
  <si>
    <t>100.427092,13.719612,0</t>
  </si>
  <si>
    <t>แขวงบางด้วน</t>
  </si>
  <si>
    <t>นาย บุญชู ครองสินสวัสดิ์</t>
  </si>
  <si>
    <t>ชุมชนวัดจันทร์ประดิษฐาราม เขต 1 หมู่ 3</t>
  </si>
  <si>
    <t>name: &lt;br&gt;description: &lt;br&gt;Zone: กลุ่มเขตกรุงธนใต้&lt;br&gt;Population: 3540&lt;br&gt;District: เขตภาษีเจริญ&lt;br&gt;Sub-dist.: แขวงบางด้วน&lt;br&gt;Contact P.: นาย เฉลิม หุ่นห้อย&lt;br&gt;Tel.: 08-5130-5965&lt;br&gt;Urgnt Need: -ต้องการหน้ากากอนามัยและแอลกอฮอล์&lt;br&gt;-ตอนนี้ที่ชุมชนมีผู้ติดเชื้อ 8 ราย&lt;br&gt;Comm. Type: ชุมชนแออัด&lt;br&gt;Housholds: 198&lt;br&gt;DensityTH: หนาแน่นปานกลาง</t>
  </si>
  <si>
    <t>100.431237,13.719391,0</t>
  </si>
  <si>
    <t>นาย เฉลิม หุ่นห้อย</t>
  </si>
  <si>
    <t>08-5130-5965</t>
  </si>
  <si>
    <t>-ต้องการหน้ากากอนามัยและแอลกอฮอล์
-ตอนนี้ที่ชุมชนมีผู้ติดเชื้อ 8 ราย</t>
  </si>
  <si>
    <t>ชุมชนเพชรเกษม 58</t>
  </si>
  <si>
    <t>name: &lt;br&gt;description: &lt;br&gt;Zone: กลุ่มเขตกรุงธนใต้&lt;br&gt;Population: 3222&lt;br&gt;District: เขตภาษีเจริญ&lt;br&gt;Sub-dist.: แขวงบางด้วน&lt;br&gt;Contact P.: นาย สัมพันธ์ ผิวสุข&lt;br&gt;Tel.: 080-9072334&lt;br&gt;Urgnt Need: ต้องการหน้ากากอนามัยและเจลล้างมือ&lt;br&gt;Comm. Type: ชุมชนแออัด&lt;br&gt;Housholds: 126&lt;br&gt;DensityTH: หนาแน่นปานกลาง</t>
  </si>
  <si>
    <t>100.433145,13.717204,0</t>
  </si>
  <si>
    <t>นาย สัมพันธ์ ผิวสุข</t>
  </si>
  <si>
    <t>080-9072334</t>
  </si>
  <si>
    <t>ชุมชนริมคลองราชมนตรี หมู่ 11</t>
  </si>
  <si>
    <t>name: &lt;br&gt;description: &lt;br&gt;Zone: กลุ่มเขตกรุงธนใต้&lt;br&gt;Population: 3930&lt;br&gt;District: เขตภาษีเจริญ&lt;br&gt;Sub-dist.: แขวงบางหว้า&lt;br&gt;Contact P.: นาย ประสพโชค ทรัพย์ดีมีสุข&lt;br&gt;Tel.: 08-9676-3950&lt;br&gt;Urgnt Need: -ต้องการหน้ากากอนามัย&lt;br&gt;-ต้องการให้มีการพ่นยาฆ่าเชื้อ&lt;br&gt;Comm. Type: ชุมชนเมือง&lt;br&gt;Housholds: 178&lt;br&gt;DensityTH: หนาแน่นปานกลาง</t>
  </si>
  <si>
    <t>100.427284,13.712764,0</t>
  </si>
  <si>
    <t>นาย ประสพโชค ทรัพย์ดีมีสุข</t>
  </si>
  <si>
    <t>08-9676-3950</t>
  </si>
  <si>
    <t>ชุมชนคลองตาแป้น</t>
  </si>
  <si>
    <t>name: &lt;br&gt;description: &lt;br&gt;Zone: กลุ่มเขตกรุงธนใต้&lt;br&gt;Population: 4083&lt;br&gt;District: เขตภาษีเจริญ&lt;br&gt;Sub-dist.: แขวงบางหว้า&lt;br&gt;Contact P.: นาย ปัญญา ฉาบกลิ่นหอม&lt;br&gt;Tel.: 089-775-1240&lt;br&gt;Urgnt Need: ต้องการให้มีการพ่นยาฆ่าเชื้อในชุมชน&lt;br&gt;Comm. Type: ชุมชนเมือง&lt;br&gt;Housholds: 400&lt;br&gt;DensityTH: หนาแน่นมาก</t>
  </si>
  <si>
    <t>100.437161,13.708858,0</t>
  </si>
  <si>
    <t>นาย ปัญญา ฉาบกลิ่นหอม</t>
  </si>
  <si>
    <t>089-775-1240</t>
  </si>
  <si>
    <t>ต้องการให้มีการพ่นยาฆ่าเชื้อในชุมชน</t>
  </si>
  <si>
    <t>ชุมชนวัดจันทร์ประดิษฐาราม เขต 2</t>
  </si>
  <si>
    <t>name: &lt;br&gt;description: &lt;br&gt;Zone: กลุ่มเขตกรุงธนใต้&lt;br&gt;Population: 3564&lt;br&gt;District: เขตภาษีเจริญ&lt;br&gt;Sub-dist.: แขวงบางหว้า&lt;br&gt;Contact P.: นาย สุรชาติ มงคลสระ&lt;br&gt;Tel.: 08-1298-5580&lt;br&gt;Urgnt Need: -ต้องการแอลกอฮอล์และเจลล้างมือ จำนวน 200 หลังคาเรือน&lt;br&gt;-ต้องการให้มีการพ่นยาฆ่าเชื้อ&lt;br&gt;Comm. Type: ชุมชนแออัด&lt;br&gt;Housholds: 228&lt;br&gt;DensityTH: หนาแน่นปานกลาง</t>
  </si>
  <si>
    <t>100.438318,13.713477,0</t>
  </si>
  <si>
    <t>นาย สุรชาติ มงคลสระ</t>
  </si>
  <si>
    <t>08-1298-5580</t>
  </si>
  <si>
    <t>-ต้องการแอลกอฮอล์และเจลล้างมือ จำนวน 200 หลังคาเรือน
-ต้องการให้มีการพ่นยาฆ่าเชื้อ</t>
  </si>
  <si>
    <t>ชุมชนวัดจันทร์ประดิษฐาราม เขต1 หมู่ 1</t>
  </si>
  <si>
    <t>name: &lt;br&gt;description: &lt;br&gt;Zone: กลุ่มเขตกรุงธนใต้&lt;br&gt;Population: 3149&lt;br&gt;District: เขตภาษีเจริญ&lt;br&gt;Sub-dist.: แขวงบางด้วน&lt;br&gt;Contact P.: นาย จิระศักดิ์ สายวรรณะ&lt;br&gt;Tel.: 085-165-6826&lt;br&gt;Urgnt Need: -ต้องการหน้ากากอนามัยและเจลล้างมือ&lt;br&gt;-ต้องการให้มีการพ่นยาฆ่าเชื้อ&lt;br&gt;Comm. Type: &lt;br&gt;Housholds: &lt;br&gt;DensityTH: หนาแน่นปานกลาง</t>
  </si>
  <si>
    <t>100.43926,13.71838,0</t>
  </si>
  <si>
    <t>นาย จิระศักดิ์ สายวรรณะ</t>
  </si>
  <si>
    <t>085-165-6826</t>
  </si>
  <si>
    <t>ชุมชนวัดจันทร์ประดิษฐาราม เขต 1  หมู่ 7</t>
  </si>
  <si>
    <t>name: &lt;br&gt;description: &lt;br&gt;Zone: กลุ่มเขตกรุงธนใต้&lt;br&gt;Population: 3320&lt;br&gt;District: เขตภาษีเจริญ&lt;br&gt;Sub-dist.: แขวงบางด้วน&lt;br&gt;Contact P.: นาย สมศักดิ์ นันทวิรัตน์&lt;br&gt;Tel.: -&lt;br&gt;Urgnt Need: &lt;br&gt;Comm. Type: &lt;br&gt;Housholds: &lt;br&gt;DensityTH: หนาแน่นปานกลาง</t>
  </si>
  <si>
    <t>100.438382,13.720346,0</t>
  </si>
  <si>
    <t>นาย สมศักดิ์ นันทวิรัตน์</t>
  </si>
  <si>
    <t>ชุมชนเจริญวิถี</t>
  </si>
  <si>
    <t>name: &lt;br&gt;description: &lt;br&gt;Zone: กลุ่มเขตกรุงธนใต้&lt;br&gt;Population: 3906&lt;br&gt;District: เขตภาษีเจริญ&lt;br&gt;Sub-dist.: แขวงคลองขวาง&lt;br&gt;Contact P.: นาย ศักดิ์ชัย โพธิ์ปริสุทธิ์&lt;br&gt;Tel.: &lt;br&gt;Urgnt Need: &lt;br&gt;Comm. Type: ชุมชนเมือง&lt;br&gt;Housholds: 190&lt;br&gt;DensityTH: หนาแน่นปานกลาง</t>
  </si>
  <si>
    <t>100.416375,13.744405,0</t>
  </si>
  <si>
    <t>แขวงคลองขวาง</t>
  </si>
  <si>
    <t>นาย ศักดิ์ชัย โพธิ์ปริสุทธิ์</t>
  </si>
  <si>
    <t>ชุมชนหมู่ 1 คลองขวาง</t>
  </si>
  <si>
    <t>name: &lt;br&gt;description: &lt;br&gt;Zone: กลุ่มเขตกรุงธนใต้&lt;br&gt;Population: 2954&lt;br&gt;District: เขตภาษีเจริญ&lt;br&gt;Sub-dist.: แขวงคลองขวาง&lt;br&gt;Contact P.: นาย สมนึก กาญจนพิบูลย์&lt;br&gt;Tel.: 099-1956978&lt;br&gt;Urgnt Need: &lt;br&gt;Comm. Type: ชุมชนเมือง&lt;br&gt;Housholds: 210&lt;br&gt;DensityTH: หนาแน่นปานกลาง</t>
  </si>
  <si>
    <t>100.426061,13.739059,0</t>
  </si>
  <si>
    <t>นาย สมนึก กาญจนพิบูลย์</t>
  </si>
  <si>
    <t>099-1956978</t>
  </si>
  <si>
    <t>ชุมชนเทพประทาน</t>
  </si>
  <si>
    <t>name: &lt;br&gt;description: &lt;br&gt;Zone: กลุ่มเขตกรุงธนใต้&lt;br&gt;Population: 2172&lt;br&gt;District: เขตภาษีเจริญ&lt;br&gt;Sub-dist.: แขวงบางด้วน&lt;br&gt;Contact P.: นาย บัญฑิต กิตติเขมากร&lt;br&gt;Tel.: 061-7826955&lt;br&gt;Urgnt Need: -ต้องการหน้ากากอนามัยสำหรับเด็กและวัยรุ่น&lt;br&gt;-เจลล้างมือแบบพกพา&lt;br&gt;Comm. Type: ชุมชนเมือง&lt;br&gt;Housholds: 68&lt;br&gt;DensityTH: หนาแน่นปานกลาง</t>
  </si>
  <si>
    <t>100.429366,13.727704,0</t>
  </si>
  <si>
    <t>นาย บัญฑิต กิตติเขมากร</t>
  </si>
  <si>
    <t>061-7826955</t>
  </si>
  <si>
    <t>ชุมชนวัดจันทร์ประดิษฐาราม เขต 3</t>
  </si>
  <si>
    <t>name: &lt;br&gt;description: &lt;br&gt;Zone: กลุ่มเขตกรุงธนใต้&lt;br&gt;Population: 3271&lt;br&gt;District: เขตภาษีเจริญ&lt;br&gt;Sub-dist.: แขวงบางด้วน&lt;br&gt;Contact P.: นาย สิวัฒน์ เหมือนเงา&lt;br&gt;Tel.: 08-9761-5001&lt;br&gt;Urgnt Need: ต้องการหน้ากากอนามัยและเจลล้างมือ&lt;br&gt;Comm. Type: ชุมชนแออัด&lt;br&gt;Housholds: 273&lt;br&gt;DensityTH: หนาแน่นปานกลาง</t>
  </si>
  <si>
    <t>100.442482,13.72067,0</t>
  </si>
  <si>
    <t>นาย สิวัฒน์ เหมือนเงา</t>
  </si>
  <si>
    <t>08-9761-5001</t>
  </si>
  <si>
    <t>ชุมชนวัดจันทร์ประดิษฐาราม เขต 5</t>
  </si>
  <si>
    <t>name: &lt;br&gt;description: &lt;br&gt;Zone: กลุ่มเขตกรุงธนใต้&lt;br&gt;Population: 3344&lt;br&gt;District: เขตภาษีเจริญ&lt;br&gt;Sub-dist.: แขวงบางด้วน&lt;br&gt;Contact P.: นาง ยุพิน ชัยรัตน์&lt;br&gt;Tel.: -&lt;br&gt;Urgnt Need: &lt;br&gt;Comm. Type: ชุมชนแออัด&lt;br&gt;Housholds: 170&lt;br&gt;DensityTH: หนาแน่นปานกลาง</t>
  </si>
  <si>
    <t>100.441287,13.71957,0</t>
  </si>
  <si>
    <t>นาง ยุพิน ชัยรัตน์</t>
  </si>
  <si>
    <t>ชุมชนเพชรเกษม 42</t>
  </si>
  <si>
    <t>name: &lt;br&gt;description: &lt;br&gt;Zone: กลุ่มเขตกรุงธนใต้&lt;br&gt;Population: 3442&lt;br&gt;District: เขตภาษีเจริญ&lt;br&gt;Sub-dist.: แขวงบางหว้า&lt;br&gt;Contact P.: นาย วีรพล กุโลทัย&lt;br&gt;Tel.: 081-7420797&lt;br&gt;Urgnt Need: ต้องการหน้ากากอนามัยและเจลล้างมือแบบพกพา&lt;br&gt;Comm. Type: ชุมชนเมือง&lt;br&gt;Housholds: 245&lt;br&gt;DensityTH: หนาแน่นปานกลาง</t>
  </si>
  <si>
    <t>100.453026,13.719784,0</t>
  </si>
  <si>
    <t>นาย วีรพล กุโลทัย</t>
  </si>
  <si>
    <t>081-7420797</t>
  </si>
  <si>
    <t>ต้องการหน้ากากอนามัยและเจลล้างมือแบบพกพา</t>
  </si>
  <si>
    <t>ชุมชนวัดจันทร์ประดิษฐาราม เขต 4</t>
  </si>
  <si>
    <t>name: &lt;br&gt;description: &lt;br&gt;Zone: กลุ่มเขตกรุงธนใต้&lt;br&gt;Population: 2880&lt;br&gt;District: เขตภาษีเจริญ&lt;br&gt;Sub-dist.: แขวงบางหว้า&lt;br&gt;Contact P.: นาย สมพงษ์ ขําอิน&lt;br&gt;Tel.: 02-869-5517&lt;br&gt;Urgnt Need: &lt;br&gt;Comm. Type: ชุมชนแออัด&lt;br&gt;Housholds: 72&lt;br&gt;DensityTH: หนาแน่นปานกลาง</t>
  </si>
  <si>
    <t>100.446894,13.720748,0</t>
  </si>
  <si>
    <t>นาย สมพงษ์ ขําอิน</t>
  </si>
  <si>
    <t>02-869-5517</t>
  </si>
  <si>
    <t>ชุมชนวัดรางบัว</t>
  </si>
  <si>
    <t>name: &lt;br&gt;description: &lt;br&gt;Zone: กลุ่มเขตกรุงธนใต้&lt;br&gt;Population: 3411&lt;br&gt;District: เขตภาษีเจริญ&lt;br&gt;Sub-dist.: แขวงบางหว้า&lt;br&gt;Contact P.: นาง มนชิตา ช่องสาร&lt;br&gt;Tel.: 081-451-6616&lt;br&gt;Urgnt Need: -ต้องการหน้ากากอนามัยและเจลล้างมือ&lt;br&gt;-ต้องการให้มีการพ่นยาฆ่าเชื้อ&lt;br&gt;Comm. Type: ชุมชนแออัด&lt;br&gt;Housholds: 83&lt;br&gt;DensityTH: หนาแน่นปานกลาง</t>
  </si>
  <si>
    <t>100.439696,13.711335,0</t>
  </si>
  <si>
    <t>นาง มนชิตา ช่องสาร</t>
  </si>
  <si>
    <t>081-451-6616</t>
  </si>
  <si>
    <t>ชุมชนซอยวัดโคนอน</t>
  </si>
  <si>
    <t>name: &lt;br&gt;description: &lt;br&gt;Zone: กลุ่มเขตกรุงธนใต้&lt;br&gt;Population: 2327&lt;br&gt;District: เขตภาษีเจริญ&lt;br&gt;Sub-dist.: แขวงบางหว้า&lt;br&gt;Contact P.: นาง น้ําค้าง เกิดสาย&lt;br&gt;Tel.: 083-9217105&lt;br&gt;Urgnt Need: &lt;br&gt;Comm. Type: ชุมชนเมือง&lt;br&gt;Housholds: 125&lt;br&gt;DensityTH: หนาแน่นปานกลาง</t>
  </si>
  <si>
    <t>100.454561,13.710492,0</t>
  </si>
  <si>
    <t>นาง น้ําค้าง เกิดสาย</t>
  </si>
  <si>
    <t>083-9217105</t>
  </si>
  <si>
    <t>ชุมชนหมู่บ้านพัฒนา หมู่ 7 บางหว้า</t>
  </si>
  <si>
    <t>name: &lt;br&gt;description: &lt;br&gt;Zone: กลุ่มเขตกรุงธนใต้&lt;br&gt;Population: 2139&lt;br&gt;District: เขตภาษีเจริญ&lt;br&gt;Sub-dist.: แขวงบางหว้า&lt;br&gt;Contact P.: นาย วินัย บาง&lt;br&gt;Tel.: 02-4577329&lt;br&gt;Urgnt Need: ต้องการหน้ากากอนามัยและเจลล้างมือ&lt;br&gt;Comm. Type: ชุมชนชานเมือง&lt;br&gt;Housholds: 102&lt;br&gt;DensityTH: หนาแน่นปานกลาง</t>
  </si>
  <si>
    <t>100.448633,13.709627,0</t>
  </si>
  <si>
    <t>นาย วินัย บาง</t>
  </si>
  <si>
    <t>02-4577329</t>
  </si>
  <si>
    <t>ชุมชนสุภัทรภิบาล</t>
  </si>
  <si>
    <t>name: &lt;br&gt;description: &lt;br&gt;Zone: กลุ่มเขตกรุงธนใต้&lt;br&gt;Population: 2929&lt;br&gt;District: เขตภาษีเจริญ&lt;br&gt;Sub-dist.: แขวงบางหว้า&lt;br&gt;Contact P.: นาย จารุกิตติ์ จันทรศิริ&lt;br&gt;Tel.: 086-5526060&lt;br&gt;Urgnt Need: -ต้องการหน้ากากอนามัย&lt;br&gt;-ต้องการให้มีการพ่นยาฆ่าเชื้อในชุมชน&lt;br&gt;Comm. Type: ชุมชนแออัด&lt;br&gt;Housholds: 145&lt;br&gt;DensityTH: หนาแน่นปานกลาง</t>
  </si>
  <si>
    <t>100.449713,13.712667,0</t>
  </si>
  <si>
    <t>นาย จารุกิตติ์ จันทรศิริ</t>
  </si>
  <si>
    <t>086-5526060</t>
  </si>
  <si>
    <t>ชุมชนหน้าวัดโคนอน</t>
  </si>
  <si>
    <t>name: &lt;br&gt;description: &lt;br&gt;Zone: กลุ่มเขตกรุงธนใต้&lt;br&gt;Population: 3502&lt;br&gt;District: เขตภาษีเจริญ&lt;br&gt;Sub-dist.: แขวงบางหว้า&lt;br&gt;Contact P.: นาย นวัชรศิษฐ์ สุภาการ&lt;br&gt;Tel.: &lt;br&gt;Urgnt Need: &lt;br&gt;Comm. Type: ชุมชนเมือง&lt;br&gt;Housholds: 110&lt;br&gt;DensityTH: หนาแน่นปานกลาง</t>
  </si>
  <si>
    <t>100.454039,13.714311,0</t>
  </si>
  <si>
    <t>นาย นวัชรศิษฐ์ สุภาการ</t>
  </si>
  <si>
    <t>ชุมชนหลังโรงน้ำตาลนิวกว้างสุ้นหลี</t>
  </si>
  <si>
    <t>name: &lt;br&gt;description: &lt;br&gt;Zone: กลุ่มเขตกรุงธนใต้&lt;br&gt;Population: 3344&lt;br&gt;District: เขตภาษีเจริญ&lt;br&gt;Sub-dist.: แขวงบางหว้า&lt;br&gt;Contact P.: นาย นิวัฒน์ ทองประเสริฐ&lt;br&gt;Tel.: 085-0663008&lt;br&gt;Urgnt Need: &lt;br&gt;Comm. Type: ชุมชนแออัด&lt;br&gt;Housholds: 44&lt;br&gt;DensityTH: หนาแน่นปานกลาง</t>
  </si>
  <si>
    <t>100.44976,13.715689,0</t>
  </si>
  <si>
    <t>นาย นิวัฒน์ ทองประเสริฐ</t>
  </si>
  <si>
    <t>085-0663008</t>
  </si>
  <si>
    <t>ชุมชนเพชรเกษม 44</t>
  </si>
  <si>
    <t>name: &lt;br&gt;description: &lt;br&gt;Zone: กลุ่มเขตกรุงธนใต้&lt;br&gt;Population: 3051&lt;br&gt;District: เขตภาษีเจริญ&lt;br&gt;Sub-dist.: แขวงบางหว้า&lt;br&gt;Contact P.: นาย ลือชา จารุเลิศประดิษฐ์&lt;br&gt;Tel.: 081-8034842&lt;br&gt;Urgnt Need: &lt;br&gt;Comm. Type: ชุมชนเมือง&lt;br&gt;Housholds: 144&lt;br&gt;DensityTH: หนาแน่นปานกลาง</t>
  </si>
  <si>
    <t>100.450177,13.718745,0</t>
  </si>
  <si>
    <t>นาย ลือชา จารุเลิศประดิษฐ์</t>
  </si>
  <si>
    <t>081-8034842</t>
  </si>
  <si>
    <t>ชุมชนนวมประดิษฐ์</t>
  </si>
  <si>
    <t>name: &lt;br&gt;description: &lt;br&gt;Zone: กลุ่มเขตกรุงธนใต้&lt;br&gt;Population: 3906&lt;br&gt;District: เขตภาษีเจริญ&lt;br&gt;Sub-dist.: แขวงบางแวก&lt;br&gt;Contact P.: นาย นภา ม่วงงาม&lt;br&gt;Tel.: 083-2450511&lt;br&gt;Urgnt Need: ต้องการหน้ากากอนามัยและเจลแอลกอฮอล์&lt;br&gt;Comm. Type: ชุมชนเมือง&lt;br&gt;Housholds: 194&lt;br&gt;DensityTH: หนาแน่นปานกลาง</t>
  </si>
  <si>
    <t>100.442243,13.73642,0</t>
  </si>
  <si>
    <t>นาย นภา ม่วงงาม</t>
  </si>
  <si>
    <t>083-2450511</t>
  </si>
  <si>
    <t>ชุมชนวิจิตรสัมพันธ์</t>
  </si>
  <si>
    <t>name: &lt;br&gt;description: &lt;br&gt;Zone: กลุ่มเขตกรุงธนใต้&lt;br&gt;Population: 4292&lt;br&gt;District: เขตภาษีเจริญ&lt;br&gt;Sub-dist.: แขวงคูหาสวรรค์&lt;br&gt;Contact P.: นาย สุรินทร์ เปี่ยมสะอาด&lt;br&gt;Tel.: 08-2341-8877&lt;br&gt;Urgnt Need: ต้องการหน้ากากอนามัย แอลกอฮอล์ และเจลล้างมือ&lt;br&gt;Comm. Type: ชุมชนเมือง&lt;br&gt;Housholds: 107&lt;br&gt;DensityTH: หนาแน่นมาก</t>
  </si>
  <si>
    <t>100.460484,13.739512,0</t>
  </si>
  <si>
    <t>นาย สุรินทร์ เปี่ยมสะอาด</t>
  </si>
  <si>
    <t>08-2341-8877</t>
  </si>
  <si>
    <t>ชุมชนวิจิตรสามัคคี</t>
  </si>
  <si>
    <t>name: &lt;br&gt;description: &lt;br&gt;Zone: กลุ่มเขตกรุงธนใต้&lt;br&gt;Population: 4780&lt;br&gt;District: เขตภาษีเจริญ&lt;br&gt;Sub-dist.: แขวงคูหาสวรรค์&lt;br&gt;Contact P.: นาง ปราณี ทิพย์ขยัน&lt;br&gt;Tel.: &lt;br&gt;Urgnt Need: &lt;br&gt;Comm. Type: ชุมชนเมือง&lt;br&gt;Housholds: 110&lt;br&gt;DensityTH: หนาแน่นมาก</t>
  </si>
  <si>
    <t>100.461281,13.739835,0</t>
  </si>
  <si>
    <t>นาง ปราณี ทิพย์ขยัน</t>
  </si>
  <si>
    <t>ชุมชนประดิษฐ์เจริญ</t>
  </si>
  <si>
    <t>name: &lt;br&gt;description: &lt;br&gt;Zone: กลุ่มเขตกรุงธนใต้&lt;br&gt;Population: 2269&lt;br&gt;District: เขตหนองแขม&lt;br&gt;Sub-dist.: แขวงหนองแขม&lt;br&gt;Contact P.: นาง ดวงเดือน เอี่ยมสอาด&lt;br&gt;Tel.: &lt;br&gt;Urgnt Need: &lt;br&gt;Comm. Type: ชุมชนเมือง&lt;br&gt;Housholds: 34&lt;br&gt;DensityTH: หนาแน่นปานกลาง</t>
  </si>
  <si>
    <t>100.340739,13.680902,0</t>
  </si>
  <si>
    <t>เขตหนองแขม</t>
  </si>
  <si>
    <t>แขวงหนองแขม</t>
  </si>
  <si>
    <t>นาง ดวงเดือน เอี่ยมสอาด</t>
  </si>
  <si>
    <t>ชุมชนหมู่ 1 หนองแขม</t>
  </si>
  <si>
    <t>name: &lt;br&gt;description: &lt;br&gt;Zone: กลุ่มเขตกรุงธนใต้&lt;br&gt;Population: 2300&lt;br&gt;District: เขตหนองแขม&lt;br&gt;Sub-dist.: แขวงหนองแขม&lt;br&gt;Contact P.: นาย พิเชษฐ์ ภิรมย์สุข&lt;br&gt;Tel.: 09-7262-2758&lt;br&gt;Urgnt Need: ต้องการหน้ากากอนามัยและเจลล้างมือ&lt;br&gt;Comm. Type: ชุมชนเมือง&lt;br&gt;Housholds: 173&lt;br&gt;DensityTH: หนาแน่นปานกลาง</t>
  </si>
  <si>
    <t>100.364705,13.694684,0</t>
  </si>
  <si>
    <t>นาย พิเชษฐ์ ภิรมย์สุข</t>
  </si>
  <si>
    <t>09-7262-2758</t>
  </si>
  <si>
    <t>ชุมชนศิริธร</t>
  </si>
  <si>
    <t>name: &lt;br&gt;description: &lt;br&gt;Zone: กลุ่มเขตกรุงธนใต้&lt;br&gt;Population: 2190&lt;br&gt;District: เขตหนองแขม&lt;br&gt;Sub-dist.: แขวงหนองแขม&lt;br&gt;Contact P.: นาง รติพร สามาลา&lt;br&gt;Tel.: 08-9812-6672&lt;br&gt;Urgnt Need: -ต้องการหน้ากากอนามัยและเจลล้างมือ&lt;br&gt;-ต้องการให้มีการพ่นยาฆ่าเชื้อ&lt;br&gt;Comm. Type: ชุมชนชานเมือง&lt;br&gt;Housholds: 115&lt;br&gt;DensityTH: หนาแน่นปานกลาง</t>
  </si>
  <si>
    <t>100.380555,13.689631,0</t>
  </si>
  <si>
    <t>นาง รติพร สามาลา</t>
  </si>
  <si>
    <t>08-9812-6672</t>
  </si>
  <si>
    <t>ชุมชนนาคสถาพร 2</t>
  </si>
  <si>
    <t>name: &lt;br&gt;description: &lt;br&gt;Zone: กลุ่มเขตกรุงธนใต้&lt;br&gt;Population: 2404&lt;br&gt;District: เขตหนองแขม&lt;br&gt;Sub-dist.: แขวงหนองค้างพลู&lt;br&gt;Contact P.: นาง อุบล ตุลย์วณิชโรจน์&lt;br&gt;Tel.: &lt;br&gt;Urgnt Need: &lt;br&gt;Comm. Type: &lt;br&gt;Housholds: &lt;br&gt;DensityTH: หนาแน่นปานกลาง</t>
  </si>
  <si>
    <t>100.374183,13.70223,0</t>
  </si>
  <si>
    <t>แขวงหนองค้างพลู</t>
  </si>
  <si>
    <t>นาง อุบล ตุลย์วณิชโรจน์</t>
  </si>
  <si>
    <t>ชุมชนฉัตรชัยเสริมโชค</t>
  </si>
  <si>
    <t>name: &lt;br&gt;description: &lt;br&gt;Zone: กลุ่มเขตกรุงธนใต้&lt;br&gt;Population: 1095&lt;br&gt;District: เขตหนองแขม&lt;br&gt;Sub-dist.: แขวงหนองค้างพลู&lt;br&gt;Contact P.: นาย ไตรรัตน์ กิจนันทคุณ&lt;br&gt;Tel.: -&lt;br&gt;Urgnt Need: &lt;br&gt;Comm. Type: ชุมชนชานเมือง&lt;br&gt;Housholds: 421&lt;br&gt;DensityTH: หนาแน่นน้อย</t>
  </si>
  <si>
    <t>100.35487,13.735414,0</t>
  </si>
  <si>
    <t>นาย ไตรรัตน์ กิจนันทคุณ</t>
  </si>
  <si>
    <t>ชุมชนชายแดน</t>
  </si>
  <si>
    <t>name: &lt;br&gt;description: &lt;br&gt;Zone: กลุ่มเขตกรุงธนใต้&lt;br&gt;Population: 375&lt;br&gt;District: เขตหนองแขม&lt;br&gt;Sub-dist.: แขวงหนองค้างพลู&lt;br&gt;Contact P.: นาย วสันต์ โพธิ์เผือก&lt;br&gt;Tel.: 08-1988-1495&lt;br&gt;Urgnt Need: &lt;br&gt;Comm. Type: ชุมชนชานเมือง&lt;br&gt;Housholds: 107&lt;br&gt;DensityTH: หนาแน่นน้อย</t>
  </si>
  <si>
    <t>100.348493,13.735692,0</t>
  </si>
  <si>
    <t>นาย วสันต์ โพธิ์เผือก</t>
  </si>
  <si>
    <t>08-1988-1495</t>
  </si>
  <si>
    <t>ชุมชนซอยกำนันวิจิตร</t>
  </si>
  <si>
    <t>name: &lt;br&gt;description: &lt;br&gt;Zone: กลุ่มเขตกรุงธนใต้&lt;br&gt;Population: 1502&lt;br&gt;District: เขตหนองแขม&lt;br&gt;Sub-dist.: แขวงหนองค้างพลู&lt;br&gt;Contact P.: นาย วิจารณ์ วิริยมาโน&lt;br&gt;Tel.: &lt;br&gt;Urgnt Need: &lt;br&gt;Comm. Type: ชุมชนชานเมือง&lt;br&gt;Housholds: 227&lt;br&gt;DensityTH: หนาแน่นน้อย</t>
  </si>
  <si>
    <t>100.337177,13.726562,0</t>
  </si>
  <si>
    <t>นาย วิจารณ์ วิริยมาโน</t>
  </si>
  <si>
    <t>ชุมชนแสงศิริ</t>
  </si>
  <si>
    <t>name: &lt;br&gt;description: &lt;br&gt;Zone: กลุ่มเขตกรุงธนใต้&lt;br&gt;Population: 1204&lt;br&gt;District: เขตหนองแขม&lt;br&gt;Sub-dist.: แขวงหนองค้างพลู&lt;br&gt;Contact P.: นาย สั้น เงินงาม&lt;br&gt;Tel.: 08-7663-0659&lt;br&gt;Urgnt Need: ต้องการให้มีการพ่นยาฆ่าเชื้อ&lt;br&gt;Comm. Type: ชุมชนชานเมือง&lt;br&gt;Housholds: 137&lt;br&gt;DensityTH: หนาแน่นน้อย</t>
  </si>
  <si>
    <t>100.33867,13.726919,0</t>
  </si>
  <si>
    <t>นาย สั้น เงินงาม</t>
  </si>
  <si>
    <t>08-7663-0659</t>
  </si>
  <si>
    <t>ต้องการให้มีการพ่นยาฆ่าเชื้อ</t>
  </si>
  <si>
    <t>ชุมชนหมู่ 4 หนองค้างพลู</t>
  </si>
  <si>
    <t>name: &lt;br&gt;description: &lt;br&gt;Zone: กลุ่มเขตกรุงธนใต้&lt;br&gt;Population: 500&lt;br&gt;District: เขตหนองแขม&lt;br&gt;Sub-dist.: แขวงหนองค้างพลู&lt;br&gt;Contact P.: นาย สมศักดิ์ สัจจานุรักษ์วงศ์&lt;br&gt;Tel.: 08-1336-3301&lt;br&gt;Urgnt Need: &lt;br&gt;Comm. Type: ชุมชนชานเมือง&lt;br&gt;Housholds: 140&lt;br&gt;DensityTH: หนาแน่นน้อย</t>
  </si>
  <si>
    <t>100.34476,13.727412,0</t>
  </si>
  <si>
    <t>นาย สมศักดิ์ สัจจานุรักษ์วงศ์</t>
  </si>
  <si>
    <t>08-1336-3301</t>
  </si>
  <si>
    <t>ชุมชนหมู่ 3 หนองค้างพลู</t>
  </si>
  <si>
    <t>name: &lt;br&gt;description: &lt;br&gt;Zone: กลุ่มเขตกรุงธนใต้&lt;br&gt;Population: 1079&lt;br&gt;District: เขตหนองแขม&lt;br&gt;Sub-dist.: แขวงหนองค้างพลู&lt;br&gt;Contact P.: นาย อเนก เถียรทวี&lt;br&gt;Tel.: 08-3122-5138&lt;br&gt;Urgnt Need: &lt;br&gt;Comm. Type: ชุมชนชานเมือง&lt;br&gt;Housholds: 196&lt;br&gt;DensityTH: หนาแน่นน้อย</t>
  </si>
  <si>
    <t>100.342076,13.724451,0</t>
  </si>
  <si>
    <t>นาย อเนก เถียรทวี</t>
  </si>
  <si>
    <t>08-3122-5138</t>
  </si>
  <si>
    <t>ชุมชนวัดวงษ์ลาภาราม</t>
  </si>
  <si>
    <t>name: &lt;br&gt;description: &lt;br&gt;Zone: กลุ่มเขตกรุงธนใต้&lt;br&gt;Population: 2331&lt;br&gt;District: เขตหนองแขม&lt;br&gt;Sub-dist.: แขวงหนองค้างพลู&lt;br&gt;Contact P.: นาย สุเมธ รักอักษร&lt;br&gt;Tel.: &lt;br&gt;Urgnt Need: &lt;br&gt;Comm. Type: ชุมชนชานเมือง&lt;br&gt;Housholds: 105&lt;br&gt;DensityTH: หนาแน่นปานกลาง</t>
  </si>
  <si>
    <t>100.357994,13.717015,0</t>
  </si>
  <si>
    <t>นาย สุเมธ รักอักษร</t>
  </si>
  <si>
    <t>ชุมชนรักเจริญ</t>
  </si>
  <si>
    <t>name: &lt;br&gt;description: &lt;br&gt;Zone: กลุ่มเขตกรุงธนใต้&lt;br&gt;Population: 1361&lt;br&gt;District: เขตหนองแขม&lt;br&gt;Sub-dist.: แขวงหนองค้างพลู&lt;br&gt;Contact P.: นาง วัชรี ครองญาติ&lt;br&gt;Tel.: 08-1383-8516&lt;br&gt;Urgnt Need: -ต้องการเจลล้างมือ&lt;br&gt;-ต้องการเครื่องตรวจวัดอุณหภูมิ&lt;br&gt;Comm. Type: ชุมชนชานเมือง&lt;br&gt;Housholds: 119&lt;br&gt;DensityTH: หนาแน่นน้อย</t>
  </si>
  <si>
    <t>100.355342,13.716707,0</t>
  </si>
  <si>
    <t>นาง วัชรี ครองญาติ</t>
  </si>
  <si>
    <t>08-1383-8516</t>
  </si>
  <si>
    <t>ชุมชนซอยหล่อพระ</t>
  </si>
  <si>
    <t>name: &lt;br&gt;description: &lt;br&gt;Zone: กลุ่มเขตกรุงธนใต้&lt;br&gt;Population: 2096&lt;br&gt;District: เขตหนองแขม&lt;br&gt;Sub-dist.: แขวงหนองค้างพลู&lt;br&gt;Contact P.: นาย ธวัช พันธ์เตี้ย&lt;br&gt;Tel.: &lt;br&gt;Urgnt Need: &lt;br&gt;Comm. Type: ชุมชนชานเมือง&lt;br&gt;Housholds: 58&lt;br&gt;DensityTH: หนาแน่นปานกลาง</t>
  </si>
  <si>
    <t>100.350154,13.707463,0</t>
  </si>
  <si>
    <t>นาย ธวัช พันธ์เตี้ย</t>
  </si>
  <si>
    <t>ชุมชนซอยเพชรเกษม 108</t>
  </si>
  <si>
    <t>name: &lt;br&gt;description: &lt;br&gt;Zone: กลุ่มเขตกรุงธนใต้&lt;br&gt;Population: 2566&lt;br&gt;District: เขตหนองแขม&lt;br&gt;Sub-dist.: แขวงหนองค้างพลู&lt;br&gt;Contact P.: นางสาว พาฝัน คงเจ็ดเข็ม&lt;br&gt;Tel.: 08-3778-7292&lt;br&gt;Urgnt Need: &lt;br&gt;Comm. Type: ชุมชนชานเมือง&lt;br&gt;Housholds: 156&lt;br&gt;DensityTH: หนาแน่นปานกลาง</t>
  </si>
  <si>
    <t>100.352195,13.709517,0</t>
  </si>
  <si>
    <t>นางสาว พาฝัน คงเจ็ดเข็ม</t>
  </si>
  <si>
    <t>08-3778-7292</t>
  </si>
  <si>
    <t>ชุมชนซอยเพชรเกษม 112</t>
  </si>
  <si>
    <t>name: &lt;br&gt;description: &lt;br&gt;Zone: กลุ่มเขตกรุงธนใต้&lt;br&gt;Population: 1893&lt;br&gt;District: เขตหนองแขม&lt;br&gt;Sub-dist.: แขวงหนองค้างพลู&lt;br&gt;Contact P.: นาง นราวดี ปานเกษม&lt;br&gt;Tel.: 06-3227-1229&lt;br&gt;Urgnt Need: -ต้องการหน้ากากอนามัยและเจลล้างมือ&lt;br&gt;-ต้องการให้มีการพ่นยาฆ่าเชื้อ&lt;br&gt;-ต้องการอาหาร&lt;br&gt;Comm. Type: ชุมชนชานเมือง&lt;br&gt;Housholds: 145&lt;br&gt;DensityTH: หนาแน่นน้อย</t>
  </si>
  <si>
    <t>100.342456,13.708032,0</t>
  </si>
  <si>
    <t>นาง นราวดี ปานเกษม</t>
  </si>
  <si>
    <t>06-3227-1229</t>
  </si>
  <si>
    <t>ชุมชนสงวนคำ</t>
  </si>
  <si>
    <t>name: &lt;br&gt;description: &lt;br&gt;Zone: กลุ่มเขตกรุงธนใต้&lt;br&gt;Population: 1956&lt;br&gt;District: เขตหนองแขม&lt;br&gt;Sub-dist.: แขวงหนองค้างพลู&lt;br&gt;Contact P.: นางสาว ยุพิน สงวนคํา&lt;br&gt;Tel.: 08-9992-3424&lt;br&gt;Urgnt Need: ต้องการหน้ากากอนามัย แอลกอฮอล์ และเจลล้างมือ&lt;br&gt;Comm. Type: ชุมชนชานเมือง&lt;br&gt;Housholds: 170&lt;br&gt;DensityTH: หนาแน่นน้อย</t>
  </si>
  <si>
    <t>100.339528,13.702987,0</t>
  </si>
  <si>
    <t>นางสาว ยุพิน สงวนคํา</t>
  </si>
  <si>
    <t>08-9992-3424</t>
  </si>
  <si>
    <t>ชุมชนเลียบคลองมหาศร</t>
  </si>
  <si>
    <t>name: &lt;br&gt;description: &lt;br&gt;Zone: กลุ่มเขตกรุงธนใต้&lt;br&gt;Population: 1596&lt;br&gt;District: เขตหนองแขม&lt;br&gt;Sub-dist.: แขวงหนองค้างพลู&lt;br&gt;Contact P.: นาย ศึกษา ดีมี&lt;br&gt;Tel.: 08-5136-0017&lt;br&gt;Urgnt Need: ต้องการให้มีการพ่นยาฆ่าเชื้อ&lt;br&gt;Comm. Type: ชุมชนชานเมือง&lt;br&gt;Housholds: 43&lt;br&gt;DensityTH: หนาแน่นน้อย</t>
  </si>
  <si>
    <t>100.345992,13.703762,0</t>
  </si>
  <si>
    <t>นาย ศึกษา ดีมี</t>
  </si>
  <si>
    <t>08-5136-0017</t>
  </si>
  <si>
    <t>ชุมชนซอยเพชรเกษม 77 แยก 1</t>
  </si>
  <si>
    <t>name: &lt;br&gt;description: &lt;br&gt;Zone: กลุ่มเขตกรุงธนใต้&lt;br&gt;Population: 2456&lt;br&gt;District: เขตหนองแขม&lt;br&gt;Sub-dist.: แขวงหนองค้างพลู&lt;br&gt;Contact P.: นาย ดอกไม้ อ่อนสะอาด&lt;br&gt;Tel.: 08-1318-7301&lt;br&gt;Urgnt Need: -ต้องการหน้ากากอนามัย&lt;br&gt;-ต้องการให้มีการพ่นยาฆ่าเชื้อ&lt;br&gt;-ปัญหาการว่างงาน&lt;br&gt;Comm. Type: ชุมชนชานเมือง&lt;br&gt;Housholds: 50&lt;br&gt;DensityTH: หนาแน่นปานกลาง</t>
  </si>
  <si>
    <t>100.358707,13.704097,0</t>
  </si>
  <si>
    <t>นาย ดอกไม้ อ่อนสะอาด</t>
  </si>
  <si>
    <t>08-1318-7301</t>
  </si>
  <si>
    <t>ชุมชนสาครปานสินธุ์</t>
  </si>
  <si>
    <t>name: &lt;br&gt;description: &lt;br&gt;Zone: กลุ่มเขตกรุงธนใต้&lt;br&gt;Population: 1768&lt;br&gt;District: เขตหนองแขม&lt;br&gt;Sub-dist.: แขวงหนองแขม&lt;br&gt;Contact P.: นาย นรงค์ ทองม่วง&lt;br&gt;Tel.: 08-9476-8191&lt;br&gt;Urgnt Need: ต้องการให้มีหมอมาตรวจสุขภาพคนในชุมชน&lt;br&gt;Comm. Type: ชุมชนชานเมือง&lt;br&gt;Housholds: 28&lt;br&gt;DensityTH: หนาแน่นน้อย</t>
  </si>
  <si>
    <t>100.366974,13.689875,0</t>
  </si>
  <si>
    <t>นาย นรงค์ ทองม่วง</t>
  </si>
  <si>
    <t>08-9476-8191</t>
  </si>
  <si>
    <t>ต้องการให้มีหมอมาตรวจสุขภาพคนในชุมชน</t>
  </si>
  <si>
    <t>ชุมชนสวัสดิการหนองแขม</t>
  </si>
  <si>
    <t>name: &lt;br&gt;description: &lt;br&gt;Zone: กลุ่มเขตกรุงธนใต้&lt;br&gt;Population: 2566&lt;br&gt;District: เขตหนองแขม&lt;br&gt;Sub-dist.: แขวงหนองแขม&lt;br&gt;Contact P.: นาย วีรวัฒน์ หลอดเข็ม&lt;br&gt;Tel.: 08-9496-6354&lt;br&gt;Urgnt Need: &lt;br&gt;Comm. Type: ชุมชนชานเมือง&lt;br&gt;Housholds: 783&lt;br&gt;DensityTH: หนาแน่นปานกลาง</t>
  </si>
  <si>
    <t>100.356673,13.698001,0</t>
  </si>
  <si>
    <t>นาย วีรวัฒน์ หลอดเข็ม</t>
  </si>
  <si>
    <t>08-9496-6354</t>
  </si>
  <si>
    <t>ชุมชนซอยนาคสถาพร 1</t>
  </si>
  <si>
    <t>name: &lt;br&gt;description: &lt;br&gt;Zone: กลุ่มเขตกรุงธนใต้&lt;br&gt;Population: 2515&lt;br&gt;District: เขตหนองแขม&lt;br&gt;Sub-dist.: แขวงหนองค้างพลู&lt;br&gt;Contact P.: นางสาว ศรีเวียง วงษ์แตง&lt;br&gt;Tel.: 08-1382-8494&lt;br&gt;Urgnt Need: &lt;br&gt;Comm. Type: ชุมชนชานเมือง&lt;br&gt;Housholds: 231&lt;br&gt;DensityTH: หนาแน่นปานกลาง</t>
  </si>
  <si>
    <t>100.373079,13.704746,0</t>
  </si>
  <si>
    <t>นางสาว ศรีเวียง วงษ์แตง</t>
  </si>
  <si>
    <t>08-1382-8494</t>
  </si>
  <si>
    <t>ชุมชนซอยต้นสน</t>
  </si>
  <si>
    <t>name: &lt;br&gt;description: &lt;br&gt;Zone: กลุ่มเขตกรุงธนใต้&lt;br&gt;Population: 2316&lt;br&gt;District: เขตหนองแขม&lt;br&gt;Sub-dist.: แขวงหนองค้างพลู&lt;br&gt;Contact P.: นาย วันชัย กาญจนินทร&lt;br&gt;Tel.: 08-1806-7009&lt;br&gt;Urgnt Need: ต้องการให้มีการพ่นยาฆ่าเชื้อ&lt;br&gt;Comm. Type: ชุมชนชานเมือง&lt;br&gt;Housholds: 124&lt;br&gt;DensityTH: หนาแน่นปานกลาง</t>
  </si>
  <si>
    <t>100.369358,13.705617,0</t>
  </si>
  <si>
    <t>นาย วันชัย กาญจนินทร</t>
  </si>
  <si>
    <t>08-1806-7009</t>
  </si>
  <si>
    <t>ชุมชนหรรษา 1</t>
  </si>
  <si>
    <t>name: &lt;br&gt;description: &lt;br&gt;Zone: กลุ่มเขตกรุงธนใต้&lt;br&gt;Population: 2848&lt;br&gt;District: เขตหนองแขม&lt;br&gt;Sub-dist.: แขวงหนองแขม&lt;br&gt;Contact P.: นาย อุดมวิทย์ สอนสมยุค&lt;br&gt;Tel.: &lt;br&gt;Urgnt Need: &lt;br&gt;Comm. Type: ชุมชนชานเมือง&lt;br&gt;Housholds: 519&lt;br&gt;DensityTH: หนาแน่นปานกลาง</t>
  </si>
  <si>
    <t>100.344651,13.690518,0</t>
  </si>
  <si>
    <t>นาย อุดมวิทย์ สอนสมยุค</t>
  </si>
  <si>
    <t>ชุมชนซอยโรงงานยากันยุง</t>
  </si>
  <si>
    <t>name: &lt;br&gt;description: &lt;br&gt;Zone: กลุ่มเขตกรุงธนใต้&lt;br&gt;Population: 2488&lt;br&gt;District: เขตหนองแขม&lt;br&gt;Sub-dist.: แขวงหนองแขม&lt;br&gt;Contact P.: นาย วันชัย เที่ยงตรง&lt;br&gt;Tel.: 09-8305-4661&lt;br&gt;Urgnt Need: &lt;br&gt;Comm. Type: ชุมชนชานเมือง&lt;br&gt;Housholds: 32&lt;br&gt;DensityTH: หนาแน่นปานกลาง</t>
  </si>
  <si>
    <t>100.347359,13.696825,0</t>
  </si>
  <si>
    <t>นาย วันชัย เที่ยงตรง</t>
  </si>
  <si>
    <t>09-8305-4661</t>
  </si>
  <si>
    <t>ชุมชนซอยประสิทธิ์ 4/3</t>
  </si>
  <si>
    <t>name: &lt;br&gt;description: &lt;br&gt;Zone: กลุ่มเขตกรุงธนใต้&lt;br&gt;Population: 1705&lt;br&gt;District: เขตหนองแขม&lt;br&gt;Sub-dist.: แขวงหนองแขม&lt;br&gt;Contact P.: นาย กิตติ ฟักอ่อน&lt;br&gt;Tel.: 08-6080-4376&lt;br&gt;Urgnt Need: ต้องการความช่วยเหลือด้านการเงิน&lt;br&gt;Comm. Type: ชุมชนชานเมือง&lt;br&gt;Housholds: 88&lt;br&gt;DensityTH: หนาแน่นน้อย</t>
  </si>
  <si>
    <t>100.365656,13.678249,0</t>
  </si>
  <si>
    <t>นาย กิตติ ฟักอ่อน</t>
  </si>
  <si>
    <t>08-6080-4376</t>
  </si>
  <si>
    <t>ต้องการความช่วยเหลือด้านการเงิน</t>
  </si>
  <si>
    <t>ชุมชนดงรัก</t>
  </si>
  <si>
    <t>name: &lt;br&gt;description: &lt;br&gt;Zone: กลุ่มเขตกรุงธนใต้&lt;br&gt;Population: 1001&lt;br&gt;District: เขตหนองแขม&lt;br&gt;Sub-dist.: แขวงหนองแขม&lt;br&gt;Contact P.: นาย บันลือ เปี่ยนพาน&lt;br&gt;Tel.: 08-1929-0529&lt;br&gt;Urgnt Need: ต้องการไข่และอาหาร&lt;br&gt;Comm. Type: ชุมชนชานเมือง&lt;br&gt;Housholds: 394&lt;br&gt;DensityTH: หนาแน่นน้อย</t>
  </si>
  <si>
    <t>100.349776,13.678156,0</t>
  </si>
  <si>
    <t>นาย บันลือ เปี่ยนพาน</t>
  </si>
  <si>
    <t>08-1929-0529</t>
  </si>
  <si>
    <t>ต้องการไข่และอาหาร</t>
  </si>
  <si>
    <t>ชุมชนจัดสรร 2</t>
  </si>
  <si>
    <t>name: &lt;br&gt;description: &lt;br&gt;Zone: กลุ่มเขตกรุงธนใต้&lt;br&gt;Population: 2237&lt;br&gt;District: เขตหนองแขม&lt;br&gt;Sub-dist.: แขวงหนองแขม&lt;br&gt;Contact P.: นาย ประจักษ์ แจ้งจงดี&lt;br&gt;Tel.: &lt;br&gt;Urgnt Need: &lt;br&gt;Comm. Type: ชุมชนชานเมือง&lt;br&gt;Housholds: 141&lt;br&gt;DensityTH: หนาแน่นปานกลาง</t>
  </si>
  <si>
    <t>100.346854,13.683768,0</t>
  </si>
  <si>
    <t>นาย ประจักษ์ แจ้งจงดี</t>
  </si>
  <si>
    <t>ชุมชนตลาดหนองแขม</t>
  </si>
  <si>
    <t>name: &lt;br&gt;description: &lt;br&gt;Zone: กลุ่มเขตกรุงธนใต้&lt;br&gt;Population: 2754&lt;br&gt;District: เขตหนองแขม&lt;br&gt;Sub-dist.: แขวงหนองแขม&lt;br&gt;Contact P.: นาง พรพิมล ผลอวยพร&lt;br&gt;Tel.: &lt;br&gt;Urgnt Need: &lt;br&gt;Comm. Type: ชุมชนชานเมือง&lt;br&gt;Housholds: 105&lt;br&gt;DensityTH: หนาแน่นปานกลาง</t>
  </si>
  <si>
    <t>100.341315,13.676518,0</t>
  </si>
  <si>
    <t>นาง พรพิมล ผลอวยพร</t>
  </si>
  <si>
    <t>ชุมชนซอยสถิตย์</t>
  </si>
  <si>
    <t>name: &lt;br&gt;description: &lt;br&gt;Zone: กลุ่มเขตกรุงธนใต้&lt;br&gt;Population: 2143&lt;br&gt;District: เขตหนองแขม&lt;br&gt;Sub-dist.: แขวงหนองแขม&lt;br&gt;Contact P.: นางสาว ภาพิมล เสือเทศ&lt;br&gt;Tel.: 09-5901-6399&lt;br&gt;Urgnt Need: ต้องการให้มีการพ่นยาฆ่าเชื้อ&lt;br&gt;Comm. Type: ชุมชนชานเมือง&lt;br&gt;Housholds: 60&lt;br&gt;DensityTH: หนาแน่นปานกลาง</t>
  </si>
  <si>
    <t>100.345181,13.674307,0</t>
  </si>
  <si>
    <t>นางสาว ภาพิมล เสือเทศ</t>
  </si>
  <si>
    <t>09-5901-6399</t>
  </si>
  <si>
    <t>ชุมชน หมู่ 11 แขวงหนองแขม</t>
  </si>
  <si>
    <t>name: &lt;br&gt;description: &lt;br&gt;Zone: กลุ่มเขตกรุงธนใต้&lt;br&gt;Population: 1737&lt;br&gt;District: เขตหนองแขม&lt;br&gt;Sub-dist.: แขวงหนองแขม&lt;br&gt;Contact P.: นาย นิกร เพ็ชรศรี&lt;br&gt;Tel.: 08-5674-8171&lt;br&gt;Urgnt Need: ต้องการหน้ากากอนามัย&lt;br&gt;Comm. Type: &lt;br&gt;Housholds: &lt;br&gt;DensityTH: หนาแน่นน้อย</t>
  </si>
  <si>
    <t>100.350344,13.669787,0</t>
  </si>
  <si>
    <t>นาย นิกร เพ็ชรศรี</t>
  </si>
  <si>
    <t>08-5674-8171</t>
  </si>
  <si>
    <t>ชุมชนสะพาน 1</t>
  </si>
  <si>
    <t>name: &lt;br&gt;description: &lt;br&gt;Zone: กลุ่มเขตกรุงธนใต้&lt;br&gt;Population: 1611&lt;br&gt;District: เขตหนองแขม&lt;br&gt;Sub-dist.: แขวงหนองแขม&lt;br&gt;Contact P.: นาย ถาวร ด้วงปั้น&lt;br&gt;Tel.: 08-6893-4811&lt;br&gt;Urgnt Need: &lt;br&gt;Comm. Type: ชุมชนชานเมือง&lt;br&gt;Housholds: 95&lt;br&gt;DensityTH: หนาแน่นน้อย</t>
  </si>
  <si>
    <t>100.346103,13.670833,0</t>
  </si>
  <si>
    <t>นาย ถาวร ด้วงปั้น</t>
  </si>
  <si>
    <t>08-6893-4811</t>
  </si>
  <si>
    <t>ชุมชนสามัคคีธรรม 4-6</t>
  </si>
  <si>
    <t>name: &lt;br&gt;description: &lt;br&gt;Zone: กลุ่มเขตกรุงธนใต้&lt;br&gt;Population: 2362&lt;br&gt;District: เขตหนองแขม&lt;br&gt;Sub-dist.: แขวงหนองค้างพลู&lt;br&gt;Contact P.: นาย บุญธรรม บุตรีสาย&lt;br&gt;Tel.: &lt;br&gt;Urgnt Need: &lt;br&gt;Comm. Type: &lt;br&gt;Housholds: &lt;br&gt;DensityTH: หนาแน่นปานกลาง</t>
  </si>
  <si>
    <t>100.349455,13.719024,0</t>
  </si>
  <si>
    <t>นาย บุญธรรม บุตรีสาย</t>
  </si>
  <si>
    <t>ชุมชนเลียบคลองหมื่นแช่ม หมู่ 13</t>
  </si>
  <si>
    <t>name: &lt;br&gt;description: &lt;br&gt;Zone: กลุ่มเขตกรุงธนใต้&lt;br&gt;Population: 1643&lt;br&gt;District: เขตหนองแขม&lt;br&gt;Sub-dist.: แขวงหนองแขม&lt;br&gt;Contact P.: นางสาว เกษร บุญสนธิ&lt;br&gt;Tel.: 08-2492-2626&lt;br&gt;Urgnt Need: -ต้องการหน้ากากอนามัย ยาฉีดฆ่าเชื้อ และเจลล้างมือ&lt;br&gt;-ต้องการอาหารแห้ง&lt;br&gt;-ต้องการรายได้เสริม &lt;br&gt;-ต้องการโบรชัวร์ความรู้หรือเพลงที่ให้ความรู้เรื่่องโควิด เพื่อเปิดประชาสัมพันธ์เสียงตามสาย ให้คนในชุมชนและเด็กๆฟัง (เป็นชุมชนที่อยู่ติดกับโรงเรียน)&lt;br&gt;Comm. Type: ชุมชนชานเมือง&lt;br&gt;Housholds: 49&lt;br&gt;DensityTH: หนาแน่นน้อย</t>
  </si>
  <si>
    <t>100.366441,13.6846,0</t>
  </si>
  <si>
    <t>นางสาว เกษร บุญสนธิ</t>
  </si>
  <si>
    <t>08-2492-2626</t>
  </si>
  <si>
    <t>ชุมชนเลียบคลองตาปลั่ง</t>
  </si>
  <si>
    <t>name: &lt;br&gt;description: &lt;br&gt;Zone: กลุ่มเขตกรุงธนใต้&lt;br&gt;Population: 1783&lt;br&gt;District: เขตหนองแขม&lt;br&gt;Sub-dist.: แขวงหนองแขม&lt;br&gt;Contact P.: นาย นายวิชัย เหมือนปิ๋ว&lt;br&gt;Tel.: &lt;br&gt;Urgnt Need: &lt;br&gt;Comm. Type: ชุมชนชานเมือง&lt;br&gt;Housholds: 233&lt;br&gt;DensityTH: หนาแน่นน้อย</t>
  </si>
  <si>
    <t>100.347476,13.678157,0</t>
  </si>
  <si>
    <t>นาย นายวิชัย เหมือนปิ๋ว</t>
  </si>
  <si>
    <t>ชุมชนศาลเจ้าแม่กวนอิม</t>
  </si>
  <si>
    <t>name: &lt;br&gt;description: &lt;br&gt;Zone: กลุ่มเขตกรุงธนใต้&lt;br&gt;Population: 2065&lt;br&gt;District: เขตหนองแขม&lt;br&gt;Sub-dist.: แขวงหนองแขม&lt;br&gt;Contact P.: นาย อัมพวรรณ ทองเสฐียร&lt;br&gt;Tel.: &lt;br&gt;Urgnt Need: &lt;br&gt;Comm. Type: ชุมชนชานเมือง&lt;br&gt;Housholds: 288&lt;br&gt;DensityTH: หนาแน่นปานกลาง</t>
  </si>
  <si>
    <t>100.347011,13.677334,0</t>
  </si>
  <si>
    <t>นาย อัมพวรรณ ทองเสฐียร</t>
  </si>
  <si>
    <t>ชุมชนดวงเดือน</t>
  </si>
  <si>
    <t>name: &lt;br&gt;description: &lt;br&gt;Zone: กลุ่มเขตกรุงธนใต้&lt;br&gt;Population: 1893&lt;br&gt;District: เขตหนองแขม&lt;br&gt;Sub-dist.: แขวงหนองค้างพลู&lt;br&gt;Contact P.: นาง บุญศรี ดวงเดือน&lt;br&gt;Tel.: 08-3807-4818&lt;br&gt;Urgnt Need: -ต้องการหน้ากากอนามัย&lt;br&gt;-ต้องการให้มีการพ่นยาฆ่าเชื้อ&lt;br&gt;Comm. Type: ชุมชนชานเมือง&lt;br&gt;Housholds: 40&lt;br&gt;DensityTH: หนาแน่นน้อย</t>
  </si>
  <si>
    <t>100.347647,13.707914,0</t>
  </si>
  <si>
    <t>นาง บุญศรี ดวงเดือน</t>
  </si>
  <si>
    <t>08-3807-4818</t>
  </si>
  <si>
    <t>ชุมชนหัวป่า</t>
  </si>
  <si>
    <t>name: &lt;br&gt;description: &lt;br&gt;Zone: กลุ่มเขตกรุงธนใต้&lt;br&gt;Population: 322&lt;br&gt;District: เขตบางขุนเทียน&lt;br&gt;Sub-dist.: แขวงท่าข้าม&lt;br&gt;Contact P.: นาย ธงชัย หร่ายมณี&lt;br&gt;Tel.: 0-8524-96333&lt;br&gt;Urgnt Need: &lt;br&gt;Comm. Type: ชุมชนเมือง&lt;br&gt;Housholds: 330&lt;br&gt;DensityTH: หนาแน่นน้อย</t>
  </si>
  <si>
    <t>100.445881,13.584501,0</t>
  </si>
  <si>
    <t>เขตบางขุนเทียน</t>
  </si>
  <si>
    <t>แขวงท่าข้าม</t>
  </si>
  <si>
    <t>นาย ธงชัย หร่ายมณี</t>
  </si>
  <si>
    <t>0-8524-96333</t>
  </si>
  <si>
    <t>ชุมชนบางกระดี่ หมู่ 9</t>
  </si>
  <si>
    <t>name: &lt;br&gt;description: &lt;br&gt;Zone: กลุ่มเขตกรุงธนใต้&lt;br&gt;Population: 174&lt;br&gt;District: เขตบางขุนเทียน&lt;br&gt;Sub-dist.: แขวงแสมดำ&lt;br&gt;Contact P.: นาย ปรีชา ลําพึงวร&lt;br&gt;Tel.: 086-972-7511&lt;br&gt;Urgnt Need: &lt;br&gt;Comm. Type: ชุมชนเมือง&lt;br&gt;Housholds: 124&lt;br&gt;DensityTH: หนาแน่นน้อย</t>
  </si>
  <si>
    <t>100.400801,13.593603,0</t>
  </si>
  <si>
    <t>แขวงแสมดำ</t>
  </si>
  <si>
    <t>นาย ปรีชา ลําพึงวร</t>
  </si>
  <si>
    <t>086-972-7511</t>
  </si>
  <si>
    <t>ชุมชนวัดแสมดำ</t>
  </si>
  <si>
    <t>name: &lt;br&gt;description: &lt;br&gt;Zone: กลุ่มเขตกรุงธนใต้&lt;br&gt;Population: 1461&lt;br&gt;District: เขตบางขุนเทียน&lt;br&gt;Sub-dist.: แขวงแสมดำ&lt;br&gt;Contact P.: นาย องเอก คงถาวร&lt;br&gt;Tel.: 086-034-8889&lt;br&gt;Urgnt Need: &lt;br&gt;Comm. Type: ชุมชนเมือง&lt;br&gt;Housholds: 304&lt;br&gt;DensityTH: หนาแน่นน้อย</t>
  </si>
  <si>
    <t>100.387765,13.593831,0</t>
  </si>
  <si>
    <t>นาย องเอก คงถาวร</t>
  </si>
  <si>
    <t>086-034-8889</t>
  </si>
  <si>
    <t>ชุมชนเพชรทองคำ</t>
  </si>
  <si>
    <t>name: &lt;br&gt;description: &lt;br&gt;Zone: กลุ่มเขตกรุงธนใต้&lt;br&gt;Population: 1502&lt;br&gt;District: เขตบางขุนเทียน&lt;br&gt;Sub-dist.: แขวงแสมดำ&lt;br&gt;Contact P.: นาย ชัยวัตร กุสุโมทย์&lt;br&gt;Tel.: 063-964-2102&lt;br&gt;Urgnt Need: &lt;br&gt;Comm. Type: ชุมชนเมือง&lt;br&gt;Housholds: 642&lt;br&gt;DensityTH: หนาแน่นน้อย</t>
  </si>
  <si>
    <t>100.403664,13.634484,0</t>
  </si>
  <si>
    <t>นาย ชัยวัตร กุสุโมทย์</t>
  </si>
  <si>
    <t>063-964-2102</t>
  </si>
  <si>
    <t>ชุมชนซอยดอกรัก</t>
  </si>
  <si>
    <t>name: &lt;br&gt;description: &lt;br&gt;Zone: กลุ่มเขตกรุงธนใต้&lt;br&gt;Population: 1622&lt;br&gt;District: เขตบางขุนเทียน&lt;br&gt;Sub-dist.: แขวงแสมดำ&lt;br&gt;Contact P.: นาย สําราญ ศรีปัญญา&lt;br&gt;Tel.: 086-890-4241&lt;br&gt;Urgnt Need: -ต้องการให้มีการพ่นยาฆ่าเชื้อ&lt;br&gt;-ถนนไม่สวยงามและมีฝุ่นมาก&lt;br&gt;Comm. Type: ชุมชนเมือง&lt;br&gt;Housholds: 150&lt;br&gt;DensityTH: หนาแน่นน้อย</t>
  </si>
  <si>
    <t>100.412821,13.622909,0</t>
  </si>
  <si>
    <t>นาย สําราญ ศรีปัญญา</t>
  </si>
  <si>
    <t>086-890-4241</t>
  </si>
  <si>
    <t>ชุมชนสามัคคี</t>
  </si>
  <si>
    <t>name: &lt;br&gt;description: &lt;br&gt;Zone: กลุ่มเขตกรุงธนใต้&lt;br&gt;Population: 1287&lt;br&gt;District: เขตบางขุนเทียน&lt;br&gt;Sub-dist.: แขวงแสมดำ&lt;br&gt;Contact P.: นาง จันทร์เพ็ญ ยังเจริญ&lt;br&gt;Tel.: 087-677-4997&lt;br&gt;Urgnt Need: &lt;br&gt;Comm. Type: ชุมชนเมือง&lt;br&gt;Housholds: 246&lt;br&gt;DensityTH: หนาแน่นน้อย</t>
  </si>
  <si>
    <t>100.420185,13.621322,0</t>
  </si>
  <si>
    <t>นาง จันทร์เพ็ญ ยังเจริญ</t>
  </si>
  <si>
    <t>087-677-4997</t>
  </si>
  <si>
    <t>ชุมชนวัดสะแกงาม</t>
  </si>
  <si>
    <t>name: &lt;br&gt;description: &lt;br&gt;Zone: กลุ่มเขตกรุงธนใต้&lt;br&gt;Population: 1086&lt;br&gt;District: เขตบางขุนเทียน&lt;br&gt;Sub-dist.: แขวงแสมดำ&lt;br&gt;Contact P.: นาย สุนันท์ แจ่มจันทร์ศรี&lt;br&gt;Tel.: -&lt;br&gt;Urgnt Need: &lt;br&gt;Comm. Type: ชุมชนเมือง&lt;br&gt;Housholds: 150&lt;br&gt;DensityTH: หนาแน่นน้อย</t>
  </si>
  <si>
    <t>100.419503,13.628344,0</t>
  </si>
  <si>
    <t>นาย สุนันท์ แจ่มจันทร์ศรี</t>
  </si>
  <si>
    <t>ชุมชนวัดหัวกระบือ</t>
  </si>
  <si>
    <t>name: &lt;br&gt;description: &lt;br&gt;Zone: กลุ่มเขตกรุงธนใต้&lt;br&gt;Population: 1609&lt;br&gt;District: เขตบางขุนเทียน&lt;br&gt;Sub-dist.: แขวงท่าข้าม&lt;br&gt;Contact P.: นาย สุธี ชลสายทรัพย์&lt;br&gt;Tel.: 087-344-4185&lt;br&gt;Urgnt Need: &lt;br&gt;Comm. Type: ชุมชนชานเมือง&lt;br&gt;Housholds: 185&lt;br&gt;DensityTH: หนาแน่นน้อย</t>
  </si>
  <si>
    <t>100.449184,13.617468,0</t>
  </si>
  <si>
    <t>นาย สุธี ชลสายทรัพย์</t>
  </si>
  <si>
    <t>087-344-4185</t>
  </si>
  <si>
    <t>ชุมชนวัดบัวผัน</t>
  </si>
  <si>
    <t>name: &lt;br&gt;description: &lt;br&gt;Zone: กลุ่มเขตกรุงธนใต้&lt;br&gt;Population: 93&lt;br&gt;District: เขตบางขุนเทียน&lt;br&gt;Sub-dist.: แขวงท่าข้าม&lt;br&gt;Contact P.: นาย สุทิน อ่อนฟุ้ง&lt;br&gt;Tel.: 0-6232-37700&lt;br&gt;Urgnt Need: &lt;br&gt;Comm. Type: ชุมชนชานเมือง&lt;br&gt;Housholds: 225&lt;br&gt;DensityTH: หนาแน่นน้อย</t>
  </si>
  <si>
    <t>100.474806,13.607482,0</t>
  </si>
  <si>
    <t>นาย สุทิน อ่อนฟุ้ง</t>
  </si>
  <si>
    <t>0-6232-37700</t>
  </si>
  <si>
    <t>ชุมชนหมู่บ้านพัฒนาหมู่ 6</t>
  </si>
  <si>
    <t>name: &lt;br&gt;description: &lt;br&gt;Zone: กลุ่มเขตกรุงธนใต้&lt;br&gt;Population: 228&lt;br&gt;District: เขตบางขุนเทียน&lt;br&gt;Sub-dist.: แขวงท่าข้าม&lt;br&gt;Contact P.: นางสาว บุญฑริกา กระต่ายแก้ว&lt;br&gt;Tel.: 0-8641-69155&lt;br&gt;Urgnt Need: &lt;br&gt;Comm. Type: ชุมชนชานเมือง&lt;br&gt;Housholds: 252&lt;br&gt;DensityTH: หนาแน่นน้อย</t>
  </si>
  <si>
    <t>100.470105,13.624316,0</t>
  </si>
  <si>
    <t>นางสาว บุญฑริกา กระต่ายแก้ว</t>
  </si>
  <si>
    <t>0-8641-69155</t>
  </si>
  <si>
    <t>ชุมชนจุลพงษ์</t>
  </si>
  <si>
    <t>name: &lt;br&gt;description: &lt;br&gt;Zone: กลุ่มเขตกรุงธนใต้&lt;br&gt;Population: 1368&lt;br&gt;District: เขตบางขุนเทียน&lt;br&gt;Sub-dist.: แขวงแสมดำ&lt;br&gt;Contact P.: นาย วินัย พุทธงชัย&lt;br&gt;Tel.: -&lt;br&gt;Urgnt Need: &lt;br&gt;Comm. Type: ชุมชนเมือง&lt;br&gt;Housholds: 355&lt;br&gt;DensityTH: หนาแน่นน้อย</t>
  </si>
  <si>
    <t>100.440576,13.651991,0</t>
  </si>
  <si>
    <t>นาย วินัย พุทธงชัย</t>
  </si>
  <si>
    <t>name: &lt;br&gt;description: &lt;br&gt;Zone: กลุ่มเขตกรุงธนใต้&lt;br&gt;Population: 1126&lt;br&gt;District: เขตบางขุนเทียน&lt;br&gt;Sub-dist.: แขวงแสมดำ&lt;br&gt;Contact P.: นาย ไพเราะ จิตยุติ&lt;br&gt;Tel.: -&lt;br&gt;Urgnt Need: &lt;br&gt;Comm. Type: ชุมชนเมือง&lt;br&gt;Housholds: 127&lt;br&gt;DensityTH: หนาแน่นน้อย</t>
  </si>
  <si>
    <t>100.442754,13.658104,0</t>
  </si>
  <si>
    <t>ชุมชนซอยนายเจียก</t>
  </si>
  <si>
    <t>name: &lt;br&gt;description: &lt;br&gt;Zone: กลุ่มเขตกรุงธนใต้&lt;br&gt;Population: 1180&lt;br&gt;District: เขตบางขุนเทียน&lt;br&gt;Sub-dist.: แขวงแสมดำ&lt;br&gt;Contact P.: นาย ธนาเดช อุดมกาญจนากร&lt;br&gt;Tel.: -&lt;br&gt;Urgnt Need: &lt;br&gt;Comm. Type: ชุมชนเมือง&lt;br&gt;Housholds: 82&lt;br&gt;DensityTH: หนาแน่นน้อย</t>
  </si>
  <si>
    <t>100.443342,13.663451,0</t>
  </si>
  <si>
    <t>นาย ธนาเดช อุดมกาญจนากร</t>
  </si>
  <si>
    <t>ชุมชนวัดกก</t>
  </si>
  <si>
    <t>name: &lt;br&gt;description: &lt;br&gt;Zone: กลุ่มเขตกรุงธนใต้&lt;br&gt;Population: 1716&lt;br&gt;District: เขตบางขุนเทียน&lt;br&gt;Sub-dist.: แขวงท่าข้าม&lt;br&gt;Contact P.: นางสาว ประกายวรรณ ชูศักดิ์ไทย&lt;br&gt;Tel.: -&lt;br&gt;Urgnt Need: &lt;br&gt;Comm. Type: ชุมชนเมือง&lt;br&gt;Housholds: 310&lt;br&gt;DensityTH: หนาแน่นน้อย</t>
  </si>
  <si>
    <t>100.449159,13.673003,0</t>
  </si>
  <si>
    <t>นางสาว ประกายวรรณ ชูศักดิ์ไทย</t>
  </si>
  <si>
    <t>ชุมชนวัดกำแพง</t>
  </si>
  <si>
    <t>name: &lt;br&gt;description: &lt;br&gt;Zone: กลุ่มเขตกรุงธนใต้&lt;br&gt;Population: 1869&lt;br&gt;District: เขตบางขุนเทียน&lt;br&gt;Sub-dist.: แขวงแสมดำ&lt;br&gt;Contact P.: นาย สาโรจน์ รอดคล้ายขลิบ&lt;br&gt;Tel.: 089-170-5120&lt;br&gt;Urgnt Need: ต้องการหน้ากากอนามัยและเจลล้างมือ&lt;br&gt;Comm. Type: ชุมชนเมือง&lt;br&gt;Housholds: 128&lt;br&gt;DensityTH: หนาแน่นน้อย</t>
  </si>
  <si>
    <t>100.446653,13.679793,0</t>
  </si>
  <si>
    <t>นาย สาโรจน์ รอดคล้ายขลิบ</t>
  </si>
  <si>
    <t>089-170-5120</t>
  </si>
  <si>
    <t>ชุมชนหมู่บ้านเกาะโพธิ์</t>
  </si>
  <si>
    <t>name: &lt;br&gt;description: &lt;br&gt;Zone: กลุ่มเขตกรุงธนใต้&lt;br&gt;Population: 352&lt;br&gt;District: เขตบางขุนเทียน&lt;br&gt;Sub-dist.: แขวงแสมดำ&lt;br&gt;Contact P.: นาย บุญเตือน พุ่มแจ่ม&lt;br&gt;Tel.: 0-9931-43980&lt;br&gt;Urgnt Need: &lt;br&gt;Comm. Type: ชุมชนชานเมือง&lt;br&gt;Housholds: 138&lt;br&gt;DensityTH: หนาแน่นน้อย</t>
  </si>
  <si>
    <t>100.389822,13.575668,0</t>
  </si>
  <si>
    <t>นาย บุญเตือน พุ่มแจ่ม</t>
  </si>
  <si>
    <t>0-9931-43980</t>
  </si>
  <si>
    <t>ชุมชนบางกระดี่หมู่ 2</t>
  </si>
  <si>
    <t>name: &lt;br&gt;description: &lt;br&gt;Zone: กลุ่มเขตกรุงธนใต้&lt;br&gt;Population: 1622&lt;br&gt;District: เขตบางขุนเทียน&lt;br&gt;Sub-dist.: แขวงแสมดำ&lt;br&gt;Contact P.: นาย สม กงเก๊อะ&lt;br&gt;Tel.: -&lt;br&gt;Urgnt Need: &lt;br&gt;Comm. Type: &lt;br&gt;Housholds: &lt;br&gt;DensityTH: หนาแน่นน้อย</t>
  </si>
  <si>
    <t>100.405238,13.602682,0</t>
  </si>
  <si>
    <t>นาย สม กงเก๊อะ</t>
  </si>
  <si>
    <t>ชุมชนเชื่อมสัมพันธ์</t>
  </si>
  <si>
    <t>name: &lt;br&gt;description: &lt;br&gt;Zone: กลุ่มเขตกรุงธนใต้&lt;br&gt;Population: 571&lt;br&gt;District: เขตบางขุนเทียน&lt;br&gt;Sub-dist.: แขวงแสมดำ&lt;br&gt;Contact P.: นาง สมจิตต์ แย้มพยุง&lt;br&gt;Tel.: 085-329-9437&lt;br&gt;Urgnt Need: &lt;br&gt;Comm. Type: ชุมชนเมือง&lt;br&gt;Housholds: 250&lt;br&gt;DensityTH: หนาแน่นน้อย</t>
  </si>
  <si>
    <t>100.375676,13.618081,0</t>
  </si>
  <si>
    <t>นาง สมจิตต์ แย้มพยุง</t>
  </si>
  <si>
    <t>085-329-9437</t>
  </si>
  <si>
    <t>ชุมชนเคหะชุมชนธนบุรี 1 ส่วน 1</t>
  </si>
  <si>
    <t>name: &lt;br&gt;description: &lt;br&gt;Zone: กลุ่มเขตกรุงธนใต้&lt;br&gt;Population: 1314&lt;br&gt;District: เขตบางขุนเทียน&lt;br&gt;Sub-dist.: แขวงแสมดำ&lt;br&gt;Contact P.: นาย สุพงศ์ โชติพันธุ์&lt;br&gt;Tel.: -&lt;br&gt;Urgnt Need: &lt;br&gt;Comm. Type: เคหะชุมชน&lt;br&gt;Housholds: 502&lt;br&gt;DensityTH: หนาแน่นน้อย</t>
  </si>
  <si>
    <t>100.418744,13.647339,0</t>
  </si>
  <si>
    <t>นาย สุพงศ์ โชติพันธุ์</t>
  </si>
  <si>
    <t>ชุมชนเคหะชุมชนธนบุรี 1 ส่วน 2</t>
  </si>
  <si>
    <t>name: &lt;br&gt;description: &lt;br&gt;Zone: กลุ่มเขตกรุงธนใต้&lt;br&gt;Population: 1421&lt;br&gt;District: เขตบางขุนเทียน&lt;br&gt;Sub-dist.: แขวงแสมดำ&lt;br&gt;Contact P.: นาย ชัยรัตน์ แข็งแรง&lt;br&gt;Tel.: -&lt;br&gt;Urgnt Need: &lt;br&gt;Comm. Type: เคหะชุมชน&lt;br&gt;Housholds: 530&lt;br&gt;DensityTH: หนาแน่นน้อย</t>
  </si>
  <si>
    <t>100.41946,13.646235,0</t>
  </si>
  <si>
    <t>นาย ชัยรัตน์ แข็งแรง</t>
  </si>
  <si>
    <t>ชุมชนคลองใหญ่</t>
  </si>
  <si>
    <t>name: &lt;br&gt;description: &lt;br&gt;Zone: กลุ่มเขตกรุงธนใต้&lt;br&gt;Population: 804&lt;br&gt;District: เขตบางขุนเทียน&lt;br&gt;Sub-dist.: แขวงท่าข้าม&lt;br&gt;Contact P.: นาย ไกรสร หนูแย้ม&lt;br&gt;Tel.: -&lt;br&gt;Urgnt Need: &lt;br&gt;Comm. Type: ชุมชนแออัด&lt;br&gt;Housholds: 87&lt;br&gt;DensityTH: หนาแน่นน้อย</t>
  </si>
  <si>
    <t>100.438559,13.621102,0</t>
  </si>
  <si>
    <t>นาย ไกรสร หนูแย้ม</t>
  </si>
  <si>
    <t>ชุมชนหลวงพ่อขาว</t>
  </si>
  <si>
    <t>name: &lt;br&gt;description: &lt;br&gt;Zone: กลุ่มเขตกรุงธนใต้&lt;br&gt;Population: 0&lt;br&gt;District: เขตบางขุนเทียน&lt;br&gt;Sub-dist.: แขวงท่าข้าม&lt;br&gt;Contact P.: นางสาว น.ส.สุภาภรณ์ ชัยบรรหาญ&lt;br&gt;Tel.: -&lt;br&gt;Urgnt Need: &lt;br&gt;Comm. Type: เคหะชุมชน&lt;br&gt;Housholds: 81&lt;br&gt;DensityTH: ไม่ทราบข้อมูล</t>
  </si>
  <si>
    <t>100.459675,13.622019,0</t>
  </si>
  <si>
    <t>นางสาว น.ส.สุภาภรณ์ ชัยบรรหาญ</t>
  </si>
  <si>
    <t>ชุมชนทรัพย์สินพัฒนา</t>
  </si>
  <si>
    <t>name: &lt;br&gt;description: &lt;br&gt;Zone: กลุ่มเขตกรุงธนใต้&lt;br&gt;Population: 770&lt;br&gt;District: เขตบางขุนเทียน&lt;br&gt;Sub-dist.: แขวงแสมดำ&lt;br&gt;Contact P.: นาย จํารัส แตงมณี&lt;br&gt;Tel.: 086-990-3927&lt;br&gt;Urgnt Need: &lt;br&gt;Comm. Type: ชุมชนเมือง&lt;br&gt;Housholds: 351&lt;br&gt;DensityTH: หนาแน่นน้อย</t>
  </si>
  <si>
    <t>100.378193,13.609978,0</t>
  </si>
  <si>
    <t>นาย จํารัส แตงมณี</t>
  </si>
  <si>
    <t>086-990-3927</t>
  </si>
  <si>
    <t>ชุมชนบางเพนียง</t>
  </si>
  <si>
    <t>name: &lt;br&gt;description: &lt;br&gt;Zone: กลุ่มเขตกรุงธนใต้&lt;br&gt;Population: 107&lt;br&gt;District: เขตบางขุนเทียน&lt;br&gt;Sub-dist.: แขวงท่าข้าม&lt;br&gt;Contact P.: นาย สม นุชนวลศรี&lt;br&gt;Tel.: 0-8165-12672&lt;br&gt;Urgnt Need: -ต้องการหน้ากากอนามัยและแอลกอฮอล์ฆ่าเชื้อ&lt;br&gt;-ความลำบากในการใช้ชีวิต&lt;br&gt;Comm. Type: ชุมชนชานเมือง&lt;br&gt;Housholds: 60&lt;br&gt;DensityTH: หนาแน่นน้อย</t>
  </si>
  <si>
    <t>100.444557,13.563278,0</t>
  </si>
  <si>
    <t>นาย สม นุชนวลศรี</t>
  </si>
  <si>
    <t>0-8165-12672</t>
  </si>
  <si>
    <t>ชุมชนคลองพิทยาลงกรณ์</t>
  </si>
  <si>
    <t>name: &lt;br&gt;description: &lt;br&gt;Zone: กลุ่มเขตกรุงธนใต้&lt;br&gt;Population: 295&lt;br&gt;District: เขตบางขุนเทียน&lt;br&gt;Sub-dist.: แขวงท่าข้าม&lt;br&gt;Contact P.: นาย ทวีป เมฆสุวรรณ&lt;br&gt;Tel.: -&lt;br&gt;Urgnt Need: &lt;br&gt;Comm. Type: ชุมชนชานเมือง&lt;br&gt;Housholds: 200&lt;br&gt;DensityTH: หนาแน่นน้อย</t>
  </si>
  <si>
    <t>100.421456,13.524907,0</t>
  </si>
  <si>
    <t>นาย ทวีป เมฆสุวรรณ</t>
  </si>
  <si>
    <t>ชุมชนศาลเจ้าแม่ทับทิม</t>
  </si>
  <si>
    <t>name: &lt;br&gt;description: &lt;br&gt;Zone: กลุ่มเขตกรุงธนใต้&lt;br&gt;Population: 710&lt;br&gt;District: เขตบางขุนเทียน&lt;br&gt;Sub-dist.: แขวงท่าข้าม&lt;br&gt;Contact P.: นาย สุระชัย พงษ์ชาญยุทธ์&lt;br&gt;Tel.: -&lt;br&gt;Urgnt Need: &lt;br&gt;Comm. Type: ชุมชนชานเมือง&lt;br&gt;Housholds: 591&lt;br&gt;DensityTH: หนาแน่นน้อย</t>
  </si>
  <si>
    <t>100.464637,13.651079,0</t>
  </si>
  <si>
    <t>นาย สุระชัย พงษ์ชาญยุทธ์</t>
  </si>
  <si>
    <t>ชุมชนซอยศักดิ์มงคลชัย</t>
  </si>
  <si>
    <t>name: &lt;br&gt;description: &lt;br&gt;Zone: กลุ่มเขตกรุงธนใต้&lt;br&gt;Population: 1663&lt;br&gt;District: เขตบางขุนเทียน&lt;br&gt;Sub-dist.: แขวงแสมดำ&lt;br&gt;Contact P.: นางสาว พรศิริ โพธิ์สุวรรณ&lt;br&gt;Tel.: 088-275-6630&lt;br&gt;Urgnt Need: -ต้องการเจลล้างมือ&lt;br&gt;-ต้องการให้มีการพ่นยาฆ่าเชื้อ&lt;br&gt;Comm. Type: ชุมชนเมือง&lt;br&gt;Housholds: 205&lt;br&gt;DensityTH: หนาแน่นน้อย</t>
  </si>
  <si>
    <t>100.415697,13.634944,0</t>
  </si>
  <si>
    <t>นางสาว พรศิริ โพธิ์สุวรรณ</t>
  </si>
  <si>
    <t>088-275-6630</t>
  </si>
  <si>
    <t>ชุมชนวัดนาคสี่บาท</t>
  </si>
  <si>
    <t>name: &lt;br&gt;description: &lt;br&gt;Zone: กลุ่มเขตกรุงธนใต้&lt;br&gt;Population: 1743&lt;br&gt;District: เขตบางขุนเทียน&lt;br&gt;Sub-dist.: แขวงแสมดำ&lt;br&gt;Contact P.: นาย ธีรวัฒน์ ท้วมสมวัฒน์&lt;br&gt;Tel.: 086-626-2458&lt;br&gt;Urgnt Need: &lt;br&gt;Comm. Type: ชุมชนแออัด&lt;br&gt;Housholds: 70&lt;br&gt;DensityTH: หนาแน่นน้อย</t>
  </si>
  <si>
    <t>100.448229,13.674956,0</t>
  </si>
  <si>
    <t>นาย ธีรวัฒน์ ท้วมสมวัฒน์</t>
  </si>
  <si>
    <t>086-626-2458</t>
  </si>
  <si>
    <t>ชุมชนวัดประชาบำรุง</t>
  </si>
  <si>
    <t>name: &lt;br&gt;description: &lt;br&gt;Zone: กลุ่มเขตกรุงธนใต้&lt;br&gt;Population: 831&lt;br&gt;District: เขตบางขุนเทียน&lt;br&gt;Sub-dist.: แขวงท่าข้าม&lt;br&gt;Contact P.: นาย อาทิตย์ พึ่งสมยา&lt;br&gt;Tel.: -&lt;br&gt;Urgnt Need: &lt;br&gt;Comm. Type: ชุมชนชานเมือง&lt;br&gt;Housholds: 97&lt;br&gt;DensityTH: หนาแน่นน้อย</t>
  </si>
  <si>
    <t>100.440317,13.570044,0</t>
  </si>
  <si>
    <t>นาย อาทิตย์ พึ่งสมยา</t>
  </si>
  <si>
    <t>ชุมชนชายทะเล-บางขุนเทียน</t>
  </si>
  <si>
    <t>name: &lt;br&gt;description: &lt;br&gt;Zone: กลุ่มเขตกรุงธนใต้&lt;br&gt;Population: 308&lt;br&gt;District: เขตบางขุนเทียน&lt;br&gt;Sub-dist.: แขวงท่าข้าม&lt;br&gt;Contact P.: นาย สุธี ช่างเจริญ&lt;br&gt;Tel.: -&lt;br&gt;Urgnt Need: &lt;br&gt;Comm. Type: ชุมชนชานเมือง&lt;br&gt;Housholds: 60&lt;br&gt;DensityTH: หนาแน่นน้อย</t>
  </si>
  <si>
    <t>100.424851,13.509848,0</t>
  </si>
  <si>
    <t>นาย สุธี ช่างเจริญ</t>
  </si>
  <si>
    <t>ชุมชนศรีกุมาร</t>
  </si>
  <si>
    <t>name: &lt;br&gt;description: &lt;br&gt;Zone: กลุ่มเขตกรุงธนใต้&lt;br&gt;Population: 26&lt;br&gt;District: เขตบางขุนเทียน&lt;br&gt;Sub-dist.: แขวงท่าข้าม&lt;br&gt;Contact P.: นาย ชาติปรีชา เหลืองอ่อน&lt;br&gt;Tel.: -&lt;br&gt;Urgnt Need: &lt;br&gt;Comm. Type: ชุมชนชานเมือง&lt;br&gt;Housholds: 43&lt;br&gt;DensityTH: หนาแน่นน้อย</t>
  </si>
  <si>
    <t>100.423329,13.514838,0</t>
  </si>
  <si>
    <t>นาย ชาติปรีชา เหลืองอ่อน</t>
  </si>
  <si>
    <t>ชุมชนเสาธง</t>
  </si>
  <si>
    <t>name: &lt;br&gt;description: &lt;br&gt;Zone: กลุ่มเขตกรุงธนใต้&lt;br&gt;Population: 107&lt;br&gt;District: เขตบางขุนเทียน&lt;br&gt;Sub-dist.: แขวงท่าข้าม&lt;br&gt;Contact P.: นาย ธนกฤต จินดาโฉม&lt;br&gt;Tel.: -&lt;br&gt;Urgnt Need: &lt;br&gt;Comm. Type: ชุมชนชานเมือง&lt;br&gt;Housholds: 35&lt;br&gt;DensityTH: หนาแน่นน้อย</t>
  </si>
  <si>
    <t>100.415111,13.509062,0</t>
  </si>
  <si>
    <t>นาย ธนกฤต จินดาโฉม</t>
  </si>
  <si>
    <t>ชุมชนแสนตอ</t>
  </si>
  <si>
    <t>name: &lt;br&gt;description: &lt;br&gt;Zone: กลุ่มเขตกรุงธนใต้&lt;br&gt;Population: 67&lt;br&gt;District: เขตบางขุนเทียน&lt;br&gt;Sub-dist.: แขวงท่าข้าม&lt;br&gt;Contact P.: นาย จรัญ อ่วมสอาด&lt;br&gt;Tel.: -&lt;br&gt;Urgnt Need: &lt;br&gt;Comm. Type: ชุมชนชานเมือง&lt;br&gt;Housholds: 57&lt;br&gt;DensityTH: หนาแน่นน้อย</t>
  </si>
  <si>
    <t>100.437432,13.525262,0</t>
  </si>
  <si>
    <t>นาย จรัญ อ่วมสอาด</t>
  </si>
  <si>
    <t>ชุมชนคลองรายยายเพียร</t>
  </si>
  <si>
    <t>name: &lt;br&gt;description: &lt;br&gt;Zone: กลุ่มเขตกรุงธนใต้&lt;br&gt;Population: 362&lt;br&gt;District: เขตบางขุนเทียน&lt;br&gt;Sub-dist.: แขวงท่าข้าม&lt;br&gt;Contact P.: นาย ชัด สมนาม&lt;br&gt;Tel.: -&lt;br&gt;Urgnt Need: &lt;br&gt;Comm. Type: &lt;br&gt;Housholds: &lt;br&gt;DensityTH: หนาแน่นน้อย</t>
  </si>
  <si>
    <t>100.433369,13.593758,0</t>
  </si>
  <si>
    <t>นาย ชัด สมนาม</t>
  </si>
  <si>
    <t>ชุมชนหลวงพ่อเต่า</t>
  </si>
  <si>
    <t>name: &lt;br&gt;description: &lt;br&gt;Zone: กลุ่มเขตกรุงธนใต้&lt;br&gt;Population: 549&lt;br&gt;District: เขตบางขุนเทียน&lt;br&gt;Sub-dist.: แขวงท่าข้าม&lt;br&gt;Contact P.: นาย สุรินทร์ หมอกยา&lt;br&gt;Tel.: -&lt;br&gt;Urgnt Need: &lt;br&gt;Comm. Type: ชุมชนชานเมือง&lt;br&gt;Housholds: 90&lt;br&gt;DensityTH: หนาแน่นน้อย</t>
  </si>
  <si>
    <t>100.444496,13.540462,0</t>
  </si>
  <si>
    <t>นาย สุรินทร์ หมอกยา</t>
  </si>
  <si>
    <t>ชุมชนเคหะชุมชนธนบุรี 1 ส่วน 3</t>
  </si>
  <si>
    <t>name: &lt;br&gt;description: &lt;br&gt;Zone: กลุ่มเขตกรุงธนใต้&lt;br&gt;Population: 1488&lt;br&gt;District: เขตบางขุนเทียน&lt;br&gt;Sub-dist.: แขวงแสมดำ&lt;br&gt;Contact P.: นาง กาญจนา เทียมพัฒน์&lt;br&gt;Tel.: -&lt;br&gt;Urgnt Need: &lt;br&gt;Comm. Type: เคหะชุมชน&lt;br&gt;Housholds: 533&lt;br&gt;DensityTH: หนาแน่นน้อย</t>
  </si>
  <si>
    <t>100.42202,13.645941,0</t>
  </si>
  <si>
    <t>นาง กาญจนา เทียมพัฒน์</t>
  </si>
  <si>
    <t>ชุมชนเคหะชุมชนธนบุรี 3 โซน 2</t>
  </si>
  <si>
    <t>name: &lt;br&gt;description: &lt;br&gt;Zone: กลุ่มเขตกรุงธนใต้&lt;br&gt;Population: 1636&lt;br&gt;District: เขตบางขุนเทียน&lt;br&gt;Sub-dist.: แขวงแสมดำ&lt;br&gt;Contact P.: นาย สุนทร จันทร์สว่าง&lt;br&gt;Tel.: -&lt;br&gt;Urgnt Need: &lt;br&gt;Comm. Type: เคหะชุมชน&lt;br&gt;Housholds: 694&lt;br&gt;DensityTH: หนาแน่นน้อย</t>
  </si>
  <si>
    <t>100.418034,13.653918,0</t>
  </si>
  <si>
    <t>นาย สุนทร จันทร์สว่าง</t>
  </si>
  <si>
    <t>ชุมชนเคหะชุมชนธนบุรี 3 โซน 1</t>
  </si>
  <si>
    <t>name: &lt;br&gt;description: &lt;br&gt;Zone: กลุ่มเขตกรุงธนใต้&lt;br&gt;Population: 1676&lt;br&gt;District: เขตบางขุนเทียน&lt;br&gt;Sub-dist.: แขวงแสมดำ&lt;br&gt;Contact P.: นาง วันเพ็ญ ตัณฑปุตตะ&lt;br&gt;Tel.: -&lt;br&gt;Urgnt Need: &lt;br&gt;Comm. Type: เคหะชุมชน&lt;br&gt;Housholds: 567&lt;br&gt;DensityTH: หนาแน่นน้อย</t>
  </si>
  <si>
    <t>100.415579,13.653705,0</t>
  </si>
  <si>
    <t>นาง วันเพ็ญ ตัณฑปุตตะ</t>
  </si>
  <si>
    <t>ชุมชนเชิงตาแพ</t>
  </si>
  <si>
    <t>name: &lt;br&gt;description: &lt;br&gt;Zone: กลุ่มเขตกรุงธนใต้&lt;br&gt;Population: 281&lt;br&gt;District: เขตบางขุนเทียน&lt;br&gt;Sub-dist.: แขวงท่าข้าม&lt;br&gt;Contact P.: นาย ชูพงศ์ สังข์เอ่ียม&lt;br&gt;Tel.: -&lt;br&gt;Urgnt Need: &lt;br&gt;Comm. Type: ชุมชนชานเมือง&lt;br&gt;Housholds: 52&lt;br&gt;DensityTH: หนาแน่นน้อย</t>
  </si>
  <si>
    <t>100.420106,13.56,0</t>
  </si>
  <si>
    <t>นาย ชูพงศ์ สังข์เอ่ียม</t>
  </si>
  <si>
    <t>ชุมชนคลองสาม</t>
  </si>
  <si>
    <t>name: &lt;br&gt;description: &lt;br&gt;Zone: กลุ่มเขตกรุงธนใต้&lt;br&gt;Population: 107&lt;br&gt;District: เขตบางขุนเทียน&lt;br&gt;Sub-dist.: แขวงท่าข้าม&lt;br&gt;Contact P.: นางสาว ขวัญใจ ช่างเจริญ&lt;br&gt;Tel.: 0-8792-58231&lt;br&gt;Urgnt Need: ต้องการหน้ากากอนามัยและเจลล้างมือ&lt;br&gt;Comm. Type: ชุมชนชานเมือง&lt;br&gt;Housholds: 70&lt;br&gt;DensityTH: หนาแน่นน้อย</t>
  </si>
  <si>
    <t>100.431735,13.546881,0</t>
  </si>
  <si>
    <t>นางสาว ขวัญใจ ช่างเจริญ</t>
  </si>
  <si>
    <t>0-8792-58231</t>
  </si>
  <si>
    <t>ชุมชนมุ่งพัฒนา</t>
  </si>
  <si>
    <t>name: &lt;br&gt;description: &lt;br&gt;Zone: กลุ่มเขตกรุงธนใต้&lt;br&gt;Population: 1461&lt;br&gt;District: เขตบางขุนเทียน&lt;br&gt;Sub-dist.: แขวงแสมดำ&lt;br&gt;Contact P.: นาง ณัฐกาญจน์ ศุภลักษณ์&lt;br&gt;Tel.: 086-5478299&lt;br&gt;Urgnt Need: -ต้องการหน้ากากอนามัยและเจลล้างมือ&lt;br&gt;-ต้องการไดจักรเย็บผ้า (ปัจจุบันเย็บหน้ากากอนามัยด้วยมือ )&lt;br&gt;Comm. Type: ชุมชนเมือง&lt;br&gt;Housholds: 205&lt;br&gt;DensityTH: หนาแน่นน้อย</t>
  </si>
  <si>
    <t>100.432494,13.625351,0</t>
  </si>
  <si>
    <t>นาง ณัฐกาญจน์ ศุภลักษณ์</t>
  </si>
  <si>
    <t>086-5478299</t>
  </si>
  <si>
    <t>ชุมชนข้างสถานีวิทยุเพื่อการศึกษา</t>
  </si>
  <si>
    <t>name: &lt;br&gt;description: &lt;br&gt;Zone: กลุ่มเขตกรุงธนใต้&lt;br&gt;Population: 912&lt;br&gt;District: เขตบางขุนเทียน&lt;br&gt;Sub-dist.: แขวงแสมดำ&lt;br&gt;Contact P.: นาย สมหมาย ฤทธิจีน&lt;br&gt;Tel.: -&lt;br&gt;Urgnt Need: &lt;br&gt;Comm. Type: ชุมชนเมือง&lt;br&gt;Housholds: 205&lt;br&gt;DensityTH: หนาแน่นน้อย</t>
  </si>
  <si>
    <t>100.425389,13.623277,0</t>
  </si>
  <si>
    <t>นาย สมหมาย ฤทธิจีน</t>
  </si>
  <si>
    <t>ชุมชนปู่โฉมพัฒนา</t>
  </si>
  <si>
    <t>name: &lt;br&gt;description: &lt;br&gt;Zone: กลุ่มเขตกรุงธนใต้&lt;br&gt;Population: 1596&lt;br&gt;District: เขตบางขุนเทียน&lt;br&gt;Sub-dist.: แขวงแสมดำ&lt;br&gt;Contact P.: นาง ภพิมล ขุนพรหม&lt;br&gt;Tel.: -&lt;br&gt;Urgnt Need: &lt;br&gt;Comm. Type: ชุมชนแออัด&lt;br&gt;Housholds: 134&lt;br&gt;DensityTH: หนาแน่นน้อย</t>
  </si>
  <si>
    <t>100.430824,13.62523,0</t>
  </si>
  <si>
    <t>นาง ภพิมล ขุนพรหม</t>
  </si>
  <si>
    <t>ชุมชนศาลาร่วมใจพัฒนา</t>
  </si>
  <si>
    <t>name: &lt;br&gt;description: &lt;br&gt;Zone: กลุ่มเขตกรุงธนใต้&lt;br&gt;Population: 2823&lt;br&gt;District: เขตราษฎร์บูรณะ&lt;br&gt;Sub-dist.: แขวงบางปะกอก&lt;br&gt;Contact P.: นาย บัญญัติ แสงประเสริฐ&lt;br&gt;Tel.: 089-1141113&lt;br&gt;Urgnt Need: -ต้องการหน้ากากอนามัย&lt;br&gt;-ต้องการให้มีการพ่นยาฆ่าเชื้อ&lt;br&gt;Comm. Type: ชุมชนแออัด&lt;br&gt;Housholds: 63&lt;br&gt;DensityTH: หนาแน่นปานกลาง</t>
  </si>
  <si>
    <t>100.493821,13.685415,0</t>
  </si>
  <si>
    <t>เขตราษฎร์บูรณะ</t>
  </si>
  <si>
    <t>แขวงบางปะกอก</t>
  </si>
  <si>
    <t>นาย บัญญัติ แสงประเสริฐ</t>
  </si>
  <si>
    <t>089-1141113</t>
  </si>
  <si>
    <t>ชุมชนประคองมิตร</t>
  </si>
  <si>
    <t>name: &lt;br&gt;description: &lt;br&gt;Zone: กลุ่มเขตกรุงธนใต้&lt;br&gt;Population: 3003&lt;br&gt;District: เขตราษฎร์บูรณะ&lt;br&gt;Sub-dist.: แขวงบางปะกอก&lt;br&gt;Contact P.: นาย เกียรติ์พิรุณ แทนทรัพย์&lt;br&gt;Tel.: 083-1992019&lt;br&gt;Urgnt Need: ต้องการหน้ากากอนามัยสำหรับเด็ก&lt;br&gt;Comm. Type: ชุมชนแออัด&lt;br&gt;Housholds: 158&lt;br&gt;DensityTH: หนาแน่นปานกลาง</t>
  </si>
  <si>
    <t>100.492536,13.686686,0</t>
  </si>
  <si>
    <t>นาย เกียรติ์พิรุณ แทนทรัพย์</t>
  </si>
  <si>
    <t>083-1992019</t>
  </si>
  <si>
    <t>ต้องการหน้ากากอนามัยสำหรับเด็ก</t>
  </si>
  <si>
    <t>ชุมชนร่วมใจ</t>
  </si>
  <si>
    <t>name: &lt;br&gt;description: &lt;br&gt;Zone: กลุ่มเขตกรุงธนใต้&lt;br&gt;Population: 2913&lt;br&gt;District: เขตราษฎร์บูรณะ&lt;br&gt;Sub-dist.: แขวงราษฎร์บูรณะ&lt;br&gt;Contact P.: นาย วัฒนชัย โชติศิริ&lt;br&gt;Tel.: 087-9037208&lt;br&gt;Urgnt Need: ต้องการหน้ากากอนามัยและเจลล้างมือ&lt;br&gt;Comm. Type: ชุมชนเมือง&lt;br&gt;Housholds: 151&lt;br&gt;DensityTH: หนาแน่นปานกลาง</t>
  </si>
  <si>
    <t>100.506129,13.669987,0</t>
  </si>
  <si>
    <t>แขวงราษฎร์บูรณะ</t>
  </si>
  <si>
    <t>นาย วัฒนชัย โชติศิริ</t>
  </si>
  <si>
    <t>087-9037208</t>
  </si>
  <si>
    <t>ชุมชนรุ่งเรือง</t>
  </si>
  <si>
    <t>name: &lt;br&gt;description: &lt;br&gt;Zone: กลุ่มเขตกรุงธนใต้&lt;br&gt;Population: 3874&lt;br&gt;District: เขตราษฎร์บูรณะ&lt;br&gt;Sub-dist.: แขวงราษฎร์บูรณะ&lt;br&gt;Contact P.: นาง สํารวย เอี่ยมจรูญ&lt;br&gt;Tel.: 089-7734529&lt;br&gt;Urgnt Need: -ต้องการหน้ากากอนามัยและเจลล้างมือ&lt;br&gt;-ต้องการให้มีการพ่นยาฆ่าเชื้อ&lt;br&gt;Comm. Type: ชุมชนชานเมือง&lt;br&gt;Housholds: 93&lt;br&gt;DensityTH: หนาแน่นปานกลาง</t>
  </si>
  <si>
    <t>100.51316,13.668111,0</t>
  </si>
  <si>
    <t>นาง สํารวย เอี่ยมจรูญ</t>
  </si>
  <si>
    <t>089-7734529</t>
  </si>
  <si>
    <t>ชุมชนหมู่ 7 ราษฎร์บูรณะ</t>
  </si>
  <si>
    <t>name: &lt;br&gt;description: &lt;br&gt;Zone: กลุ่มเขตกรุงธนใต้&lt;br&gt;Population: 3638&lt;br&gt;District: เขตราษฎร์บูรณะ&lt;br&gt;Sub-dist.: แขวงราษฎร์บูรณะ&lt;br&gt;Contact P.: นาง กุหลาบ ศรีเหรัญ&lt;br&gt;Tel.: 081-8554691&lt;br&gt;Urgnt Need: -ต้องการหน้ากากอนามัย แอลกอฮอล์ และเจลล้างมือ&lt;br&gt;-ต้องการอุปกรณ์ทำแผล&lt;br&gt;-ต้องการให้มีการพ่นยาฆ่าเชื้อ&lt;br&gt;Comm. Type: ชุมชนแออัด&lt;br&gt;Housholds: 297&lt;br&gt;DensityTH: หนาแน่นปานกลาง</t>
  </si>
  <si>
    <t>100.515025,13.66671,0</t>
  </si>
  <si>
    <t>นาง กุหลาบ ศรีเหรัญ</t>
  </si>
  <si>
    <t>081-8554691</t>
  </si>
  <si>
    <t>ชุมชนสุขสวัสดิ์ 60</t>
  </si>
  <si>
    <t>name: &lt;br&gt;description: &lt;br&gt;Zone: กลุ่มเขตกรุงธนใต้&lt;br&gt;Population: 1431&lt;br&gt;District: เขตราษฎร์บูรณะ&lt;br&gt;Sub-dist.: แขวงราษฎร์บูรณะ&lt;br&gt;Contact P.: นาย ขจัด เชื้ออาษา&lt;br&gt;Tel.: 081-3319523&lt;br&gt;Urgnt Need: -ต้องการหน้ากากอนามัย&lt;br&gt;-ต้องการให้มีการพ่นยาฆ่าเชื้อ&lt;br&gt;Comm. Type: ชุมชนแออัด&lt;br&gt;Housholds: 70&lt;br&gt;DensityTH: หนาแน่นน้อย</t>
  </si>
  <si>
    <t>100.516677,13.662404,0</t>
  </si>
  <si>
    <t>นาย ขจัด เชื้ออาษา</t>
  </si>
  <si>
    <t>081-3319523</t>
  </si>
  <si>
    <t>ชุมชนแจงร้อน</t>
  </si>
  <si>
    <t>name: &lt;br&gt;description: &lt;br&gt;Zone: กลุ่มเขตกรุงธนใต้&lt;br&gt;Population: 2913&lt;br&gt;District: เขตราษฎร์บูรณะ&lt;br&gt;Sub-dist.: แขวงราษฎร์บูรณะ&lt;br&gt;Contact P.: นาง ศรีกัญญา นาไชยสิทธิ์&lt;br&gt;Tel.: 081-3995109&lt;br&gt;Urgnt Need: ต้องการหน้ากากอนามัย แอลกอฮอล์ และเจลล้างมือ&lt;br&gt;Comm. Type: ชุมชนแออัด&lt;br&gt;Housholds: 85&lt;br&gt;DensityTH: หนาแน่นปานกลาง</t>
  </si>
  <si>
    <t>100.517226,13.677501,0</t>
  </si>
  <si>
    <t>นาง ศรีกัญญา นาไชยสิทธิ์</t>
  </si>
  <si>
    <t>081-3995109</t>
  </si>
  <si>
    <t>ชุมชนเบอร์ลี่</t>
  </si>
  <si>
    <t>name: &lt;br&gt;description: &lt;br&gt;Zone: กลุ่มเขตกรุงธนใต้&lt;br&gt;Population: 3033&lt;br&gt;District: เขตราษฎร์บูรณะ&lt;br&gt;Sub-dist.: แขวงราษฎร์บูรณะ&lt;br&gt;Contact P.: นาย พิกุล พุทธประเสริฐ&lt;br&gt;Tel.: 089-7211266&lt;br&gt;Urgnt Need: &lt;br&gt;Comm. Type: ชุมชนแออัด&lt;br&gt;Housholds: 53&lt;br&gt;DensityTH: หนาแน่นปานกลาง</t>
  </si>
  <si>
    <t>100.50974,13.679,0</t>
  </si>
  <si>
    <t>นาย พิกุล พุทธประเสริฐ</t>
  </si>
  <si>
    <t>089-7211266</t>
  </si>
  <si>
    <t>ชุมชนสุขสวัสดิ์ 29</t>
  </si>
  <si>
    <t>name: &lt;br&gt;description: &lt;br&gt;Zone: กลุ่มเขตกรุงธนใต้&lt;br&gt;Population: 3274&lt;br&gt;District: เขตราษฎร์บูรณะ&lt;br&gt;Sub-dist.: แขวงราษฎร์บูรณะ&lt;br&gt;Contact P.: นาย นพ อิ๋วสวัสดิ์&lt;br&gt;Tel.: &lt;br&gt;Urgnt Need: &lt;br&gt;Comm. Type: ชุมชนแออัด&lt;br&gt;Housholds: 115&lt;br&gt;DensityTH: หนาแน่นปานกลาง</t>
  </si>
  <si>
    <t>100.507534,13.677434,0</t>
  </si>
  <si>
    <t>นาย นพ อิ๋วสวัสดิ์</t>
  </si>
  <si>
    <t>ชุมชนสุขสวัสดิ์ 31</t>
  </si>
  <si>
    <t>name: &lt;br&gt;description: &lt;br&gt;Zone: กลุ่มเขตกรุงธนใต้&lt;br&gt;Population: 3063&lt;br&gt;District: เขตราษฎร์บูรณะ&lt;br&gt;Sub-dist.: แขวงราษฎร์บูรณะ&lt;br&gt;Contact P.: นาง ธนิดา คําหล่าย&lt;br&gt;Tel.: 081-4573482&lt;br&gt;Urgnt Need: ต้องการหน้ากากอนามัย แอลกอฮอล์ และเจลล้างมือ&lt;br&gt;Comm. Type: ชุมชนแออัด&lt;br&gt;Housholds: 140&lt;br&gt;DensityTH: หนาแน่นปานกลาง</t>
  </si>
  <si>
    <t>100.505703,13.674097,0</t>
  </si>
  <si>
    <t>นาง ธนิดา คําหล่าย</t>
  </si>
  <si>
    <t>081-4573482</t>
  </si>
  <si>
    <t>ชุมชนหมู่ 3 ราษฎร์บูรณะ</t>
  </si>
  <si>
    <t>name: &lt;br&gt;description: &lt;br&gt;Zone: กลุ่มเขตกรุงธนใต้&lt;br&gt;Population: 3394&lt;br&gt;District: เขตราษฎร์บูรณะ&lt;br&gt;Sub-dist.: แขวงราษฎร์บูรณะ&lt;br&gt;Contact P.: นางสาว ทัศนีย์ โกจิราพันธ์&lt;br&gt;Tel.: 087-3613434&lt;br&gt;Urgnt Need: &lt;br&gt;Comm. Type: ชุมชนแออัด&lt;br&gt;Housholds: 156&lt;br&gt;DensityTH: หนาแน่นปานกลาง</t>
  </si>
  <si>
    <t>100.50523,13.680986,0</t>
  </si>
  <si>
    <t>นางสาว ทัศนีย์ โกจิราพันธ์</t>
  </si>
  <si>
    <t>087-3613434</t>
  </si>
  <si>
    <t>ชุมชนซอยหมอผึ้งอุทิศ</t>
  </si>
  <si>
    <t>name: &lt;br&gt;description: &lt;br&gt;Zone: กลุ่มเขตกรุงธนใต้&lt;br&gt;Population: 3484&lt;br&gt;District: เขตราษฎร์บูรณะ&lt;br&gt;Sub-dist.: แขวงบางปะกอก&lt;br&gt;Contact P.: นาย ดิศักดิ์ ชัยชนะ&lt;br&gt;Tel.: 081-8115963&lt;br&gt;Urgnt Need: &lt;br&gt;Comm. Type: ชุมชนแออัด&lt;br&gt;Housholds: 320&lt;br&gt;DensityTH: หนาแน่นปานกลาง</t>
  </si>
  <si>
    <t>100.500904,13.681518,0</t>
  </si>
  <si>
    <t>นาย ดิศักดิ์ ชัยชนะ</t>
  </si>
  <si>
    <t>081-8115963</t>
  </si>
  <si>
    <t>ชุมชนสมบูรณ์ทรัพย์</t>
  </si>
  <si>
    <t>name: &lt;br&gt;description: &lt;br&gt;Zone: กลุ่มเขตกรุงธนใต้&lt;br&gt;Population: 2343&lt;br&gt;District: เขตราษฎร์บูรณะ&lt;br&gt;Sub-dist.: แขวงบางปะกอก&lt;br&gt;Contact P.: นาย ประชา สาลีนาค&lt;br&gt;Tel.: 063-9192237&lt;br&gt;Urgnt Need: -ต้องการหน้ากากอนามัยและเจลล้างมือ&lt;br&gt;-ต้องการให้มีการพ่นยาฆ่าเชื้อ&lt;br&gt;Comm. Type: ชุมชนแออัด&lt;br&gt;Housholds: 53&lt;br&gt;DensityTH: หนาแน่นปานกลาง</t>
  </si>
  <si>
    <t>100.495813,13.683697,0</t>
  </si>
  <si>
    <t>นาย ประชา สาลีนาค</t>
  </si>
  <si>
    <t>063-9192237</t>
  </si>
  <si>
    <t>ชุมชนสุขสวัสดิ์ 42</t>
  </si>
  <si>
    <t>name: &lt;br&gt;description: &lt;br&gt;Zone: กลุ่มเขตกรุงธนใต้&lt;br&gt;Population: 2643&lt;br&gt;District: เขตราษฎร์บูรณะ&lt;br&gt;Sub-dist.: แขวงบางปะกอก&lt;br&gt;Contact P.: นาง รวีวรรณ ร่มบุญ&lt;br&gt;Tel.: 081-7718835&lt;br&gt;Urgnt Need: &lt;br&gt;Comm. Type: ชุมชนแออัด&lt;br&gt;Housholds: 95&lt;br&gt;DensityTH: หนาแน่นปานกลาง</t>
  </si>
  <si>
    <t>100.502363,13.674582,0</t>
  </si>
  <si>
    <t>นาง รวีวรรณ ร่มบุญ</t>
  </si>
  <si>
    <t>081-7718835</t>
  </si>
  <si>
    <t>ชุมชนรวมน้ำใจ</t>
  </si>
  <si>
    <t>name: &lt;br&gt;description: &lt;br&gt;Zone: กลุ่มเขตกรุงธนใต้&lt;br&gt;Population: 2613&lt;br&gt;District: เขตราษฎร์บูรณะ&lt;br&gt;Sub-dist.: แขวงบางปะกอก&lt;br&gt;Contact P.: นางสาว เบ็ญจา เนียมเกิด&lt;br&gt;Tel.: &lt;br&gt;Urgnt Need: &lt;br&gt;Comm. Type: ชุมชนแออัด&lt;br&gt;Housholds: 158&lt;br&gt;DensityTH: หนาแน่นปานกลาง</t>
  </si>
  <si>
    <t>100.500908,13.67178,0</t>
  </si>
  <si>
    <t>นางสาว เบ็ญจา เนียมเกิด</t>
  </si>
  <si>
    <t>ชุมชนสุขสวัสดิ์ 36</t>
  </si>
  <si>
    <t>name: &lt;br&gt;description: &lt;br&gt;Zone: กลุ่มเขตกรุงธนใต้&lt;br&gt;Population: 2823&lt;br&gt;District: เขตราษฎร์บูรณะ&lt;br&gt;Sub-dist.: แขวงบางปะกอก&lt;br&gt;Contact P.: นาย โกวิท ยกย่อง&lt;br&gt;Tel.: 089-0734003&lt;br&gt;Urgnt Need: ต้องการให้มีการพ่นยาฆ่าเชื้อ&lt;br&gt;Comm. Type: ชุมชนแออัด&lt;br&gt;Housholds: 64&lt;br&gt;DensityTH: หนาแน่นปานกลาง</t>
  </si>
  <si>
    <t>100.497447,13.67662,0</t>
  </si>
  <si>
    <t>นาย โกวิท ยกย่อง</t>
  </si>
  <si>
    <t>089-0734003</t>
  </si>
  <si>
    <t>ชุมชนรัตนจีนะ</t>
  </si>
  <si>
    <t>name: &lt;br&gt;description: &lt;br&gt;Zone: กลุ่มเขตกรุงธนใต้&lt;br&gt;Population: 2463&lt;br&gt;District: เขตราษฎร์บูรณะ&lt;br&gt;Sub-dist.: แขวงบางปะกอก&lt;br&gt;Contact P.: นาง สุดารัตน์ ไชยวิรัตน์&lt;br&gt;Tel.: 085-2283955&lt;br&gt;Urgnt Need: &lt;br&gt;Comm. Type: ชุมชนแออัด&lt;br&gt;Housholds: 159&lt;br&gt;DensityTH: หนาแน่นปานกลาง</t>
  </si>
  <si>
    <t>100.493302,13.670621,0</t>
  </si>
  <si>
    <t>นาง สุดารัตน์ ไชยวิรัตน์</t>
  </si>
  <si>
    <t>085-2283955</t>
  </si>
  <si>
    <t>ชุมชนอนามัย</t>
  </si>
  <si>
    <t>name: &lt;br&gt;description: &lt;br&gt;Zone: กลุ่มเขตกรุงธนใต้&lt;br&gt;Population: 2463&lt;br&gt;District: เขตราษฎร์บูรณะ&lt;br&gt;Sub-dist.: แขวงบางปะกอก&lt;br&gt;Contact P.: นาง พรทิพย์ มาชื่น&lt;br&gt;Tel.: 095-7109816-&lt;br&gt;Urgnt Need: ต้องการให้มีการพ่นยาฆ่าเชื้อ&lt;br&gt;Comm. Type: ชุมชนแออัด&lt;br&gt;Housholds: 42&lt;br&gt;DensityTH: หนาแน่นปานกลาง</t>
  </si>
  <si>
    <t>100.494441,13.672121,0</t>
  </si>
  <si>
    <t>นาง พรทิพย์ มาชื่น</t>
  </si>
  <si>
    <t>095-7109816-</t>
  </si>
  <si>
    <t>ชุมชนวัดสน</t>
  </si>
  <si>
    <t>name: &lt;br&gt;description: &lt;br&gt;Zone: กลุ่มเขตกรุงธนใต้&lt;br&gt;Population: 3634&lt;br&gt;District: เขตราษฎร์บูรณะ&lt;br&gt;Sub-dist.: แขวงราษฎร์บูรณะ&lt;br&gt;Contact P.: นาง จุไรรัตน์ สมนาค&lt;br&gt;Tel.: 083-7532028&lt;br&gt;Urgnt Need: &lt;br&gt;Comm. Type: ชุมชนแออัด&lt;br&gt;Housholds: 164&lt;br&gt;DensityTH: หนาแน่นปานกลาง</t>
  </si>
  <si>
    <t>100.513659,13.674815,0</t>
  </si>
  <si>
    <t>นาง จุไรรัตน์ สมนาค</t>
  </si>
  <si>
    <t>083-7532028</t>
  </si>
  <si>
    <t>ชุมชนมิ่งประชา</t>
  </si>
  <si>
    <t>name: &lt;br&gt;description: &lt;br&gt;Zone: กลุ่มเขตกรุงธนใต้&lt;br&gt;Population: 3334&lt;br&gt;District: เขตราษฎร์บูรณะ&lt;br&gt;Sub-dist.: แขวงบางปะกอก&lt;br&gt;Contact P.: นางสาว รสสุคนธ์ แก้วชูเงิน&lt;br&gt;Tel.: 097-1760648&lt;br&gt;Urgnt Need: ต้องการให้มีการพ่นยาฆ่าเชื้อ&lt;br&gt;Comm. Type: ชุมชนแออัด&lt;br&gt;Housholds: 62&lt;br&gt;DensityTH: หนาแน่นปานกลาง</t>
  </si>
  <si>
    <t>100.504625,13.681753,0</t>
  </si>
  <si>
    <t>นางสาว รสสุคนธ์ แก้วชูเงิน</t>
  </si>
  <si>
    <t>097-1760648</t>
  </si>
  <si>
    <t>ชุมชนสุขสวัสดิ์ 9</t>
  </si>
  <si>
    <t>name: &lt;br&gt;description: &lt;br&gt;Zone: กลุ่มเขตกรุงธนใต้&lt;br&gt;Population: 2784&lt;br&gt;District: เขตราษฎร์บูรณะ&lt;br&gt;Sub-dist.: แขวงบางปะกอก&lt;br&gt;Contact P.: นางสาว ลลิตา คชเผือก&lt;br&gt;Tel.: 086-5391632&lt;br&gt;Urgnt Need: ต้องการหน้ากากอนามัย&lt;br&gt;Comm. Type: ชุมชนแออัด&lt;br&gt;Housholds: 47&lt;br&gt;DensityTH: หนาแน่นปานกลาง</t>
  </si>
  <si>
    <t>100.488455,13.685898,0</t>
  </si>
  <si>
    <t>นางสาว ลลิตา คชเผือก</t>
  </si>
  <si>
    <t>086-5391632</t>
  </si>
  <si>
    <t>ชุมชนบูรณะสุดเขต</t>
  </si>
  <si>
    <t>name: &lt;br&gt;description: &lt;br&gt;Zone: กลุ่มเขตกรุงธนใต้&lt;br&gt;Population: 3694&lt;br&gt;District: เขตราษฎร์บูรณะ&lt;br&gt;Sub-dist.: แขวงราษฎร์บูรณะ&lt;br&gt;Contact P.: นาง กัญฑิมา บุญมาก&lt;br&gt;Tel.: 080-5643415&lt;br&gt;Urgnt Need: &lt;br&gt;Comm. Type: ชุมชนแออัด&lt;br&gt;Housholds: 75&lt;br&gt;DensityTH: หนาแน่นปานกลาง</t>
  </si>
  <si>
    <t>100.513733,13.674342,0</t>
  </si>
  <si>
    <t>นาง กัญฑิมา บุญมาก</t>
  </si>
  <si>
    <t>080-5643415</t>
  </si>
  <si>
    <t>ชุมชนบุญมาก</t>
  </si>
  <si>
    <t>name: &lt;br&gt;description: &lt;br&gt;Zone: กลุ่มเขตกรุงธนใต้&lt;br&gt;Population: 2759&lt;br&gt;District: เขตราษฎร์บูรณะ&lt;br&gt;Sub-dist.: แขวงราษฎร์บูรณะ&lt;br&gt;Contact P.: นาย ปัญญา โปรยเจริญ&lt;br&gt;Tel.: 063-3646729&lt;br&gt;Urgnt Need: &lt;br&gt;Comm. Type: ชุมชนแออัด&lt;br&gt;Housholds: 90&lt;br&gt;DensityTH: หนาแน่นปานกลาง</t>
  </si>
  <si>
    <t>100.517216,13.674556,0</t>
  </si>
  <si>
    <t>นาย ปัญญา โปรยเจริญ</t>
  </si>
  <si>
    <t>063-3646729</t>
  </si>
  <si>
    <t>ชุมชนรุ่งอรุณ</t>
  </si>
  <si>
    <t>name: &lt;br&gt;description: &lt;br&gt;Zone: กลุ่มเขตกรุงธนใต้&lt;br&gt;Population: 3007&lt;br&gt;District: เขตราษฎร์บูรณะ&lt;br&gt;Sub-dist.: แขวงบางปะกอก&lt;br&gt;Contact P.: นาย พชรพล ทองรอด&lt;br&gt;Tel.: 087-3265693&lt;br&gt;Urgnt Need: &lt;br&gt;Comm. Type: ชุมชนแออัด&lt;br&gt;Housholds: 258&lt;br&gt;DensityTH: หนาแน่นปานกลาง</t>
  </si>
  <si>
    <t>100.484243,13.692356,0</t>
  </si>
  <si>
    <t>นาย พชรพล ทองรอด</t>
  </si>
  <si>
    <t>087-3265693</t>
  </si>
  <si>
    <t>ชุมชนพระยานคร</t>
  </si>
  <si>
    <t>name: &lt;br&gt;description: &lt;br&gt;Zone: กลุ่มเขตกรุงเทพใต้&lt;br&gt;Population: 7397&lt;br&gt;District: เขตสาทร&lt;br&gt;Sub-dist.: แขวงยานนาวา&lt;br&gt;Contact P.: นาย อิทธิพล อิบราฮิม&lt;br&gt;Tel.: 086-5710629&lt;br&gt;Urgnt Need: &lt;br&gt;Comm. Type: ชุมชนเมือง&lt;br&gt;Housholds: 75&lt;br&gt;DensityTH: แออัด</t>
  </si>
  <si>
    <t>100.514009,13.710868,0</t>
  </si>
  <si>
    <t>เขตสาทร</t>
  </si>
  <si>
    <t>แขวงยานนาวา</t>
  </si>
  <si>
    <t>นาย อิทธิพล อิบราฮิม</t>
  </si>
  <si>
    <t>086-5710629</t>
  </si>
  <si>
    <t>ชุมชนวัดปรก</t>
  </si>
  <si>
    <t>name: &lt;br&gt;description: &lt;br&gt;Zone: กลุ่มเขตกรุงเทพใต้&lt;br&gt;Population: 5940&lt;br&gt;District: เขตสาทร&lt;br&gt;Sub-dist.: แขวงทุ่งวัดดอน&lt;br&gt;Contact P.: นาย พิบูลย์ วรกิจธรรมกุล&lt;br&gt;Tel.: 086-530-6608&lt;br&gt;Urgnt Need: &lt;br&gt;Comm. Type: ชุมชนเมือง&lt;br&gt;Housholds: 363&lt;br&gt;DensityTH: หนาแน่นมาก</t>
  </si>
  <si>
    <t>100.522188,13.7121,0</t>
  </si>
  <si>
    <t>แขวงทุ่งวัดดอน</t>
  </si>
  <si>
    <t>นาย พิบูลย์ วรกิจธรรมกุล</t>
  </si>
  <si>
    <t>086-530-6608</t>
  </si>
  <si>
    <t>ชุมชนร่วมพัฒนาวรพจน์ 1</t>
  </si>
  <si>
    <t>name: &lt;br&gt;description: &lt;br&gt;Zone: กลุ่มเขตกรุงเทพใต้&lt;br&gt;Population: 7152&lt;br&gt;District: เขตสาทร&lt;br&gt;Sub-dist.: แขวงทุ่งวัดดอน&lt;br&gt;Contact P.: นาย สง่า วงษ์โซ&lt;br&gt;Tel.: 081-475-9777&lt;br&gt;Urgnt Need: &lt;br&gt;Comm. Type: ชุมชนแออัด&lt;br&gt;Housholds: 132&lt;br&gt;DensityTH: แออัด</t>
  </si>
  <si>
    <t>100.517501,13.709343,0</t>
  </si>
  <si>
    <t>นาย สง่า วงษ์โซ</t>
  </si>
  <si>
    <t>081-475-9777</t>
  </si>
  <si>
    <t>ชุมชนกิ่งจันทร์</t>
  </si>
  <si>
    <t>name: &lt;br&gt;description: &lt;br&gt;Zone: กลุ่มเขตกรุงเทพใต้&lt;br&gt;Population: 5182&lt;br&gt;District: เขตสาทร&lt;br&gt;Sub-dist.: แขวงทุ่งวัดดอน&lt;br&gt;Contact P.: นาง หิรัญ รัตน์เงินหิรัญ&lt;br&gt;Tel.: 09-9667-2178&lt;br&gt;Urgnt Need: &lt;br&gt;Comm. Type: ชุมชนแออัด&lt;br&gt;Housholds: 46&lt;br&gt;DensityTH: หนาแน่นมาก</t>
  </si>
  <si>
    <t>100.515604,13.705744,0</t>
  </si>
  <si>
    <t>นาง หิรัญ รัตน์เงินหิรัญ</t>
  </si>
  <si>
    <t>09-9667-2178</t>
  </si>
  <si>
    <t>ชุมชนบ้านแบบ</t>
  </si>
  <si>
    <t>name: &lt;br&gt;description: &lt;br&gt;Zone: กลุ่มเขตกรุงเทพใต้&lt;br&gt;Population: 4517&lt;br&gt;District: เขตสาทร&lt;br&gt;Sub-dist.: แขวงยานนาวา&lt;br&gt;Contact P.: นาง ธัชพรรณ บริเพ็ชร&lt;br&gt;Tel.: 081-611-0233&lt;br&gt;Urgnt Need: &lt;br&gt;Comm. Type: ชุมชนแออัด&lt;br&gt;Housholds: 345&lt;br&gt;DensityTH: หนาแน่นมาก</t>
  </si>
  <si>
    <t>100.521712,13.715713,0</t>
  </si>
  <si>
    <t>นาง ธัชพรรณ บริเพ็ชร</t>
  </si>
  <si>
    <t>081-611-0233</t>
  </si>
  <si>
    <t>ชุมชนพัฒนสิน</t>
  </si>
  <si>
    <t>name: &lt;br&gt;description: &lt;br&gt;Zone: กลุ่มเขตกรุงเทพใต้&lt;br&gt;Population: 4905&lt;br&gt;District: เขตสาทร&lt;br&gt;Sub-dist.: แขวงทุ่งมหาเมฆ&lt;br&gt;Contact P.: นาย นฤทธิ์ ศุภสินธุ์&lt;br&gt;Tel.: 091-5249333&lt;br&gt;Urgnt Need: &lt;br&gt;Comm. Type: ชุมชนเมือง&lt;br&gt;Housholds: 180&lt;br&gt;DensityTH: หนาแน่นมาก</t>
  </si>
  <si>
    <t>100.53855,13.711327,0</t>
  </si>
  <si>
    <t>แขวงทุ่งมหาเมฆ</t>
  </si>
  <si>
    <t>นาย นฤทธิ์ ศุภสินธุ์</t>
  </si>
  <si>
    <t>091-5249333</t>
  </si>
  <si>
    <t>ชุมชนหน้าสมาคมธรรมศาสตร์</t>
  </si>
  <si>
    <t>name: &lt;br&gt;description: &lt;br&gt;Zone: กลุ่มเขตกรุงเทพใต้&lt;br&gt;Population: 4075&lt;br&gt;District: เขตสาทร&lt;br&gt;Sub-dist.: แขวงทุ่งมหาเมฆ&lt;br&gt;Contact P.: นาย ประทุม ไทรแช่มจันทร์&lt;br&gt;Tel.: 097-203-8397&lt;br&gt;Urgnt Need: &lt;br&gt;Comm. Type: ชุมชนแออัด&lt;br&gt;Housholds: 123&lt;br&gt;DensityTH: หนาแน่นมาก</t>
  </si>
  <si>
    <t>100.544241,13.718501,0</t>
  </si>
  <si>
    <t>นาย ประทุม ไทรแช่มจันทร์</t>
  </si>
  <si>
    <t>097-203-8397</t>
  </si>
  <si>
    <t>ชุมชนเซ็นต์หลุยส์ 3</t>
  </si>
  <si>
    <t>name: &lt;br&gt;description: &lt;br&gt;Zone: กลุ่มเขตกรุงเทพใต้&lt;br&gt;Population: 4640&lt;br&gt;District: เขตสาทร&lt;br&gt;Sub-dist.: แขวงยานนาวา&lt;br&gt;Contact P.: นาง กัญญา อิ่มประดิษฐ์&lt;br&gt;Tel.: 086-901-4526&lt;br&gt;Urgnt Need: &lt;br&gt;Comm. Type: ชุมชนเมือง&lt;br&gt;Housholds: 56&lt;br&gt;DensityTH: หนาแน่นมาก</t>
  </si>
  <si>
    <t>100.530796,13.717783,0</t>
  </si>
  <si>
    <t>นาง กัญญา อิ่มประดิษฐ์</t>
  </si>
  <si>
    <t>086-901-4526</t>
  </si>
  <si>
    <t>ชุมชนมิตรสามัคคี</t>
  </si>
  <si>
    <t>name: &lt;br&gt;description: &lt;br&gt;Zone: กลุ่มเขตกรุงเทพใต้&lt;br&gt;Population: 6929&lt;br&gt;District: เขตสาทร&lt;br&gt;Sub-dist.: แขวงทุ่งวัดดอน&lt;br&gt;Contact P.: นาย สมชาย ศรีศุภวัฒนะ&lt;br&gt;Tel.: 089-769-7929&lt;br&gt;Urgnt Need: &lt;br&gt;Comm. Type: ชุมชนแออัด&lt;br&gt;Housholds: 38&lt;br&gt;DensityTH: แออัด</t>
  </si>
  <si>
    <t>100.516594,13.708529,0</t>
  </si>
  <si>
    <t>นาย สมชาย ศรีศุภวัฒนะ</t>
  </si>
  <si>
    <t>089-769-7929</t>
  </si>
  <si>
    <t>ชุมชนกุศลทอง</t>
  </si>
  <si>
    <t>name: &lt;br&gt;description: &lt;br&gt;Zone: กลุ่มเขตกรุงเทพใต้&lt;br&gt;Population: 5197&lt;br&gt;District: เขตสาทร&lt;br&gt;Sub-dist.: แขวงทุ่งวัดดอน&lt;br&gt;Contact P.: นางสาว วลี ตั่นต้านภัย&lt;br&gt;Tel.: 081-407-0914&lt;br&gt;Urgnt Need: &lt;br&gt;Comm. Type: ชุมชนแออัด&lt;br&gt;Housholds: 206&lt;br&gt;DensityTH: หนาแน่นมาก</t>
  </si>
  <si>
    <t>100.531581,13.713885,0</t>
  </si>
  <si>
    <t>นางสาว วลี ตั่นต้านภัย</t>
  </si>
  <si>
    <t>081-407-0914</t>
  </si>
  <si>
    <t>ชุมชนแสงจันทร์ใน</t>
  </si>
  <si>
    <t>name: &lt;br&gt;description: &lt;br&gt;Zone: กลุ่มเขตกรุงเทพใต้&lt;br&gt;Population: 8167&lt;br&gt;District: เขตสาทร&lt;br&gt;Sub-dist.: แขวงทุ่งวัดดอน&lt;br&gt;Contact P.: นางสาว จินดา ทวีทรัพย์&lt;br&gt;Tel.: 086-609-1413&lt;br&gt;Urgnt Need: &lt;br&gt;Comm. Type: ชุมชนแออัด&lt;br&gt;Housholds: 158&lt;br&gt;DensityTH: แออัด</t>
  </si>
  <si>
    <t>100.52086,13.709912,0</t>
  </si>
  <si>
    <t>นางสาว จินดา ทวีทรัพย์</t>
  </si>
  <si>
    <t>086-609-1413</t>
  </si>
  <si>
    <t>ชุมชนจันทร์ร่ำรวย</t>
  </si>
  <si>
    <t>name: &lt;br&gt;description: &lt;br&gt;Zone: กลุ่มเขตกรุงเทพใต้&lt;br&gt;Population: 8130&lt;br&gt;District: เขตสาทร&lt;br&gt;Sub-dist.: แขวงทุ่งวัดดอน&lt;br&gt;Contact P.: นาง สมประกาย ศรีดาธรรม&lt;br&gt;Tel.: 08-5910-6213&lt;br&gt;Urgnt Need: ต้องการหน้าน้ำยาฆ่าเชื้อและเจลแอกกอฮอล์&lt;br&gt;Comm. Type: ชุมชนแออัด&lt;br&gt;Housholds: 63&lt;br&gt;DensityTH: แออัด</t>
  </si>
  <si>
    <t>100.521941,13.708286,0</t>
  </si>
  <si>
    <t>นาง สมประกาย ศรีดาธรรม</t>
  </si>
  <si>
    <t>08-5910-6213</t>
  </si>
  <si>
    <t>ต้องการหน้าน้ำยาฆ่าเชื้อและเจลแอกกอฮอล์</t>
  </si>
  <si>
    <t>ชุมชนดอนกุศลร่วมใจ</t>
  </si>
  <si>
    <t>name: &lt;br&gt;description: &lt;br&gt;Zone: กลุ่มเขตกรุงเทพใต้&lt;br&gt;Population: 5569&lt;br&gt;District: เขตสาทร&lt;br&gt;Sub-dist.: แขวงทุ่งวัดดอน&lt;br&gt;Contact P.: นาง สายทิพย์ พยุหะ&lt;br&gt;Tel.: 084-009-5547&lt;br&gt;Urgnt Need: ต้องการผ้าอ้อมผู้ใหญ่ สำหรับผู้ป่วยติดเตียง&lt;br&gt;Comm. Type: ชุมชนเมือง&lt;br&gt;Housholds: 94&lt;br&gt;DensityTH: หนาแน่นมาก</t>
  </si>
  <si>
    <t>100.521034,13.71281,0</t>
  </si>
  <si>
    <t>นาง สายทิพย์ พยุหะ</t>
  </si>
  <si>
    <t>084-009-5547</t>
  </si>
  <si>
    <t>ต้องการผ้าอ้อมผู้ใหญ่ สำหรับผู้ป่วยติดเตียง</t>
  </si>
  <si>
    <t>ชุมชนโรงน้ำแข็ง</t>
  </si>
  <si>
    <t>name: &lt;br&gt;description: &lt;br&gt;Zone: กลุ่มเขตกรุงเทพใต้&lt;br&gt;Population: 6311&lt;br&gt;District: เขตสาทร&lt;br&gt;Sub-dist.: แขวงยานนาวา&lt;br&gt;Contact P.: นาย ภูวดล อณารัตน์&lt;br&gt;Tel.: 087-687-1007&lt;br&gt;Urgnt Need: &lt;br&gt;Comm. Type: ชุมชนเมือง&lt;br&gt;Housholds: 485&lt;br&gt;DensityTH: แออัด</t>
  </si>
  <si>
    <t>100.526574,13.716653,0</t>
  </si>
  <si>
    <t>นาย ภูวดล อณารัตน์</t>
  </si>
  <si>
    <t>087-687-1007</t>
  </si>
  <si>
    <t>ชุมชนดอนกุศลพัฒนา</t>
  </si>
  <si>
    <t>name: &lt;br&gt;description: &lt;br&gt;Zone: กลุ่มเขตกรุงเทพใต้&lt;br&gt;Population: 6237&lt;br&gt;District: เขตสาทร&lt;br&gt;Sub-dist.: แขวงยานนาวา&lt;br&gt;Contact P.: นาง ดวงใจ อัชฌารักษ์&lt;br&gt;Tel.: 086-885-7225&lt;br&gt;Urgnt Need: -ต้องการหน้าน้ำยาฆ่าเชื้อ&lt;br&gt;-ต้องการผ้าอ้อมผู้ใหญ่&lt;br&gt;Comm. Type: ชุมชนเมือง&lt;br&gt;Housholds: 380&lt;br&gt;DensityTH: แออัด</t>
  </si>
  <si>
    <t>100.51823,13.713774,0</t>
  </si>
  <si>
    <t>นาง ดวงใจ อัชฌารักษ์</t>
  </si>
  <si>
    <t>086-885-7225</t>
  </si>
  <si>
    <t>ชุมชนศรีสุริโยทัย</t>
  </si>
  <si>
    <t>name: &lt;br&gt;description: &lt;br&gt;Zone: กลุ่มเขตกรุงเทพใต้&lt;br&gt;Population: 6682&lt;br&gt;District: เขตสาทร&lt;br&gt;Sub-dist.: แขวงยานนาวา&lt;br&gt;Contact P.: นางสาว นลินี แซ่ผู่&lt;br&gt;Tel.: 08-5060-5419&lt;br&gt;Urgnt Need: &lt;br&gt;Comm. Type: ชุมชนเมือง&lt;br&gt;Housholds: 123&lt;br&gt;DensityTH: แออัด</t>
  </si>
  <si>
    <t>100.516083,13.71523,0</t>
  </si>
  <si>
    <t>นางสาว นลินี แซ่ผู่</t>
  </si>
  <si>
    <t>08-5060-5419</t>
  </si>
  <si>
    <t>ชุมชนมาตานุสรณ์</t>
  </si>
  <si>
    <t>name: &lt;br&gt;description: &lt;br&gt;Zone: กลุ่มเขตกรุงเทพใต้&lt;br&gt;Population: 3067&lt;br&gt;District: เขตบางคอแหลม&lt;br&gt;Sub-dist.: แขวงบางคอแหลม&lt;br&gt;Contact P.: นาง อารีย์ รามัญเพ็ง&lt;br&gt;Tel.: 086-904-9991&lt;br&gt;Urgnt Need: -ต้องการหน้ากากอนามัยและเจลล้างมือ&lt;br&gt;-ต้องการให้มีการพ่นยาฆ่าเชื้อในชุมชน&lt;br&gt;Comm. Type: ชุมชนแออัด&lt;br&gt;Housholds: 103&lt;br&gt;DensityTH: หนาแน่นปานกลาง</t>
  </si>
  <si>
    <t>100.492292,13.697497,0</t>
  </si>
  <si>
    <t>เขตบางคอแหลม</t>
  </si>
  <si>
    <t>แขวงบางคอแหลม</t>
  </si>
  <si>
    <t>นาง อารีย์ รามัญเพ็ง</t>
  </si>
  <si>
    <t>086-904-9991</t>
  </si>
  <si>
    <t>ชุมชนเชิงสะพานกรุงเทพ</t>
  </si>
  <si>
    <t>name: &lt;br&gt;description: &lt;br&gt;Zone: กลุ่มเขตกรุงเทพใต้&lt;br&gt;Population: 3858&lt;br&gt;District: เขตบางคอแหลม&lt;br&gt;Sub-dist.: แขวงบางคอแหลม&lt;br&gt;Contact P.: นาง อริสา ศรีสังข์&lt;br&gt;Tel.: 098-968-8726&lt;br&gt;Urgnt Need: -ต้องการหน้ากากอนามัยและเจลล้างมือ&lt;br&gt;-ต้องการให้มีการพ่นยาฆ่าเชื้อในชุมชน&lt;br&gt;Comm. Type: ชุมชนแออัด&lt;br&gt;Housholds: 55&lt;br&gt;DensityTH: หนาแน่นปานกลาง</t>
  </si>
  <si>
    <t>100.49731,13.69576,0</t>
  </si>
  <si>
    <t>นาง อริสา ศรีสังข์</t>
  </si>
  <si>
    <t>098-968-8726</t>
  </si>
  <si>
    <t>ชุมชนหลังโรงพยาบาลเจริญกรุงประชารักษ์</t>
  </si>
  <si>
    <t>name: &lt;br&gt;description: &lt;br&gt;Zone: กลุ่มเขตกรุงเทพใต้&lt;br&gt;Population: 2973&lt;br&gt;District: เขตบางคอแหลม&lt;br&gt;Sub-dist.: แขวงบางคอแหลม&lt;br&gt;Contact P.: นาง พิมพ์ปวีณ์ คู่โพธิ์&lt;br&gt;Tel.: 089-127-4003&lt;br&gt;Urgnt Need: -ต้องการหน้ากากอนามัยและเจลล้างมือ&lt;br&gt;-ต้องการให้มีการพ่นยาฆ่าเชื้อในชุมชน&lt;br&gt;Comm. Type: ชุมชนแออัด&lt;br&gt;Housholds: 105&lt;br&gt;DensityTH: หนาแน่นปานกลาง</t>
  </si>
  <si>
    <t>100.494948,13.692258,0</t>
  </si>
  <si>
    <t>นาง พิมพ์ปวีณ์ คู่โพธิ์</t>
  </si>
  <si>
    <t>089-127-4003</t>
  </si>
  <si>
    <t>ชุมชนซอยวัดอินทร์บรรจง</t>
  </si>
  <si>
    <t>name: &lt;br&gt;description: &lt;br&gt;Zone: กลุ่มเขตกรุงเทพใต้&lt;br&gt;Population: 2210&lt;br&gt;District: เขตบางคอแหลม&lt;br&gt;Sub-dist.: แขวงบางคอแหลม&lt;br&gt;Contact P.: ร้อยตํารวจตรี กนกศักดิ์ ดวงพัตรา&lt;br&gt;Tel.: 061-268-1233&lt;br&gt;Urgnt Need: -ต้องการหน้ากากอนามัยและเจลล้างมือ&lt;br&gt;-ต้องการให้มีการพ่นยาฆ่าเชื้อในชุมชน&lt;br&gt;Comm. Type: ชุมชนแออัด&lt;br&gt;Housholds: 230&lt;br&gt;DensityTH: หนาแน่นปานกลาง</t>
  </si>
  <si>
    <t>100.50027,13.688948,0</t>
  </si>
  <si>
    <t>ร้อยตํารวจตรี กนกศักดิ์ ดวงพัตรา</t>
  </si>
  <si>
    <t>061-268-1233</t>
  </si>
  <si>
    <t>ชุมชนวัดจันทร์ใน</t>
  </si>
  <si>
    <t>name: &lt;br&gt;description: &lt;br&gt;Zone: กลุ่มเขตกรุงเทพใต้&lt;br&gt;Population: 6035&lt;br&gt;District: เขตบางคอแหลม&lt;br&gt;Sub-dist.: แขวงบางคอแหลม&lt;br&gt;Contact P.: นาย ธวัช อิ่มสว่าง&lt;br&gt;Tel.: 085-109-9453&lt;br&gt;Urgnt Need: -ต้องการหน้ากากอนามัยและเจลล้างมือ&lt;br&gt;-ต้องการให้มีการพ่นยาฆ่าเชื้อในชุมชน&lt;br&gt;Comm. Type: ชุมชนแออัด&lt;br&gt;Housholds: 880&lt;br&gt;DensityTH: แออัด</t>
  </si>
  <si>
    <t>100.503739,13.696472,0</t>
  </si>
  <si>
    <t>นาย ธวัช อิ่มสว่าง</t>
  </si>
  <si>
    <t>085-109-9453</t>
  </si>
  <si>
    <t>ชุมชนวัดลาดบัวขาว</t>
  </si>
  <si>
    <t>name: &lt;br&gt;description: &lt;br&gt;Zone: กลุ่มเขตกรุงเทพใต้&lt;br&gt;Population: 4996&lt;br&gt;District: เขตบางคอแหลม&lt;br&gt;Sub-dist.: แขวงบางคอแหลม&lt;br&gt;Contact P.: นาง แสงจันทร์ โพธิ์สิน&lt;br&gt;Tel.: 061-545-2954&lt;br&gt;Urgnt Need: -ต้องการหน้ากากอนามัยและเจลล้างมือ&lt;br&gt;-ต้องการให้มีการพ่นยาฆ่าเชื้อในชุมชน&lt;br&gt;Comm. Type: ชุมชนแออัด&lt;br&gt;Housholds: 65&lt;br&gt;DensityTH: หนาแน่นมาก</t>
  </si>
  <si>
    <t>100.497657,13.700947,0</t>
  </si>
  <si>
    <t>นาง แสงจันทร์ โพธิ์สิน</t>
  </si>
  <si>
    <t>061-545-2954</t>
  </si>
  <si>
    <t>ชุมชนเซ่งกี่</t>
  </si>
  <si>
    <t>name: &lt;br&gt;description: &lt;br&gt;Zone: กลุ่มเขตกรุงเทพใต้&lt;br&gt;Population: 3957&lt;br&gt;District: เขตบางคอแหลม&lt;br&gt;Sub-dist.: แขวงบางคอแหลม&lt;br&gt;Contact P.: นาย ธนวัฒน์ โมฮำมัสอีสมาอีล&lt;br&gt;Tel.: 092-005-5956&lt;br&gt;Urgnt Need: -ต้องการหน้ากากอนามัยและเจลล้างมือ&lt;br&gt;-ต้องการให้มีการพ่นยาฆ่าเชื้อในชุมชน&lt;br&gt;Comm. Type: ชุมชนแออัด&lt;br&gt;Housholds: 124&lt;br&gt;DensityTH: หนาแน่นปานกลาง</t>
  </si>
  <si>
    <t>100.498817,13.702067,0</t>
  </si>
  <si>
    <t>นาย ธนวัฒน์ โมฮำมัสอีสมาอีล</t>
  </si>
  <si>
    <t>092-005-5956</t>
  </si>
  <si>
    <t>ชุมชนหลังตลาดเก่าวัดพระยาไกร</t>
  </si>
  <si>
    <t>name: &lt;br&gt;description: &lt;br&gt;Zone: กลุ่มเขตกรุงเทพใต้&lt;br&gt;Population: 3957&lt;br&gt;District: เขตบางคอแหลม&lt;br&gt;Sub-dist.: แขวงวัดพระยาไกร&lt;br&gt;Contact P.: นาย ขจร ประจําดี&lt;br&gt;Tel.: 095-583-1608&lt;br&gt;Urgnt Need: -ต้องการหน้ากากอนามัยและเจลล้างมือ&lt;br&gt;-ต้องการให้มีการพ่นยาฆ่าเชื้อในชุมชน&lt;br&gt;Comm. Type: ชุมชนแออัด&lt;br&gt;Housholds: 216&lt;br&gt;DensityTH: หนาแน่นปานกลาง</t>
  </si>
  <si>
    <t>100.502287,13.704231,0</t>
  </si>
  <si>
    <t>แขวงวัดพระยาไกร</t>
  </si>
  <si>
    <t>นาย ขจร ประจําดี</t>
  </si>
  <si>
    <t>095-583-1608</t>
  </si>
  <si>
    <t>ชุมชนบางคอแหลม</t>
  </si>
  <si>
    <t>name: &lt;br&gt;description: &lt;br&gt;Zone: กลุ่มเขตกรุงเทพใต้&lt;br&gt;Population: 5738&lt;br&gt;District: เขตบางคอแหลม&lt;br&gt;Sub-dist.: แขวงบางคอแหลม&lt;br&gt;Contact P.: นาย บาง เวียงสันเทียะ&lt;br&gt;Tel.: 081-984-2590&lt;br&gt;Urgnt Need: -ต้องการหน้ากากอนามัยและเจลล้างมือ&lt;br&gt;-ต้องการให้มีการพ่นยาฆ่าเชื้อในชุมชน&lt;br&gt;Comm. Type: ชุมชนแออัด&lt;br&gt;Housholds: 480&lt;br&gt;DensityTH: หนาแน่นมาก</t>
  </si>
  <si>
    <t>100.502184,13.699008,0</t>
  </si>
  <si>
    <t>นาย บาง เวียงสันเทียะ</t>
  </si>
  <si>
    <t>081-984-2590</t>
  </si>
  <si>
    <t>ชุมชนสวนหลวง 1</t>
  </si>
  <si>
    <t>name: &lt;br&gt;description: &lt;br&gt;Zone: กลุ่มเขตกรุงเทพใต้&lt;br&gt;Population: 6035&lt;br&gt;District: เขตบางคอแหลม&lt;br&gt;Sub-dist.: แขวงบางคอแหลม&lt;br&gt;Contact P.: นาย สุชาติ บุญมี&lt;br&gt;Tel.: 089-072-8245&lt;br&gt;Urgnt Need: -ต้องการหน้ากากอนามัยและเจลล้างมือ&lt;br&gt;-ต้องการให้มีการพ่นยาฆ่าเชื้อในชุมชน&lt;br&gt;Comm. Type: ชุมชนแออัด&lt;br&gt;Housholds: 524&lt;br&gt;DensityTH: แออัด</t>
  </si>
  <si>
    <t>100.503969,13.699509,0</t>
  </si>
  <si>
    <t>นาย สุชาติ บุญมี</t>
  </si>
  <si>
    <t>089-072-8245</t>
  </si>
  <si>
    <t>ชุมชนบางอุทิศ</t>
  </si>
  <si>
    <t>name: &lt;br&gt;description: &lt;br&gt;Zone: กลุ่มเขตกรุงเทพใต้&lt;br&gt;Population: 6084&lt;br&gt;District: เขตบางคอแหลม&lt;br&gt;Sub-dist.: แขวงวัดพระยาไกร&lt;br&gt;Contact P.: นาง ภิตินันท์ มงคลสุข&lt;br&gt;Tel.: 089-936-4463&lt;br&gt;Urgnt Need: -ต้องการหน้ากากอนามัยและเจลล้างมือ&lt;br&gt;-ต้องการให้มีการพ่นยาฆ่าเชื้อในชุมชน&lt;br&gt;Comm. Type: ชุมชนแออัด&lt;br&gt;Housholds: 520&lt;br&gt;DensityTH: แออัด</t>
  </si>
  <si>
    <t>100.506698,13.700551,0</t>
  </si>
  <si>
    <t>นาง ภิตินันท์ มงคลสุข</t>
  </si>
  <si>
    <t>089-936-4463</t>
  </si>
  <si>
    <t>ชุมชนวัดพระยาไกร ระยะ 3</t>
  </si>
  <si>
    <t>name: &lt;br&gt;description: &lt;br&gt;Zone: กลุ่มเขตกรุงเทพใต้&lt;br&gt;Population: 5788&lt;br&gt;District: เขตบางคอแหลม&lt;br&gt;Sub-dist.: แขวงวัดพระยาไกร&lt;br&gt;Contact P.: นางสาว ดาวใจ อิสรัชตพล&lt;br&gt;Tel.: 062-712-1914&lt;br&gt;Urgnt Need: -ต้องการหน้ากากอนามัยและเจลล้างมือ&lt;br&gt;-ต้องการให้มีการพ่นยาฆ่าเชื้อในชุมชน&lt;br&gt;Comm. Type: &lt;br&gt;Housholds: &lt;br&gt;DensityTH: หนาแน่นมาก</t>
  </si>
  <si>
    <t>100.509361,13.701866,0</t>
  </si>
  <si>
    <t>นางสาว ดาวใจ อิสรัชตพล</t>
  </si>
  <si>
    <t>062-712-1914</t>
  </si>
  <si>
    <t>ชุมชนห้องเย็น</t>
  </si>
  <si>
    <t>name: &lt;br&gt;description: &lt;br&gt;Zone: กลุ่มเขตกรุงเทพใต้&lt;br&gt;Population: 4501&lt;br&gt;District: เขตบางคอแหลม&lt;br&gt;Sub-dist.: แขวงบางโคล่&lt;br&gt;Contact P.: นาย สาคร วิระสอน&lt;br&gt;Tel.: 089-064-3392&lt;br&gt;Urgnt Need: -ต้องการหน้ากากอนามัยและเจลล้างมือ&lt;br&gt;-ต้องการให้มีการพ่นยาฆ่าเชื้อในชุมชน&lt;br&gt;Comm. Type: ชุมชนแออัด&lt;br&gt;Housholds: 66&lt;br&gt;DensityTH: หนาแน่นมาก</t>
  </si>
  <si>
    <t>100.511866,13.694989,0</t>
  </si>
  <si>
    <t>แขวงบางโคล่</t>
  </si>
  <si>
    <t>นาย สาคร วิระสอน</t>
  </si>
  <si>
    <t>089-064-3392</t>
  </si>
  <si>
    <t>ชุมชนบางโคล่</t>
  </si>
  <si>
    <t>name: &lt;br&gt;description: &lt;br&gt;Zone: กลุ่มเขตกรุงเทพใต้&lt;br&gt;Population: 3378&lt;br&gt;District: เขตบางคอแหลม&lt;br&gt;Sub-dist.: แขวงบางโคล่&lt;br&gt;Contact P.: นาย ไพฑูรย์ นกไพร&lt;br&gt;Tel.: 091-815-9569&lt;br&gt;Urgnt Need: -ต้องการหน้ากากอนามัยและเจลล้างมือ&lt;br&gt;-ต้องการให้มีการพ่นยาฆ่าเชื้อในชุมชน&lt;br&gt;Comm. Type: ชุมชนแออัด&lt;br&gt;Housholds: 80&lt;br&gt;DensityTH: หนาแน่นปานกลาง</t>
  </si>
  <si>
    <t>100.511992,13.687408,0</t>
  </si>
  <si>
    <t>นาย ไพฑูรย์ นกไพร</t>
  </si>
  <si>
    <t>091-815-9569</t>
  </si>
  <si>
    <t>ชุมชนโรงแก้ว</t>
  </si>
  <si>
    <t>name: &lt;br&gt;description: &lt;br&gt;Zone: กลุ่มเขตกรุงเทพใต้&lt;br&gt;Population: 4715&lt;br&gt;District: เขตบางคอแหลม&lt;br&gt;Sub-dist.: แขวงบางโคล่&lt;br&gt;Contact P.: นาย มาลีฮีม ทองคํา&lt;br&gt;Tel.: 081-752-9568&lt;br&gt;Urgnt Need: -ต้องการหน้ากากอนามัยและเจลล้างมือ&lt;br&gt;-ต้องการให้มีการพ่นยาฆ่าเชื้อในชุมชน&lt;br&gt;Comm. Type: ชุมชนแออัด&lt;br&gt;Housholds: 156&lt;br&gt;DensityTH: หนาแน่นมาก</t>
  </si>
  <si>
    <t>100.526718,13.696639,0</t>
  </si>
  <si>
    <t>นาย มาลีฮีม ทองคํา</t>
  </si>
  <si>
    <t>081-752-9568</t>
  </si>
  <si>
    <t>ชุมชนซอยบุญประทานพร</t>
  </si>
  <si>
    <t>name: &lt;br&gt;description: &lt;br&gt;Zone: กลุ่มเขตกรุงเทพใต้&lt;br&gt;Population: 5441&lt;br&gt;District: เขตบางคอแหลม&lt;br&gt;Sub-dist.: แขวงบางโคล่&lt;br&gt;Contact P.: นาย สุธรรม ซินสุวรรณ&lt;br&gt;Tel.: 062-592-4409&lt;br&gt;Urgnt Need: -ต้องการหน้ากากอนามัยและเจลล้างมือ&lt;br&gt;-ต้องการให้มีการพ่นยาฆ่าเชื้อในชุมชน&lt;br&gt;Comm. Type: ชุมชนแออัด&lt;br&gt;Housholds: 80&lt;br&gt;DensityTH: หนาแน่นมาก</t>
  </si>
  <si>
    <t>100.515583,13.702853,0</t>
  </si>
  <si>
    <t>นาย สุธรรม ซินสุวรรณ</t>
  </si>
  <si>
    <t>062-592-4409</t>
  </si>
  <si>
    <t>ชุมชนซอยโรงเจ</t>
  </si>
  <si>
    <t>name: &lt;br&gt;description: &lt;br&gt;Zone: กลุ่มเขตกรุงเทพใต้&lt;br&gt;Population: 5590&lt;br&gt;District: เขตบางคอแหลม&lt;br&gt;Sub-dist.: แขวงวัดพระยาไกร&lt;br&gt;Contact P.: นาย สีลม ศรีแก้ว&lt;br&gt;Tel.: 081-240-8086&lt;br&gt;Urgnt Need: -ต้องการหน้ากากอนามัยและเจลล้างมือ&lt;br&gt;-ต้องการให้มีการพ่นยาฆ่าเชื้อในชุมชน&lt;br&gt;Comm. Type: ชุมชนแออัด&lt;br&gt;Housholds: 365&lt;br&gt;DensityTH: หนาแน่นมาก</t>
  </si>
  <si>
    <t>100.511888,13.703831,0</t>
  </si>
  <si>
    <t>นาย สีลม ศรีแก้ว</t>
  </si>
  <si>
    <t>081-240-8086</t>
  </si>
  <si>
    <t>ชุมชนมิตรสัมพันธ์</t>
  </si>
  <si>
    <t>name: &lt;br&gt;description: &lt;br&gt;Zone: กลุ่มเขตกรุงเทพใต้&lt;br&gt;Population: 5442&lt;br&gt;District: เขตบางคอแหลม&lt;br&gt;Sub-dist.: แขวงวัดพระยาไกร&lt;br&gt;Contact P.: นาย สมชาย ชูดอกไม้&lt;br&gt;Tel.: 089-203-6050&lt;br&gt;Urgnt Need: -ต้องการหน้ากากอนามัยและเจลล้างมือ&lt;br&gt;-ต้องการให้มีการพ่นยาฆ่าเชื้อในชุมชน&lt;br&gt;Comm. Type: ชุมชนแออัด&lt;br&gt;Housholds: 52&lt;br&gt;DensityTH: หนาแน่นมาก</t>
  </si>
  <si>
    <t>100.512616,13.708504,0</t>
  </si>
  <si>
    <t>นาย สมชาย ชูดอกไม้</t>
  </si>
  <si>
    <t>089-203-6050</t>
  </si>
  <si>
    <t>ชุมชนซอยเจริญกรุง 66</t>
  </si>
  <si>
    <t>name: &lt;br&gt;description: &lt;br&gt;Zone: กลุ่มเขตกรุงเทพใต้&lt;br&gt;Population: 3265&lt;br&gt;District: เขตบางคอแหลม&lt;br&gt;Sub-dist.: แขวงวัดพระยาไกร&lt;br&gt;Contact P.: -&lt;br&gt;Tel.: -&lt;br&gt;Urgnt Need: &lt;br&gt;Comm. Type: ชุมชนแออัด&lt;br&gt;Housholds: 40&lt;br&gt;DensityTH: หนาแน่นปานกลาง</t>
  </si>
  <si>
    <t>100.509523,13.710845,0</t>
  </si>
  <si>
    <t>ชุมชนสวนหลวง 2/วัดราชสิงขร 1</t>
  </si>
  <si>
    <t>name: &lt;br&gt;description: &lt;br&gt;Zone: กลุ่มเขตกรุงเทพใต้&lt;br&gt;Population: 4798&lt;br&gt;District: เขตบางคอแหลม&lt;br&gt;Sub-dist.: แขวงวัดพระยาไกร&lt;br&gt;Contact P.: นาย พิชิต ปิ่นทอง&lt;br&gt;Tel.: 086-052-1285&lt;br&gt;Urgnt Need: -ต้องการหน้ากากอนามัยและเจลล้างมือ&lt;br&gt;-ต้องการให้มีการพ่นยาฆ่าเชื้อในชุมชน&lt;br&gt;Comm. Type: &lt;br&gt;Housholds: &lt;br&gt;DensityTH: หนาแน่นมาก</t>
  </si>
  <si>
    <t>100.508025,13.706005,0</t>
  </si>
  <si>
    <t>นาย พิชิต ปิ่นทอง</t>
  </si>
  <si>
    <t>086-052-1285</t>
  </si>
  <si>
    <t>ชุมชนซอยเจริญกรุง 89</t>
  </si>
  <si>
    <t>name: &lt;br&gt;description: &lt;br&gt;Zone: กลุ่มเขตกรุงเทพใต้&lt;br&gt;Population: 4996&lt;br&gt;District: เขตบางคอแหลม&lt;br&gt;Sub-dist.: แขวงวัดพระยาไกร&lt;br&gt;Contact P.: นาย สมศักดิ์ พงษ์ทองหล่อ&lt;br&gt;Tel.: 085-143-8204&lt;br&gt;Urgnt Need: -ต้องการหน้ากากอนามัยและเจลล้างมือ&lt;br&gt;-ต้องการให้มีการพ่นยาฆ่าเชื้อในชุมชน&lt;br&gt;Comm. Type: ชุมชนแออัด&lt;br&gt;Housholds: 135&lt;br&gt;DensityTH: หนาแน่นมาก</t>
  </si>
  <si>
    <t>100.50781,13.704983,0</t>
  </si>
  <si>
    <t>นาย สมศักดิ์ พงษ์ทองหล่อ</t>
  </si>
  <si>
    <t>085-143-8204</t>
  </si>
  <si>
    <t>ชุมชนศาลเจ้าแดง</t>
  </si>
  <si>
    <t>name: &lt;br&gt;description: &lt;br&gt;Zone: กลุ่มเขตกรุงเทพใต้&lt;br&gt;Population: 4501&lt;br&gt;District: เขตบางคอแหลม&lt;br&gt;Sub-dist.: แขวงวัดพระยาไกร&lt;br&gt;Contact P.: นาย ฮังจั่ว แซ่ฮึง&lt;br&gt;Tel.: 089-752-1883&lt;br&gt;Urgnt Need: -ต้องการหน้ากากอนามัยและเจลล้างมือ&lt;br&gt;-ต้องการให้มีการพ่นยาฆ่าเชื้อในชุมชน&lt;br&gt;Comm. Type: ชุมชนแออัด&lt;br&gt;Housholds: 130&lt;br&gt;DensityTH: หนาแน่นมาก</t>
  </si>
  <si>
    <t>100.508826,13.706322,0</t>
  </si>
  <si>
    <t>นาย ฮังจั่ว แซ่ฮึง</t>
  </si>
  <si>
    <t>089-752-1883</t>
  </si>
  <si>
    <t>name: &lt;br&gt;description: &lt;br&gt;Zone: กลุ่มเขตกรุงเทพใต้&lt;br&gt;Population: 6035&lt;br&gt;District: เขตบางคอแหลม&lt;br&gt;Sub-dist.: แขวงวัดพระยาไกร&lt;br&gt;Contact P.: นาง เพ็ญศรี สมแสง&lt;br&gt;Tel.: 087-823-4012&lt;br&gt;Urgnt Need: &lt;br&gt;Comm. Type: ชุมชนเมือง&lt;br&gt;Housholds: 251&lt;br&gt;DensityTH: แออัด</t>
  </si>
  <si>
    <t>100.51246,13.702663,0</t>
  </si>
  <si>
    <t>ชุมชนหลังสามร้อยห้อง</t>
  </si>
  <si>
    <t>name: &lt;br&gt;description: &lt;br&gt;Zone: กลุ่มเขตกรุงเทพใต้&lt;br&gt;Population: 5590&lt;br&gt;District: เขตบางคอแหลม&lt;br&gt;Sub-dist.: แขวงวัดพระยาไกร&lt;br&gt;Contact P.: นาง ปินนุช เทพสวงค์&lt;br&gt;Tel.: 089-666-9061&lt;br&gt;Urgnt Need: -ต้องการหน้ากากอนามัยและเจลล้างมือ&lt;br&gt;-ต้องการให้มีการพ่นยาฆ่าเชื้อในชุมชน&lt;br&gt;Comm. Type: ชุมชนแออัด&lt;br&gt;Housholds: 198&lt;br&gt;DensityTH: หนาแน่นมาก</t>
  </si>
  <si>
    <t>100.507218,13.698859,0</t>
  </si>
  <si>
    <t>นาง ปินนุช เทพสวงค์</t>
  </si>
  <si>
    <t>089-666-9061</t>
  </si>
  <si>
    <t>ชุมชนวัดไผ่เงิน</t>
  </si>
  <si>
    <t>name: &lt;br&gt;description: &lt;br&gt;Zone: กลุ่มเขตกรุงเทพใต้&lt;br&gt;Population: 5788&lt;br&gt;District: เขตบางคอแหลม&lt;br&gt;Sub-dist.: แขวงบางโคล่&lt;br&gt;Contact P.: นาง สุกัญญา แต่งศรี&lt;br&gt;Tel.: 097-046-2205&lt;br&gt;Urgnt Need: -ต้องการหน้ากากอนามัยและเจลล้างมือ&lt;br&gt;-ต้องการให้มีการพ่นยาฆ่าเชื้อในชุมชน&lt;br&gt;Comm. Type: ชุมชนแออัด&lt;br&gt;Housholds: 413&lt;br&gt;DensityTH: หนาแน่นมาก</t>
  </si>
  <si>
    <t>100.523259,13.701466,0</t>
  </si>
  <si>
    <t>นาง สุกัญญา แต่งศรี</t>
  </si>
  <si>
    <t>097-046-2205</t>
  </si>
  <si>
    <t>ชุมชนเมืองอยู่ดี</t>
  </si>
  <si>
    <t>name: &lt;br&gt;description: &lt;br&gt;Zone: กลุ่มเขตกรุงเทพใต้&lt;br&gt;Population: 6183&lt;br&gt;District: เขตบางคอแหลม&lt;br&gt;Sub-dist.: แขวงบางโคล่&lt;br&gt;Contact P.: นาย ธนเดช ชนะชัยโสภณ&lt;br&gt;Tel.: 099-331-0396&lt;br&gt;Urgnt Need: -ต้องการหน้ากากอนามัยและเจลล้างมือ&lt;br&gt;-ต้องการให้มีการพ่นยาฆ่าเชื้อในชุมชน&lt;br&gt;Comm. Type: ชุมชนเมือง&lt;br&gt;Housholds: 527&lt;br&gt;DensityTH: แออัด</t>
  </si>
  <si>
    <t>100.523059,13.701657,0</t>
  </si>
  <si>
    <t>นาย ธนเดช ชนะชัยโสภณ</t>
  </si>
  <si>
    <t>099-331-0396</t>
  </si>
  <si>
    <t>ชุมชนศาลเจ้าแม่ตะเคียนทอง</t>
  </si>
  <si>
    <t>name: &lt;br&gt;description: &lt;br&gt;Zone: กลุ่มเขตกรุงเทพใต้&lt;br&gt;Population: 5392&lt;br&gt;District: เขตบางคอแหลม&lt;br&gt;Sub-dist.: แขวงวัดพระยาไกร&lt;br&gt;Contact P.: นาย กิตติ ลิมปกาญจน์เวช&lt;br&gt;Tel.: 080-910-8142&lt;br&gt;Urgnt Need: -ต้องการหน้ากากอนามัยและเจลล้างมือ&lt;br&gt;-ต้องการให้มีการพ่นยาฆ่าเชื้อในชุมชน&lt;br&gt;Comm. Type: ชุมชนแออัด&lt;br&gt;Housholds: 119&lt;br&gt;DensityTH: หนาแน่นมาก</t>
  </si>
  <si>
    <t>100.509489,13.702921,0</t>
  </si>
  <si>
    <t>นาย กิตติ ลิมปกาญจน์เวช</t>
  </si>
  <si>
    <t>080-910-8142</t>
  </si>
  <si>
    <t>ชุมชนบาหยัน</t>
  </si>
  <si>
    <t>name: &lt;br&gt;description: &lt;br&gt;Zone: กลุ่มเขตกรุงเทพใต้&lt;br&gt;Population: 4501&lt;br&gt;District: เขตบางคอแหลม&lt;br&gt;Sub-dist.: แขวงวัดพระยาไกร&lt;br&gt;Contact P.: นาย ลือศักดิ์ เอกชน&lt;br&gt;Tel.: 086-555-2010&lt;br&gt;Urgnt Need: -ต้องการหน้ากากอนามัยและเจลล้างมือ&lt;br&gt;-ต้องการให้มีการพ่นยาฆ่าเชื้อในชุมชน&lt;br&gt;Comm. Type: ชุมชนแออัด&lt;br&gt;Housholds: 93&lt;br&gt;DensityTH: หนาแน่นมาก</t>
  </si>
  <si>
    <t>100.510902,13.70918,0</t>
  </si>
  <si>
    <t>นาย ลือศักดิ์ เอกชน</t>
  </si>
  <si>
    <t>086-555-2010</t>
  </si>
  <si>
    <t>ชุมชนร่วมมิตรแรงศรัทธา</t>
  </si>
  <si>
    <t>name: &lt;br&gt;description: &lt;br&gt;Zone: กลุ่มเขตกรุงเทพเหนือ&lt;br&gt;Population: 1566&lt;br&gt;District: เขตดอนเมือง&lt;br&gt;Sub-dist.: แขวงสนามบิน&lt;br&gt;Contact P.: นางสาว ดวงดาว สุขสุคนธ์&lt;br&gt;Tel.: 062-7809993&lt;br&gt;Urgnt Need: -ต้องการเจลแอลกอฮอล์ล้างมือและหน้ากากอนามัยจำนวน 355 หลังคาเรือน&lt;br&gt;-ต้องการให้มีการพ่นยาฆ่าเชื้อไวรัส&lt;br&gt;Comm. Type: ชุมชนแออัด&lt;br&gt;Housholds: 450&lt;br&gt;DensityTH: หนาแน่นน้อย</t>
  </si>
  <si>
    <t>100.604134,13.896131,0</t>
  </si>
  <si>
    <t>เขตดอนเมือง</t>
  </si>
  <si>
    <t>แขวงสนามบิน</t>
  </si>
  <si>
    <t>นางสาว ดวงดาว สุขสุคนธ์</t>
  </si>
  <si>
    <t>062-7809993</t>
  </si>
  <si>
    <t>-ต้องการเจลแอลกอฮอล์ล้างมือและหน้ากากอนามัยจำนวน 355 หลังคาเรือน
-ต้องการให้มีการพ่นยาฆ่าเชื้อไวรัส</t>
  </si>
  <si>
    <t>ชุมชนหลังวัดไผ่เขียว</t>
  </si>
  <si>
    <t>name: &lt;br&gt;description: &lt;br&gt;Zone: กลุ่มเขตกรุงเทพเหนือ&lt;br&gt;Population: 1639&lt;br&gt;District: เขตดอนเมือง&lt;br&gt;Sub-dist.: แขวงดอนเมือง&lt;br&gt;Contact P.: นาย ถาวร บุญคุ้ม&lt;br&gt;Tel.: 095-662-3198&lt;br&gt;Urgnt Need: -ต้องการแอลกอฮอล์ล้างมือและหน้ากากอนามัย&lt;br&gt;-ต้องการให้มีการพ่นยาฆ่าเชื้อไวรัส&lt;br&gt;Comm. Type: ชุมชนเมือง&lt;br&gt;Housholds: 218&lt;br&gt;DensityTH: หนาแน่นน้อย</t>
  </si>
  <si>
    <t>100.564289,13.916724,0</t>
  </si>
  <si>
    <t>แขวงดอนเมือง</t>
  </si>
  <si>
    <t>นาย ถาวร บุญคุ้ม</t>
  </si>
  <si>
    <t>095-662-3198</t>
  </si>
  <si>
    <t>ชุมชนปู่เจ้าสมิงพรายสะพานปูน</t>
  </si>
  <si>
    <t>name: &lt;br&gt;description: &lt;br&gt;Zone: กลุ่มเขตกรุงเทพเหนือ&lt;br&gt;Population: 2842&lt;br&gt;District: เขตดอนเมือง&lt;br&gt;Sub-dist.: แขวงดอนเมือง&lt;br&gt;Contact P.: น.ต. สมศักดิ์ วัดสังข์&lt;br&gt;Tel.: 089-5039768&lt;br&gt;Urgnt Need: -ต้องการแอลกอฮอล์ล้างมือและหน้ากากอนามัย&lt;br&gt;-ต้องการให้มีการพ่นยาฆ่าเชื้อไวรัส&lt;br&gt;Comm. Type: ชุมชนแออัด&lt;br&gt;Housholds: 115&lt;br&gt;DensityTH: หนาแน่นปานกลาง</t>
  </si>
  <si>
    <t>100.593466,13.913042,0</t>
  </si>
  <si>
    <t>น.ต. สมศักดิ์ วัดสังข์</t>
  </si>
  <si>
    <t>089-5039768</t>
  </si>
  <si>
    <t>ชุมชนประชากร 3</t>
  </si>
  <si>
    <t>name: &lt;br&gt;description: &lt;br&gt;Zone: กลุ่มเขตกรุงเทพเหนือ&lt;br&gt;Population: 1238&lt;br&gt;District: เขตดอนเมือง&lt;br&gt;Sub-dist.: แขวงดอนเมือง&lt;br&gt;Contact P.: เรืออากาศตรี ไพฑูรย์ ปัชชามูล&lt;br&gt;Tel.: &lt;br&gt;Urgnt Need: &lt;br&gt;Comm. Type: ชุมชนแออัด&lt;br&gt;Housholds: 193&lt;br&gt;DensityTH: หนาแน่นน้อย</t>
  </si>
  <si>
    <t>100.594028,13.909204,0</t>
  </si>
  <si>
    <t>เรืออากาศตรี ไพฑูรย์ ปัชชามูล</t>
  </si>
  <si>
    <t>ชุมชนประเสริฐเปรมประชา</t>
  </si>
  <si>
    <t>name: &lt;br&gt;description: &lt;br&gt;Zone: กลุ่มเขตกรุงเทพเหนือ&lt;br&gt;Population: 1712&lt;br&gt;District: เขตดอนเมือง&lt;br&gt;Sub-dist.: แขวงดอนเมือง&lt;br&gt;Contact P.: นาย นัทธี พีรวัส&lt;br&gt;Tel.: 095-7139938&lt;br&gt;Urgnt Need: -ต้องการเจลแอลกอฮอล์ล้างมือและหน้ากากอนามัยจำนวน 142 หลังคาเรือน&lt;br&gt;-ต้องการเครื่องอุปโภค บริโภค&lt;br&gt;Comm. Type: ชุมชนแออัด&lt;br&gt;Housholds: 152&lt;br&gt;DensityTH: หนาแน่นน้อย</t>
  </si>
  <si>
    <t>100.597446,13.915739,0</t>
  </si>
  <si>
    <t>นาย นัทธี พีรวัส</t>
  </si>
  <si>
    <t>095-7139938</t>
  </si>
  <si>
    <t>-ต้องการเจลแอลกอฮอล์ล้างมือและหน้ากากอนามัยจำนวน 142 หลังคาเรือน
-ต้องการเครื่องอุปโภค บริโภค</t>
  </si>
  <si>
    <t>ชุมชนพัฒนาตลาดกลาง</t>
  </si>
  <si>
    <t>name: &lt;br&gt;description: &lt;br&gt;Zone: กลุ่มเขตกรุงเทพเหนือ&lt;br&gt;Population: 2678&lt;br&gt;District: เขตดอนเมือง&lt;br&gt;Sub-dist.: แขวงดอนเมือง&lt;br&gt;Contact P.: นาย สหรัฐ บางนิ่มน้อย&lt;br&gt;Tel.: 093-3182626&lt;br&gt;Urgnt Need: -ต้องการแอลกอฮอล์ล้างมือและหน้ากากอนามัยจำนวน 200 หลังคาเรือน&lt;br&gt;-ต้องการให้มีการพ่นยาฆ่าเชื้อไวรัสทุกหลังคาเรือน&lt;br&gt;Comm. Type: ชุมชนแออัด&lt;br&gt;Housholds: 220&lt;br&gt;DensityTH: หนาแน่นปานกลาง</t>
  </si>
  <si>
    <t>100.587236,13.917932,0</t>
  </si>
  <si>
    <t>นาย สหรัฐ บางนิ่มน้อย</t>
  </si>
  <si>
    <t>093-3182626</t>
  </si>
  <si>
    <t>-ต้องการแอลกอฮอล์ล้างมือและหน้ากากอนามัยจำนวน 200 หลังคาเรือน
-ต้องการให้มีการพ่นยาฆ่าเชื้อไวรัสทุกหลังคาเรือน</t>
  </si>
  <si>
    <t>ชุมชนหน้าท่าอากาศยานด้านใต้</t>
  </si>
  <si>
    <t>name: &lt;br&gt;description: &lt;br&gt;Zone: กลุ่มเขตกรุงเทพเหนือ&lt;br&gt;Population: 2605&lt;br&gt;District: เขตดอนเมือง&lt;br&gt;Sub-dist.: แขวงดอนเมือง&lt;br&gt;Contact P.: นาย ศรีวิชัย ตะโกอยู่&lt;br&gt;Tel.: 081-558-5732&lt;br&gt;Urgnt Need: -ต้องการแอลกอฮอล์ล้างมือจำนวน 92 หลังคาเรือน&lt;br&gt;-ต้องการให้มีการพ่นยาฆ่าเชื้อไวรัสทุกหลังคาเรือน&lt;br&gt;-ต้องการสินค้าอุปโภค บริโภคสำหรับทุกหลังคาเรือน&lt;br&gt;Comm. Type: ชุมชนแออัด&lt;br&gt;Housholds: 72&lt;br&gt;DensityTH: หนาแน่นปานกลาง</t>
  </si>
  <si>
    <t>100.601377,13.921948,0</t>
  </si>
  <si>
    <t>นาย ศรีวิชัย ตะโกอยู่</t>
  </si>
  <si>
    <t>081-558-5732</t>
  </si>
  <si>
    <t>-ต้องการแอลกอฮอล์ล้างมือจำนวน 92 หลังคาเรือน
-ต้องการให้มีการพ่นยาฆ่าเชื้อไวรัสทุกหลังคาเรือน
-ต้องการสินค้าอุปโภค บริโภคสำหรับทุกหลังคาเรือน</t>
  </si>
  <si>
    <t>ชุมชนพรหมสัมฤทธิ์</t>
  </si>
  <si>
    <t>name: &lt;br&gt;description: &lt;br&gt;Zone: กลุ่มเขตกรุงเทพเหนือ&lt;br&gt;Population: 2168&lt;br&gt;District: เขตดอนเมือง&lt;br&gt;Sub-dist.: แขวงสีกัน&lt;br&gt;Contact P.: นาย สําราญ ดวงดี&lt;br&gt;Tel.: 086-1245360&lt;br&gt;Urgnt Need: -ต้องการแอลกอฮอล์ล้างมือและหน้ากากอนามัยสำหรับทุกหลังคาเรือน&lt;br&gt;-ต้องการน้ำยาพ่นยาฆ่าเชื้อไวรัสสำหรับพ่นเอง&lt;br&gt;Comm. Type: ชุมชนแออัด&lt;br&gt;Housholds: 278&lt;br&gt;DensityTH: หนาแน่นปานกลาง</t>
  </si>
  <si>
    <t>100.604594,13.928089,0</t>
  </si>
  <si>
    <t>แขวงสีกัน</t>
  </si>
  <si>
    <t>นาย สําราญ ดวงดี</t>
  </si>
  <si>
    <t>086-1245360</t>
  </si>
  <si>
    <t>ชุมชนสะพานปูน</t>
  </si>
  <si>
    <t>name: &lt;br&gt;description: &lt;br&gt;Zone: กลุ่มเขตกรุงเทพเหนือ&lt;br&gt;Population: 1931&lt;br&gt;District: เขตดอนเมือง&lt;br&gt;Sub-dist.: แขวงดอนเมือง&lt;br&gt;Contact P.: ร.ต. สําเภา ทิมอ่อน&lt;br&gt;Tel.: 091-8023573&lt;br&gt;Urgnt Need: &lt;br&gt;Comm. Type: ชุมชนแออัด&lt;br&gt;Housholds: 150&lt;br&gt;DensityTH: หนาแน่นน้อย</t>
  </si>
  <si>
    <t>100.595506,13.911344,0</t>
  </si>
  <si>
    <t>ร.ต. สําเภา ทิมอ่อน</t>
  </si>
  <si>
    <t>091-8023573</t>
  </si>
  <si>
    <t>ชุมชนซอยสะพานร่วมใจ</t>
  </si>
  <si>
    <t>name: &lt;br&gt;description: &lt;br&gt;Zone: กลุ่มเขตกรุงเทพเหนือ&lt;br&gt;Population: 1196&lt;br&gt;District: เขตดอนเมือง&lt;br&gt;Sub-dist.: แขวงสนามบิน&lt;br&gt;Contact P.: นาย ยรรยง ภังคสังข์&lt;br&gt;Tel.: 081-635-9778&lt;br&gt;Urgnt Need: -ต้องการเจลแอลกอฮอล์ล้างมือและหน้ากากอนามัยจำนวน 90 หลังคาเรือน&lt;br&gt;-ต้องการให้มีการพ่นยาฆ่าเชื้อไวรัส&lt;br&gt;Comm. Type: ชุมชนแออัด&lt;br&gt;Housholds: 75&lt;br&gt;DensityTH: หนาแน่นน้อย</t>
  </si>
  <si>
    <t>100.620497,13.944771,0</t>
  </si>
  <si>
    <t>นาย ยรรยง ภังคสังข์</t>
  </si>
  <si>
    <t>081-635-9778</t>
  </si>
  <si>
    <t>-ต้องการเจลแอลกอฮอล์ล้างมือและหน้ากากอนามัยจำนวน 90 หลังคาเรือน
-ต้องการให้มีการพ่นยาฆ่าเชื้อไวรัส</t>
  </si>
  <si>
    <t>ชุมชนประชากร 4</t>
  </si>
  <si>
    <t>name: &lt;br&gt;description: &lt;br&gt;Zone: กลุ่มเขตกรุงเทพเหนือ&lt;br&gt;Population: 2404&lt;br&gt;District: เขตดอนเมือง&lt;br&gt;Sub-dist.: แขวงดอนเมือง&lt;br&gt;Contact P.: นาย สําเภา ด้วงสอ&lt;br&gt;Tel.: 089-1341872&lt;br&gt;Urgnt Need: -ต้องการเจลแอลกอฮอล์ล้างมือและหน้ากากอนามัยจำนวน 164 หลังคาเรือน&lt;br&gt;-ต้องการให้มีการพ่นยาฆ่าเชื้อไวรัส&lt;br&gt;Comm. Type: ชุมชนแออัด&lt;br&gt;Housholds: 132&lt;br&gt;DensityTH: หนาแน่นปานกลาง</t>
  </si>
  <si>
    <t>100.59571,13.913851,0</t>
  </si>
  <si>
    <t>นาย สําเภา ด้วงสอ</t>
  </si>
  <si>
    <t>089-1341872</t>
  </si>
  <si>
    <t>-ต้องการเจลแอลกอฮอล์ล้างมือและหน้ากากอนามัยจำนวน 164 หลังคาเรือน
-ต้องการให้มีการพ่นยาฆ่าเชื้อไวรัส</t>
  </si>
  <si>
    <t>ชุมชนร่วมพัฒนา</t>
  </si>
  <si>
    <t>name: &lt;br&gt;description: &lt;br&gt;Zone: กลุ่มเขตกรุงเทพเหนือ&lt;br&gt;Population: 2204&lt;br&gt;District: เขตดอนเมือง&lt;br&gt;Sub-dist.: แขวงสีกัน&lt;br&gt;Contact P.: นาย ประสงค์ มากสกุล&lt;br&gt;Tel.: 08-0086-2890&lt;br&gt;Urgnt Need: ต้องการเจลล้างมือและหน้ากากอนามัย&lt;br&gt;Comm. Type: ชุมชนแออัด&lt;br&gt;Housholds: 287&lt;br&gt;DensityTH: หนาแน่นปานกลาง</t>
  </si>
  <si>
    <t>100.607476,13.933947,0</t>
  </si>
  <si>
    <t>นาย ประสงค์ มากสกุล</t>
  </si>
  <si>
    <t>08-0086-2890</t>
  </si>
  <si>
    <t>ชุมชนพัฒนาประชาอุทิศ</t>
  </si>
  <si>
    <t>name: &lt;br&gt;description: &lt;br&gt;Zone: กลุ่มเขตกรุงเทพเหนือ&lt;br&gt;Population: 2933&lt;br&gt;District: เขตดอนเมือง&lt;br&gt;Sub-dist.: แขวงดอนเมือง&lt;br&gt;Contact P.: นาย สมจิต เจริญราช&lt;br&gt;Tel.: 089-880-6657&lt;br&gt;Urgnt Need: ต้องการให้มีการพ่นยาฆ่าเชื้อไวรัส จำนวน 35 หลังคาเรือน 5 ซอยเล็กๆ&lt;br&gt;Comm. Type: ชุมชนแออัด&lt;br&gt;Housholds: 73&lt;br&gt;DensityTH: หนาแน่นปานกลาง</t>
  </si>
  <si>
    <t>100.586943,13.924694,0</t>
  </si>
  <si>
    <t>นาย สมจิต เจริญราช</t>
  </si>
  <si>
    <t>089-880-6657</t>
  </si>
  <si>
    <t>ต้องการให้มีการพ่นยาฆ่าเชื้อไวรัส จำนวน 35 หลังคาเรือน 5 ซอยเล็กๆ</t>
  </si>
  <si>
    <t>ชุมชนโชคชัยร่วมมิตร</t>
  </si>
  <si>
    <t>name: &lt;br&gt;description: &lt;br&gt;Zone: กลุ่มเขตกรุงเทพเหนือ&lt;br&gt;Population: 7464&lt;br&gt;District: เขตจตุจักร&lt;br&gt;Sub-dist.: แขวงจอมพล&lt;br&gt;Contact P.: เพทาย เงินฉลาด&lt;br&gt;Tel.: 08-7059-6064&lt;br&gt;Urgnt Need: ขาดแคลนเจลล้างมือและหน้ากากอนามัย&lt;br&gt;Comm. Type: ชุมชนแออัด&lt;br&gt;Housholds: 84&lt;br&gt;DensityTH: แออัด</t>
  </si>
  <si>
    <t>100.564061,13.796007,0</t>
  </si>
  <si>
    <t>เขตจตุจักร</t>
  </si>
  <si>
    <t>แขวงจอมพล</t>
  </si>
  <si>
    <t>เพทาย เงินฉลาด</t>
  </si>
  <si>
    <t>08-7059-6064</t>
  </si>
  <si>
    <t>ขาดแคลนเจลล้างมือและหน้ากากอนามัย</t>
  </si>
  <si>
    <t>ชุมชนหลังตลาดสุภาพงษ์</t>
  </si>
  <si>
    <t>name: &lt;br&gt;description: &lt;br&gt;Zone: กลุ่มเขตกรุงเทพเหนือ&lt;br&gt;Population: 4096&lt;br&gt;District: เขตจตุจักร&lt;br&gt;Sub-dist.: แขวงจันทรเกษม&lt;br&gt;Contact P.: สุพัตรา แซ่ลี้&lt;br&gt;Tel.: 09-5297-4086&lt;br&gt;Urgnt Need: ขาดแคลนเจลล้างมือและหน้ากากอนามัย&lt;br&gt;Comm. Type: ชุมชนแออัด&lt;br&gt;Housholds: 102&lt;br&gt;DensityTH: หนาแน่นมาก</t>
  </si>
  <si>
    <t>100.588125,13.803149,0</t>
  </si>
  <si>
    <t>แขวงจันทรเกษม</t>
  </si>
  <si>
    <t>สุพัตรา แซ่ลี้</t>
  </si>
  <si>
    <t>09-5297-4086</t>
  </si>
  <si>
    <t>ชุมชนหลังโรงเจ</t>
  </si>
  <si>
    <t>name: &lt;br&gt;description: &lt;br&gt;Zone: กลุ่มเขตกรุงเทพเหนือ&lt;br&gt;Population: 3361&lt;br&gt;District: เขตจตุจักร&lt;br&gt;Sub-dist.: แขวงจันทรเกษม&lt;br&gt;Contact P.: ละมัย อินทมหรรณ์&lt;br&gt;Tel.: &lt;br&gt;Urgnt Need: &lt;br&gt;Comm. Type: ชุมชนแออัด&lt;br&gt;Housholds: 122&lt;br&gt;DensityTH: หนาแน่นปานกลาง</t>
  </si>
  <si>
    <t>100.587706,13.823111,0</t>
  </si>
  <si>
    <t>ละมัย อินทมหรรณ์</t>
  </si>
  <si>
    <t>ชุมชนวังหิน</t>
  </si>
  <si>
    <t>name: &lt;br&gt;description: &lt;br&gt;Zone: กลุ่มเขตกรุงเทพเหนือ&lt;br&gt;Population: 3317&lt;br&gt;District: เขตจตุจักร&lt;br&gt;Sub-dist.: แขวงเสนานิคม&lt;br&gt;Contact P.: ฐิตพล น้อยจาด&lt;br&gt;Tel.: 08-1755-6636&lt;br&gt;Urgnt Need: &lt;br&gt;Comm. Type: ชุมชนแออัด&lt;br&gt;Housholds: 125&lt;br&gt;DensityTH: หนาแน่นปานกลาง</t>
  </si>
  <si>
    <t>100.58968,13.83272,0</t>
  </si>
  <si>
    <t>แขวงเสนานิคม</t>
  </si>
  <si>
    <t>ฐิตพล น้อยจาด</t>
  </si>
  <si>
    <t>08-1755-6636</t>
  </si>
  <si>
    <t>ชุมชนเสนานิคม 2</t>
  </si>
  <si>
    <t>name: &lt;br&gt;description: &lt;br&gt;Zone: กลุ่มเขตกรุงเทพเหนือ&lt;br&gt;Population: 2976&lt;br&gt;District: เขตจตุจักร&lt;br&gt;Sub-dist.: แขวงเสนานิคม&lt;br&gt;Contact P.: ไพฑูรย์ บุญครอบ&lt;br&gt;Tel.: 08-1453-4405&lt;br&gt;Urgnt Need: ขาดแคลนเจลล้างมือและหน้ากากอนามัย&lt;br&gt;Comm. Type: ชุมชนเมือง&lt;br&gt;Housholds: &lt;br&gt;DensityTH: หนาแน่นปานกลาง</t>
  </si>
  <si>
    <t>100.587312,13.840128,0</t>
  </si>
  <si>
    <t>ไพฑูรย์ บุญครอบ</t>
  </si>
  <si>
    <t>08-1453-4405</t>
  </si>
  <si>
    <t>ชุมชนวัดบางบัว</t>
  </si>
  <si>
    <t>name: &lt;br&gt;description: &lt;br&gt;Zone: กลุ่มเขตกรุงเทพเหนือ&lt;br&gt;Population: 2141&lt;br&gt;District: เขตจตุจักร&lt;br&gt;Sub-dist.: แขวงเสนานิคม&lt;br&gt;Contact P.: ขวัญแก้ว บุญมี&lt;br&gt;Tel.: 08-3015-4175&lt;br&gt;Urgnt Need: ขาดแคลนเจลล้างมือและหน้ากากอนามัย&lt;br&gt;Comm. Type: ชุมชนแออัด&lt;br&gt;Housholds: 117&lt;br&gt;DensityTH: หนาแน่นปานกลาง</t>
  </si>
  <si>
    <t>100.586759,13.856784,0</t>
  </si>
  <si>
    <t>ขวัญแก้ว บุญมี</t>
  </si>
  <si>
    <t>08-3015-4175</t>
  </si>
  <si>
    <t>ชุมชนประดิษฐ์โทรการ</t>
  </si>
  <si>
    <t>name: &lt;br&gt;description: &lt;br&gt;Zone: กลุ่มเขตกรุงเทพเหนือ&lt;br&gt;Population: 3225&lt;br&gt;District: เขตจตุจักร&lt;br&gt;Sub-dist.: แขวงลาดยาว&lt;br&gt;Contact P.: บุญเสริม โพธิ์เงิน&lt;br&gt;Tel.: &lt;br&gt;Urgnt Need: &lt;br&gt;Comm. Type: ชุมชนเมือง&lt;br&gt;Housholds: 416&lt;br&gt;DensityTH: หนาแน่นปานกลาง</t>
  </si>
  <si>
    <t>100.58246,13.853887,0</t>
  </si>
  <si>
    <t>แขวงลาดยาว</t>
  </si>
  <si>
    <t>บุญเสริม โพธิ์เงิน</t>
  </si>
  <si>
    <t>ชุมชนสามัคคีเทวสุนทร</t>
  </si>
  <si>
    <t>name: &lt;br&gt;description: &lt;br&gt;Zone: กลุ่มเขตกรุงเทพเหนือ&lt;br&gt;Population: 3004&lt;br&gt;District: เขตจตุจักร&lt;br&gt;Sub-dist.: แขวงลาดยาว&lt;br&gt;Contact P.: นิลวรรณ จันทร์หอม&lt;br&gt;Tel.: 08-5363-0817&lt;br&gt;Urgnt Need: ขาดแคลนเจลล้างมือและหน้ากากอนามัย&lt;br&gt;Comm. Type: ชุมชนแออัด&lt;br&gt;Housholds: 66&lt;br&gt;DensityTH: หนาแน่นปานกลาง</t>
  </si>
  <si>
    <t>100.560447,13.853183,0</t>
  </si>
  <si>
    <t>นิลวรรณ จันทร์หอม</t>
  </si>
  <si>
    <t>08-5363-0817</t>
  </si>
  <si>
    <t>ชุมชนประชาร่วมใจ 1</t>
  </si>
  <si>
    <t>name: &lt;br&gt;description: &lt;br&gt;Zone: กลุ่มเขตกรุงเทพเหนือ&lt;br&gt;Population: 1748&lt;br&gt;District: เขตจตุจักร&lt;br&gt;Sub-dist.: แขวงลาดยาว&lt;br&gt;Contact P.: จ.ส.อ.พายัพ เขื่อนขันธ์&lt;br&gt;Tel.: 08-1553-0086&lt;br&gt;Urgnt Need: ขาดแคลนเจลล้างมือและหน้ากากอนามัย&lt;br&gt;Comm. Type: ชุมชนแออัด&lt;br&gt;Housholds: 250&lt;br&gt;DensityTH: หนาแน่นน้อย</t>
  </si>
  <si>
    <t>100.557578,13.84608,0</t>
  </si>
  <si>
    <t>จ.ส.อ.พายัพ เขื่อนขันธ์</t>
  </si>
  <si>
    <t>08-1553-0086</t>
  </si>
  <si>
    <t>ชุมชนประชาร่วมใจ 2</t>
  </si>
  <si>
    <t>name: &lt;br&gt;description: &lt;br&gt;Zone: กลุ่มเขตกรุงเทพเหนือ&lt;br&gt;Population: 2831&lt;br&gt;District: เขตจตุจักร&lt;br&gt;Sub-dist.: แขวงลาดยาว&lt;br&gt;Contact P.: สำราญ ศรีคร้าม&lt;br&gt;Tel.: 086-0953721&lt;br&gt;Urgnt Need: ขาดแคลนเจลล้างมือและหน้ากากอนามัย&lt;br&gt;Comm. Type: ชุมชนแออัด&lt;br&gt;Housholds: 125&lt;br&gt;DensityTH: หนาแน่นปานกลาง</t>
  </si>
  <si>
    <t>100.552741,13.837384,0</t>
  </si>
  <si>
    <t>สำราญ ศรีคร้าม</t>
  </si>
  <si>
    <t>086-0953721</t>
  </si>
  <si>
    <t>ชุมชนหนองจุฬา</t>
  </si>
  <si>
    <t>name: &lt;br&gt;description: &lt;br&gt;Zone: กลุ่มเขตกรุงเทพเหนือ&lt;br&gt;Population: 1132&lt;br&gt;District: เขตจตุจักร&lt;br&gt;Sub-dist.: แขวงจตุจักร&lt;br&gt;Contact P.: สุเทพ คงสุวรรณ์&lt;br&gt;Tel.: &lt;br&gt;Urgnt Need: &lt;br&gt;Comm. Type: ชุมชนแออัด&lt;br&gt;Housholds: 60&lt;br&gt;DensityTH: หนาแน่นน้อย</t>
  </si>
  <si>
    <t>100.544068,13.823293,0</t>
  </si>
  <si>
    <t>แขวงจตุจักร</t>
  </si>
  <si>
    <t>สุเทพ คงสุวรรณ์</t>
  </si>
  <si>
    <t>ชุมชนสวนผัก</t>
  </si>
  <si>
    <t>name: &lt;br&gt;description: &lt;br&gt;Zone: กลุ่มเขตกรุงเทพเหนือ&lt;br&gt;Population: 2486&lt;br&gt;District: เขตจตุจักร&lt;br&gt;Sub-dist.: แขวงจตุจักร&lt;br&gt;Contact P.: วันเฉลิม เปาอินทร์&lt;br&gt;Tel.: &lt;br&gt;Urgnt Need: &lt;br&gt;Comm. Type: ชุมชนเมือง&lt;br&gt;Housholds: 224&lt;br&gt;DensityTH: หนาแน่นปานกลาง</t>
  </si>
  <si>
    <t>100.548519,13.827157,0</t>
  </si>
  <si>
    <t>วันเฉลิม เปาอินทร์</t>
  </si>
  <si>
    <t>ชุมชนนครหลวง</t>
  </si>
  <si>
    <t>name: &lt;br&gt;description: &lt;br&gt;Zone: กลุ่มเขตกรุงเทพเหนือ&lt;br&gt;Population: 4235&lt;br&gt;District: เขตจตุจักร&lt;br&gt;Sub-dist.: แขวงจันทรเกษม&lt;br&gt;Contact P.: รุ่งทิวา สังขทัต ณ อยุธยา&lt;br&gt;Tel.: 08-9200-9438&lt;br&gt;Urgnt Need: ขาดแคลนเจลล้างมือและหน้ากากอนามัย&lt;br&gt;Comm. Type: ชุมชนเมือง&lt;br&gt;Housholds: 122&lt;br&gt;DensityTH: หนาแน่นมาก</t>
  </si>
  <si>
    <t>100.580397,13.830483,0</t>
  </si>
  <si>
    <t>รุ่งทิวา สังขทัต ณ อยุธยา</t>
  </si>
  <si>
    <t>08-9200-9438</t>
  </si>
  <si>
    <t>ชุมชนริมคลองลาดพร้าวภาวนา</t>
  </si>
  <si>
    <t>name: &lt;br&gt;description: &lt;br&gt;Zone: กลุ่มเขตกรุงเทพเหนือ&lt;br&gt;Population: 3067&lt;br&gt;District: เขตจตุจักร&lt;br&gt;Sub-dist.: แขวงจันทรเกษม&lt;br&gt;Contact P.: สายหยุด บุญธรรม&lt;br&gt;Tel.: 08-6016-1118&lt;br&gt;Urgnt Need: ขาดแคลนเจลล้างมือและหน้ากากอนามัย&lt;br&gt;Comm. Type: ชุมชนแออัด&lt;br&gt;Housholds: 94&lt;br&gt;DensityTH: หนาแน่นปานกลาง</t>
  </si>
  <si>
    <t>100.588163,13.808294,0</t>
  </si>
  <si>
    <t>สายหยุด บุญธรรม</t>
  </si>
  <si>
    <t>08-6016-1118</t>
  </si>
  <si>
    <t>ชุมชนไทรคู่</t>
  </si>
  <si>
    <t>name: &lt;br&gt;description: &lt;br&gt;Zone: กลุ่มเขตกรุงเทพเหนือ&lt;br&gt;Population: 1452&lt;br&gt;District: เขตจตุจักร&lt;br&gt;Sub-dist.: แขวงจตุจักร&lt;br&gt;Contact P.: ทวี พวงมาลา&lt;br&gt;Tel.: 08-0495-8854&lt;br&gt;Urgnt Need: ขาดแคลนเจลล้างมือและหน้ากากอนามัย&lt;br&gt;Comm. Type: ชุมชนแออัด&lt;br&gt;Housholds: 178&lt;br&gt;DensityTH: หนาแน่นน้อย</t>
  </si>
  <si>
    <t>100.547083,13.822825,0</t>
  </si>
  <si>
    <t>ทวี พวงมาลา</t>
  </si>
  <si>
    <t>08-0495-8854</t>
  </si>
  <si>
    <t>ชุมชนพหลโยธิน 46</t>
  </si>
  <si>
    <t>name: &lt;br&gt;description: &lt;br&gt;Zone: กลุ่มเขตกรุงเทพเหนือ&lt;br&gt;Population: 2447&lt;br&gt;District: เขตจตุจักร&lt;br&gt;Sub-dist.: แขวงเสนานิคม&lt;br&gt;Contact P.: สังคม คําใส&lt;br&gt;Tel.: 08-6908-0174&lt;br&gt;Urgnt Need: ขาดแคลนเจลล้างมือและหน้ากากอนามัย&lt;br&gt;Comm. Type: ชุมชนแออัด&lt;br&gt;Housholds: 115&lt;br&gt;DensityTH: หนาแน่นปานกลาง</t>
  </si>
  <si>
    <t>100.586448,13.856438,0</t>
  </si>
  <si>
    <t>สังคม คําใส</t>
  </si>
  <si>
    <t>08-6908-0174</t>
  </si>
  <si>
    <t>ชุมชนคลองน้ำแก้ว</t>
  </si>
  <si>
    <t>name: &lt;br&gt;description: &lt;br&gt;Zone: กลุ่มเขตกรุงเทพเหนือ&lt;br&gt;Population: 4466&lt;br&gt;District: เขตจตุจักร&lt;br&gt;Sub-dist.: แขวงจันทรเกษม&lt;br&gt;Contact P.: บารมี แสงเพชร&lt;br&gt;Tel.: 09-4660-5877&lt;br&gt;Urgnt Need: ขาดแคลนเจลล้างมือและหน้ากากอนามัย&lt;br&gt;Comm. Type: ชุมชนแออัด&lt;br&gt;Housholds: 21&lt;br&gt;DensityTH: หนาแน่นมาก</t>
  </si>
  <si>
    <t>100.577761,13.801726,0</t>
  </si>
  <si>
    <t>บารมี แสงเพชร</t>
  </si>
  <si>
    <t>09-4660-5877</t>
  </si>
  <si>
    <t>ชุมชนคลองพระยาเวิก</t>
  </si>
  <si>
    <t>name: &lt;br&gt;description: &lt;br&gt;Zone: กลุ่มเขตกรุงเทพเหนือ&lt;br&gt;Population: 5512&lt;br&gt;District: เขตจตุจักร&lt;br&gt;Sub-dist.: แขวงจอมพล&lt;br&gt;Contact P.: พลับพลึง พุทธะ&lt;br&gt;Tel.: 08-1802-1378&lt;br&gt;Urgnt Need: ขาดแคลนเจลล้างมือและหน้ากากอนามัย&lt;br&gt;Comm. Type: ชุมชนแออัด&lt;br&gt;Housholds: 42&lt;br&gt;DensityTH: หนาแน่นมาก</t>
  </si>
  <si>
    <t>100.566639,13.801134,0</t>
  </si>
  <si>
    <t>พลับพลึง พุทธะ</t>
  </si>
  <si>
    <t>08-1802-1378</t>
  </si>
  <si>
    <t>ชุมชนร่วมสุขพัฒนา</t>
  </si>
  <si>
    <t>name: &lt;br&gt;description: &lt;br&gt;Zone: กลุ่มเขตกรุงเทพเหนือ&lt;br&gt;Population: 2757&lt;br&gt;District: เขตจตุจักร&lt;br&gt;Sub-dist.: แขวงจตุจักร&lt;br&gt;Contact P.: คํานวณ คําผาด&lt;br&gt;Tel.: 06-4930-5934&lt;br&gt;Urgnt Need: ขาดแคลนเจลล้างมือและหน้ากากอนามัย&lt;br&gt;Comm. Type: ชุมชนแออัด&lt;br&gt;Housholds: 48&lt;br&gt;DensityTH: หนาแน่นปานกลาง</t>
  </si>
  <si>
    <t>100.556641,13.826905,0</t>
  </si>
  <si>
    <t>คํานวณ คําผาด</t>
  </si>
  <si>
    <t>06-4930-5934</t>
  </si>
  <si>
    <t>ชุมชนพร้อมใจพัฒนา</t>
  </si>
  <si>
    <t>name: &lt;br&gt;description: &lt;br&gt;Zone: กลุ่มเขตกรุงเทพเหนือ&lt;br&gt;Population: 1305&lt;br&gt;District: เขตจตุจักร&lt;br&gt;Sub-dist.: แขวงจตุจักร&lt;br&gt;Contact P.: นาง วิไลภรณ์ กาซํา&lt;br&gt;Tel.: 089-9871887&lt;br&gt;Urgnt Need: -ต้องการอาหารแห้ง ข้าวสาร &lt;br&gt;-ต้องการเจลล้างมือ น้ำยาฆ่าเชื้อ และหน้ากากอนามัย&lt;br&gt;-ปัญหาเศรษฐกิจ คนถูกพักงาน ราคาสินค้าสูง&lt;br&gt;-ความยากลำบากในการเดินทางและซื้อสินค้า&lt;br&gt;Comm. Type: ชุมชนชานเมือง&lt;br&gt;Housholds: 248&lt;br&gt;DensityTH: หนาแน่นน้อย</t>
  </si>
  <si>
    <t>100.545347,13.821146,0</t>
  </si>
  <si>
    <t>นาง วิไลภรณ์ กาซํา</t>
  </si>
  <si>
    <t>089-9871887</t>
  </si>
  <si>
    <t>ชุมชนเคหะสถานเจริญชัย</t>
  </si>
  <si>
    <t>name: &lt;br&gt;description: &lt;br&gt;Zone: กลุ่มเขตกรุงเทพเหนือ&lt;br&gt;Population: 2117&lt;br&gt;District: เขตจตุจักร&lt;br&gt;Sub-dist.: แขวงจตุจักร&lt;br&gt;Contact P.: วิเชียร แสงพลอย&lt;br&gt;Tel.: 08-4711-9079&lt;br&gt;Urgnt Need: ขาดแคลนเจลล้างมือและหน้ากากอนามัย&lt;br&gt;Comm. Type: ชุมชนชานเมือง&lt;br&gt;Housholds: 84&lt;br&gt;DensityTH: หนาแน่นปานกลาง</t>
  </si>
  <si>
    <t>100.54741,13.825506,0</t>
  </si>
  <si>
    <t>วิเชียร แสงพลอย</t>
  </si>
  <si>
    <t>08-4711-9079</t>
  </si>
  <si>
    <t>ชุมชนซอยภักดี</t>
  </si>
  <si>
    <t>name: &lt;br&gt;description: &lt;br&gt;Zone: กลุ่มเขตกรุงเทพเหนือ&lt;br&gt;Population: 1871&lt;br&gt;District: เขตจตุจักร&lt;br&gt;Sub-dist.: แขวงจตุจักร&lt;br&gt;Contact P.: บัญชา ช่วยประสิทธิ์&lt;br&gt;Tel.: 08-1731-5902&lt;br&gt;Urgnt Need: ขาดแคลนเจลล้างมือและหน้ากากอนามัย&lt;br&gt;Comm. Type: ชุมชนแออัด&lt;br&gt;Housholds: 96&lt;br&gt;DensityTH: หนาแน่นน้อย</t>
  </si>
  <si>
    <t>100.547267,13.824314,0</t>
  </si>
  <si>
    <t>บัญชา ช่วยประสิทธิ์</t>
  </si>
  <si>
    <t>08-1731-5902</t>
  </si>
  <si>
    <t>ชุมชนพรรณี 1</t>
  </si>
  <si>
    <t>name: &lt;br&gt;description: &lt;br&gt;Zone: กลุ่มเขตกรุงเทพเหนือ&lt;br&gt;Population: 1674&lt;br&gt;District: เขตจตุจักร&lt;br&gt;Sub-dist.: แขวงจตุจักร&lt;br&gt;Contact P.: วินิดา ผ่องสอาด&lt;br&gt;Tel.: 09-4424-7651&lt;br&gt;Urgnt Need: ขาดแคลนเจลล้างมือและหน้ากากอนามัย&lt;br&gt;Comm. Type: ชุมชนแออัด&lt;br&gt;Housholds: 52&lt;br&gt;DensityTH: หนาแน่นน้อย</t>
  </si>
  <si>
    <t>100.55107,13.825218,0</t>
  </si>
  <si>
    <t>วินิดา ผ่องสอาด</t>
  </si>
  <si>
    <t>09-4424-7651</t>
  </si>
  <si>
    <t>name: &lt;br&gt;description: &lt;br&gt;Zone: กลุ่มเขตกรุงเทพเหนือ&lt;br&gt;Population: 3857&lt;br&gt;District: เขตลาดพร้าว&lt;br&gt;Sub-dist.: แขวงลาดพร้าว&lt;br&gt;Contact P.: นาย ชัยรัตน์ ศิริราชธรรม&lt;br&gt;Tel.: 08-7718-0102&lt;br&gt;Urgnt Need: ต้องการหน้ากากอนามัยและเจลล้างมือประมาณ 100 ชิ้น&lt;br&gt;Comm. Type: ชุมชนแออัด&lt;br&gt;Housholds: 57&lt;br&gt;DensityTH: หนาแน่นปานกลาง</t>
  </si>
  <si>
    <t>100.593756,13.803389,0</t>
  </si>
  <si>
    <t>เขตลาดพร้าว</t>
  </si>
  <si>
    <t>แขวงลาดพร้าว</t>
  </si>
  <si>
    <t>ชุมชนซอยโรงน้ำแข็ง</t>
  </si>
  <si>
    <t>name: &lt;br&gt;description: &lt;br&gt;Zone: กลุ่มเขตกรุงเทพเหนือ&lt;br&gt;Population: 2434&lt;br&gt;District: เขตลาดพร้าว&lt;br&gt;Sub-dist.: แขวงลาดพร้าว&lt;br&gt;Contact P.: นาย กมล กําปั่นทอง&lt;br&gt;Tel.: 08-0307-0777&lt;br&gt;Urgnt Need: &lt;br&gt;Comm. Type: ชุมชนแออัด&lt;br&gt;Housholds: 130&lt;br&gt;DensityTH: หนาแน่นปานกลาง</t>
  </si>
  <si>
    <t>100.603437,13.802423,0</t>
  </si>
  <si>
    <t>นาย กมล กําปั่นทอง</t>
  </si>
  <si>
    <t>08-0307-0777</t>
  </si>
  <si>
    <t>ชุมชนสุขทรัพย์</t>
  </si>
  <si>
    <t>name: &lt;br&gt;description: &lt;br&gt;Zone: กลุ่มเขตกรุงเทพเหนือ&lt;br&gt;Population: 2977&lt;br&gt;District: เขตลาดพร้าว&lt;br&gt;Sub-dist.: แขวงจรเข้บัว&lt;br&gt;Contact P.: นางสาว เพชรมาณี เสือโรจน์&lt;br&gt;Tel.: 09-1889-5864&lt;br&gt;Urgnt Need: ขาดแคลนเจลล้างมือและหน้ากากอนามัย&lt;br&gt;Comm. Type: ชุมชนแออัด&lt;br&gt;Housholds: 75&lt;br&gt;DensityTH: หนาแน่นปานกลาง</t>
  </si>
  <si>
    <t>100.612205,13.825582,0</t>
  </si>
  <si>
    <t>แขวงจรเข้บัว</t>
  </si>
  <si>
    <t>นางสาว เพชรมาณี เสือโรจน์</t>
  </si>
  <si>
    <t>09-1889-5864</t>
  </si>
  <si>
    <t>ชุมชนหมู่บ้านพัฒนาหมู่ 1, หมู่ 5</t>
  </si>
  <si>
    <t>name: &lt;br&gt;description: &lt;br&gt;Zone: กลุ่มเขตกรุงเทพเหนือ&lt;br&gt;Population: 1920&lt;br&gt;District: เขตลาดพร้าว&lt;br&gt;Sub-dist.: แขวงลาดพร้าว&lt;br&gt;Contact P.: นาย ศิริ จียรกิตติมศักดิ์&lt;br&gt;Tel.: 08-1726-6181&lt;br&gt;Urgnt Need: &lt;br&gt;Comm. Type: &lt;br&gt;Housholds: &lt;br&gt;DensityTH: หนาแน่นน้อย</t>
  </si>
  <si>
    <t>100.624915,13.829379,0</t>
  </si>
  <si>
    <t>นาย ศิริ จียรกิตติมศักดิ์</t>
  </si>
  <si>
    <t>08-1726-6181</t>
  </si>
  <si>
    <t>ชุมชนหมู่บ้านเนียมกล่ำสามัคคี</t>
  </si>
  <si>
    <t>name: &lt;br&gt;description: &lt;br&gt;Zone: กลุ่มเขตกรุงเทพเหนือ&lt;br&gt;Population: 3049&lt;br&gt;District: เขตลาดพร้าว&lt;br&gt;Sub-dist.: แขวงจรเข้บัว&lt;br&gt;Contact P.: นาย วัชรี กาญจนประทุม&lt;br&gt;Tel.: 08-1752-9142&lt;br&gt;Urgnt Need: ขาดแคลนเจลล้างมือและหน้ากากอนามัย&lt;br&gt;Comm. Type: ชุมชนชานเมือง&lt;br&gt;Housholds: 382&lt;br&gt;DensityTH: หนาแน่นปานกลาง</t>
  </si>
  <si>
    <t>100.622655,13.842877,0</t>
  </si>
  <si>
    <t>นาย วัชรี กาญจนประทุม</t>
  </si>
  <si>
    <t>08-1752-9142</t>
  </si>
  <si>
    <t>ชุมชนข้างโรงเรียนสายอักษร</t>
  </si>
  <si>
    <t>name: &lt;br&gt;description: &lt;br&gt;Zone: กลุ่มกรุงเทพตะวันออก&lt;br&gt;Population: 875&lt;br&gt;District: เขตบึงกุ่ม&lt;br&gt;Sub-dist.: แขวงนวลจันทร์&lt;br&gt;Contact P.: นาง มนต์สุภา ทองเหลือง&lt;br&gt;Tel.: 089-2189027&lt;br&gt;Urgnt Need: &lt;br&gt;Comm. Type: ชุมชนแออัด&lt;br&gt;Housholds: 76&lt;br&gt;DensityTH: หนาแน่นน้อย</t>
  </si>
  <si>
    <t>100.640841,13.844851,0</t>
  </si>
  <si>
    <t>เขตบึงกุ่ม</t>
  </si>
  <si>
    <t>แขวงนวลจันทร์</t>
  </si>
  <si>
    <t>นาง มนต์สุภา ทองเหลือง</t>
  </si>
  <si>
    <t>089-2189027</t>
  </si>
  <si>
    <t>ชุมชนนวลจันทร์</t>
  </si>
  <si>
    <t>name: &lt;br&gt;description: &lt;br&gt;Zone: กลุ่มกรุงเทพตะวันออก&lt;br&gt;Population: 1614&lt;br&gt;District: เขตบึงกุ่ม&lt;br&gt;Sub-dist.: แขวงนวลจันทร์&lt;br&gt;Contact P.: นางสาว สุวนิต สารรัตน์&lt;br&gt;Tel.: 087-9112377&lt;br&gt;Urgnt Need: &lt;br&gt;Comm. Type: ชุมชนแออัด&lt;br&gt;Housholds: 175&lt;br&gt;DensityTH: หนาแน่นน้อย</t>
  </si>
  <si>
    <t>100.639975,13.839536,0</t>
  </si>
  <si>
    <t>นางสาว สุวนิต สารรัตน์</t>
  </si>
  <si>
    <t>087-9112377</t>
  </si>
  <si>
    <t>ชุมชนโพธิ์ทอง</t>
  </si>
  <si>
    <t>name: &lt;br&gt;description: &lt;br&gt;Zone: กลุ่มกรุงเทพตะวันออก&lt;br&gt;Population: 1785&lt;br&gt;District: เขตบึงกุ่ม&lt;br&gt;Sub-dist.: แขวงนวลจันทร์&lt;br&gt;Contact P.: นาย ธงชัย แทนคุณ&lt;br&gt;Tel.: 081-6940842&lt;br&gt;Urgnt Need: &lt;br&gt;Comm. Type: ชุมชนแออัด&lt;br&gt;Housholds: 70&lt;br&gt;DensityTH: หนาแน่นน้อย</t>
  </si>
  <si>
    <t>100.646926,13.818212,0</t>
  </si>
  <si>
    <t>นาย ธงชัย แทนคุณ</t>
  </si>
  <si>
    <t>081-6940842</t>
  </si>
  <si>
    <t>ชุมชนอัสลามคลองกุ่ม</t>
  </si>
  <si>
    <t>name: &lt;br&gt;description: &lt;br&gt;Zone: กลุ่มกรุงเทพตะวันออก&lt;br&gt;Population: 1800&lt;br&gt;District: เขตบึงกุ่ม&lt;br&gt;Sub-dist.: แขวงคลองกุ่ม&lt;br&gt;Contact P.: นาย มานิตย์ แจ่มมินทร์&lt;br&gt;Tel.: 08-7697-3220&lt;br&gt;Urgnt Need: &lt;br&gt;Comm. Type: ชุมชนแออัด&lt;br&gt;Housholds: 215&lt;br&gt;DensityTH: หนาแน่นน้อย</t>
  </si>
  <si>
    <t>100.674385,13.781689,0</t>
  </si>
  <si>
    <t>แขวงคลองกุ่ม</t>
  </si>
  <si>
    <t>นาย มานิตย์ แจ่มมินทร์</t>
  </si>
  <si>
    <t>08-7697-3220</t>
  </si>
  <si>
    <t>ชุมชนซอยรอดอนันต์ 1</t>
  </si>
  <si>
    <t>name: &lt;br&gt;description: &lt;br&gt;Zone: กลุ่มกรุงเทพตะวันออก&lt;br&gt;Population: 2637&lt;br&gt;District: เขตบึงกุ่ม&lt;br&gt;Sub-dist.: แขวงคลองกุ่ม&lt;br&gt;Contact P.: นาย บรรลุ เวียงพล&lt;br&gt;Tel.: 08-6321-1194&lt;br&gt;Urgnt Need: &lt;br&gt;Comm. Type: ชุมชนแออัด&lt;br&gt;Housholds: 245&lt;br&gt;DensityTH: หนาแน่นปานกลาง</t>
  </si>
  <si>
    <t>100.655333,13.774601,0</t>
  </si>
  <si>
    <t>นาย บรรลุ เวียงพล</t>
  </si>
  <si>
    <t>08-6321-1194</t>
  </si>
  <si>
    <t>ชุมชนซอยสมหวัง</t>
  </si>
  <si>
    <t>name: &lt;br&gt;description: &lt;br&gt;Zone: กลุ่มกรุงเทพตะวันออก&lt;br&gt;Population: 1560&lt;br&gt;District: เขตบึงกุ่ม&lt;br&gt;Sub-dist.: แขวงคลองกุ่ม&lt;br&gt;Contact P.: นางสาว โสภา สาลีมัด&lt;br&gt;Tel.: 085-8143732&lt;br&gt;Urgnt Need: &lt;br&gt;Comm. Type: ชุมชนแออัด&lt;br&gt;Housholds: 186&lt;br&gt;DensityTH: หนาแน่นน้อย</t>
  </si>
  <si>
    <t>100.657743,13.777556,0</t>
  </si>
  <si>
    <t>นางสาว โสภา สาลีมัด</t>
  </si>
  <si>
    <t>085-8143732</t>
  </si>
  <si>
    <t>ชุมชนสุวรรณประสิทธิ์ 3</t>
  </si>
  <si>
    <t>name: &lt;br&gt;description: &lt;br&gt;Zone: กลุ่มกรุงเทพตะวันออก&lt;br&gt;Population: 1739&lt;br&gt;District: เขตบึงกุ่ม&lt;br&gt;Sub-dist.: แขวงคลองกุ่ม&lt;br&gt;Contact P.: นางสาว อนิสา กาญจนถมยา&lt;br&gt;Tel.: 092-5323878&lt;br&gt;Urgnt Need: &lt;br&gt;Comm. Type: ชุมชนแออัด&lt;br&gt;Housholds: 101&lt;br&gt;DensityTH: หนาแน่นน้อย</t>
  </si>
  <si>
    <t>100.663377,13.806491,0</t>
  </si>
  <si>
    <t>นางสาว อนิสา กาญจนถมยา</t>
  </si>
  <si>
    <t>092-5323878</t>
  </si>
  <si>
    <t>ชุมชนสุวรรณประสิทธิ์ 2</t>
  </si>
  <si>
    <t>name: &lt;br&gt;description: &lt;br&gt;Zone: กลุ่มกรุงเทพตะวันออก&lt;br&gt;Population: 1750&lt;br&gt;District: เขตบึงกุ่ม&lt;br&gt;Sub-dist.: แขวงคลองกุ่ม&lt;br&gt;Contact P.: นาง ทองดา แสงทอง&lt;br&gt;Tel.: 065-8305972&lt;br&gt;Urgnt Need: &lt;br&gt;Comm. Type: ชุมชนแออัด&lt;br&gt;Housholds: 88&lt;br&gt;DensityTH: หนาแน่นน้อย</t>
  </si>
  <si>
    <t>100.663034,13.804052,0</t>
  </si>
  <si>
    <t>นาง ทองดา แสงทอง</t>
  </si>
  <si>
    <t>065-8305972</t>
  </si>
  <si>
    <t>ชุมชนสุวรรณประสิทธิ์ 1</t>
  </si>
  <si>
    <t>name: &lt;br&gt;description: &lt;br&gt;Zone: กลุ่มกรุงเทพตะวันออก&lt;br&gt;Population: 1807&lt;br&gt;District: เขตบึงกุ่ม&lt;br&gt;Sub-dist.: แขวงคลองกุ่ม&lt;br&gt;Contact P.: นาง ดอน สินชัย&lt;br&gt;Tel.: 096-4722816&lt;br&gt;Urgnt Need: &lt;br&gt;Comm. Type: ชุมชนแออัด&lt;br&gt;Housholds: 101&lt;br&gt;DensityTH: หนาแน่นน้อย</t>
  </si>
  <si>
    <t>100.662791,13.800446,0</t>
  </si>
  <si>
    <t>นาง ดอน สินชัย</t>
  </si>
  <si>
    <t>096-4722816</t>
  </si>
  <si>
    <t>ชุมชนเพชรคลองจั่น</t>
  </si>
  <si>
    <t>name: &lt;br&gt;description: &lt;br&gt;Zone: กลุ่มกรุงเทพตะวันออก&lt;br&gt;Population: 2795&lt;br&gt;District: เขตบึงกุ่ม&lt;br&gt;Sub-dist.: แขวงคลองกุ่ม&lt;br&gt;Contact P.: นาย สมชาย มินสาคร&lt;br&gt;Tel.: 081-2677008&lt;br&gt;Urgnt Need: &lt;br&gt;Comm. Type: ชุมชนแออัด&lt;br&gt;Housholds: 64&lt;br&gt;DensityTH: หนาแน่นปานกลาง</t>
  </si>
  <si>
    <t>100.65647,13.774543,0</t>
  </si>
  <si>
    <t>นาย สมชาย มินสาคร</t>
  </si>
  <si>
    <t>081-2677008</t>
  </si>
  <si>
    <t>ชุมชนบางเตยล่าง</t>
  </si>
  <si>
    <t>name: &lt;br&gt;description: &lt;br&gt;Zone: กลุ่มกรุงเทพตะวันออก&lt;br&gt;Population: 886&lt;br&gt;District: เขตบึงกุ่ม&lt;br&gt;Sub-dist.: แขวงคลองกุ่ม&lt;br&gt;Contact P.: นาย มาโนช สัจจพันธ์&lt;br&gt;Tel.: 08-1430-2120&lt;br&gt;Urgnt Need: &lt;br&gt;Comm. Type: ชุมชนแออัด&lt;br&gt;Housholds: 48&lt;br&gt;DensityTH: หนาแน่นน้อย</t>
  </si>
  <si>
    <t>100.660626,13.787508,0</t>
  </si>
  <si>
    <t>นาย มาโนช สัจจพันธ์</t>
  </si>
  <si>
    <t>08-1430-2120</t>
  </si>
  <si>
    <t>ชุมชนเพิ่มทรัพย์</t>
  </si>
  <si>
    <t>name: &lt;br&gt;description: &lt;br&gt;Zone: กลุ่มกรุงเทพตะวันออก&lt;br&gt;Population: 1318&lt;br&gt;District: เขตบึงกุ่ม&lt;br&gt;Sub-dist.: แขวงคลองกุ่ม&lt;br&gt;Contact P.: นาย ประสาน ยิ่งสกุล&lt;br&gt;Tel.: &lt;br&gt;Urgnt Need: &lt;br&gt;Comm. Type: ชุมชนแออัด&lt;br&gt;Housholds: 110&lt;br&gt;DensityTH: หนาแน่นน้อย</t>
  </si>
  <si>
    <t>100.652435,13.810113,0</t>
  </si>
  <si>
    <t>นาย ประสาน ยิ่งสกุล</t>
  </si>
  <si>
    <t>ชุมชนชูสุวรรณ</t>
  </si>
  <si>
    <t>name: &lt;br&gt;description: &lt;br&gt;Zone: กลุ่มกรุงเทพตะวันออก&lt;br&gt;Population: 2364&lt;br&gt;District: เขตบึงกุ่ม&lt;br&gt;Sub-dist.: แขวงนวลจันทร์&lt;br&gt;Contact P.: นาย สุชาติ สามสี&lt;br&gt;Tel.: 083-2931825&lt;br&gt;Urgnt Need: &lt;br&gt;Comm. Type: ชุมชนแออัด&lt;br&gt;Housholds: 77&lt;br&gt;DensityTH: หนาแน่นปานกลาง</t>
  </si>
  <si>
    <t>100.656552,13.821522,0</t>
  </si>
  <si>
    <t>นาย สุชาติ สามสี</t>
  </si>
  <si>
    <t>083-2931825</t>
  </si>
  <si>
    <t>ชุมชนหลังหมู่บ้านฉัตรแก้ว</t>
  </si>
  <si>
    <t>name: &lt;br&gt;description: &lt;br&gt;Zone: กลุ่มกรุงเทพตะวันออก&lt;br&gt;Population: 4391&lt;br&gt;District: เขตบึงกุ่ม&lt;br&gt;Sub-dist.: แขวงนวมินทร์&lt;br&gt;Contact P.: นาย โชติ เริงทรัพย์&lt;br&gt;Tel.: 02-3758195&lt;br&gt;Urgnt Need: &lt;br&gt;Comm. Type: ชุมชนชานเมือง&lt;br&gt;Housholds: 60&lt;br&gt;DensityTH: หนาแน่นมาก</t>
  </si>
  <si>
    <t>100.643032,13.787148,0</t>
  </si>
  <si>
    <t>แขวงนวมินทร์</t>
  </si>
  <si>
    <t>นาย โชติ เริงทรัพย์</t>
  </si>
  <si>
    <t>02-3758195</t>
  </si>
  <si>
    <t>name: &lt;br&gt;description: &lt;br&gt;Zone: กลุ่มกรุงเทพตะวันออก&lt;br&gt;Population: 1967&lt;br&gt;District: เขตบึงกุ่ม&lt;br&gt;Sub-dist.: แขวงคลองกุ่ม&lt;br&gt;Contact P.: นาง ชวนชม รอดรัตน์&lt;br&gt;Tel.: 089-7199769&lt;br&gt;Urgnt Need: &lt;br&gt;Comm. Type: ชุมชนชานเมือง&lt;br&gt;Housholds: 131&lt;br&gt;DensityTH: หนาแน่นน้อย</t>
  </si>
  <si>
    <t>100.653092,13.787625,0</t>
  </si>
  <si>
    <t>ชุมชน นปอ.</t>
  </si>
  <si>
    <t>name: &lt;br&gt;description: &lt;br&gt;Zone: กลุ่มเขตกรุงเทพเหนือ&lt;br&gt;Population: 1712&lt;br&gt;District: เขตดอนเมือง&lt;br&gt;Sub-dist.: แขวงสีกัน&lt;br&gt;Contact P.: นาย สุชิน สุริวงษ์&lt;br&gt;Tel.: 085-124-4284&lt;br&gt;Urgnt Need: &lt;br&gt;Comm. Type: ชุมชนเมือง&lt;br&gt;Housholds: 444&lt;br&gt;DensityTH: หนาแน่นน้อย</t>
  </si>
  <si>
    <t>100.576237,13.942818,0</t>
  </si>
  <si>
    <t>นาย สุชิน สุริวงษ์</t>
  </si>
  <si>
    <t>085-124-4284</t>
  </si>
  <si>
    <t>ชุมชนพหลโยธิน 32</t>
  </si>
  <si>
    <t>name: &lt;br&gt;description: &lt;br&gt;Zone: กลุ่มเขตกรุงเทพเหนือ&lt;br&gt;Population: 4062&lt;br&gt;District: เขตจตุจักร&lt;br&gt;Sub-dist.: แขวงจันทรเกษม&lt;br&gt;Contact P.: จรูญลักษณ์ ยกตรี&lt;br&gt;Tel.: 08-9483-0289&lt;br&gt;Urgnt Need: ขาดแคลนเจลล้างมือและหน้ากากอนามัย&lt;br&gt;Comm. Type: ชุมชนแออัด&lt;br&gt;Housholds: 219&lt;br&gt;DensityTH: หนาแน่นมาก</t>
  </si>
  <si>
    <t>100.573058,13.833368,0</t>
  </si>
  <si>
    <t>จรูญลักษณ์ ยกตรี</t>
  </si>
  <si>
    <t>08-9483-0289</t>
  </si>
  <si>
    <t>ชุมชนหลังกรมวิทยาศาสตร์ทหารบก</t>
  </si>
  <si>
    <t>name: &lt;br&gt;description: &lt;br&gt;Zone: กลุ่มเขตกรุงเทพเหนือ&lt;br&gt;Population: 2854&lt;br&gt;District: เขตจตุจักร&lt;br&gt;Sub-dist.: แขวงเสนานิคม&lt;br&gt;Contact P.: สิริวรรณ กลิ่นหอม&lt;br&gt;Tel.: 08-9486-2127&lt;br&gt;Urgnt Need: ขาดแคลนเจลล้างมือและหน้ากากอนามัย&lt;br&gt;Comm. Type: &lt;br&gt;Housholds: &lt;br&gt;DensityTH: หนาแน่นปานกลาง</t>
  </si>
  <si>
    <t>100.586179,13.846356,0</t>
  </si>
  <si>
    <t>สิริวรรณ กลิ่นหอม</t>
  </si>
  <si>
    <t>08-9486-2127</t>
  </si>
  <si>
    <t>ชุมชนวัดวิมุตยาราม</t>
  </si>
  <si>
    <t>name: &lt;br&gt;description: &lt;br&gt;Zone: กลุ่มเขตกรุงธนเหนือ&lt;br&gt;Population: 2215&lt;br&gt;District: เขตบางพลัด&lt;br&gt;Sub-dist.: แขวงบางอ้อ&lt;br&gt;Contact P.: นาง ประนอม สุขสวัสดิ์&lt;br&gt;Tel.: 089-188-8035&lt;br&gt;Urgnt Need: &lt;br&gt;Comm. Type: ชุมชนแออัด&lt;br&gt;Housholds: 121&lt;br&gt;DensityTH: หนาแน่นปานกลาง</t>
  </si>
  <si>
    <t>100.513925,13.8104,0</t>
  </si>
  <si>
    <t>เขตบางพลัด</t>
  </si>
  <si>
    <t>แขวงบางอ้อ</t>
  </si>
  <si>
    <t>นาง ประนอม สุขสวัสดิ์</t>
  </si>
  <si>
    <t>089-188-8035</t>
  </si>
  <si>
    <t>ชุมชนวัดฉัตรแก้วจงกลณี</t>
  </si>
  <si>
    <t>name: &lt;br&gt;description: &lt;br&gt;Zone: กลุ่มเขตกรุงธนเหนือ&lt;br&gt;Population: 5150&lt;br&gt;District: เขตบางพลัด&lt;br&gt;Sub-dist.: แขวงบางอ้อ&lt;br&gt;Contact P.: นางสาว ธารทอง หนุ่มประดิษฐ์&lt;br&gt;Tel.: 096-2387521&lt;br&gt;Urgnt Need: ต้องการหน้ากากอนามัย&lt;br&gt;Comm. Type: ชุมชนแออัด&lt;br&gt;Housholds: 130&lt;br&gt;DensityTH: หนาแน่นมาก</t>
  </si>
  <si>
    <t>100.514589,13.80182,0</t>
  </si>
  <si>
    <t>นางสาว ธารทอง หนุ่มประดิษฐ์</t>
  </si>
  <si>
    <t>096-2387521</t>
  </si>
  <si>
    <t>ชุมชนสงวนทรัพย์</t>
  </si>
  <si>
    <t>name: &lt;br&gt;description: &lt;br&gt;Zone: กลุ่มเขตกรุงธนเหนือ&lt;br&gt;Population: 5437&lt;br&gt;District: เขตบางพลัด&lt;br&gt;Sub-dist.: แขวงบางอ้อ&lt;br&gt;Contact P.: นาย ประยูร บ่อทอง&lt;br&gt;Tel.: 081-257-4787&lt;br&gt;Urgnt Need: ใช้เงินชุมชนซื้อหน้ากากอนามัยและเจลล้างมือ&lt;br&gt;Comm. Type: ชุมชนแออัด&lt;br&gt;Housholds: 132&lt;br&gt;DensityTH: หนาแน่นมาก</t>
  </si>
  <si>
    <t>100.508748,13.802391,0</t>
  </si>
  <si>
    <t>นาย ประยูร บ่อทอง</t>
  </si>
  <si>
    <t>081-257-4787</t>
  </si>
  <si>
    <t>ใช้เงินชุมชนซื้อหน้ากากอนามัยและเจลล้างมือ</t>
  </si>
  <si>
    <t>ชุมชนพัฒนาซอย 85</t>
  </si>
  <si>
    <t>name: &lt;br&gt;description: &lt;br&gt;Zone: กลุ่มเขตกรุงธนเหนือ&lt;br&gt;Population: 4517&lt;br&gt;District: เขตบางพลัด&lt;br&gt;Sub-dist.: แขวงบางอ้อ&lt;br&gt;Contact P.: นาง อุบล ชูคล้าย&lt;br&gt;Tel.: 081-919-9325&lt;br&gt;Urgnt Need: -ต้องการให้มีคนมาแนะนำวิธี มาตรการการป้องกัน &lt;br&gt;-ต้องการเครื่องวัดอุณหภูมิ เจลล้างมือ และหน้ากากอนามัย&lt;br&gt;Comm. Type: ชุมชนแออัด&lt;br&gt;Housholds: 396&lt;br&gt;DensityTH: หนาแน่นมาก</t>
  </si>
  <si>
    <t>100.501245,13.79774,0</t>
  </si>
  <si>
    <t>นาง อุบล ชูคล้าย</t>
  </si>
  <si>
    <t>081-919-9325</t>
  </si>
  <si>
    <t>ชุมชนคลองมะนาว</t>
  </si>
  <si>
    <t>name: &lt;br&gt;description: &lt;br&gt;Zone: กลุ่มเขตกรุงธนเหนือ&lt;br&gt;Population: 6042&lt;br&gt;District: เขตบางพลัด&lt;br&gt;Sub-dist.: แขวงบางอ้อ&lt;br&gt;Contact P.: นาง ธนวรรณ เพ็ชรอินทร์&lt;br&gt;Tel.: 086-066-4561&lt;br&gt;Urgnt Need: ต้องการหน้ากากอนามัยและเจลล้างมือ จำนวน 100 กว่าหลังคาเรือน&lt;br&gt;Comm. Type: ชุมชนแออัด&lt;br&gt;Housholds: 214&lt;br&gt;DensityTH: แออัด</t>
  </si>
  <si>
    <t>100.501922,13.794327,0</t>
  </si>
  <si>
    <t>นาง ธนวรรณ เพ็ชรอินทร์</t>
  </si>
  <si>
    <t>086-066-4561</t>
  </si>
  <si>
    <t>ต้องการหน้ากากอนามัยและเจลล้างมือ จำนวน 100 กว่าหลังคาเรือน</t>
  </si>
  <si>
    <t>ชุมชนวัดบางพลัด</t>
  </si>
  <si>
    <t>name: &lt;br&gt;description: &lt;br&gt;Zone: กลุ่มเขตกรุงธนเหนือ&lt;br&gt;Population: 5552&lt;br&gt;District: เขตบางพลัด&lt;br&gt;Sub-dist.: แขวงบางพลัด&lt;br&gt;Contact P.: นาย สถาพร ตุ้มฉิม&lt;br&gt;Tel.: 089-662-9541&lt;br&gt;Urgnt Need: &lt;br&gt;Comm. Type: ชุมชนแออัด&lt;br&gt;Housholds: 82&lt;br&gt;DensityTH: หนาแน่นมาก</t>
  </si>
  <si>
    <t>100.499785,13.792562,0</t>
  </si>
  <si>
    <t>แขวงบางพลัด</t>
  </si>
  <si>
    <t>นาย สถาพร ตุ้มฉิม</t>
  </si>
  <si>
    <t>089-662-9541</t>
  </si>
  <si>
    <t>ชุมชนพัฒนาซอย 79</t>
  </si>
  <si>
    <t>name: &lt;br&gt;description: &lt;br&gt;Zone: กลุ่มเขตกรุงธนเหนือ&lt;br&gt;Population: 5008&lt;br&gt;District: เขตบางพลัด&lt;br&gt;Sub-dist.: แขวงบางพลัด&lt;br&gt;Contact P.: นาง เรณู นําผล&lt;br&gt;Tel.: 089-003-9685&lt;br&gt;Urgnt Need: -ต้องการเงินเยียวยา จากรายได้ที่ลดลง&lt;br&gt;-ต้องการหน้ากากอนามัยและเจลล้างมือ&lt;br&gt;Comm. Type: ชุมชนแออัด&lt;br&gt;Housholds: 160&lt;br&gt;DensityTH: หนาแน่นมาก</t>
  </si>
  <si>
    <t>100.497848,13.793488,0</t>
  </si>
  <si>
    <t>นาง เรณู นําผล</t>
  </si>
  <si>
    <t>089-003-9685</t>
  </si>
  <si>
    <t>ชุมชนวัดรวกบางบำหรุ</t>
  </si>
  <si>
    <t>name: &lt;br&gt;description: &lt;br&gt;Zone: กลุ่มเขตกรุงธนเหนือ&lt;br&gt;Population: 6423&lt;br&gt;District: เขตบางพลัด&lt;br&gt;Sub-dist.: แขวงบางบำหรุ&lt;br&gt;Contact P.: นาย สัมพันธ์ สุวรรณวาสี&lt;br&gt;Tel.: 062-840-5283&lt;br&gt;Urgnt Need: &lt;br&gt;Comm. Type: ชุมชนแออัด&lt;br&gt;Housholds: 308&lt;br&gt;DensityTH: แออัด</t>
  </si>
  <si>
    <t>100.481387,13.783535,0</t>
  </si>
  <si>
    <t>แขวงบางบำหรุ</t>
  </si>
  <si>
    <t>นาย สัมพันธ์ สุวรรณวาสี</t>
  </si>
  <si>
    <t>062-840-5283</t>
  </si>
  <si>
    <t>ชุมชนโค้งถ่าน</t>
  </si>
  <si>
    <t>name: &lt;br&gt;description: &lt;br&gt;Zone: กลุ่มเขตกรุงธนเหนือ&lt;br&gt;Population: 5116&lt;br&gt;District: เขตบางพลัด&lt;br&gt;Sub-dist.: แขวงบางยี่ขัน&lt;br&gt;Contact P.: นาย บุญส่ง รุจิหาญ&lt;br&gt;Tel.: 089-257-8626&lt;br&gt;Urgnt Need: ต้องการหน้ากากอนามัยและเจลล้างมือ&lt;br&gt;Comm. Type: ชุมชนแออัด&lt;br&gt;Housholds: 162&lt;br&gt;DensityTH: หนาแน่นมาก</t>
  </si>
  <si>
    <t>100.489716,13.767253,0</t>
  </si>
  <si>
    <t>แขวงบางยี่ขัน</t>
  </si>
  <si>
    <t>นาย บุญส่ง รุจิหาญ</t>
  </si>
  <si>
    <t>089-257-8626</t>
  </si>
  <si>
    <t>ชุมชนจรัญวิถี 74</t>
  </si>
  <si>
    <t>name: &lt;br&gt;description: &lt;br&gt;Zone: กลุ่มเขตกรุงธนเหนือ&lt;br&gt;Population: 2584&lt;br&gt;District: เขตบางพลัด&lt;br&gt;Sub-dist.: แขวงบางอ้อ&lt;br&gt;Contact P.: นาย สาโรจน์ อาจหาญ&lt;br&gt;Tel.: 087-934-1942&lt;br&gt;Urgnt Need: -ต้องการหน้ากากอนามัยและเจลล้างมือ&lt;br&gt;-ต้องการน้ำยาฆ่าเชื้อและเครื่องพ่นยา&lt;br&gt;Comm. Type: ชุมชนแออัด&lt;br&gt;Housholds: 67&lt;br&gt;DensityTH: หนาแน่นปานกลาง</t>
  </si>
  <si>
    <t>100.507325,13.790829,0</t>
  </si>
  <si>
    <t>นาย สาโรจน์ อาจหาญ</t>
  </si>
  <si>
    <t>087-934-1942</t>
  </si>
  <si>
    <t>ชุมชนริมคลองบางพลัด</t>
  </si>
  <si>
    <t>name: &lt;br&gt;description: &lt;br&gt;Zone: กลุ่มเขตกรุงธนเหนือ&lt;br&gt;Population: 3756&lt;br&gt;District: เขตบางพลัด&lt;br&gt;Sub-dist.: แขวงบางอ้อ&lt;br&gt;Contact P.: นาย อานัณย์ ผูกไมตรี&lt;br&gt;Tel.: 092-2518627&lt;br&gt;Urgnt Need: -ต้องการหน้ากากอนามัยและเจลล้างมือ&lt;br&gt;-ปัญหาเศรษฐกิจ รายได้ลดลง&lt;br&gt;Comm. Type: ชุมชนแออัด&lt;br&gt;Housholds: 140&lt;br&gt;DensityTH: หนาแน่นปานกลาง</t>
  </si>
  <si>
    <t>100.506463,13.790975,0</t>
  </si>
  <si>
    <t>นาย อานัณย์ ผูกไมตรี</t>
  </si>
  <si>
    <t>092-2518627</t>
  </si>
  <si>
    <t>ชุมชนจรัญสนิทวงศ์ 72</t>
  </si>
  <si>
    <t>name: &lt;br&gt;description: &lt;br&gt;Zone: กลุ่มเขตกรุงธนเหนือ&lt;br&gt;Population: 3576&lt;br&gt;District: เขตบางพลัด&lt;br&gt;Sub-dist.: แขวงบางพลัด&lt;br&gt;Contact P.: นาง อุดมลักภ์ รัดแรง&lt;br&gt;Tel.: 062-857-9862&lt;br&gt;Urgnt Need: -ต้องการหน้ากากอนามัยและเจลล้างมือ&lt;br&gt;-ต้องการให้มีการฉีดยาฆ่าเชื้อ&lt;br&gt;Comm. Type: ชุมชนแออัด&lt;br&gt;Housholds: 165&lt;br&gt;DensityTH: หนาแน่นปานกลาง</t>
  </si>
  <si>
    <t>100.505303,13.789435,0</t>
  </si>
  <si>
    <t>นาง อุดมลักภ์ รัดแรง</t>
  </si>
  <si>
    <t>062-857-9862</t>
  </si>
  <si>
    <t>ชุมชนสะพานยาว</t>
  </si>
  <si>
    <t>name: &lt;br&gt;description: &lt;br&gt;Zone: กลุ่มเขตกรุงธนเหนือ&lt;br&gt;Population: 3579&lt;br&gt;District: เขตบางพลัด&lt;br&gt;Sub-dist.: แขวงบางพลัด&lt;br&gt;Contact P.: นาย สมเกียรติ บวรกิจธํารง&lt;br&gt;Tel.: 081-659-7759&lt;br&gt;Urgnt Need: -ปัญหาเศรษฐกิจ รายได้ลดลง&lt;br&gt;-ต้องการหน้ากากอนามัยและเจลล้างมือ&lt;br&gt;Comm. Type: ชุมชนแออัด&lt;br&gt;Housholds: 100&lt;br&gt;DensityTH: หนาแน่นปานกลาง</t>
  </si>
  <si>
    <t>100.503999,13.787966,0</t>
  </si>
  <si>
    <t>นาย สมเกียรติ บวรกิจธํารง</t>
  </si>
  <si>
    <t>081-659-7759</t>
  </si>
  <si>
    <t>ชุมชนวัดเทพากร</t>
  </si>
  <si>
    <t>name: &lt;br&gt;description: &lt;br&gt;Zone: กลุ่มเขตกรุงธนเหนือ&lt;br&gt;Population: 4012&lt;br&gt;District: เขตบางพลัด&lt;br&gt;Sub-dist.: แขวงบางพลัด&lt;br&gt;Contact P.: นาย สุวัฒน์ชัย สมเนตร&lt;br&gt;Tel.: 089-481-0025&lt;br&gt;Urgnt Need: ต้องการเจลล้างมือและยาฆ่าเชื้อ จำนวน 300 หลังคาเรือน 1400 คน&lt;br&gt;Comm. Type: ชุมชนแออัด&lt;br&gt;Housholds: 290&lt;br&gt;DensityTH: หนาแน่นมาก</t>
  </si>
  <si>
    <t>100.501829,13.786013,0</t>
  </si>
  <si>
    <t>นาย สุวัฒน์ชัย สมเนตร</t>
  </si>
  <si>
    <t>089-481-0025</t>
  </si>
  <si>
    <t>ต้องการเจลล้างมือและยาฆ่าเชื้อ จำนวน 300 หลังคาเรือน 1400 คน</t>
  </si>
  <si>
    <t>ชุมชนวัดภคินีนาถ</t>
  </si>
  <si>
    <t>name: &lt;br&gt;description: &lt;br&gt;Zone: กลุ่มเขตกรุงธนเหนือ&lt;br&gt;Population: 2761&lt;br&gt;District: เขตบางพลัด&lt;br&gt;Sub-dist.: แขวงบางยี่ขัน&lt;br&gt;Contact P.: นาย ภานุวัฒน์ จาโรทก&lt;br&gt;Tel.: 086-789-9428&lt;br&gt;Urgnt Need: ต้องการหน้ากากอนามัยและเจลล้างมือ&lt;br&gt;Comm. Type: ชุมชนแออัด&lt;br&gt;Housholds: 400&lt;br&gt;DensityTH: หนาแน่นปานกลาง</t>
  </si>
  <si>
    <t>100.500068,13.78068,0</t>
  </si>
  <si>
    <t>นาย ภานุวัฒน์ จาโรทก</t>
  </si>
  <si>
    <t>086-789-9428</t>
  </si>
  <si>
    <t>ชุมชนวัดสิงห์</t>
  </si>
  <si>
    <t>name: &lt;br&gt;description: &lt;br&gt;Zone: กลุ่มเขตกรุงธนเหนือ&lt;br&gt;Population: 4736&lt;br&gt;District: เขตบางพลัด&lt;br&gt;Sub-dist.: แขวงบางยี่ขัน&lt;br&gt;Contact P.: นาง เกสร สุวรรณชัย&lt;br&gt;Tel.: 082-025-6100&lt;br&gt;Urgnt Need: &lt;br&gt;Comm. Type: ชุมชนแออัด&lt;br&gt;Housholds: 133&lt;br&gt;DensityTH: หนาแน่นมาก</t>
  </si>
  <si>
    <t>100.495257,13.781835,0</t>
  </si>
  <si>
    <t>นาง เกสร สุวรรณชัย</t>
  </si>
  <si>
    <t>082-025-6100</t>
  </si>
  <si>
    <t>ชุมชนวัดบวรมงคล</t>
  </si>
  <si>
    <t>name: &lt;br&gt;description: &lt;br&gt;Zone: กลุ่มเขตกรุงธนเหนือ&lt;br&gt;Population: 3309&lt;br&gt;District: เขตบางพลัด&lt;br&gt;Sub-dist.: แขวงบางยี่ขัน&lt;br&gt;Contact P.: นาย บุญลือ เธอกิจ&lt;br&gt;Tel.: 085-137-2050&lt;br&gt;Urgnt Need: ต้องการแอลกอฮล์ (ทางเขตได้แจกแล้วแต้ไม่เพียงพอ)&lt;br&gt;Comm. Type: ชุมชนแออัด&lt;br&gt;Housholds: 502&lt;br&gt;DensityTH: หนาแน่นปานกลาง</t>
  </si>
  <si>
    <t>100.49702,13.77627,0</t>
  </si>
  <si>
    <t>นาย บุญลือ เธอกิจ</t>
  </si>
  <si>
    <t>085-137-2050</t>
  </si>
  <si>
    <t>ต้องการแอลกอฮล์ (ทางเขตได้แจกแล้วแต้ไม่เพียงพอ)</t>
  </si>
  <si>
    <t>ชุมชนวัดคฤหบดี</t>
  </si>
  <si>
    <t>name: &lt;br&gt;description: &lt;br&gt;Zone: กลุ่มเขตกรุงธนเหนือ&lt;br&gt;Population: 3239&lt;br&gt;District: เขตบางพลัด&lt;br&gt;Sub-dist.: แขวงบางยี่ขัน&lt;br&gt;Contact P.: นาง ภู่ระหงษ์ สุขสอาด&lt;br&gt;Tel.: 081-831-3711&lt;br&gt;Urgnt Need: -ต้องการอาหารแห้ง &lt;br&gt;-มีการทำหน้ากาก face shield แต่ไม่เพียงพอ&lt;br&gt;Comm. Type: ชุมชนแออัด&lt;br&gt;Housholds: 363&lt;br&gt;DensityTH: หนาแน่นปานกลาง</t>
  </si>
  <si>
    <t>100.4965,13.773742,0</t>
  </si>
  <si>
    <t>นาง ภู่ระหงษ์ สุขสอาด</t>
  </si>
  <si>
    <t>081-831-3711</t>
  </si>
  <si>
    <t>ชุมชนบ้านปูน</t>
  </si>
  <si>
    <t>name: &lt;br&gt;description: &lt;br&gt;Zone: กลุ่มเขตกรุงธนเหนือ&lt;br&gt;Population: 3420&lt;br&gt;District: เขตบางพลัด&lt;br&gt;Sub-dist.: แขวงบางยี่ขัน&lt;br&gt;Contact P.: นาย ศรีเชาวน์ ทองโปร่ง&lt;br&gt;Tel.: 084-010-4353&lt;br&gt;Urgnt Need: ต้องการหน้ากากอนามัยและเจลล้างมือ จำนวน 200 หลังคาเรือน&lt;br&gt;Comm. Type: ชุมชนแออัด&lt;br&gt;Housholds: 202&lt;br&gt;DensityTH: หนาแน่นปานกลาง</t>
  </si>
  <si>
    <t>100.49462,13.772208,0</t>
  </si>
  <si>
    <t>นาย ศรีเชาวน์ ทองโปร่ง</t>
  </si>
  <si>
    <t>084-010-4353</t>
  </si>
  <si>
    <t>ต้องการหน้ากากอนามัยและเจลล้างมือ จำนวน 200 หลังคาเรือน</t>
  </si>
  <si>
    <t>ชุมชนวัดพระยาศิริไอยสวรรค์</t>
  </si>
  <si>
    <t>name: &lt;br&gt;description: &lt;br&gt;Zone: กลุ่มเขตกรุงธนเหนือ&lt;br&gt;Population: 4930&lt;br&gt;District: เขตบางพลัด&lt;br&gt;Sub-dist.: แขวงบางยี่ขัน&lt;br&gt;Contact P.: นาย สมนึก สุพานิช&lt;br&gt;Tel.: 087-003-2989&lt;br&gt;Urgnt Need: ต้องการหน้ากากอนามัยและเจลล้างมือ&lt;br&gt;Comm. Type: ชุมชนแออัด&lt;br&gt;Housholds: 421&lt;br&gt;DensityTH: หนาแน่นมาก</t>
  </si>
  <si>
    <t>100.493223,13.769418,0</t>
  </si>
  <si>
    <t>นาย สมนึก สุพานิช</t>
  </si>
  <si>
    <t>087-003-2989</t>
  </si>
  <si>
    <t>ชุมชนวัดดาวดึงษาราม</t>
  </si>
  <si>
    <t>name: &lt;br&gt;description: &lt;br&gt;Zone: กลุ่มเขตกรุงธนเหนือ&lt;br&gt;Population: 5811&lt;br&gt;District: เขตบางพลัด&lt;br&gt;Sub-dist.: แขวงบางยี่ขัน&lt;br&gt;Contact P.: นาย สุรัตน์ ฤาษีประสิทธิ์&lt;br&gt;Tel.: &lt;br&gt;Urgnt Need: &lt;br&gt;Comm. Type: ชุมชนแออัด&lt;br&gt;Housholds: 397&lt;br&gt;DensityTH: หนาแน่นมาก</t>
  </si>
  <si>
    <t>100.492363,13.767864,0</t>
  </si>
  <si>
    <t>นาย สุรัตน์ ฤาษีประสิทธิ์</t>
  </si>
  <si>
    <t>ชุมชนคลองเจ้าครุฑ</t>
  </si>
  <si>
    <t>name: &lt;br&gt;description: &lt;br&gt;Zone: กลุ่มเขตกรุงธนเหนือ&lt;br&gt;Population: 3083&lt;br&gt;District: เขตบางพลัด&lt;br&gt;Sub-dist.: แขวงบางยี่ขัน&lt;br&gt;Contact P.: นาย โยธิน อําพิน&lt;br&gt;Tel.: 089-227-7522&lt;br&gt;Urgnt Need: -ต้องการหน้ากากอนามัยและเจลล้างมือ&lt;br&gt;-ต้องการให้มีการฉีดพ่นยาฆ่าเชื้อ&lt;br&gt;-ต้องการให้มีร้านธงฟ้าเข้ามาขายของในชุมชนบ้าง&lt;br&gt;-คนในชุมชนมีความหวาดระแวง&lt;br&gt;Comm. Type: ชุมชนแออัด&lt;br&gt;Housholds: 85&lt;br&gt;DensityTH: หนาแน่นปานกลาง</t>
  </si>
  <si>
    <t>100.491119,13.764356,0</t>
  </si>
  <si>
    <t>นาย โยธิน อําพิน</t>
  </si>
  <si>
    <t>089-227-7522</t>
  </si>
  <si>
    <t>ชุมชนศรีอุลัย</t>
  </si>
  <si>
    <t>name: &lt;br&gt;description: &lt;br&gt;Zone: กลุ่มเขตกรุงธนเหนือ&lt;br&gt;Population: 6357&lt;br&gt;District: เขตบางพลัด&lt;br&gt;Sub-dist.: แขวงบางยี่ขัน&lt;br&gt;Contact P.: นาง รุ่งนภา คงฉิม&lt;br&gt;Tel.: 081-779-2068&lt;br&gt;Urgnt Need: -ต้องการหน้ากากอนามัยและเจลล้างมือ จำนวน 370 หลังคาเรือน &lt;br&gt;-ถุงยังชีพ&lt;br&gt;Comm. Type: ชุมชนแออัด&lt;br&gt;Housholds: 201&lt;br&gt;DensityTH: แออัด</t>
  </si>
  <si>
    <t>100.491206,13.768591,0</t>
  </si>
  <si>
    <t>นาง รุ่งนภา คงฉิม</t>
  </si>
  <si>
    <t>081-779-2068</t>
  </si>
  <si>
    <t>-ต้องการหน้ากากอนามัยและเจลล้างมือ จำนวน 370 หลังคาเรือน 
-ถุงยังชีพ</t>
  </si>
  <si>
    <t>ชุมชนมัสยิดบางอ้อ จรัญสนิทวงศ์ 86</t>
  </si>
  <si>
    <t>name: &lt;br&gt;description: &lt;br&gt;Zone: กลุ่มเขตกรุงธนเหนือ&lt;br&gt;Population: 3029&lt;br&gt;District: เขตบางพลัด&lt;br&gt;Sub-dist.: แขวงบางอ้อ&lt;br&gt;Contact P.: นาย นพดล เรือนทองดี&lt;br&gt;Tel.: 089-527-6332&lt;br&gt;Urgnt Need: -ต้องการเงินเยียวยา จากรายได้ที่ลดลง&lt;br&gt;Comm. Type: ชุมชนแออัด&lt;br&gt;Housholds: 100&lt;br&gt;DensityTH: หนาแน่นปานกลาง</t>
  </si>
  <si>
    <t>100.512171,13.796742,0</t>
  </si>
  <si>
    <t>นาย นพดล เรือนทองดี</t>
  </si>
  <si>
    <t>089-527-6332</t>
  </si>
  <si>
    <t>ชุมชนวัดเทพนารี</t>
  </si>
  <si>
    <t>name: &lt;br&gt;description: &lt;br&gt;Zone: กลุ่มเขตกรุงธนเหนือ&lt;br&gt;Population: 3510&lt;br&gt;District: เขตบางพลัด&lt;br&gt;Sub-dist.: แขวงบางพลัด&lt;br&gt;Contact P.: นาย สมคิด เศวตดิษฐ&lt;br&gt;Tel.: 081-407-4364&lt;br&gt;Urgnt Need: ต้องการหน้ากากอนามัยและเจลล้างมือ&lt;br&gt;Comm. Type: ชุมชนแออัด&lt;br&gt;Housholds: 228&lt;br&gt;DensityTH: หนาแน่นปานกลาง</t>
  </si>
  <si>
    <t>100.501242,13.784188,0</t>
  </si>
  <si>
    <t>นาย สมคิด เศวตดิษฐ</t>
  </si>
  <si>
    <t>081-407-4364</t>
  </si>
  <si>
    <t>ชุมชนเจ้าพระยาสยาม</t>
  </si>
  <si>
    <t>name: &lt;br&gt;description: &lt;br&gt;Zone: กลุ่มเขตกรุงธนเหนือ&lt;br&gt;Population: 4745&lt;br&gt;District: เขตบางพลัด&lt;br&gt;Sub-dist.: แขวงบางพลัด&lt;br&gt;Contact P.: นาง กอบกุล ริมดุสิต&lt;br&gt;Tel.: 089-203-6793&lt;br&gt;Urgnt Need: &lt;br&gt;Comm. Type: ชุมชนเมือง&lt;br&gt;Housholds: 97&lt;br&gt;DensityTH: หนาแน่นมาก</t>
  </si>
  <si>
    <t>100.498651,13.783992,0</t>
  </si>
  <si>
    <t>นาง กอบกุล ริมดุสิต</t>
  </si>
  <si>
    <t>089-203-6793</t>
  </si>
  <si>
    <t>ชุมชนสวนปรก</t>
  </si>
  <si>
    <t>name: &lt;br&gt;description: &lt;br&gt;Zone: กลุ่มเขตกรุงธนเหนือ&lt;br&gt;Population: 5171&lt;br&gt;District: เขตบางพลัด&lt;br&gt;Sub-dist.: แขวงบางพลัด&lt;br&gt;Contact P.: นาย อภิสิทธิ์ สวนพลี&lt;br&gt;Tel.: 089-122-0708&lt;br&gt;Urgnt Need: ต้องการหน้ากากอนามัย&lt;br&gt;Comm. Type: ชุมชนแออัด&lt;br&gt;Housholds: 78&lt;br&gt;DensityTH: หนาแน่นมาก</t>
  </si>
  <si>
    <t>100.498696,13.791023,0</t>
  </si>
  <si>
    <t>นาย อภิสิทธิ์ สวนพลี</t>
  </si>
  <si>
    <t>089-122-0708</t>
  </si>
  <si>
    <t>ชุมชนดวงดี</t>
  </si>
  <si>
    <t>name: &lt;br&gt;description: &lt;br&gt;Zone: กลุ่มเขตกรุงธนเหนือ&lt;br&gt;Population: 4572&lt;br&gt;District: เขตบางพลัด&lt;br&gt;Sub-dist.: แขวงบางพลัด&lt;br&gt;Contact P.: นาย นพรัตน์ พุทธอินศร&lt;br&gt;Tel.: 094-561-4827&lt;br&gt;Urgnt Need: -ต้องการหน้ากากอนามัยและเจลล้างมือ&lt;br&gt;-ต้องการให้มีการฉีดยาฆ่าเชื้อ&lt;br&gt;Comm. Type: ชุมชนแออัด&lt;br&gt;Housholds: 156&lt;br&gt;DensityTH: หนาแน่นมาก</t>
  </si>
  <si>
    <t>100.496344,13.794411,0</t>
  </si>
  <si>
    <t>นาย นพรัตน์ พุทธอินศร</t>
  </si>
  <si>
    <t>094-561-4827</t>
  </si>
  <si>
    <t>ชุมชนวัดภาณุรังษี</t>
  </si>
  <si>
    <t>name: &lt;br&gt;description: &lt;br&gt;Zone: กลุ่มเขตกรุงธนเหนือ&lt;br&gt;Population: 4409&lt;br&gt;District: เขตบางพลัด&lt;br&gt;Sub-dist.: แขวงบางพลัด&lt;br&gt;Contact P.: นาย สายันต์ พูนมาด&lt;br&gt;Tel.: 099-341-5120&lt;br&gt;Urgnt Need: -มีผู้ติดเชื้อและไปกักตัวแล้ว &lt;br&gt;-ต้องการเจลล้างมือ&lt;br&gt;Comm. Type: ชุมชนแออัด&lt;br&gt;Housholds: 164&lt;br&gt;DensityTH: หนาแน่นมาก</t>
  </si>
  <si>
    <t>100.497241,13.78836,0</t>
  </si>
  <si>
    <t>นาย สายันต์ พูนมาด</t>
  </si>
  <si>
    <t>099-341-5120</t>
  </si>
  <si>
    <t>ชุมชนแสงทอง</t>
  </si>
  <si>
    <t>name: &lt;br&gt;description: &lt;br&gt;Zone: กลุ่มเขตกรุงธนเหนือ&lt;br&gt;Population: 3739&lt;br&gt;District: เขตบางพลัด&lt;br&gt;Sub-dist.: แขวงบางอ้อ&lt;br&gt;Contact P.: นาง สังเวียน แจ่มมาโนช&lt;br&gt;Tel.: 090-552-8128&lt;br&gt;Urgnt Need: -ต้องการเงินเยียวยา จากรายได้ที่ลดลง ค้าขายลำบาก พนักงานโดนพักงาน&lt;br&gt;Comm. Type: ชุมชนแออัด&lt;br&gt;Housholds: 378&lt;br&gt;DensityTH: หนาแน่นปานกลาง</t>
  </si>
  <si>
    <t>100.504511,13.800617,0</t>
  </si>
  <si>
    <t>นาง สังเวียน แจ่มมาโนช</t>
  </si>
  <si>
    <t>090-552-8128</t>
  </si>
  <si>
    <t>ชุมชนคลองบางพระครู</t>
  </si>
  <si>
    <t>name: &lt;br&gt;description: &lt;br&gt;Zone: กลุ่มเขตกรุงธนเหนือ&lt;br&gt;Population: 5443&lt;br&gt;District: เขตบางพลัด&lt;br&gt;Sub-dist.: แขวงบางอ้อ&lt;br&gt;Contact P.: นาง นงลักษณ์ พรมรัตน์&lt;br&gt;Tel.: 081-987-3573&lt;br&gt;Urgnt Need: ต้องการหน้ากากอนามัยและเจลล้างมือ&lt;br&gt;Comm. Type: ชุมชนแออัด&lt;br&gt;Housholds: 251&lt;br&gt;DensityTH: หนาแน่นมาก</t>
  </si>
  <si>
    <t>100.500741,13.795766,0</t>
  </si>
  <si>
    <t>นาง นงลักษณ์ พรมรัตน์</t>
  </si>
  <si>
    <t>081-987-3573</t>
  </si>
  <si>
    <t>ชุมชนมะพร้าวคู่</t>
  </si>
  <si>
    <t>name: &lt;br&gt;description: &lt;br&gt;Zone: กลุ่มเขตกรุงธนเหนือ&lt;br&gt;Population: 5606&lt;br&gt;District: เขตบางพลัด&lt;br&gt;Sub-dist.: แขวงบางบำหรุ&lt;br&gt;Contact P.: นาย สมหวัง บินฮาซัน&lt;br&gt;Tel.: &lt;br&gt;Urgnt Need: &lt;br&gt;Comm. Type: ชุมชนแออัด&lt;br&gt;Housholds: 253&lt;br&gt;DensityTH: หนาแน่นมาก</t>
  </si>
  <si>
    <t>100.484819,13.781899,0</t>
  </si>
  <si>
    <t>นาย สมหวัง บินฮาซัน</t>
  </si>
  <si>
    <t>ชุมชนโค้งมะขาม</t>
  </si>
  <si>
    <t>name: &lt;br&gt;description: &lt;br&gt;Zone: กลุ่มเขตกรุงธนเหนือ&lt;br&gt;Population: 5770&lt;br&gt;District: เขตบางพลัด&lt;br&gt;Sub-dist.: แขวงบางบำหรุ&lt;br&gt;Contact P.: นาย พรชัย หอมสุวรรณ&lt;br&gt;Tel.: 098-358-9150&lt;br&gt;Urgnt Need: -ต้องการแอลกอฮล์ (ทางเขตได้แจกแล้วแต้ไม่เพียงพอ)&lt;br&gt;-ปัญหาเศรษฐกิจ รายได้ลดลง&lt;br&gt;-ปัญหาการลงทะเบียนรับเงิน 5,000 บาท บางบ้านลงไม่ได้&lt;br&gt;-อยากให้มีจุดตรวจวัดไข้ที่ตลาดในชุมชน&lt;br&gt;Comm. Type: ชุมชนแออัด&lt;br&gt;Housholds: 342&lt;br&gt;DensityTH: หนาแน่นมาก</t>
  </si>
  <si>
    <t>100.485663,13.78317,0</t>
  </si>
  <si>
    <t>นาย พรชัย หอมสุวรรณ</t>
  </si>
  <si>
    <t>098-358-9150</t>
  </si>
  <si>
    <t>-ต้องการแอลกอฮล์ (ทางเขตได้แจกแล้วแต้ไม่เพียงพอ)
-ปัญหาเศรษฐกิจ รายได้ลดลง
-ปัญหาการลงทะเบียนรับเงิน 5,000 บาท บางบ้านลงไม่ได้
-อยากให้มีจุดตรวจวัดไข้ที่ตลาดในชุมชน</t>
  </si>
  <si>
    <t>ชุมชนบ้านญวน</t>
  </si>
  <si>
    <t>name: &lt;br&gt;description: &lt;br&gt;Zone: กลุ่มเขตกรุงธนเหนือ&lt;br&gt;Population: 6477&lt;br&gt;District: เขตบางพลัด&lt;br&gt;Sub-dist.: แขวงบางบำหรุ&lt;br&gt;Contact P.: นาย อธินัติ ไวยพัฒน์&lt;br&gt;Tel.: 089-177-7628&lt;br&gt;Urgnt Need: -ต้องการแอลกอฮล์ (ทางเขตได้แจกแล้วแต้ไม่เพียงพอ)&lt;br&gt;-ปัญหาเศรษฐกิจ รายได้ลดลง&lt;br&gt;Comm. Type: ชุมชนแออัด&lt;br&gt;Housholds: 479&lt;br&gt;DensityTH: แออัด</t>
  </si>
  <si>
    <t>100.482366,13.784808,0</t>
  </si>
  <si>
    <t>นาย อธินัติ ไวยพัฒน์</t>
  </si>
  <si>
    <t>089-177-7628</t>
  </si>
  <si>
    <t>ชุมชนวัดเพลง</t>
  </si>
  <si>
    <t>name: &lt;br&gt;description: &lt;br&gt;Zone: กลุ่มเขตกรุงธนเหนือ&lt;br&gt;Population: 1841&lt;br&gt;District: เขตบางพลัด&lt;br&gt;Sub-dist.: แขวงบางพลัด&lt;br&gt;Contact P.: นาง กาญจนี ศรีสวัสดิ์&lt;br&gt;Tel.: 095-206-3817&lt;br&gt;Urgnt Need: -ต้องการหน้ากากอนามัยและเจลล้างมือ แจกเป็นชุดๆ ตามบ้าน&lt;br&gt;-ต้องการให้มีการฉีดพ่นยาฆ่าเชื้อ&lt;br&gt;-ต้องการให้มีการให้ความรู้เกี่ยวกับโรคระบาดนี้ เพราะบางบ้านไม่สนใจเรื่องนี้ &lt;br&gt;-ต้องการให้มีการสอนทำหน้ากาก face shield&lt;br&gt;Comm. Type: ชุมชนแออัด&lt;br&gt;Housholds: 53&lt;br&gt;DensityTH: หนาแน่นน้อย</t>
  </si>
  <si>
    <t>100.487563,13.795543,0</t>
  </si>
  <si>
    <t>นาง กาญจนี ศรีสวัสดิ์</t>
  </si>
  <si>
    <t>095-206-3817</t>
  </si>
  <si>
    <t>ชุมชนแก้วกลม</t>
  </si>
  <si>
    <t>name: &lt;br&gt;description: &lt;br&gt;Zone: กลุ่มเขตกรุงธนเหนือ&lt;br&gt;Population: 2499&lt;br&gt;District: เขตจอมทอง&lt;br&gt;Sub-dist.: แขวงบางขุนเทียน&lt;br&gt;Contact P.: นาย ไกร แก้วกลม&lt;br&gt;Tel.: 081-6204821&lt;br&gt;Urgnt Need: ต้องการหน้ากากอนามัย&lt;br&gt;Comm. Type: ชุมชนเมือง&lt;br&gt;Housholds: 80&lt;br&gt;DensityTH: หนาแน่นปานกลาง</t>
  </si>
  <si>
    <t>100.44004,13.693644,0</t>
  </si>
  <si>
    <t>เขตจอมทอง</t>
  </si>
  <si>
    <t>แขวงบางขุนเทียน</t>
  </si>
  <si>
    <t>นาย ไกร แก้วกลม</t>
  </si>
  <si>
    <t>081-6204821</t>
  </si>
  <si>
    <t>name: &lt;br&gt;description: &lt;br&gt;Zone: กลุ่มเขตกรุงธนเหนือ&lt;br&gt;Population: 2270&lt;br&gt;District: เขตจอมทอง&lt;br&gt;Sub-dist.: แขวงบางขุนเทียน&lt;br&gt;Contact P.: นาง เกสร สุวรรณชัย&lt;br&gt;Tel.: 082-025-6100&lt;br&gt;Urgnt Need: &lt;br&gt;Comm. Type: ชุมชนแออัด&lt;br&gt;Housholds: 133&lt;br&gt;DensityTH: หนาแน่นปานกลาง</t>
  </si>
  <si>
    <t>100.447198,13.68345,0</t>
  </si>
  <si>
    <t>ชุมชนวาสนา</t>
  </si>
  <si>
    <t>name: &lt;br&gt;description: &lt;br&gt;Zone: กลุ่มเขตกรุงธนเหนือ&lt;br&gt;Population: 2622&lt;br&gt;District: เขตจอมทอง&lt;br&gt;Sub-dist.: แขวงบางขุนเทียน&lt;br&gt;Contact P.: นาย ประเสริฐ ม่วงน้ําเงิน&lt;br&gt;Tel.: 085-160-9379&lt;br&gt;Urgnt Need: -ปัญหาเศรษฐกิจ ประกอบอาชีพลำบาก รายได้ลดลง&lt;br&gt;-ต้องการหน้ากากอนามัยและเจลล้างมือ จำนวน 80 หลังคาเรือน&lt;br&gt;Comm. Type: &lt;br&gt;Housholds: &lt;br&gt;DensityTH: หนาแน่นปานกลาง</t>
  </si>
  <si>
    <t>100.452357,13.687703,0</t>
  </si>
  <si>
    <t>นาย ประเสริฐ ม่วงน้ําเงิน</t>
  </si>
  <si>
    <t>085-160-9379</t>
  </si>
  <si>
    <t>-ปัญหาเศรษฐกิจ ประกอบอาชีพลำบาก รายได้ลดลง
-ต้องการหน้ากากอนามัยและเจลล้างมือ จำนวน 80 หลังคาเรือน</t>
  </si>
  <si>
    <t>ชุมชนรวมมิตร</t>
  </si>
  <si>
    <t>name: &lt;br&gt;description: &lt;br&gt;Zone: กลุ่มเขตกรุงธนเหนือ&lt;br&gt;Population: 2339&lt;br&gt;District: เขตจอมทอง&lt;br&gt;Sub-dist.: แขวงบางขุนเทียน&lt;br&gt;Contact P.: นาย เชน ภู่อารีย์&lt;br&gt;Tel.: 081-836-6578&lt;br&gt;Urgnt Need: -ต้องการหน้ากากอนามัยและเจลล้างมือ &lt;br&gt;-มีฉีดพ่นน้ำยาฆ่าเชื้อแล้ว&lt;br&gt;Comm. Type: ชุมชนเมือง&lt;br&gt;Housholds: 41&lt;br&gt;DensityTH: หนาแน่นปานกลาง</t>
  </si>
  <si>
    <t>100.452456,13.68674,0</t>
  </si>
  <si>
    <t>นาย เชน ภู่อารีย์</t>
  </si>
  <si>
    <t>081-836-6578</t>
  </si>
  <si>
    <t>ชุมชนคุ้งข้าวหลาม</t>
  </si>
  <si>
    <t>name: &lt;br&gt;description: &lt;br&gt;Zone: กลุ่มเขตกรุงธนเหนือ&lt;br&gt;Population: 2365&lt;br&gt;District: เขตจอมทอง&lt;br&gt;Sub-dist.: แขวงบางขุนเทียน&lt;br&gt;Contact P.: นาย อธิวัชร ธาดาบุษบง&lt;br&gt;Tel.: 081-914-1165&lt;br&gt;Urgnt Need: &lt;br&gt;Comm. Type: ชุมชนเมือง&lt;br&gt;Housholds: 39&lt;br&gt;DensityTH: หนาแน่นปานกลาง</t>
  </si>
  <si>
    <t>100.452716,13.687018,0</t>
  </si>
  <si>
    <t>นาย อธิวัชร ธาดาบุษบง</t>
  </si>
  <si>
    <t>081-914-1165</t>
  </si>
  <si>
    <t>ชุมชนบุญอยู่</t>
  </si>
  <si>
    <t>name: &lt;br&gt;description: &lt;br&gt;Zone: กลุ่มเขตกรุงธนเหนือ&lt;br&gt;Population: 2262&lt;br&gt;District: เขตจอมทอง&lt;br&gt;Sub-dist.: แขวงบางขุนเทียน&lt;br&gt;Contact P.: นาย สมศักดิ์ ธันยธนาเดช&lt;br&gt;Tel.: 099-690-6472&lt;br&gt;Urgnt Need: ต้องการหน้ากากอนามัยและเจลล้างมือ (มีการซื้อแจกแล้วแต่ไม่เพียงพอ)&lt;br&gt;Comm. Type: &lt;br&gt;Housholds: &lt;br&gt;DensityTH: หนาแน่นปานกลาง</t>
  </si>
  <si>
    <t>100.453133,13.687319,0</t>
  </si>
  <si>
    <t>นาย สมศักดิ์ ธันยธนาเดช</t>
  </si>
  <si>
    <t>099-690-6472</t>
  </si>
  <si>
    <t>ต้องการหน้ากากอนามัยและเจลล้างมือ (มีการซื้อแจกแล้วแต่ไม่เพียงพอ)</t>
  </si>
  <si>
    <t>ชุมชนบางระแนะใหญ่</t>
  </si>
  <si>
    <t>name: &lt;br&gt;description: &lt;br&gt;Zone: กลุ่มเขตกรุงธนเหนือ&lt;br&gt;Population: 2365&lt;br&gt;District: เขตจอมทอง&lt;br&gt;Sub-dist.: แขวงบางขุนเทียน&lt;br&gt;Contact P.: นาย ยงยุทธ อ่อนทรัพย์&lt;br&gt;Tel.: 086-0076767&lt;br&gt;Urgnt Need: -ต้องการหน้ากากอนามัย จำนวน 130 หลังคาเรือน&lt;br&gt;-มีฉีดพ่นน้ำยาฆ่าเชื้อแล้ว&lt;br&gt;Comm. Type: ชุมชนเมือง&lt;br&gt;Housholds: 130&lt;br&gt;DensityTH: หนาแน่นปานกลาง</t>
  </si>
  <si>
    <t>100.453315,13.687495,0</t>
  </si>
  <si>
    <t>นาย ยงยุทธ อ่อนทรัพย์</t>
  </si>
  <si>
    <t>086-0076767</t>
  </si>
  <si>
    <t>-ต้องการหน้ากากอนามัย จำนวน 130 หลังคาเรือน
-มีฉีดพ่นน้ำยาฆ่าเชื้อแล้ว</t>
  </si>
  <si>
    <t>ชุมชนอุดมสิน 2</t>
  </si>
  <si>
    <t>name: &lt;br&gt;description: &lt;br&gt;Zone: กลุ่มเขตกรุงธนเหนือ&lt;br&gt;Population: 1928&lt;br&gt;District: เขตจอมทอง&lt;br&gt;Sub-dist.: แขวงจอมทอง&lt;br&gt;Contact P.: นาง กอบกุล นะนิล&lt;br&gt;Tel.: 089-812-1787&lt;br&gt;Urgnt Need: ต้องการหน้ากากอนามัยและเจลล้างมือ&lt;br&gt;Comm. Type: ชุมชนเมือง&lt;br&gt;Housholds: 48&lt;br&gt;DensityTH: หนาแน่นน้อย</t>
  </si>
  <si>
    <t>100.462921,13.693137,0</t>
  </si>
  <si>
    <t>แขวงจอมทอง</t>
  </si>
  <si>
    <t>นาง กอบกุล นะนิล</t>
  </si>
  <si>
    <t>089-812-1787</t>
  </si>
  <si>
    <t>ชุมชนคุณยายวัน</t>
  </si>
  <si>
    <t>name: &lt;br&gt;description: &lt;br&gt;Zone: กลุ่มเขตกรุงธนเหนือ&lt;br&gt;Population: 2288&lt;br&gt;District: เขตจอมทอง&lt;br&gt;Sub-dist.: แขวงจอมทอง&lt;br&gt;Contact P.: ส.อ. ชาญณรงค์ ประเสริฐศรี&lt;br&gt;Tel.: 081-552-9270&lt;br&gt;Urgnt Need: &lt;br&gt;Comm. Type: ชุมชนเมือง&lt;br&gt;Housholds: 161&lt;br&gt;DensityTH: หนาแน่นปานกลาง</t>
  </si>
  <si>
    <t>100.462929,13.694468,0</t>
  </si>
  <si>
    <t>ส.อ. ชาญณรงค์ ประเสริฐศรี</t>
  </si>
  <si>
    <t>081-552-9270</t>
  </si>
  <si>
    <t>ชุมชนโรงพักเก่าบางขุนเทียน</t>
  </si>
  <si>
    <t>name: &lt;br&gt;description: &lt;br&gt;Zone: กลุ่มเขตกรุงธนเหนือ&lt;br&gt;Population: 2776&lt;br&gt;District: เขตจอมทอง&lt;br&gt;Sub-dist.: แขวงบางขุนเทียน&lt;br&gt;Contact P.: นาย จรัญ ธารีบุญ&lt;br&gt;Tel.: 089-6775051&lt;br&gt;Urgnt Need: &lt;br&gt;Comm. Type: ชุมชนเมือง&lt;br&gt;Housholds: 110&lt;br&gt;DensityTH: หนาแน่นปานกลาง</t>
  </si>
  <si>
    <t>100.461941,13.698558,0</t>
  </si>
  <si>
    <t>นาย จรัญ ธารีบุญ</t>
  </si>
  <si>
    <t>089-6775051</t>
  </si>
  <si>
    <t>ชุมชนวิสุทธิจิตร</t>
  </si>
  <si>
    <t>name: &lt;br&gt;description: &lt;br&gt;Zone: กลุ่มเขตกรุงธนเหนือ&lt;br&gt;Population: 2802&lt;br&gt;District: เขตจอมทอง&lt;br&gt;Sub-dist.: แขวงบางขุนเทียน&lt;br&gt;Contact P.: นาย บุญส่ง แหยมดอนไพร&lt;br&gt;Tel.: 089-0693637&lt;br&gt;Urgnt Need: &lt;br&gt;Comm. Type: ชุมชนเมือง&lt;br&gt;Housholds: 45&lt;br&gt;DensityTH: หนาแน่นปานกลาง</t>
  </si>
  <si>
    <t>100.459612,13.701249,0</t>
  </si>
  <si>
    <t>นาย บุญส่ง แหยมดอนไพร</t>
  </si>
  <si>
    <t>089-0693637</t>
  </si>
  <si>
    <t>ชุมชนหมู่บ้านพัฒนา หมู่ 11</t>
  </si>
  <si>
    <t>name: &lt;br&gt;description: &lt;br&gt;Zone: กลุ่มเขตกรุงธนเหนือ&lt;br&gt;Population: 2930&lt;br&gt;District: เขตจอมทอง&lt;br&gt;Sub-dist.: แขวงบางขุนเทียน&lt;br&gt;Contact P.: นาง กาญจนา ทองเนียม&lt;br&gt;Tel.: 02-8937581&lt;br&gt;Urgnt Need: &lt;br&gt;Comm. Type: ชุมชนชานเมือง&lt;br&gt;Housholds: 262&lt;br&gt;DensityTH: หนาแน่นปานกลาง</t>
  </si>
  <si>
    <t>100.457791,13.700357,0</t>
  </si>
  <si>
    <t>นาง กาญจนา ทองเนียม</t>
  </si>
  <si>
    <t>02-8937581</t>
  </si>
  <si>
    <t>ชุมชนสุขศิริ</t>
  </si>
  <si>
    <t>name: &lt;br&gt;description: &lt;br&gt;Zone: กลุ่มเขตกรุงธนเหนือ&lt;br&gt;Population: 2853&lt;br&gt;District: เขตจอมทอง&lt;br&gt;Sub-dist.: แขวงบางค้อ&lt;br&gt;Contact P.: นาย กฤษณพงศ์ ดวงจันทร์&lt;br&gt;Tel.: 092-520-2697&lt;br&gt;Urgnt Need: &lt;br&gt;Comm. Type: ชุมชนแออัด&lt;br&gt;Housholds: 47&lt;br&gt;DensityTH: หนาแน่นปานกลาง</t>
  </si>
  <si>
    <t>100.464297,13.705231,0</t>
  </si>
  <si>
    <t>แขวงบางค้อ</t>
  </si>
  <si>
    <t>นาย กฤษณพงศ์ ดวงจันทร์</t>
  </si>
  <si>
    <t>092-520-2697</t>
  </si>
  <si>
    <t>ชุมชนซอยสวนหลวง</t>
  </si>
  <si>
    <t>name: &lt;br&gt;description: &lt;br&gt;Zone: กลุ่มเขตกรุงธนเหนือ&lt;br&gt;Population: 2776&lt;br&gt;District: เขตจอมทอง&lt;br&gt;Sub-dist.: แขวงบางค้อ&lt;br&gt;Contact P.: นาย บุญลือ พุ่มแจ่ม&lt;br&gt;Tel.: 083-3072686&lt;br&gt;Urgnt Need: &lt;br&gt;Comm. Type: ชุมชนเมือง&lt;br&gt;Housholds: 120&lt;br&gt;DensityTH: หนาแน่นปานกลาง</t>
  </si>
  <si>
    <t>100.463593,13.705888,0</t>
  </si>
  <si>
    <t>นาย บุญลือ พุ่มแจ่ม</t>
  </si>
  <si>
    <t>083-3072686</t>
  </si>
  <si>
    <t>ชุมชนนางนอง 2 สันติสุข</t>
  </si>
  <si>
    <t>name: &lt;br&gt;description: &lt;br&gt;Zone: กลุ่มเขตกรุงธนเหนือ&lt;br&gt;Population: 2982&lt;br&gt;District: เขตจอมทอง&lt;br&gt;Sub-dist.: แขวงบางค้อ&lt;br&gt;Contact P.: นาย ประจักษ์ วุฒิวิมล&lt;br&gt;Tel.: 085-330-4117&lt;br&gt;Urgnt Need: ปัญหาเศรษฐกิจ ประกอบอาชีพลำบาก รายได้ลดลง&lt;br&gt;Comm. Type: ชุมชนเมือง&lt;br&gt;Housholds: 355&lt;br&gt;DensityTH: หนาแน่นปานกลาง</t>
  </si>
  <si>
    <t>100.467981,13.707945,0</t>
  </si>
  <si>
    <t>นาย ประจักษ์ วุฒิวิมล</t>
  </si>
  <si>
    <t>085-330-4117</t>
  </si>
  <si>
    <t>ปัญหาเศรษฐกิจ ประกอบอาชีพลำบาก รายได้ลดลง</t>
  </si>
  <si>
    <t>ชุมชนศิลปเดช</t>
  </si>
  <si>
    <t>name: &lt;br&gt;description: &lt;br&gt;Zone: กลุ่มเขตกรุงธนเหนือ&lt;br&gt;Population: 2493&lt;br&gt;District: เขตจอมทอง&lt;br&gt;Sub-dist.: แขวงบางค้อ&lt;br&gt;Contact P.: นาง วัฒนา ฤทธิเดช&lt;br&gt;Tel.: 081-653-1418&lt;br&gt;Urgnt Need: &lt;br&gt;Comm. Type: ชุมชนแออัด&lt;br&gt;Housholds: 650&lt;br&gt;DensityTH: หนาแน่นปานกลาง</t>
  </si>
  <si>
    <t>100.473879,13.699862,0</t>
  </si>
  <si>
    <t>นาง วัฒนา ฤทธิเดช</t>
  </si>
  <si>
    <t>081-653-1418</t>
  </si>
  <si>
    <t>ชุมชนริมคลองบางค้อ</t>
  </si>
  <si>
    <t>name: &lt;br&gt;description: &lt;br&gt;Zone: กลุ่มเขตกรุงธนเหนือ&lt;br&gt;Population: 2468&lt;br&gt;District: เขตจอมทอง&lt;br&gt;Sub-dist.: แขวงบางค้อ&lt;br&gt;Contact P.: นาย สมบูรณ์ ศรีอุทยาน&lt;br&gt;Tel.: 064-995-9554&lt;br&gt;Urgnt Need: &lt;br&gt;Comm. Type: ชุมชนเมือง&lt;br&gt;Housholds: 277&lt;br&gt;DensityTH: หนาแน่นปานกลาง</t>
  </si>
  <si>
    <t>100.476678,13.696854,0</t>
  </si>
  <si>
    <t>นาย สมบูรณ์ ศรีอุทยาน</t>
  </si>
  <si>
    <t>064-995-9554</t>
  </si>
  <si>
    <t>ชุมชนวัดมงคลวราราม</t>
  </si>
  <si>
    <t>name: &lt;br&gt;description: &lt;br&gt;Zone: กลุ่มเขตกรุงธนเหนือ&lt;br&gt;Population: 2773&lt;br&gt;District: เขตจอมทอง&lt;br&gt;Sub-dist.: แขวงบางค้อ&lt;br&gt;Contact P.: นาย สมาน อารีสินพิทักษ์&lt;br&gt;Tel.: 081-205-0984&lt;br&gt;Urgnt Need: -ปัญหาเศรษฐกิจ คนว่างงานเยอะ รายได้ลดลง&lt;br&gt;-ต้องการหน้ากากอนามัยและเจลล้างมือ และของเด็ก 60 คน&lt;br&gt;-มีฉีดพ่นน้ำยาฆ่าเชื้อแล้ว&lt;br&gt;Comm. Type: ชุมชนเมือง&lt;br&gt;Housholds: 222&lt;br&gt;DensityTH: หนาแน่นปานกลาง</t>
  </si>
  <si>
    <t>100.478537,13.695253,0</t>
  </si>
  <si>
    <t>นาย สมาน อารีสินพิทักษ์</t>
  </si>
  <si>
    <t>081-205-0984</t>
  </si>
  <si>
    <t>-ปัญหาเศรษฐกิจ คนว่างงานเยอะ รายได้ลดลง
-ต้องการหน้ากากอนามัยและเจลล้างมือ และของเด็ก 60 คน
-มีฉีดพ่นน้ำยาฆ่าเชื้อแล้ว</t>
  </si>
  <si>
    <t>ชุมชนซอยเทียนทรัพย์</t>
  </si>
  <si>
    <t>name: &lt;br&gt;description: &lt;br&gt;Zone: กลุ่มเขตกรุงธนเหนือ&lt;br&gt;Population: 2365&lt;br&gt;District: เขตจอมทอง&lt;br&gt;Sub-dist.: แขวงจอมทอง&lt;br&gt;Contact P.: นาย สวัสดิ์ เทียนทรัพย์&lt;br&gt;Tel.: 0-2477-1800&lt;br&gt;Urgnt Need: &lt;br&gt;Comm. Type: ชุมชนเมือง&lt;br&gt;Housholds: 51&lt;br&gt;DensityTH: หนาแน่นปานกลาง</t>
  </si>
  <si>
    <t>100.474316,13.695848,0</t>
  </si>
  <si>
    <t>นาย สวัสดิ์ เทียนทรัพย์</t>
  </si>
  <si>
    <t>0-2477-1800</t>
  </si>
  <si>
    <t>ชุมชนชาวสวนสัมพันธ์</t>
  </si>
  <si>
    <t>name: &lt;br&gt;description: &lt;br&gt;Zone: กลุ่มเขตกรุงธนเหนือ&lt;br&gt;Population: 2468&lt;br&gt;District: เขตจอมทอง&lt;br&gt;Sub-dist.: แขวงจอมทอง&lt;br&gt;Contact P.: นาย วิเชียร พรหมสุข&lt;br&gt;Tel.: 089-671-6971&lt;br&gt;Urgnt Need: &lt;br&gt;Comm. Type: ชุมชนชานเมือง&lt;br&gt;Housholds: 129&lt;br&gt;DensityTH: หนาแน่นปานกลาง</t>
  </si>
  <si>
    <t>100.475226,13.689931,0</t>
  </si>
  <si>
    <t>นาย วิเชียร พรหมสุข</t>
  </si>
  <si>
    <t>089-671-6971</t>
  </si>
  <si>
    <t>ชุมชนซอยปลั่งอนุสรณ์</t>
  </si>
  <si>
    <t>name: &lt;br&gt;description: &lt;br&gt;Zone: กลุ่มเขตกรุงธนเหนือ&lt;br&gt;Population: 2288&lt;br&gt;District: เขตจอมทอง&lt;br&gt;Sub-dist.: แขวงจอมทอง&lt;br&gt;Contact P.: นางสาว ทิพวรรณ หริ่มรุ่งเรือง&lt;br&gt;Tel.: 081-686-1981&lt;br&gt;Urgnt Need: -ต้องการหน้ากากอนามัยและเจลล้างมือ จำนวน 107 หลังคาเรือน และไม่มีบ้านเลขที่อีก 10 หลังคาเรือน&lt;br&gt;-มีฉีดพ่นน้ำยาฆ่าเชื้อแล้ว&lt;br&gt;Comm. Type: ชุมชนเมือง&lt;br&gt;Housholds: 87&lt;br&gt;DensityTH: หนาแน่นปานกลาง</t>
  </si>
  <si>
    <t>100.471956,13.683399,0</t>
  </si>
  <si>
    <t>นางสาว ทิพวรรณ หริ่มรุ่งเรือง</t>
  </si>
  <si>
    <t>081-686-1981</t>
  </si>
  <si>
    <t>-ต้องการหน้ากากอนามัยและเจลล้างมือ จำนวน 107 หลังคาเรือน และไม่มีบ้านเลขที่อีก 10 หลังคาเรือน
-มีฉีดพ่นน้ำยาฆ่าเชื้อแล้ว</t>
  </si>
  <si>
    <t>ชุมชนป่าแดงพัฒนา</t>
  </si>
  <si>
    <t>name: &lt;br&gt;description: &lt;br&gt;Zone: กลุ่มเขตกรุงธนเหนือ&lt;br&gt;Population: 2519&lt;br&gt;District: เขตจอมทอง&lt;br&gt;Sub-dist.: แขวงบางมด&lt;br&gt;Contact P.: นาง สวี ตันประเสริฐ&lt;br&gt;Tel.: 02-870-0176&lt;br&gt;Urgnt Need: มีฉีดพ่นน้ำยาฆ่าเชื้อแล้ว&lt;br&gt;Comm. Type: &lt;br&gt;Housholds: &lt;br&gt;DensityTH: หนาแน่นปานกลาง</t>
  </si>
  <si>
    <t>100.476529,13.678202,0</t>
  </si>
  <si>
    <t>แขวงบางมด</t>
  </si>
  <si>
    <t>นาง สวี ตันประเสริฐ</t>
  </si>
  <si>
    <t>02-870-0176</t>
  </si>
  <si>
    <t>มีฉีดพ่นน้ำยาฆ่าเชื้อแล้ว</t>
  </si>
  <si>
    <t>ชุมชนวัดนางนอง</t>
  </si>
  <si>
    <t>name: &lt;br&gt;description: &lt;br&gt;Zone: กลุ่มเขตกรุงธนเหนือ&lt;br&gt;Population: 2956&lt;br&gt;District: เขตจอมทอง&lt;br&gt;Sub-dist.: แขวงบางค้อ&lt;br&gt;Contact P.: นาย ประยุทธ แสงศรี&lt;br&gt;Tel.: 081-6954340&lt;br&gt;Urgnt Need: &lt;br&gt;Comm. Type: ชุมชนเมือง&lt;br&gt;Housholds: 108&lt;br&gt;DensityTH: หนาแน่นปานกลาง</t>
  </si>
  <si>
    <t>100.466213,13.703875,0</t>
  </si>
  <si>
    <t>นาย ประยุทธ แสงศรี</t>
  </si>
  <si>
    <t>081-6954340</t>
  </si>
  <si>
    <t>ชุมชนรวมใจ</t>
  </si>
  <si>
    <t>name: &lt;br&gt;description: &lt;br&gt;Zone: กลุ่มเขตกรุงธนเหนือ&lt;br&gt;Population: 2635&lt;br&gt;District: เขตจอมทอง&lt;br&gt;Sub-dist.: แขวงจอมทอง&lt;br&gt;Contact P.: นาย สุเทพ เอี่ยมเงิน&lt;br&gt;Tel.: 089-0468584&lt;br&gt;Urgnt Need: -ต้องการหน้ากากอนามัยและเจลล้างมือ &lt;br&gt;-มีฉีดพ่นน้ำยาฆ่าเชื้อแล้ว&lt;br&gt;Comm. Type: ชุมชนเมือง&lt;br&gt;Housholds: 97&lt;br&gt;DensityTH: หนาแน่นปานกลาง</t>
  </si>
  <si>
    <t>100.449893,13.681519,0</t>
  </si>
  <si>
    <t>นาย สุเทพ เอี่ยมเงิน</t>
  </si>
  <si>
    <t>089-0468584</t>
  </si>
  <si>
    <t>ชุมชนบ้านสวน</t>
  </si>
  <si>
    <t>name: &lt;br&gt;description: &lt;br&gt;Zone: กลุ่มเขตกรุงธนเหนือ&lt;br&gt;Population: 2570&lt;br&gt;District: เขตจอมทอง&lt;br&gt;Sub-dist.: แขวงจอมทอง&lt;br&gt;Contact P.: นางสาว ศศมล กวีกิจอําไพ&lt;br&gt;Tel.: 081-565-8907&lt;br&gt;Urgnt Need: -ต้องการหน้ากากอนามัย&lt;br&gt;-เขตแจกแอลกอฮอล์ให้แล้ว&lt;br&gt;Comm. Type: ชุมชนชานเมือง&lt;br&gt;Housholds: 239&lt;br&gt;DensityTH: หนาแน่นปานกลาง</t>
  </si>
  <si>
    <t>100.458682,13.689012,0</t>
  </si>
  <si>
    <t>นางสาว ศศมล กวีกิจอําไพ</t>
  </si>
  <si>
    <t>081-565-8907</t>
  </si>
  <si>
    <t>ชุมชนมัสยิดนูรุ้ลยากีน</t>
  </si>
  <si>
    <t>name: &lt;br&gt;description: &lt;br&gt;Zone: กลุ่มเขตกรุงธนเหนือ&lt;br&gt;Population: 2262&lt;br&gt;District: เขตจอมทอง&lt;br&gt;Sub-dist.: แขวงจอมทอง&lt;br&gt;Contact P.: นาย สุภาพ บูรณะศิล&lt;br&gt;Tel.: 084-973-6702&lt;br&gt;Urgnt Need: -ต้องการหน้ากากอนามัยและเจลล้างมือ &lt;br&gt;-มีกลุ่มเสี่ยงเยอะ&lt;br&gt;Comm. Type: ชุมชนเมือง&lt;br&gt;Housholds: 203&lt;br&gt;DensityTH: หนาแน่นปานกลาง</t>
  </si>
  <si>
    <t>100.477758,13.683388,0</t>
  </si>
  <si>
    <t>นาย สุภาพ บูรณะศิล</t>
  </si>
  <si>
    <t>084-973-6702</t>
  </si>
  <si>
    <t>ชุมชนโพธิ์แก้ว</t>
  </si>
  <si>
    <t>name: &lt;br&gt;description: &lt;br&gt;Zone: กลุ่มเขตกรุงธนเหนือ&lt;br&gt;Population: 2462&lt;br&gt;District: เขตจอมทอง&lt;br&gt;Sub-dist.: แขวงบางมด&lt;br&gt;Contact P.: นาย ไพโรจน์ คล้ายจันทร์&lt;br&gt;Tel.: 088-6959546&lt;br&gt;Urgnt Need: -ต้องการหน้ากากอนามัยและเจลล้างมือ &lt;br&gt;-มีฉีดพ่นน้ำยาฆ่าเชื้อในชุมชนและในวัดแล้ว&lt;br&gt;Comm. Type: &lt;br&gt;Housholds: &lt;br&gt;DensityTH: หนาแน่นปานกลาง</t>
  </si>
  <si>
    <t>100.486853,13.682871,0</t>
  </si>
  <si>
    <t>นาย ไพโรจน์ คล้ายจันทร์</t>
  </si>
  <si>
    <t>088-6959546</t>
  </si>
  <si>
    <t>ชุมชนซอยสุดเขต</t>
  </si>
  <si>
    <t>name: &lt;br&gt;description: &lt;br&gt;Zone: กลุ่มเขตกรุงธนเหนือ&lt;br&gt;Population: 2365&lt;br&gt;District: เขตจอมทอง&lt;br&gt;Sub-dist.: แขวงจอมทอง&lt;br&gt;Contact P.: นาง เจริญ รอดกระจับ&lt;br&gt;Tel.: 087-6933224&lt;br&gt;Urgnt Need: -ต้องการหน้ากากอนามัยและเจลล้างมือ&lt;br&gt;-ต้องการให้มีการฉีดพ่นยาฆ่าเชื้อในชุมชน&lt;br&gt;-ปัญหาเศรษฐกิจ ประกอบอาชีพลำบาก&lt;br&gt;Comm. Type: ชุมชนเมือง&lt;br&gt;Housholds: 380&lt;br&gt;DensityTH: หนาแน่นปานกลาง</t>
  </si>
  <si>
    <t>100.483229,13.686363,0</t>
  </si>
  <si>
    <t>นาง เจริญ รอดกระจับ</t>
  </si>
  <si>
    <t>087-6933224</t>
  </si>
  <si>
    <t>ชุมชนบางมดพัฒนา หมู่ 7</t>
  </si>
  <si>
    <t>name: &lt;br&gt;description: &lt;br&gt;Zone: กลุ่มเขตกรุงธนเหนือ&lt;br&gt;Population: 2185&lt;br&gt;District: เขตจอมทอง&lt;br&gt;Sub-dist.: แขวงบางมด&lt;br&gt;Contact P.: นาย สมศักดิ์ สรณวรรณ์&lt;br&gt;Tel.: 091-767-8928&lt;br&gt;Urgnt Need: ต้องการให้มีการฉีดพ่นยาฆ่าเชื้อในชุมชน&lt;br&gt;Comm. Type: ชุมชนเมือง&lt;br&gt;Housholds: 45&lt;br&gt;DensityTH: หนาแน่นปานกลาง</t>
  </si>
  <si>
    <t>100.468145,13.673643,0</t>
  </si>
  <si>
    <t>นาย สมศักดิ์ สรณวรรณ์</t>
  </si>
  <si>
    <t>091-767-8928</t>
  </si>
  <si>
    <t>ต้องการให้มีการฉีดพ่นยาฆ่าเชื้อในชุมชน</t>
  </si>
  <si>
    <t>ชุมชนสามง่ามพัฒนา</t>
  </si>
  <si>
    <t>name: &lt;br&gt;description: &lt;br&gt;Zone: กลุ่มเขตกรุงธนเหนือ&lt;br&gt;Population: 1928&lt;br&gt;District: เขตจอมทอง&lt;br&gt;Sub-dist.: แขวงบางมด&lt;br&gt;Contact P.: นาย ทรงวิทย์ ศรีอ้น&lt;br&gt;Tel.: 097-297-8323&lt;br&gt;Urgnt Need: -ต้องการหน้ากากอนามัยและเจลล้างมือ &lt;br&gt;-ปัญหาเศรษฐกิจ รายได้ลดลง&lt;br&gt;Comm. Type: ชุมชนชานเมือง&lt;br&gt;Housholds: 74&lt;br&gt;DensityTH: หนาแน่นน้อย</t>
  </si>
  <si>
    <t>100.469014,13.684718,0</t>
  </si>
  <si>
    <t>นาย ทรงวิทย์ ศรีอ้น</t>
  </si>
  <si>
    <t>097-297-8323</t>
  </si>
  <si>
    <t>ชุมชนร่วมพัฒนาเอกชัย 31</t>
  </si>
  <si>
    <t>name: &lt;br&gt;description: &lt;br&gt;Zone: กลุ่มเขตกรุงธนเหนือ&lt;br&gt;Population: 2699&lt;br&gt;District: เขตจอมทอง&lt;br&gt;Sub-dist.: แขวงบางขุนเทียน&lt;br&gt;Contact P.: นาย พะเชิญ ศรีสมุทร&lt;br&gt;Tel.: 089-5103328&lt;br&gt;Urgnt Need: &lt;br&gt;Comm. Type: ชุมชนเมือง&lt;br&gt;Housholds: 124&lt;br&gt;DensityTH: หนาแน่นปานกลาง</t>
  </si>
  <si>
    <t>100.453485,13.688462,0</t>
  </si>
  <si>
    <t>นาย พะเชิญ ศรีสมุทร</t>
  </si>
  <si>
    <t>089-5103328</t>
  </si>
  <si>
    <t>ชุมชนวัดสีสุก</t>
  </si>
  <si>
    <t>name: &lt;br&gt;description: &lt;br&gt;Zone: กลุ่มเขตกรุงธนเหนือ&lt;br&gt;Population: 2416&lt;br&gt;District: เขตจอมทอง&lt;br&gt;Sub-dist.: แขวงบางมด&lt;br&gt;Contact P.: นาง พรรณรายณ์ รอดปราณี&lt;br&gt;Tel.: 089-130-5914&lt;br&gt;Urgnt Need: ต้องการเงินเยียวยา จากรายได้ลดลง&lt;br&gt;Comm. Type: ชุมชนเมือง&lt;br&gt;Housholds: 63&lt;br&gt;DensityTH: หนาแน่นปานกลาง</t>
  </si>
  <si>
    <t>100.464927,13.679043,0</t>
  </si>
  <si>
    <t>นาง พรรณรายณ์ รอดปราณี</t>
  </si>
  <si>
    <t>089-130-5914</t>
  </si>
  <si>
    <t>ต้องการเงินเยียวยา จากรายได้ลดลง</t>
  </si>
  <si>
    <t>ชุมชนทิพย์สุวรรณ</t>
  </si>
  <si>
    <t>name: &lt;br&gt;description: &lt;br&gt;Zone: กลุ่มเขตกรุงธนเหนือ&lt;br&gt;Population: 2416&lt;br&gt;District: เขตจอมทอง&lt;br&gt;Sub-dist.: แขวงจอมทอง&lt;br&gt;Contact P.: นาง นิตยา เกิดชูชื่น&lt;br&gt;Tel.: 089-685-2530&lt;br&gt;Urgnt Need: &lt;br&gt;Comm. Type: ชุมชนเมือง&lt;br&gt;Housholds: 65&lt;br&gt;DensityTH: หนาแน่นปานกลาง</t>
  </si>
  <si>
    <t>100.471771,13.68492,0</t>
  </si>
  <si>
    <t>นาง นิตยา เกิดชูชื่น</t>
  </si>
  <si>
    <t>089-685-2530</t>
  </si>
  <si>
    <t>ชุมชนตลาดน้ำวัดไทร</t>
  </si>
  <si>
    <t>name: &lt;br&gt;description: &lt;br&gt;Zone: กลุ่มเขตกรุงธนเหนือ&lt;br&gt;Population: 2930&lt;br&gt;District: เขตจอมทอง&lt;br&gt;Sub-dist.: แขวงบางขุนเทียน&lt;br&gt;Contact P.: นาง ฉันทนา ปัญญายิ่งยง&lt;br&gt;Tel.: 098-449-5954&lt;br&gt;Urgnt Need: &lt;br&gt;Comm. Type: ชุมชนเมือง&lt;br&gt;Housholds: 252&lt;br&gt;DensityTH: หนาแน่นปานกลาง</t>
  </si>
  <si>
    <t>100.457605,13.689471,0</t>
  </si>
  <si>
    <t>นาง ฉันทนา ปัญญายิ่งยง</t>
  </si>
  <si>
    <t>098-449-5954</t>
  </si>
  <si>
    <t>ชุมชนสุขสันต์พัฒนาเอกชัย 26</t>
  </si>
  <si>
    <t>name: &lt;br&gt;description: &lt;br&gt;Zone: กลุ่มเขตกรุงธนเหนือ&lt;br&gt;Population: 2339&lt;br&gt;District: เขตจอมทอง&lt;br&gt;Sub-dist.: แขวงบางขุนเทียน&lt;br&gt;Contact P.: นาย จําเริญ ศรีบัวงาม&lt;br&gt;Tel.: 085-8303150&lt;br&gt;Urgnt Need: -ต้องการหน้ากากอนามัยและเจลล้างมือ &lt;br&gt;-มีฉีดพ่นน้ำยาฆ่าเชื้อแล้ว&lt;br&gt;-มีเขตมาแจกแอลกฮอล์แต่ไม่เพียงพอต่อคนในชุมชน&lt;br&gt;-ใช้ชีวิตลำบาก&lt;br&gt;Comm. Type: ชุมชนเมือง&lt;br&gt;Housholds: 57&lt;br&gt;DensityTH: หนาแน่นปานกลาง</t>
  </si>
  <si>
    <t>100.453287,13.692275,0</t>
  </si>
  <si>
    <t>นาย จําเริญ ศรีบัวงาม</t>
  </si>
  <si>
    <t>085-8303150</t>
  </si>
  <si>
    <t>ชุมชนซอยชัยวัฒน์ 10</t>
  </si>
  <si>
    <t>name: &lt;br&gt;description: &lt;br&gt;Zone: กลุ่มเขตกรุงธนเหนือ&lt;br&gt;Population: 2442&lt;br&gt;District: เขตจอมทอง&lt;br&gt;Sub-dist.: แขวงบางค้อ&lt;br&gt;Contact P.: นาง มยุเรศ ทองนนท์&lt;br&gt;Tel.: 087-091-9439&lt;br&gt;Urgnt Need: -ปัญหาเศรษฐกิจ ประกอบอาชีพลำบาก รายได้ลดลง&lt;br&gt;-ต้องการหน้ากากอนามัยและเจลล้างมือ &lt;br&gt;-ต้องการอาหารแห้ง&lt;br&gt;Comm. Type: ชุมชนเมือง&lt;br&gt;Housholds: 79&lt;br&gt;DensityTH: หนาแน่นปานกลาง</t>
  </si>
  <si>
    <t>100.470902,13.701004,0</t>
  </si>
  <si>
    <t>นาง มยุเรศ ทองนนท์</t>
  </si>
  <si>
    <t>087-091-9439</t>
  </si>
  <si>
    <t>ชุมชนวัดบางขุนเทียนนอก</t>
  </si>
  <si>
    <t>name: &lt;br&gt;description: &lt;br&gt;Zone: กลุ่มเขตกรุงธนเหนือ&lt;br&gt;Population: 3007&lt;br&gt;District: เขตจอมทอง&lt;br&gt;Sub-dist.: แขวงจอมทอง&lt;br&gt;Contact P.: นาย สุนทร กริชแก้วสิริ&lt;br&gt;Tel.: 089-233-0082&lt;br&gt;Urgnt Need: &lt;br&gt;Comm. Type: ชุมชนเมือง&lt;br&gt;Housholds: 180&lt;br&gt;DensityTH: หนาแน่นปานกลาง</t>
  </si>
  <si>
    <t>100.465473,13.697291,0</t>
  </si>
  <si>
    <t>นาย สุนทร กริชแก้วสิริ</t>
  </si>
  <si>
    <t>089-233-0082</t>
  </si>
  <si>
    <t>ชุมชนหลังตลาดวัดไทร</t>
  </si>
  <si>
    <t>name: &lt;br&gt;description: &lt;br&gt;Zone: กลุ่มเขตกรุงธนเหนือ&lt;br&gt;Population: 3110&lt;br&gt;District: เขตจอมทอง&lt;br&gt;Sub-dist.: แขวงบางขุนเทียน&lt;br&gt;Contact P.: นาย สมศักดิ์ ก่อเกียรติเจริญ&lt;br&gt;Tel.: 081-580-4962&lt;br&gt;Urgnt Need: -ต้องการหน้ากากอนามัยและเจลล้างมือ ให้ทั่วถึงในชุมชน&lt;br&gt;-มีฉีดพ่นน้ำยาฆ่าเชื้อแล้ว&lt;br&gt;Comm. Type: ชุมชนเมือง&lt;br&gt;Housholds: 124&lt;br&gt;DensityTH: หนาแน่นปานกลาง</t>
  </si>
  <si>
    <t>100.456293,13.689721,0</t>
  </si>
  <si>
    <t>นาย สมศักดิ์ ก่อเกียรติเจริญ</t>
  </si>
  <si>
    <t>081-580-4962</t>
  </si>
  <si>
    <t>ชุมชนบ้านขิง</t>
  </si>
  <si>
    <t>name: &lt;br&gt;description: &lt;br&gt;Zone: กลุ่มเขตกรุงธนใต้&lt;br&gt;Population: 1765&lt;br&gt;District: เขตบางแค&lt;br&gt;Sub-dist.: แขวงหลักสอง&lt;br&gt;Contact P.: นาย วิชิต ร้อยอําแพง&lt;br&gt;Tel.: &lt;br&gt;Urgnt Need: &lt;br&gt;Comm. Type: ชุมชนเมือง&lt;br&gt;Housholds: 256&lt;br&gt;DensityTH: หนาแน่นน้อย</t>
  </si>
  <si>
    <t>100.382834,13.68986,0</t>
  </si>
  <si>
    <t>เขตบางแค</t>
  </si>
  <si>
    <t>แขวงหลักสอง</t>
  </si>
  <si>
    <t>นาย วิชิต ร้อยอําแพง</t>
  </si>
  <si>
    <t>ชุมชนมีสุวรรณพัฒนา</t>
  </si>
  <si>
    <t>name: &lt;br&gt;description: &lt;br&gt;Zone: กลุ่มเขตกรุงธนใต้&lt;br&gt;Population: 850&lt;br&gt;District: เขตบางแค&lt;br&gt;Sub-dist.: แขวงหลักสอง&lt;br&gt;Contact P.: นาย อภิชาติ มีสุวรรณ&lt;br&gt;Tel.: 094-7583485&lt;br&gt;Urgnt Need: &lt;br&gt;Comm. Type: ชุมชนแออัด&lt;br&gt;Housholds: 70&lt;br&gt;DensityTH: หนาแน่นน้อย</t>
  </si>
  <si>
    <t>100.392519,13.683215,0</t>
  </si>
  <si>
    <t>นาย อภิชาติ มีสุวรรณ</t>
  </si>
  <si>
    <t>094-7583485</t>
  </si>
  <si>
    <t>ชุมชนคลองยายเทียบฝั่งเหนือ</t>
  </si>
  <si>
    <t>name: &lt;br&gt;description: &lt;br&gt;Zone: กลุ่มเขตกรุงธนใต้&lt;br&gt;Population: 2150&lt;br&gt;District: เขตบางแค&lt;br&gt;Sub-dist.: แขวงบางแคเหนือ&lt;br&gt;Contact P.: นาย เมตตา แก้วละเอียด&lt;br&gt;Tel.: &lt;br&gt;Urgnt Need: &lt;br&gt;Comm. Type: ชุมชนแออัด&lt;br&gt;Housholds: 56&lt;br&gt;DensityTH: หนาแน่นปานกลาง</t>
  </si>
  <si>
    <t>100.419357,13.714024,0</t>
  </si>
  <si>
    <t>แขวงบางแคเหนือ</t>
  </si>
  <si>
    <t>นาย เมตตา แก้วละเอียด</t>
  </si>
  <si>
    <t>ชุมชนนิมมานรดี</t>
  </si>
  <si>
    <t>name: &lt;br&gt;description: &lt;br&gt;Zone: กลุ่มเขตกรุงธนใต้&lt;br&gt;Population: 3328&lt;br&gt;District: เขตบางแค&lt;br&gt;Sub-dist.: แขวงบางแค&lt;br&gt;Contact P.: นาย ปรีชา บัวสาย&lt;br&gt;Tel.: 065-2258789&lt;br&gt;Urgnt Need: -ต้องการหน้ากากอนามัย แอลกอฮอล์ และเจลล้างมือ&lt;br&gt;-ต้องการให้มีการพ่นยาฆ่าเชื้อ&lt;br&gt;Comm. Type: ชุมชนแออัด&lt;br&gt;Housholds: 143&lt;br&gt;DensityTH: หนาแน่นปานกลาง</t>
  </si>
  <si>
    <t>100.425404,13.709651,0</t>
  </si>
  <si>
    <t>แขวงบางแค</t>
  </si>
  <si>
    <t>นาย ปรีชา บัวสาย</t>
  </si>
  <si>
    <t>065-2258789</t>
  </si>
  <si>
    <t>ชุมชนยิ้มประยูร</t>
  </si>
  <si>
    <t>name: &lt;br&gt;description: &lt;br&gt;Zone: กลุ่มเขตกรุงธนใต้&lt;br&gt;Population: 2362&lt;br&gt;District: เขตบางแค&lt;br&gt;Sub-dist.: แขวงบางแค&lt;br&gt;Contact P.: นาง จันตรี เศรษฐีหมุด&lt;br&gt;Tel.: 089-6639686&lt;br&gt;Urgnt Need: &lt;br&gt;Comm. Type: ชุมชนแออัด&lt;br&gt;Housholds: 74&lt;br&gt;DensityTH: หนาแน่นปานกลาง</t>
  </si>
  <si>
    <t>100.425174,13.694834,0</t>
  </si>
  <si>
    <t>นาง จันตรี เศรษฐีหมุด</t>
  </si>
  <si>
    <t>089-6639686</t>
  </si>
  <si>
    <t>name: &lt;br&gt;description: &lt;br&gt;Zone: กลุ่มเขตกรุงธนใต้&lt;br&gt;Population: 2041&lt;br&gt;District: เขตบางแค&lt;br&gt;Sub-dist.: แขวงบางแค&lt;br&gt;Contact P.: นาย ประสาน ยิ่งสกุล&lt;br&gt;Tel.: &lt;br&gt;Urgnt Need: &lt;br&gt;Comm. Type: ชุมชนแออัด&lt;br&gt;Housholds: 110&lt;br&gt;DensityTH: หนาแน่นปานกลาง</t>
  </si>
  <si>
    <t>100.422457,13.690262,0</t>
  </si>
  <si>
    <t>ชุมชนหลังโรงเรียนสากลศึกษา</t>
  </si>
  <si>
    <t>name: &lt;br&gt;description: &lt;br&gt;Zone: กลุ่มเขตกรุงธนใต้&lt;br&gt;Population: 2190&lt;br&gt;District: เขตบางแค&lt;br&gt;Sub-dist.: แขวงบางแค&lt;br&gt;Contact P.: นาย ไพบูลย์ สันทิศ&lt;br&gt;Tel.: &lt;br&gt;Urgnt Need: &lt;br&gt;Comm. Type: ชุมชนแออัด&lt;br&gt;Housholds: 50&lt;br&gt;DensityTH: หนาแน่นปานกลาง</t>
  </si>
  <si>
    <t>100.423034,13.707168,0</t>
  </si>
  <si>
    <t>นาย ไพบูลย์ สันทิศ</t>
  </si>
  <si>
    <t>ชุมชนคลองยายเทียบฝั่งใต้</t>
  </si>
  <si>
    <t>name: &lt;br&gt;description: &lt;br&gt;Zone: กลุ่มเขตกรุงธนใต้&lt;br&gt;Population: 2262&lt;br&gt;District: เขตบางแค&lt;br&gt;Sub-dist.: แขวงบางแค&lt;br&gt;Contact P.: นาย ลิขิต แตงจั่น&lt;br&gt;Tel.: 085-3857043&lt;br&gt;Urgnt Need: &lt;br&gt;Comm. Type: ชุมชนแออัด&lt;br&gt;Housholds: 103&lt;br&gt;DensityTH: หนาแน่นปานกลาง</t>
  </si>
  <si>
    <t>100.418522,13.71037,0</t>
  </si>
  <si>
    <t>นาย ลิขิต แตงจั่น</t>
  </si>
  <si>
    <t>085-3857043</t>
  </si>
  <si>
    <t>ชุมชนเลียบคลองทวีวัฒนา</t>
  </si>
  <si>
    <t>name: &lt;br&gt;description: &lt;br&gt;Zone: กลุ่มเขตกรุงธนใต้&lt;br&gt;Population: 2320&lt;br&gt;District: เขตบางแค&lt;br&gt;Sub-dist.: แขวงบางแคเหนือ&lt;br&gt;Contact P.: นาง นวล อ่วมเปี่ยม&lt;br&gt;Tel.: &lt;br&gt;Urgnt Need: &lt;br&gt;Comm. Type: ชุมชนแออัด&lt;br&gt;Housholds: 150&lt;br&gt;DensityTH: หนาแน่นปานกลาง</t>
  </si>
  <si>
    <t>100.371439,13.714674,0</t>
  </si>
  <si>
    <t>นาง นวล อ่วมเปี่ยม</t>
  </si>
  <si>
    <t>ชุมชนวัดพรหมสุวรรณสามัคคี</t>
  </si>
  <si>
    <t>name: &lt;br&gt;description: &lt;br&gt;Zone: กลุ่มเขตกรุงธนใต้&lt;br&gt;Population: 2423&lt;br&gt;District: เขตบางแค&lt;br&gt;Sub-dist.: แขวงบางไผ่&lt;br&gt;Contact P.: นาย คํารณ ผลัดรื่น&lt;br&gt;Tel.: &lt;br&gt;Urgnt Need: &lt;br&gt;Comm. Type: ชุมชนชานเมือง&lt;br&gt;Housholds: 262&lt;br&gt;DensityTH: หนาแน่นปานกลาง</t>
  </si>
  <si>
    <t>100.368218,13.728591,0</t>
  </si>
  <si>
    <t>แขวงบางไผ่</t>
  </si>
  <si>
    <t>นาย คํารณ ผลัดรื่น</t>
  </si>
  <si>
    <t>ชุมชนเลียบคลองบางแค</t>
  </si>
  <si>
    <t>name: &lt;br&gt;description: &lt;br&gt;Zone: กลุ่มเขตกรุงธนใต้&lt;br&gt;Population: 1957&lt;br&gt;District: เขตบางแค&lt;br&gt;Sub-dist.: แขวงหลักสอง&lt;br&gt;Contact P.: นาย สวง คุ้มโภคา&lt;br&gt;Tel.: 02-4133957-&lt;br&gt;Urgnt Need: ต้องการให้มีการพ่นยาฆ่าเชื้อ&lt;br&gt;Comm. Type: ชุมชนแออัด&lt;br&gt;Housholds: 49&lt;br&gt;DensityTH: หนาแน่นน้อย</t>
  </si>
  <si>
    <t>100.391702,13.702821,0</t>
  </si>
  <si>
    <t>นาย สวง คุ้มโภคา</t>
  </si>
  <si>
    <t>02-4133957-</t>
  </si>
  <si>
    <t>ชุมชนปู่เย็นย่าคำยังอยู่</t>
  </si>
  <si>
    <t>name: &lt;br&gt;description: &lt;br&gt;Zone: กลุ่มเขตกรุงธนใต้&lt;br&gt;Population: 1861&lt;br&gt;District: เขตบางแค&lt;br&gt;Sub-dist.: แขวงหลักสอง&lt;br&gt;Contact P.: นาง รชาดา รอดจากภัย&lt;br&gt;Tel.: 085-9096281&lt;br&gt;Urgnt Need: &lt;br&gt;Comm. Type: &lt;br&gt;Housholds: &lt;br&gt;DensityTH: หนาแน่นน้อย</t>
  </si>
  <si>
    <t>100.384876,13.703942,0</t>
  </si>
  <si>
    <t>นาง รชาดา รอดจากภัย</t>
  </si>
  <si>
    <t>085-9096281</t>
  </si>
  <si>
    <t>ชุมชนเจิมจิตต์</t>
  </si>
  <si>
    <t>name: &lt;br&gt;description: &lt;br&gt;Zone: กลุ่มเขตกรุงธนใต้&lt;br&gt;Population: 2246&lt;br&gt;District: เขตบางแค&lt;br&gt;Sub-dist.: แขวงหลักสอง&lt;br&gt;Contact P.: นาย เต้ย ภูฆัง&lt;br&gt;Tel.: &lt;br&gt;Urgnt Need: &lt;br&gt;Comm. Type: ชุมชนแออัด&lt;br&gt;Housholds: 50&lt;br&gt;DensityTH: หนาแน่นปานกลาง</t>
  </si>
  <si>
    <t>100.39026,13.696918,0</t>
  </si>
  <si>
    <t>นาย เต้ย ภูฆัง</t>
  </si>
  <si>
    <t>ชุมชนชาววัดม่วง</t>
  </si>
  <si>
    <t>name: &lt;br&gt;description: &lt;br&gt;Zone: กลุ่มเขตกรุงธนใต้&lt;br&gt;Population: 1636&lt;br&gt;District: เขตบางแค&lt;br&gt;Sub-dist.: แขวงหลักสอง&lt;br&gt;Contact P.: นาง ซ่อนกลิ่น เข่งเจริญ&lt;br&gt;Tel.: &lt;br&gt;Urgnt Need: &lt;br&gt;Comm. Type: ชุมชนแออัด&lt;br&gt;Housholds: 74&lt;br&gt;DensityTH: หนาแน่นน้อย</t>
  </si>
  <si>
    <t>100.392066,13.694276,0</t>
  </si>
  <si>
    <t>นาง ซ่อนกลิ่น เข่งเจริญ</t>
  </si>
  <si>
    <t>name: &lt;br&gt;description: &lt;br&gt;Zone: กลุ่มเขตกรุงธนใต้&lt;br&gt;Population: 1347&lt;br&gt;District: เขตบางแค&lt;br&gt;Sub-dist.: แขวงหลักสอง&lt;br&gt;Contact P.: นาง เพ็ญศรี สมแสง&lt;br&gt;Tel.: 087-823-4012&lt;br&gt;Urgnt Need: &lt;br&gt;Comm. Type: ชุมชนเมือง&lt;br&gt;Housholds: 251&lt;br&gt;DensityTH: หนาแน่นน้อย</t>
  </si>
  <si>
    <t>100.392972,13.69342,0</t>
  </si>
  <si>
    <t>ชุมชนพุ่มพวง</t>
  </si>
  <si>
    <t>name: &lt;br&gt;description: &lt;br&gt;Zone: กลุ่มเขตกรุงธนใต้&lt;br&gt;Population: 2647&lt;br&gt;District: เขตบางแค&lt;br&gt;Sub-dist.: แขวงบางแคเหนือ&lt;br&gt;Contact P.: นาย ศิลป์ จันทะโร&lt;br&gt;Tel.: 081-9210369&lt;br&gt;Urgnt Need: &lt;br&gt;Comm. Type: ชุมชนแออัด&lt;br&gt;Housholds: 68&lt;br&gt;DensityTH: หนาแน่นปานกลาง</t>
  </si>
  <si>
    <t>100.414024,13.715528,0</t>
  </si>
  <si>
    <t>นาย ศิลป์ จันทะโร</t>
  </si>
  <si>
    <t>081-9210369</t>
  </si>
  <si>
    <t>ชุมชนโรงเรียนราชวินิตประถมบางแค</t>
  </si>
  <si>
    <t>name: &lt;br&gt;description: &lt;br&gt;Zone: กลุ่มเขตกรุงธนใต้&lt;br&gt;Population: 2111&lt;br&gt;District: เขตบางแค&lt;br&gt;Sub-dist.: แขวงบางแคเหนือ&lt;br&gt;Contact P.: นาง บุญล้อม ไกรศรี&lt;br&gt;Tel.: 089-2089628&lt;br&gt;Urgnt Need: ต้องการหน้ากากอนามัยและเจลล้างมือ&lt;br&gt;Comm. Type: ชุมชนแออัด&lt;br&gt;Housholds: 120&lt;br&gt;DensityTH: หนาแน่นปานกลาง</t>
  </si>
  <si>
    <t>100.422347,13.717123,0</t>
  </si>
  <si>
    <t>นาง บุญล้อม ไกรศรี</t>
  </si>
  <si>
    <t>089-2089628</t>
  </si>
  <si>
    <t>ชุมชนรวมใจริมคลอง หมู่ 3</t>
  </si>
  <si>
    <t>name: &lt;br&gt;description: &lt;br&gt;Zone: กลุ่มเขตกรุงธนใต้&lt;br&gt;Population: 3609&lt;br&gt;District: เขตบางแค&lt;br&gt;Sub-dist.: แขวงบางแคเหนือ&lt;br&gt;Contact P.: นาย เชิดศักดิ์ พาระพงษ์&lt;br&gt;Tel.: 095-8761787&lt;br&gt;Urgnt Need: &lt;br&gt;Comm. Type: ชุมชนแออัด&lt;br&gt;Housholds: 172&lt;br&gt;DensityTH: หนาแน่นปานกลาง</t>
  </si>
  <si>
    <t>100.425317,13.716601,0</t>
  </si>
  <si>
    <t>นาย เชิดศักดิ์ พาระพงษ์</t>
  </si>
  <si>
    <t>095-8761787</t>
  </si>
  <si>
    <t>ชุมชนงามปัญจะ</t>
  </si>
  <si>
    <t>name: &lt;br&gt;description: &lt;br&gt;Zone: กลุ่มเขตกรุงธนใต้&lt;br&gt;Population: 2174&lt;br&gt;District: เขตบางแค&lt;br&gt;Sub-dist.: แขวงบางแค&lt;br&gt;Contact P.: นาย ประชุม ยิ่งสกุล&lt;br&gt;Tel.: &lt;br&gt;Urgnt Need: &lt;br&gt;Comm. Type: ชุมชนแออัด&lt;br&gt;Housholds: 90&lt;br&gt;DensityTH: หนาแน่นปานกลาง</t>
  </si>
  <si>
    <t>100.42537,13.691084,0</t>
  </si>
  <si>
    <t>นาย ประชุม ยิ่งสกุล</t>
  </si>
  <si>
    <t>ชุมชนซอยพึ่งธรรม</t>
  </si>
  <si>
    <t>name: &lt;br&gt;description: &lt;br&gt;Zone: กลุ่มเขตกรุงธนใต้&lt;br&gt;Population: 2503&lt;br&gt;District: เขตบางแค&lt;br&gt;Sub-dist.: แขวงบางแค&lt;br&gt;Contact P.: นางสาว เบญจมาศ พึ่งธรรม&lt;br&gt;Tel.: &lt;br&gt;Urgnt Need: &lt;br&gt;Comm. Type: ชุมชนแออัด&lt;br&gt;Housholds: 56&lt;br&gt;DensityTH: หนาแน่นปานกลาง</t>
  </si>
  <si>
    <t>100.413963,13.710554,0</t>
  </si>
  <si>
    <t>นางสาว เบญจมาศ พึ่งธรรม</t>
  </si>
  <si>
    <t>ชุมชนกระถินทอง</t>
  </si>
  <si>
    <t>name: &lt;br&gt;description: &lt;br&gt;Zone: กลุ่มเขตกรุงธนใต้&lt;br&gt;Population: 2134&lt;br&gt;District: เขตบางแค&lt;br&gt;Sub-dist.: แขวงบางแค&lt;br&gt;Contact P.: นาย ณัฐพล ม่วงชุ่ม&lt;br&gt;Tel.: 094-1239363&lt;br&gt;Urgnt Need: &lt;br&gt;Comm. Type: ชุมชนแออัด&lt;br&gt;Housholds: 60&lt;br&gt;DensityTH: หนาแน่นปานกลาง</t>
  </si>
  <si>
    <t>100.408837,13.709853,0</t>
  </si>
  <si>
    <t>นาย ณัฐพล ม่วงชุ่ม</t>
  </si>
  <si>
    <t>094-1239363</t>
  </si>
  <si>
    <t>ชุมชนทองพูนพัฒนา</t>
  </si>
  <si>
    <t>name: &lt;br&gt;description: &lt;br&gt;Zone: กลุ่มเขตกรุงธนใต้&lt;br&gt;Population: 2262&lt;br&gt;District: เขตบางแค&lt;br&gt;Sub-dist.: แขวงบางไผ่&lt;br&gt;Contact P.: จ.ส.อ. สุวรรณ เสือสุข&lt;br&gt;Tel.: 081-4424855&lt;br&gt;Urgnt Need: -ต้องการหน้ากากอนามัยและเจลล้างมือ&lt;br&gt;-ต้องการให้มีการพ่นยาฆ่าเชื้อ&lt;br&gt;Comm. Type: ชุมชนชานเมือง&lt;br&gt;Housholds: 415&lt;br&gt;DensityTH: หนาแน่นปานกลาง</t>
  </si>
  <si>
    <t>100.397317,13.746641,0</t>
  </si>
  <si>
    <t>จ.ส.อ. สุวรรณ เสือสุข</t>
  </si>
  <si>
    <t>081-4424855</t>
  </si>
  <si>
    <t>ชุมชนเจริญแพทย์</t>
  </si>
  <si>
    <t>name: &lt;br&gt;description: &lt;br&gt;Zone: กลุ่มเขตกรุงธนใต้&lt;br&gt;Population: 1684&lt;br&gt;District: เขตบางแค&lt;br&gt;Sub-dist.: แขวงบางไผ่&lt;br&gt;Contact P.: นาง กรรณิกา แก้วบุญเรือง&lt;br&gt;Tel.: 085-2375843&lt;br&gt;Urgnt Need: ต้องการให้มีการพ่นยาฆ่าเชื้อ&lt;br&gt;Comm. Type: ชุมชนแออัด&lt;br&gt;Housholds: 150&lt;br&gt;DensityTH: หนาแน่นน้อย</t>
  </si>
  <si>
    <t>100.385204,13.737633,0</t>
  </si>
  <si>
    <t>นาง กรรณิกา แก้วบุญเรือง</t>
  </si>
  <si>
    <t>085-2375843</t>
  </si>
  <si>
    <t>ชุมชนนครลุง</t>
  </si>
  <si>
    <t>name: &lt;br&gt;description: &lt;br&gt;Zone: กลุ่มเขตกรุงธนใต้&lt;br&gt;Population: 1813&lt;br&gt;District: เขตบางแค&lt;br&gt;Sub-dist.: แขวงบางไผ่&lt;br&gt;Contact P.: นาง นงนภัสฑ์ ยินดียม&lt;br&gt;Tel.: 083-4340975&lt;br&gt;Urgnt Need: ต้องการหน้ากากอนามัย แอลกอฮอล์ และเจลล้างมือ&lt;br&gt;Comm. Type: ชุมชนชานเมือง&lt;br&gt;Housholds: 168&lt;br&gt;DensityTH: หนาแน่นน้อย</t>
  </si>
  <si>
    <t>100.383054,13.734932,0</t>
  </si>
  <si>
    <t>นาง นงนภัสฑ์ ยินดียม</t>
  </si>
  <si>
    <t>083-4340975</t>
  </si>
  <si>
    <t>ชุมชนศิริเกษม 1</t>
  </si>
  <si>
    <t>name: &lt;br&gt;description: &lt;br&gt;Zone: กลุ่มเขตกรุงธนใต้&lt;br&gt;Population: 749&lt;br&gt;District: เขตบางแค&lt;br&gt;Sub-dist.: แขวงบางไผ่&lt;br&gt;Contact P.: นาย วิศิษฐ์ โรจนสังวรณ์&lt;br&gt;Tel.: 066-1289594&lt;br&gt;Urgnt Need: &lt;br&gt;Comm. Type: ชุมชนเมือง&lt;br&gt;Housholds: 132&lt;br&gt;DensityTH: หนาแน่นน้อย</t>
  </si>
  <si>
    <t>100.357599,13.743733,0</t>
  </si>
  <si>
    <t>นาย วิศิษฐ์ โรจนสังวรณ์</t>
  </si>
  <si>
    <t>066-1289594</t>
  </si>
  <si>
    <t>ชุมชนข้างโรงพยาบาลราชพิพัฒน์</t>
  </si>
  <si>
    <t>name: &lt;br&gt;description: &lt;br&gt;Zone: กลุ่มเขตกรุงธนใต้&lt;br&gt;Population: 3032&lt;br&gt;District: เขตบางแค&lt;br&gt;Sub-dist.: แขวงบางไผ่&lt;br&gt;Contact P.: นางสาว วลี ทิมประทุม&lt;br&gt;Tel.: 085-1634464&lt;br&gt;Urgnt Need: -ต้องการหน้ากากอนามัย&lt;br&gt;-ต้องการให้มีการพ่นยาฆ่าเชื้อ&lt;br&gt;Comm. Type: ชุมชนชานเมือง&lt;br&gt;Housholds: 156&lt;br&gt;DensityTH: หนาแน่นปานกลาง</t>
  </si>
  <si>
    <t>100.3713,13.73239,0</t>
  </si>
  <si>
    <t>นางสาว วลี ทิมประทุม</t>
  </si>
  <si>
    <t>085-1634464</t>
  </si>
  <si>
    <t>ชุมชนนครแสงเพชร</t>
  </si>
  <si>
    <t>name: &lt;br&gt;description: &lt;br&gt;Zone: กลุ่มเขตกรุงธนใต้&lt;br&gt;Population: 2583&lt;br&gt;District: เขตบางแค&lt;br&gt;Sub-dist.: แขวงบางแคเหนือ&lt;br&gt;Contact P.: นาย เกษม ละอองแก้ว&lt;br&gt;Tel.: 089-5276782&lt;br&gt;Urgnt Need: ต้องการให้มีการพ่นยาฆ่าเชื้อ&lt;br&gt;Comm. Type: ชุมชนแออัด&lt;br&gt;Housholds: 100&lt;br&gt;DensityTH: หนาแน่นปานกลาง</t>
  </si>
  <si>
    <t>100.416418,13.719769,0</t>
  </si>
  <si>
    <t>นาย เกษม ละอองแก้ว</t>
  </si>
  <si>
    <t>089-5276782</t>
  </si>
  <si>
    <t>ชุมชนริมคลองราชมนตรี</t>
  </si>
  <si>
    <t>name: &lt;br&gt;description: &lt;br&gt;Zone: กลุ่มเขตกรุงธนใต้&lt;br&gt;Population: 3613&lt;br&gt;District: เขตบางแค&lt;br&gt;Sub-dist.: แขวงบางแคเหนือ&lt;br&gt;Contact P.: นาย ชูชติ วัยระตา&lt;br&gt;Tel.: &lt;br&gt;Urgnt Need: &lt;br&gt;Comm. Type: ชุมชนแออัด&lt;br&gt;Housholds: 147&lt;br&gt;DensityTH: หนาแน่นปานกลาง</t>
  </si>
  <si>
    <t>100.424964,13.715639,0</t>
  </si>
  <si>
    <t>นาย ชูชติ วัยระตา</t>
  </si>
  <si>
    <t>ชุมชนเกษตรรุ่งเรืองทรัพย์</t>
  </si>
  <si>
    <t>name: &lt;br&gt;description: &lt;br&gt;Zone: กลุ่มเขตกรุงธนใต้&lt;br&gt;Population: 1989&lt;br&gt;District: เขตบางแค&lt;br&gt;Sub-dist.: แขวงหลักสอง&lt;br&gt;Contact P.: นาย จวน เจี่ยฮะสูน&lt;br&gt;Tel.: 062-4474529&lt;br&gt;Urgnt Need: -ต้องการหน้ากากอนามัยและแอลกอฮอล์&lt;br&gt;-ต้องการให้มีการพ่นยาฆ่าเชื้อ&lt;br&gt;Comm. Type: &lt;br&gt;Housholds: &lt;br&gt;DensityTH: หนาแน่นน้อย</t>
  </si>
  <si>
    <t>100.392729,13.69692,0</t>
  </si>
  <si>
    <t>นาย จวน เจี่ยฮะสูน</t>
  </si>
  <si>
    <t>062-4474529</t>
  </si>
  <si>
    <t>ชุมชนเคหะชุมชนดินแดง (แฟลต 1 - 20)</t>
  </si>
  <si>
    <t>name: &lt;br&gt;description: &lt;br&gt;Zone: กลุ่มเขตกรุงเทพกลาง&lt;br&gt;Population: 4255&lt;br&gt;District: เขตดินแดง&lt;br&gt;Sub-dist.: แขวงดินแดง&lt;br&gt;Contact P.: นางสาว ศิริเพ็ญ สาปน&lt;br&gt;Tel.: 080-943-5902&lt;br&gt;Urgnt Need: -ต้องการเจลล้างมือและน้ำยาฆ่าเชื้อ &lt;br&gt;-ต้องการอาหารจำพวก ข้าวสาร ไข่ น้ำมันพืช น้ำดื่ม &lt;br&gt;-ต้องการยารักษาโรค&lt;br&gt;Comm. Type: &lt;br&gt;Housholds: &lt;br&gt;DensityTH: หนาแน่นมาก</t>
  </si>
  <si>
    <t>100.553103,13.758512,0</t>
  </si>
  <si>
    <t>เขตดินแดง</t>
  </si>
  <si>
    <t>แขวงดินแดง</t>
  </si>
  <si>
    <t>นางสาว ศิริเพ็ญ สาปน</t>
  </si>
  <si>
    <t>080-943-5902</t>
  </si>
  <si>
    <t>ชุมชนเคหะชุมชนดินแดง (แฟลต 21 - 32)</t>
  </si>
  <si>
    <t>name: &lt;br&gt;description: &lt;br&gt;Zone: กลุ่มเขตกรุงเทพกลาง&lt;br&gt;Population: 1408&lt;br&gt;District: เขตดินแดง&lt;br&gt;Sub-dist.: แขวงดินแดง&lt;br&gt;Contact P.: นาย ประสิทธิ์ วรรณโชคชัย&lt;br&gt;Tel.: 086-996-2486&lt;br&gt;Urgnt Need: -ต้องการเจลล้างมือ หน้ากากอนามัย และน้ำยาฆ่าเชื้อ&lt;br&gt;-ต้องการอาหารจำพวก ข้าวสาร ไข่ น้ำมันพืช&lt;br&gt;Comm. Type: &lt;br&gt;Housholds: &lt;br&gt;DensityTH: หนาแน่นน้อย</t>
  </si>
  <si>
    <t>100.550417,13.766776,0</t>
  </si>
  <si>
    <t>นาย ประสิทธิ์ วรรณโชคชัย</t>
  </si>
  <si>
    <t>086-996-2486</t>
  </si>
  <si>
    <t>ชุมชนซอยแม่เนี้ยวแยก 2</t>
  </si>
  <si>
    <t>name: &lt;br&gt;description: &lt;br&gt;Zone: กลุ่มเขตกรุงเทพกลาง&lt;br&gt;Population: 5922&lt;br&gt;District: เขตดินแดง&lt;br&gt;Sub-dist.: แขวงดินแดง&lt;br&gt;Contact P.: นาย น้อย บัวขาว&lt;br&gt;Tel.: 086-8899869&lt;br&gt;Urgnt Need: -ต้องการเจลล้างมือ&lt;br&gt;-ต้องการอาหารแห้ง&lt;br&gt;Comm. Type: &lt;br&gt;Housholds: &lt;br&gt;DensityTH: หนาแน่นมาก</t>
  </si>
  <si>
    <t>100.559263,13.772631,0</t>
  </si>
  <si>
    <t>นาย น้อย บัวขาว</t>
  </si>
  <si>
    <t>086-8899869</t>
  </si>
  <si>
    <t>ชุมชนซอยผาสุข</t>
  </si>
  <si>
    <t>name: &lt;br&gt;description: &lt;br&gt;Zone: กลุ่มเขตกรุงเทพกลาง&lt;br&gt;Population: 5964&lt;br&gt;District: เขตดินแดง&lt;br&gt;Sub-dist.: แขวงดินแดง&lt;br&gt;Contact P.: นาย วีระพงศ์ คงเรือง&lt;br&gt;Tel.: 081-626-7282&lt;br&gt;Urgnt Need: -ต้องการเจลล้างมือและหน้ากากอนามัย&lt;br&gt;-ต้องการอาหารแห้ง&lt;br&gt;Comm. Type: &lt;br&gt;Housholds: &lt;br&gt;DensityTH: หนาแน่นมาก</t>
  </si>
  <si>
    <t>100.565806,13.771506,0</t>
  </si>
  <si>
    <t>นาย วีระพงศ์ คงเรือง</t>
  </si>
  <si>
    <t>081-626-7282</t>
  </si>
  <si>
    <t>ชุมชนซอยแสนสุข</t>
  </si>
  <si>
    <t>name: &lt;br&gt;description: &lt;br&gt;Zone: กลุ่มเขตกรุงเทพกลาง&lt;br&gt;Population: 6668&lt;br&gt;District: เขตดินแดง&lt;br&gt;Sub-dist.: แขวงดินแดง&lt;br&gt;Contact P.: นาง เพทาย ปทุมจันทรัตน์&lt;br&gt;Tel.: 081-8196440&lt;br&gt;Urgnt Need: -ต้องการเจลล้างมือ&lt;br&gt;-ต้องการอาหารแห้ง ข้าวสาร&lt;br&gt;-ต้องการเครื่องตรวจวัดอุณหภูมิ&lt;br&gt;Comm. Type: ชุมชนเมือง&lt;br&gt;Housholds: 260&lt;br&gt;DensityTH: แออัด</t>
  </si>
  <si>
    <t>100.564324,13.774083,0</t>
  </si>
  <si>
    <t>นาง เพทาย ปทุมจันทรัตน์</t>
  </si>
  <si>
    <t>081-8196440</t>
  </si>
  <si>
    <t>ชุมชนซอยเพิ่มสินสมบูรณ์สุข</t>
  </si>
  <si>
    <t>name: &lt;br&gt;description: &lt;br&gt;Zone: กลุ่มเขตกรุงเทพกลาง&lt;br&gt;Population: 6502&lt;br&gt;District: เขตดินแดง&lt;br&gt;Sub-dist.: แขวงดินแดง&lt;br&gt;Contact P.: นาง ณภัทธิรา จุลินทร&lt;br&gt;Tel.: 085-0679567&lt;br&gt;Urgnt Need: -ต้องการเจลล้างมือ&lt;br&gt;-ต้องการอาหารแห้ง&lt;br&gt;Comm. Type: &lt;br&gt;Housholds: &lt;br&gt;DensityTH: แออัด</t>
  </si>
  <si>
    <t>100.562578,13.777075,0</t>
  </si>
  <si>
    <t>นาง ณภัทธิรา จุลินทร</t>
  </si>
  <si>
    <t>085-0679567</t>
  </si>
  <si>
    <t>ชุมชนซอยกุนนที</t>
  </si>
  <si>
    <t>name: &lt;br&gt;description: &lt;br&gt;Zone: กลุ่มเขตกรุงเทพกลาง&lt;br&gt;Population: 6292&lt;br&gt;District: เขตดินแดง&lt;br&gt;Sub-dist.: แขวงดินแดง&lt;br&gt;Contact P.: นาย ศุภชัย บุญเลิศ&lt;br&gt;Tel.: 084-5467766&lt;br&gt;Urgnt Need: -ต้องการเจลล้างมือ&lt;br&gt;-ต้องการอาหารแห้ง ข้าวสาร น้ำดื่ม&lt;br&gt;Comm. Type: ชุมชนเมือง&lt;br&gt;Housholds: 96&lt;br&gt;DensityTH: แออัด</t>
  </si>
  <si>
    <t>100.572212,13.780696,0</t>
  </si>
  <si>
    <t>นาย ศุภชัย บุญเลิศ</t>
  </si>
  <si>
    <t>084-5467766</t>
  </si>
  <si>
    <t>ชุมชนซอยสมบูรณ์พัฒนา 2</t>
  </si>
  <si>
    <t>name: &lt;br&gt;description: &lt;br&gt;Zone: กลุ่มเขตกรุงเทพกลาง&lt;br&gt;Population: 6833&lt;br&gt;District: เขตดินแดง&lt;br&gt;Sub-dist.: แขวงดินแดง&lt;br&gt;Contact P.: นางสาว วชิราภรณ์ ด้วงพรหม&lt;br&gt;Tel.: 065-5942725&lt;br&gt;Urgnt Need: -ต้องการเจลล้างมือและน้ำยาฆ่าเชื้อ &lt;br&gt;-ต้องการอาหารแห้ง&lt;br&gt;Comm. Type: ชุมชนแออัด&lt;br&gt;Housholds: 53&lt;br&gt;DensityTH: แออัด</t>
  </si>
  <si>
    <t>100.564408,13.780465,0</t>
  </si>
  <si>
    <t>นางสาว วชิราภรณ์ ด้วงพรหม</t>
  </si>
  <si>
    <t>065-5942725</t>
  </si>
  <si>
    <t>ชุมชนซอยสุพรรณิการ์ 2</t>
  </si>
  <si>
    <t>name: &lt;br&gt;description: &lt;br&gt;Zone: กลุ่มเขตกรุงเทพกลาง&lt;br&gt;Population: 7206&lt;br&gt;District: เขตดินแดง&lt;br&gt;Sub-dist.: แขวงดินแดง&lt;br&gt;Contact P.: นาง เทียม นาคน้อย&lt;br&gt;Tel.: -&lt;br&gt;Urgnt Need: &lt;br&gt;Comm. Type: ชุมชนแออัด&lt;br&gt;Housholds: 67&lt;br&gt;DensityTH: แออัด</t>
  </si>
  <si>
    <t>100.565151,13.781163,0</t>
  </si>
  <si>
    <t>นาง เทียม นาคน้อย</t>
  </si>
  <si>
    <t>ชุมชนซอยอินทามระ 55</t>
  </si>
  <si>
    <t>name: &lt;br&gt;description: &lt;br&gt;Zone: กลุ่มเขตกรุงเทพกลาง&lt;br&gt;Population: 8366&lt;br&gt;District: เขตดินแดง&lt;br&gt;Sub-dist.: แขวงดินแดง&lt;br&gt;Contact P.: นาย พิจิตร ฟุ้งสวาท&lt;br&gt;Tel.: 089-825-3002&lt;br&gt;Urgnt Need: -ต้องการเจลล้างมือ&lt;br&gt;-ต้องการของใช้ในบ้านที่จำเป็น เช่น ข้าวสาร ไข่ น้ำมัน น้ำปลา พริกแห้ง ปลากระป๋อง&lt;br&gt;Comm. Type: ชุมชนแออัด&lt;br&gt;Housholds: 90&lt;br&gt;DensityTH: แออัด</t>
  </si>
  <si>
    <t>100.569227,13.782662,0</t>
  </si>
  <si>
    <t>นาย พิจิตร ฟุ้งสวาท</t>
  </si>
  <si>
    <t>089-825-3002</t>
  </si>
  <si>
    <t>ชุมชนริมคลองบางซื่อซอยโชคชัยร่วมมิตร แยก 2 - 4</t>
  </si>
  <si>
    <t>name: &lt;br&gt;description: &lt;br&gt;Zone: กลุ่มเขตกรุงเทพกลาง&lt;br&gt;Population: 7206&lt;br&gt;District: เขตดินแดง&lt;br&gt;Sub-dist.: แขวงดินแดง&lt;br&gt;Contact P.: นาย วิเชียร ท้วมรอด&lt;br&gt;Tel.: 094-8949797&lt;br&gt;Urgnt Need: -ต้องการเจลล้างมือและน้ำยาฆ่าเชื้อ &lt;br&gt;-ต้องการอาหารจำพวกข้าวสาร นม ไข่ มาม่า&lt;br&gt;-ต้องการงบสำหรับทำกองทุน&lt;br&gt;Comm. Type: &lt;br&gt;Housholds: &lt;br&gt;DensityTH: แออัด</t>
  </si>
  <si>
    <t>100.569994,13.795983,0</t>
  </si>
  <si>
    <t>นาย วิเชียร ท้วมรอด</t>
  </si>
  <si>
    <t>094-8949797</t>
  </si>
  <si>
    <t>ชุมชนซอยชานเมือง</t>
  </si>
  <si>
    <t>name: &lt;br&gt;description: &lt;br&gt;Zone: กลุ่มเขตกรุงเทพกลาง&lt;br&gt;Population: 6393&lt;br&gt;District: เขตดินแดง&lt;br&gt;Sub-dist.: แขวงดินแดง&lt;br&gt;Contact P.: นาง เปรมจิตร โพธิ์มาก&lt;br&gt;Tel.: 087-6856277&lt;br&gt;Urgnt Need: -ต้องการเจลล้างมือและน้ำยาฆ่าเชื้อ &lt;br&gt;-ต้องการอาหารแห้ง ข้าวสาร ไข่&lt;br&gt;Comm. Type: ชุมชนแออัด&lt;br&gt;Housholds: 510&lt;br&gt;DensityTH: แออัด</t>
  </si>
  <si>
    <t>100.566825,13.770395,0</t>
  </si>
  <si>
    <t>นาง เปรมจิตร โพธิ์มาก</t>
  </si>
  <si>
    <t>087-6856277</t>
  </si>
  <si>
    <t>ชุมชนซอยแม่เนี้ยวแยก 3</t>
  </si>
  <si>
    <t>name: &lt;br&gt;description: &lt;br&gt;Zone: กลุ่มเขตกรุงเทพกลาง&lt;br&gt;Population: 4390&lt;br&gt;District: เขตดินแดง&lt;br&gt;Sub-dist.: แขวงดินแดง&lt;br&gt;Contact P.: นาย ประทีป นิลวรรณ&lt;br&gt;Tel.: 081-3032910&lt;br&gt;Urgnt Need: -ต้องการเจลล้างมือ หน้ากากอนามัย และน้ำยาฆ่าเชื้อ&lt;br&gt;-ต้องการอาหารแห้ง ข้าวสาร&lt;br&gt;Comm. Type: &lt;br&gt;Housholds: &lt;br&gt;DensityTH: หนาแน่นมาก</t>
  </si>
  <si>
    <t>100.557766,13.77285,0</t>
  </si>
  <si>
    <t>นาย ประทีป นิลวรรณ</t>
  </si>
  <si>
    <t>081-3032910</t>
  </si>
  <si>
    <t>ชุมชนแจ่มจันทร์</t>
  </si>
  <si>
    <t>name: &lt;br&gt;description: &lt;br&gt;Zone: กลุ่มเขตกรุงเทพใต้&lt;br&gt;Population: 3572&lt;br&gt;District: เขตวัฒนา&lt;br&gt;Sub-dist.: แขวงคลองตันเหนือ&lt;br&gt;Contact P.: นาย สมนึก โกบเจริญ&lt;br&gt;Tel.: 08-7013-1228&lt;br&gt;Urgnt Need: ต้องการอาหารแห้ง ข้าวสาร&lt;br&gt;Comm. Type: ชุมชนแออัด&lt;br&gt;Housholds: 120&lt;br&gt;DensityTH: หนาแน่นปานกลาง</t>
  </si>
  <si>
    <t>100.587549,13.741698,0</t>
  </si>
  <si>
    <t>เขตวัฒนา</t>
  </si>
  <si>
    <t>แขวงคลองตันเหนือ</t>
  </si>
  <si>
    <t>นาย สมนึก โกบเจริญ</t>
  </si>
  <si>
    <t>08-7013-1228</t>
  </si>
  <si>
    <t>ชุมชนคลองเป้ง(ลีลานุช)</t>
  </si>
  <si>
    <t>name: &lt;br&gt;description: &lt;br&gt;Zone: กลุ่มเขตกรุงเทพใต้&lt;br&gt;Population: 3994&lt;br&gt;District: เขตวัฒนา&lt;br&gt;Sub-dist.: แขวงคลองตันเหนือ&lt;br&gt;Contact P.: นางสาว พนิตา ขํานกดี&lt;br&gt;Tel.: 090-6282664&lt;br&gt;Urgnt Need: -ต้องการอาหารจำพวกน้ำมัน ไข่&lt;br&gt;-ต้องการเครื่องตรวจวัดอุณหภูมิ&lt;br&gt;Comm. Type: &lt;br&gt;Housholds: &lt;br&gt;DensityTH: หนาแน่นปานกลาง</t>
  </si>
  <si>
    <t>100.586213,13.738151,0</t>
  </si>
  <si>
    <t>นางสาว พนิตา ขํานกดี</t>
  </si>
  <si>
    <t>090-6282664</t>
  </si>
  <si>
    <t>ชุมชนสุเหร่าบ้านดอน</t>
  </si>
  <si>
    <t>name: &lt;br&gt;description: &lt;br&gt;Zone: กลุ่มเขตกรุงเทพใต้&lt;br&gt;Population: 4590&lt;br&gt;District: เขตวัฒนา&lt;br&gt;Sub-dist.: แขวงคลองตันเหนือ&lt;br&gt;Contact P.: นาย เอกราช หวังนุช&lt;br&gt;Tel.: -&lt;br&gt;Urgnt Need: &lt;br&gt;Comm. Type: ชุมชนแออัด&lt;br&gt;Housholds: 773&lt;br&gt;DensityTH: หนาแน่นมาก</t>
  </si>
  <si>
    <t>100.577469,13.74118,0</t>
  </si>
  <si>
    <t>นาย เอกราช หวังนุช</t>
  </si>
  <si>
    <t>ชุมชนข้างสะพานคลองตัน</t>
  </si>
  <si>
    <t>name: &lt;br&gt;description: &lt;br&gt;Zone: กลุ่มเขตกรุงเทพใต้&lt;br&gt;Population: 3969&lt;br&gt;District: เขตวัฒนา&lt;br&gt;Sub-dist.: แขวงคลองตันเหนือ&lt;br&gt;Contact P.: นาง สุวันณี เดชะชีพ&lt;br&gt;Tel.: 08-5340-7032&lt;br&gt;Urgnt Need: -ต้องการอาหารแห้ง ข้าวสาร&lt;br&gt;-ต้องการแอลกอฮอล์และเจลล้างมือ&lt;br&gt;Comm. Type: ชุมชนแออัด&lt;br&gt;Housholds: 58&lt;br&gt;DensityTH: หนาแน่นปานกลาง</t>
  </si>
  <si>
    <t>100.599024,13.737077,0</t>
  </si>
  <si>
    <t>นาง สุวันณี เดชะชีพ</t>
  </si>
  <si>
    <t>08-5340-7032</t>
  </si>
  <si>
    <t>ชุมชนชวาลา</t>
  </si>
  <si>
    <t>name: &lt;br&gt;description: &lt;br&gt;Zone: กลุ่มเขตกรุงเทพใต้&lt;br&gt;Population: 3721&lt;br&gt;District: เขตวัฒนา&lt;br&gt;Sub-dist.: แขวงคลองตันเหนือ&lt;br&gt;Contact P.: นาง บัวลา แพงวงษ์&lt;br&gt;Tel.: 08-1342-5309&lt;br&gt;Urgnt Need: &lt;br&gt;Comm. Type: ชุมชนแออัด&lt;br&gt;Housholds: 143&lt;br&gt;DensityTH: หนาแน่นปานกลาง</t>
  </si>
  <si>
    <t>100.59623,13.738145,0</t>
  </si>
  <si>
    <t>นาง บัวลา แพงวงษ์</t>
  </si>
  <si>
    <t>08-1342-5309</t>
  </si>
  <si>
    <t>ชุมชนนวลจิตร</t>
  </si>
  <si>
    <t>name: &lt;br&gt;description: &lt;br&gt;Zone: กลุ่มเขตกรุงเทพใต้&lt;br&gt;Population: 4193&lt;br&gt;District: เขตวัฒนา&lt;br&gt;Sub-dist.: แขวงคลองตันเหนือ&lt;br&gt;Contact P.: นาย วันชัย มะอินทร์&lt;br&gt;Tel.: 06-1509-9090&lt;br&gt;Urgnt Need: &lt;br&gt;Comm. Type: ชุมชนแออัด&lt;br&gt;Housholds: 504&lt;br&gt;DensityTH: หนาแน่นมาก</t>
  </si>
  <si>
    <t>100.594535,13.739042,0</t>
  </si>
  <si>
    <t>นาย วันชัย มะอินทร์</t>
  </si>
  <si>
    <t>06-1509-9090</t>
  </si>
  <si>
    <t>ชุมชนพัฒนาบ้านสามอิน</t>
  </si>
  <si>
    <t>name: &lt;br&gt;description: &lt;br&gt;Zone: กลุ่มเขตกรุงเทพใต้&lt;br&gt;Population: 4342&lt;br&gt;District: เขตวัฒนา&lt;br&gt;Sub-dist.: แขวงคลองตันเหนือ&lt;br&gt;Contact P.: นาง สุมิตตรา มูลทรัพย์&lt;br&gt;Tel.: 08-1430-3573&lt;br&gt;Urgnt Need: ต้องการอาหารแห้ง ข้าวสาร&lt;br&gt;Comm. Type: ชุมชนแออัด&lt;br&gt;Housholds: 421&lt;br&gt;DensityTH: หนาแน่นมาก</t>
  </si>
  <si>
    <t>100.597844,13.730033,0</t>
  </si>
  <si>
    <t>นาง สุมิตตรา มูลทรัพย์</t>
  </si>
  <si>
    <t>08-1430-3573</t>
  </si>
  <si>
    <t>ชุมชนเฉลิมอนุสรณ์</t>
  </si>
  <si>
    <t>name: &lt;br&gt;description: &lt;br&gt;Zone: กลุ่มเขตกรุงเทพใต้&lt;br&gt;Population: 2107&lt;br&gt;District: เขตวัฒนา&lt;br&gt;Sub-dist.: แขวงคลองเตยเหนือ&lt;br&gt;Contact P.: นางสาว สุปราณี แก้วเกตุ&lt;br&gt;Tel.: 087-980-9921&lt;br&gt;Urgnt Need: ต้องการแอลกอฮอล์และหน้ากากอนามัย&lt;br&gt;Comm. Type: ชุมชนแออัด&lt;br&gt;Housholds: 76&lt;br&gt;DensityTH: หนาแน่นปานกลาง</t>
  </si>
  <si>
    <t>100.550672,13.747233,0</t>
  </si>
  <si>
    <t>แขวงคลองเตยเหนือ</t>
  </si>
  <si>
    <t>นางสาว สุปราณี แก้วเกตุ</t>
  </si>
  <si>
    <t>087-980-9921</t>
  </si>
  <si>
    <t>ต้องการแอลกอฮอล์และหน้ากากอนามัย</t>
  </si>
  <si>
    <t>ชุมชนหลังสถานีทองหล่อ</t>
  </si>
  <si>
    <t>name: &lt;br&gt;description: &lt;br&gt;Zone: กลุ่มเขตกรุงเทพใต้&lt;br&gt;Population: 4217&lt;br&gt;District: เขตวัฒนา&lt;br&gt;Sub-dist.: แขวงคลองตันเหนือ&lt;br&gt;Contact P.: นาง สุจิรา วงศ์ธารทิพย์&lt;br&gt;Tel.: 089-9891647&lt;br&gt;Urgnt Need: ต้องการอาหารแห้ง ข้าวสาร&lt;br&gt;Comm. Type: &lt;br&gt;Housholds: &lt;br&gt;DensityTH: หนาแน่นมาก</t>
  </si>
  <si>
    <t>100.584094,13.735724,0</t>
  </si>
  <si>
    <t>นาง สุจิรา วงศ์ธารทิพย์</t>
  </si>
  <si>
    <t>089-9891647</t>
  </si>
  <si>
    <t>ชุมชนศาลาลอย</t>
  </si>
  <si>
    <t>name: &lt;br&gt;description: &lt;br&gt;Zone: กลุ่มเขตกรุงเทพใต้&lt;br&gt;Population: 4590&lt;br&gt;District: เขตวัฒนา&lt;br&gt;Sub-dist.: แขวงพระโขนงเหนือ&lt;br&gt;Contact P.: นาง เรียม ศรีสมัย&lt;br&gt;Tel.: 08-3090-4334&lt;br&gt;Urgnt Need: -ต้องการหน้ากากอนามัย&lt;br&gt;-ต้องการเครื่องตรวจวัดอุณหภูมิ&lt;br&gt;Comm. Type: ชุมชนแออัด&lt;br&gt;Housholds: 117&lt;br&gt;DensityTH: หนาแน่นมาก</t>
  </si>
  <si>
    <t>100.600642,13.72338,0</t>
  </si>
  <si>
    <t>แขวงพระโขนงเหนือ</t>
  </si>
  <si>
    <t>นาง เรียม ศรีสมัย</t>
  </si>
  <si>
    <t>08-3090-4334</t>
  </si>
  <si>
    <t>ชุมชนมีสุวรรณ 3</t>
  </si>
  <si>
    <t>name: &lt;br&gt;description: &lt;br&gt;Zone: กลุ่มเขตกรุงเทพใต้&lt;br&gt;Population: 4391&lt;br&gt;District: เขตวัฒนา&lt;br&gt;Sub-dist.: แขวงพระโขนงเหนือ&lt;br&gt;Contact P.: นาย พรณรงค์ ทรงเต๊ะ&lt;br&gt;Tel.: 08-9444-4580&lt;br&gt;Urgnt Need: &lt;br&gt;Comm. Type: ชุมชนแออัด&lt;br&gt;Housholds: 135&lt;br&gt;DensityTH: หนาแน่นมาก</t>
  </si>
  <si>
    <t>100.596996,13.716935,0</t>
  </si>
  <si>
    <t>นาย พรณรงค์ ทรงเต๊ะ</t>
  </si>
  <si>
    <t>08-9444-4580</t>
  </si>
  <si>
    <t>ชุมชนสุเหร่าบางมะเขือ</t>
  </si>
  <si>
    <t>name: &lt;br&gt;description: &lt;br&gt;Zone: กลุ่มเขตกรุงเทพใต้&lt;br&gt;Population: 3144&lt;br&gt;District: เขตวัฒนา&lt;br&gt;Sub-dist.: แขวงพระโขนงเหนือ&lt;br&gt;Contact P.: นาย มนัส มิตรเจริญ&lt;br&gt;Tel.: 08-4322-1762&lt;br&gt;Urgnt Need: -ต้องการเครื่องพ่นฆ่าเชื้อและน้ำยาฆ่าเชื้อ&lt;br&gt;-ต้องการชุดPPE 3M&lt;br&gt;Comm. Type: ชุมชนแออัด&lt;br&gt;Housholds: 431&lt;br&gt;DensityTH: หนาแน่นปานกลาง</t>
  </si>
  <si>
    <t>100.599467,13.715685,0</t>
  </si>
  <si>
    <t>นาย มนัส มิตรเจริญ</t>
  </si>
  <si>
    <t>08-4322-1762</t>
  </si>
  <si>
    <t>-ต้องการเครื่องพ่นฆ่าเชื้อและน้ำยาฆ่าเชื้อ
-ต้องการชุดPPE 3M</t>
  </si>
  <si>
    <t>ชุมชนรื่นฤดี</t>
  </si>
  <si>
    <t>name: &lt;br&gt;description: &lt;br&gt;Zone: กลุ่มเขตกรุงเทพใต้&lt;br&gt;Population: 2756&lt;br&gt;District: เขตวัฒนา&lt;br&gt;Sub-dist.: แขวงคลองเตยเหนือ&lt;br&gt;Contact P.: นาง บําเพ็ญ พรมน้อย&lt;br&gt;Tel.: 089-223-9065&lt;br&gt;Urgnt Need: -ต้องการอาหารแห้ง ข้าวสาร&lt;br&gt;-ต้องการเครื่องตรวจวัดอุณหภูมิ&lt;br&gt;Comm. Type: ชุมชนแออัด&lt;br&gt;Housholds: 48&lt;br&gt;DensityTH: หนาแน่นปานกลาง</t>
  </si>
  <si>
    <t>100.550864,13.743205,0</t>
  </si>
  <si>
    <t>นาง บําเพ็ญ พรมน้อย</t>
  </si>
  <si>
    <t>089-223-9065</t>
  </si>
  <si>
    <t>ชุมชนมีสุวรรณ 2</t>
  </si>
  <si>
    <t>name: &lt;br&gt;description: &lt;br&gt;Zone: กลุ่มเขตกรุงเทพใต้&lt;br&gt;Population: 4035&lt;br&gt;District: เขตวัฒนา&lt;br&gt;Sub-dist.: แขวงพระโขนงเหนือ&lt;br&gt;Contact P.: นางสาว วันดี สันประเสริฐ&lt;br&gt;Tel.: 08-6902-2339&lt;br&gt;Urgnt Need: ต้องการแอลกอฮอล์และหน้ากากอนามัย&lt;br&gt;Comm. Type: ชุมชนแออัด&lt;br&gt;Housholds: 52&lt;br&gt;DensityTH: หนาแน่นมาก</t>
  </si>
  <si>
    <t>100.59754,13.716034,0</t>
  </si>
  <si>
    <t>นางสาว วันดี สันประเสริฐ</t>
  </si>
  <si>
    <t>08-6902-2339</t>
  </si>
  <si>
    <t>ชุมชนเกาะกลาง</t>
  </si>
  <si>
    <t>name: &lt;br&gt;description: &lt;br&gt;Zone: กลุ่มเขตกรุงเทพใต้&lt;br&gt;Population: 3874&lt;br&gt;District: เขตคลองเตย&lt;br&gt;Sub-dist.: แขวงพระโขนง&lt;br&gt;Contact P.: นาย สามารถ มีสุวรรณ&lt;br&gt;Tel.: 086-004-3020&lt;br&gt;Urgnt Need: 1.หน้ากากอนามัย 2.ฉีดน้ำยาฆ่าเชื้อ 3.เจลแอลกอฮอล์&lt;br&gt;Comm. Type: ชุมชนเมือง&lt;br&gt;Housholds: 273&lt;br&gt;DensityTH: หนาแน่นปานกลาง</t>
  </si>
  <si>
    <t>100.596307,13.709589,0</t>
  </si>
  <si>
    <t>เขตคลองเตย</t>
  </si>
  <si>
    <t>แขวงพระโขนง</t>
  </si>
  <si>
    <t>นาย สามารถ มีสุวรรณ</t>
  </si>
  <si>
    <t>086-004-3020</t>
  </si>
  <si>
    <t>1.หน้ากากอนามัย 2.ฉีดน้ำยาฆ่าเชื้อ 3.เจลแอลกอฮอล์</t>
  </si>
  <si>
    <t>ชุมชนปิยะวัชร</t>
  </si>
  <si>
    <t>name: &lt;br&gt;description: &lt;br&gt;Zone: กลุ่มเขตกรุงเทพใต้&lt;br&gt;Population: 4828&lt;br&gt;District: เขตคลองเตย&lt;br&gt;Sub-dist.: แขวงพระโขนง&lt;br&gt;Contact P.: นางสาว ชารินี ศรีสุขโข&lt;br&gt;Tel.: 08-1274-4742&lt;br&gt;Urgnt Need: ต้องการหน้ากากอนามัยและเจลล้างมือแอลกอฮอล์&lt;br&gt;Comm. Type: ชุมชนแออัด&lt;br&gt;Housholds: 81&lt;br&gt;DensityTH: หนาแน่นมาก</t>
  </si>
  <si>
    <t>100.593675,13.710286,0</t>
  </si>
  <si>
    <t>นางสาว ชารินี ศรีสุขโข</t>
  </si>
  <si>
    <t>08-1274-4742</t>
  </si>
  <si>
    <t>ชุมชนเริ่มเจริญ</t>
  </si>
  <si>
    <t>name: &lt;br&gt;description: &lt;br&gt;Zone: กลุ่มเขตกรุงเทพใต้&lt;br&gt;Population: 4093&lt;br&gt;District: เขตคลองเตย&lt;br&gt;Sub-dist.: แขวงพระโขนง&lt;br&gt;Contact P.: -&lt;br&gt;Tel.: -&lt;br&gt;Urgnt Need: &lt;br&gt;Comm. Type: ชุมชนแออัด&lt;br&gt;Housholds: 50&lt;br&gt;DensityTH: หนาแน่นมาก</t>
  </si>
  <si>
    <t>100.59203,13.705629,0</t>
  </si>
  <si>
    <t>ชุมชนโรงหมู</t>
  </si>
  <si>
    <t>name: &lt;br&gt;description: &lt;br&gt;Zone: กลุ่มเขตกรุงเทพใต้&lt;br&gt;Population: 3122&lt;br&gt;District: เขตคลองเตย&lt;br&gt;Sub-dist.: แขวงคลองเตย&lt;br&gt;Contact P.: นาย สวัสดิ์ พรมนาง&lt;br&gt;Tel.: 063-223-5141&lt;br&gt;Urgnt Need: ต้องการหน้ากากอนามัยและเจลล้างมือแอลกอฮอล์&lt;br&gt;Comm. Type: ชุมชนแออัด&lt;br&gt;Housholds: 449&lt;br&gt;DensityTH: หนาแน่นปานกลาง</t>
  </si>
  <si>
    <t>100.58412,13.707824,0</t>
  </si>
  <si>
    <t>แขวงคลองเตย</t>
  </si>
  <si>
    <t>นาย สวัสดิ์ พรมนาง</t>
  </si>
  <si>
    <t>063-223-5141</t>
  </si>
  <si>
    <t>ชุมชนริมคลองวัดสะพาน</t>
  </si>
  <si>
    <t>name: &lt;br&gt;description: &lt;br&gt;Zone: กลุ่มเขตกรุงเทพใต้&lt;br&gt;Population: 2602&lt;br&gt;District: เขตคลองเตย&lt;br&gt;Sub-dist.: แขวงคลองเตย&lt;br&gt;Contact P.: นาง วรรณา เกตุคล้าย&lt;br&gt;Tel.: 094-985-9932&lt;br&gt;Urgnt Need: ต้องการหน้ากากอนามัยและเจลล้างมือแอลกอฮอล์&lt;br&gt;Comm. Type: ชุมชนแออัด&lt;br&gt;Housholds: 340&lt;br&gt;DensityTH: หนาแน่นปานกลาง</t>
  </si>
  <si>
    <t>100.584354,13.704829,0</t>
  </si>
  <si>
    <t>นาง วรรณา เกตุคล้าย</t>
  </si>
  <si>
    <t>094-985-9932</t>
  </si>
  <si>
    <t>ชุมชนคลองเตยล็อค 4-5-6</t>
  </si>
  <si>
    <t>name: &lt;br&gt;description: &lt;br&gt;Zone: กลุ่มเขตกรุงเทพใต้&lt;br&gt;Population: 4568&lt;br&gt;District: เขตคลองเตย&lt;br&gt;Sub-dist.: แขวงคลองเตย&lt;br&gt;Contact P.: นาย สุรวัฒน์ กลัดสมบูรณ์&lt;br&gt;Tel.: 096-806-6916&lt;br&gt;Urgnt Need: ต้องการหน้ากากอนามัยและเจลล้างมือแอลกอฮอล์&lt;br&gt;Comm. Type: ชุมชนแออัด&lt;br&gt;Housholds: &lt;br&gt;DensityTH: หนาแน่นมาก</t>
  </si>
  <si>
    <t>100.576045,13.711076,0</t>
  </si>
  <si>
    <t>นาย สุรวัฒน์ กลัดสมบูรณ์</t>
  </si>
  <si>
    <t>096-806-6916</t>
  </si>
  <si>
    <t>ชุมชนคลองเตยล็อค 1-2-3</t>
  </si>
  <si>
    <t>name: &lt;br&gt;description: &lt;br&gt;Zone: กลุ่มเขตกรุงเทพใต้&lt;br&gt;Population: 4192&lt;br&gt;District: เขตคลองเตย&lt;br&gt;Sub-dist.: แขวงคลองเตย&lt;br&gt;Contact P.: นาย สิทธิชาติ อังคะสิทธิศิริ&lt;br&gt;Tel.: 08-0919-9169&lt;br&gt;Urgnt Need: ต้องการหน้ากากอนามัยและเจลล้างมือแอลกอฮอล์&lt;br&gt;Comm. Type: ชุมชนแออัด&lt;br&gt;Housholds: &lt;br&gt;DensityTH: หนาแน่นมาก</t>
  </si>
  <si>
    <t>100.573381,13.7122,0</t>
  </si>
  <si>
    <t>นาย สิทธิชาติ อังคะสิทธิศิริ</t>
  </si>
  <si>
    <t>08-0919-9169</t>
  </si>
  <si>
    <t>ชุมชนหมู่บ้านพัฒนา 70 ไร่</t>
  </si>
  <si>
    <t>name: &lt;br&gt;description: &lt;br&gt;Zone: กลุ่มเขตกรุงเทพใต้&lt;br&gt;Population: 5001&lt;br&gt;District: เขตคลองเตย&lt;br&gt;Sub-dist.: แขวงคลองเตย&lt;br&gt;Contact P.: นาย สายัณห์ นามนิล&lt;br&gt;Tel.: 081-3715101&lt;br&gt;Urgnt Need: ต้องการหน้ากากอนามัยและเจลล้างมือแอลกอฮอล์&lt;br&gt;Comm. Type: ชุมชนแออัด&lt;br&gt;Housholds: &lt;br&gt;DensityTH: หนาแน่นมาก</t>
  </si>
  <si>
    <t>100.574772,13.709325,0</t>
  </si>
  <si>
    <t>นาย สายัณห์ นามนิล</t>
  </si>
  <si>
    <t>081-3715101</t>
  </si>
  <si>
    <t>ชุมชนแฟลต 11-18</t>
  </si>
  <si>
    <t>name: &lt;br&gt;description: &lt;br&gt;Zone: กลุ่มเขตกรุงเทพใต้&lt;br&gt;Population: 4597&lt;br&gt;District: เขตคลองเตย&lt;br&gt;Sub-dist.: แขวงคลองเตย&lt;br&gt;Contact P.: นาย เอกรินทร์ ภาประชุมรัตน์&lt;br&gt;Tel.: 095-997-8741&lt;br&gt;Urgnt Need: ต้องการหน้ากากอนามัยและเจลล้างมือแอลกอฮอล์&lt;br&gt;Comm. Type: เคหะชุมชน&lt;br&gt;Housholds: &lt;br&gt;DensityTH: หนาแน่นมาก</t>
  </si>
  <si>
    <t>100.569138,13.709942,0</t>
  </si>
  <si>
    <t>นาย เอกรินทร์ ภาประชุมรัตน์</t>
  </si>
  <si>
    <t>095-997-8741</t>
  </si>
  <si>
    <t>ชุมชนร่มเกล้า</t>
  </si>
  <si>
    <t>name: &lt;br&gt;description: &lt;br&gt;Zone: กลุ่มเขตกรุงเทพใต้&lt;br&gt;Population: 4192&lt;br&gt;District: เขตคลองเตย&lt;br&gt;Sub-dist.: แขวงคลองเตย&lt;br&gt;Contact P.: นาย จเร ศรีทอง&lt;br&gt;Tel.: 089-92681937&lt;br&gt;(รองประธานคนที่-1-นาย-ประทวน-เมืองกระโทก-064-690-6555)&lt;br&gt;Urgnt Need: ต้องการหน้ากากอนามัยและเจลล้างมือแอลกอฮอล์&lt;br&gt;Comm. Type: ชุมชนแออัด&lt;br&gt;Housholds: 352&lt;br&gt;DensityTH: หนาแน่นมาก</t>
  </si>
  <si>
    <t>100.567116,13.711195,0</t>
  </si>
  <si>
    <t>นาย จเร ศรีทอง</t>
  </si>
  <si>
    <t>089-92681937
(รองประธานคนที่-1-นาย-ประทวน-เมืองกระโทก-064-690-6555)</t>
  </si>
  <si>
    <t>ชุมชนหัวโค้ง</t>
  </si>
  <si>
    <t>name: &lt;br&gt;description: &lt;br&gt;Zone: กลุ่มเขตกรุงเทพใต้&lt;br&gt;Population: 4712&lt;br&gt;District: เขตคลองเตย&lt;br&gt;Sub-dist.: แขวงคลองเตย&lt;br&gt;Contact P.: นาย พิชาติ เผ่าพงษ์&lt;br&gt;Tel.: 086-626-2723&lt;br&gt;Urgnt Need: ต้องการหน้ากากอนามัยและเจลล้างมือแอลกอฮอล์&lt;br&gt;Comm. Type: ชุมชนแออัด&lt;br&gt;Housholds: 341&lt;br&gt;DensityTH: หนาแน่นมาก</t>
  </si>
  <si>
    <t>100.5692,13.711877,0</t>
  </si>
  <si>
    <t>นาย พิชาติ เผ่าพงษ์</t>
  </si>
  <si>
    <t>086-626-2723</t>
  </si>
  <si>
    <t>ชุมชนแฟลต 1-10</t>
  </si>
  <si>
    <t>name: &lt;br&gt;description: &lt;br&gt;Zone: กลุ่มเขตกรุงเทพใต้&lt;br&gt;Population: 3903&lt;br&gt;District: เขตคลองเตย&lt;br&gt;Sub-dist.: แขวงคลองเตย&lt;br&gt;Contact P.: นาง แดง ภูกองทุ่ง&lt;br&gt;Tel.: 081-6332930&lt;br&gt;Urgnt Need: ต้องการหน้ากากอนามัยและเจลล้างมือแอลกอฮอล์&lt;br&gt;Comm. Type: เคหะชุมชน&lt;br&gt;Housholds: &lt;br&gt;DensityTH: หนาแน่นปานกลาง</t>
  </si>
  <si>
    <t>100.570682,13.713965,0</t>
  </si>
  <si>
    <t>นาง แดง ภูกองทุ่ง</t>
  </si>
  <si>
    <t>081-6332930</t>
  </si>
  <si>
    <t>ชุมชนน้องใหม่</t>
  </si>
  <si>
    <t>name: &lt;br&gt;description: &lt;br&gt;Zone: กลุ่มเขตกรุงเทพใต้&lt;br&gt;Population: 3932&lt;br&gt;District: เขตคลองเตย&lt;br&gt;Sub-dist.: แขวงคลองเตย&lt;br&gt;Contact P.: นาย ปกรณ์ สมสกุลรุ่งเรือง&lt;br&gt;Tel.: 081-452-3861&lt;br&gt;Urgnt Need: ต้องการหน้ากากอนามัยและเจลล้างมือแอลกอฮอล์&lt;br&gt;Comm. Type: ชุมชนแออัด&lt;br&gt;Housholds: 287&lt;br&gt;DensityTH: หนาแน่นปานกลาง</t>
  </si>
  <si>
    <t>100.568318,13.712794,0</t>
  </si>
  <si>
    <t>นาย ปกรณ์ สมสกุลรุ่งเรือง</t>
  </si>
  <si>
    <t>081-452-3861</t>
  </si>
  <si>
    <t>ชุมชนวัดคลองเตยใน 2</t>
  </si>
  <si>
    <t>name: &lt;br&gt;description: &lt;br&gt;Zone: กลุ่มเขตกรุงเทพใต้&lt;br&gt;Population: 3642&lt;br&gt;District: เขตคลองเตย&lt;br&gt;Sub-dist.: แขวงคลองเตย&lt;br&gt;Contact P.: นาย ปัญญา ศิลารักษ์&lt;br&gt;Tel.: 085-968-6793&lt;br&gt;Urgnt Need: ต้องการหน้ากากอนามัยและเจลล้างมือแอลกอฮอล์&lt;br&gt;Comm. Type: ชุมชนแออัด&lt;br&gt;Housholds: 425&lt;br&gt;DensityTH: หนาแน่นปานกลาง</t>
  </si>
  <si>
    <t>100.562437,13.710264,0</t>
  </si>
  <si>
    <t>นาย ปัญญา ศิลารักษ์</t>
  </si>
  <si>
    <t>085-968-6793</t>
  </si>
  <si>
    <t>ชุมชนวัดคลองเตยใน 1</t>
  </si>
  <si>
    <t>name: &lt;br&gt;description: &lt;br&gt;Zone: กลุ่มเขตกรุงเทพใต้&lt;br&gt;Population: 2833&lt;br&gt;District: เขตคลองเตย&lt;br&gt;Sub-dist.: แขวงคลองเตย&lt;br&gt;Contact P.: นาง รัตนา ศรีใส&lt;br&gt;Tel.: 02-249-2769&lt;br&gt;Urgnt Need: ต้องการหน้ากากอนามัยและเจลล้างมือแอลกอฮอล์&lt;br&gt;Comm. Type: ชุมชนแออัด&lt;br&gt;Housholds: 212&lt;br&gt;DensityTH: หนาแน่นปานกลาง</t>
  </si>
  <si>
    <t>100.561806,13.711691,0</t>
  </si>
  <si>
    <t>นาง รัตนา ศรีใส</t>
  </si>
  <si>
    <t>02-249-2769</t>
  </si>
  <si>
    <t>ชุมชนตลาดปีนัง</t>
  </si>
  <si>
    <t>name: &lt;br&gt;description: &lt;br&gt;Zone: กลุ่มเขตกรุงเทพใต้&lt;br&gt;Population: 2197&lt;br&gt;District: เขตคลองเตย&lt;br&gt;Sub-dist.: แขวงคลองเตย&lt;br&gt;Contact P.: นาง วัลภา บุญสุข&lt;br&gt;Tel.: 099-0616965&lt;br&gt;Urgnt Need: ต้องการหน้ากากอนามัยและเจลล้างมือแอลกอฮอล์&lt;br&gt;Comm. Type: ชุมชนแออัด&lt;br&gt;Housholds: 72&lt;br&gt;DensityTH: หนาแน่นปานกลาง</t>
  </si>
  <si>
    <t>100.557726,13.715223,0</t>
  </si>
  <si>
    <t>นาง วัลภา บุญสุข</t>
  </si>
  <si>
    <t>099-0616965</t>
  </si>
  <si>
    <t>ชุมชนพัฒนาเอเซีย</t>
  </si>
  <si>
    <t>name: &lt;br&gt;description: &lt;br&gt;Zone: กลุ่มเขตกรุงเทพใต้&lt;br&gt;Population: 2405&lt;br&gt;District: เขตคลองเตย&lt;br&gt;Sub-dist.: แขวงคลองเตย&lt;br&gt;Contact P.: นาง พิศมัย พลแก้ว&lt;br&gt;Tel.: 083-5868224&lt;br&gt;Urgnt Need: ต้องการหน้ากากอนามัยและเจลล้างมือแอลกอฮอล์&lt;br&gt;Comm. Type: ชุมชนแออัด&lt;br&gt;Housholds: 50&lt;br&gt;DensityTH: หนาแน่นปานกลาง</t>
  </si>
  <si>
    <t>100.555058,13.711789,0</t>
  </si>
  <si>
    <t>นาง พิศมัย พลแก้ว</t>
  </si>
  <si>
    <t>083-5868224</t>
  </si>
  <si>
    <t>ชุมชนริมทางรถไฟสายท่าเรือ</t>
  </si>
  <si>
    <t>name: &lt;br&gt;description: &lt;br&gt;Zone: กลุ่มเขตกรุงเทพใต้&lt;br&gt;Population: 3758&lt;br&gt;District: เขตคลองเตย&lt;br&gt;Sub-dist.: แขวงคลองเตย&lt;br&gt;Contact P.: นางสาว กุลศรี ปุสสะรังสี&lt;br&gt;Tel.: 08-3883-7497&lt;br&gt;Urgnt Need: ต้องการหน้ากากอนามัยและเจลล้างมือแอลกอฮอล์&lt;br&gt;Comm. Type: ชุมชนแออัด&lt;br&gt;Housholds: 518&lt;br&gt;DensityTH: หนาแน่นปานกลาง</t>
  </si>
  <si>
    <t>100.553932,13.719147,0</t>
  </si>
  <si>
    <t>นางสาว กุลศรี ปุสสะรังสี</t>
  </si>
  <si>
    <t>08-3883-7497</t>
  </si>
  <si>
    <t>ชุมชนตลาดท่าเรือคลองเตย</t>
  </si>
  <si>
    <t>name: &lt;br&gt;description: &lt;br&gt;Zone: กลุ่มเขตกรุงเทพใต้&lt;br&gt;Population: 3035&lt;br&gt;District: เขตคลองเตย&lt;br&gt;Sub-dist.: แขวงคลองเตย&lt;br&gt;Contact P.: นาย ธนาเดช แสงภัทรภาคิน&lt;br&gt;Tel.: 089-2087832&lt;br&gt;Urgnt Need: ต้องการหน้ากากอนามัยและเจลล้างมือแอลกอฮอล์&lt;br&gt;Comm. Type: ชุมชนเมือง&lt;br&gt;Housholds: &lt;br&gt;DensityTH: หนาแน่นปานกลาง</t>
  </si>
  <si>
    <t>100.561291,13.718523,0</t>
  </si>
  <si>
    <t>นาย ธนาเดช แสงภัทรภาคิน</t>
  </si>
  <si>
    <t>089-2087832</t>
  </si>
  <si>
    <t>ชุมชนริมคลองสามัคคี</t>
  </si>
  <si>
    <t>name: &lt;br&gt;description: &lt;br&gt;Zone: กลุ่มเขตกรุงเทพใต้&lt;br&gt;Population: 3585&lt;br&gt;District: เขตคลองเตย&lt;br&gt;Sub-dist.: แขวงคลองเตย&lt;br&gt;Contact P.: นางสาว สุดทินี แสงดี&lt;br&gt;Tel.: 08-1402-3677&lt;br&gt;Urgnt Need: ต้องการหน้ากากอนามัยและเจลล้างมือแอลกอฮอล์&lt;br&gt;Comm. Type: ชุมชนแออัด&lt;br&gt;Housholds: 219&lt;br&gt;DensityTH: หนาแน่นปานกลาง</t>
  </si>
  <si>
    <t>100.568798,13.715628,0</t>
  </si>
  <si>
    <t>นางสาว สุดทินี แสงดี</t>
  </si>
  <si>
    <t>08-1402-3677</t>
  </si>
  <si>
    <t>ชุมชนพัฒนาใหม่</t>
  </si>
  <si>
    <t>name: &lt;br&gt;description: &lt;br&gt;Zone: กลุ่มเขตกรุงเทพใต้&lt;br&gt;Population: 2168&lt;br&gt;District: เขตคลองเตย&lt;br&gt;Sub-dist.: แขวงคลองเตย&lt;br&gt;Contact P.: นาง มาเรียม ป้อมดี&lt;br&gt;Tel.: 08-5143-4155&lt;br&gt;Urgnt Need: ต้องการหน้ากากอนามัยและเจลล้างมือแอลกอฮอล์&lt;br&gt;Comm. Type: ชุมชนแออัด&lt;br&gt;Housholds: 439&lt;br&gt;DensityTH: หนาแน่นปานกลาง</t>
  </si>
  <si>
    <t>100.564351,13.716235,0</t>
  </si>
  <si>
    <t>นาง มาเรียม ป้อมดี</t>
  </si>
  <si>
    <t>08-5143-4155</t>
  </si>
  <si>
    <t>ชุมชนบ้านกล้วย</t>
  </si>
  <si>
    <t>name: &lt;br&gt;description: &lt;br&gt;Zone: กลุ่มเขตกรุงเทพใต้&lt;br&gt;Population: 4481&lt;br&gt;District: เขตคลองเตย&lt;br&gt;Sub-dist.: แขวงคลองเตย&lt;br&gt;Contact P.: นาง ศิริพร สวัสดี&lt;br&gt;Tel.: 089-0795117&lt;br&gt;Urgnt Need: -ต้องการหน้าน้ำยาฆ่าเชื้อ หน้ากากอนามัย และเจลแอลกอฮอล์&lt;br&gt;-ต้องการอาหารแห้ง&lt;br&gt;-มีคนพิการและผู้ป่วยติดเตียงจำนวน 13 คน&lt;br&gt;Comm. Type: ชุมชนแออัด&lt;br&gt;Housholds: 178&lt;br&gt;DensityTH: หนาแน่นมาก</t>
  </si>
  <si>
    <t>100.575479,13.713208,0</t>
  </si>
  <si>
    <t>นาง ศิริพร สวัสดี</t>
  </si>
  <si>
    <t>089-0795117</t>
  </si>
  <si>
    <t>-ต้องการหน้าน้ำยาฆ่าเชื้อ หน้ากากอนามัย และเจลแอลกอฮอล์
-ต้องการอาหารแห้ง
-มีคนพิการและผู้ป่วยติดเตียงจำนวน 13 คน</t>
  </si>
  <si>
    <t>ชุมชนริมคลองพระโขนง</t>
  </si>
  <si>
    <t>name: &lt;br&gt;description: &lt;br&gt;Zone: กลุ่มเขตกรุงเทพใต้&lt;br&gt;Population: 3440&lt;br&gt;District: เขตคลองเตย&lt;br&gt;Sub-dist.: แขวงพระโขนง&lt;br&gt;Contact P.: นาย พรชัย ระทะนาม&lt;br&gt;Tel.: 09-5459-8642&lt;br&gt;Urgnt Need: ต้องการหน้ากากอนามัยและเจลล้างมือแอลกอฮอล์&lt;br&gt;Comm. Type: ชุมชนแออัด&lt;br&gt;Housholds: 224&lt;br&gt;DensityTH: หนาแน่นปานกลาง</t>
  </si>
  <si>
    <t>100.58914,13.706343,0</t>
  </si>
  <si>
    <t>นาย พรชัย ระทะนาม</t>
  </si>
  <si>
    <t>09-5459-8642</t>
  </si>
  <si>
    <t>ชุมชนแฟลต 19-22</t>
  </si>
  <si>
    <t>name: &lt;br&gt;description: &lt;br&gt;Zone: กลุ่มเขตกรุงเทพใต้&lt;br&gt;Population: 4857&lt;br&gt;District: เขตคลองเตย&lt;br&gt;Sub-dist.: แขวงคลองเตย&lt;br&gt;Contact P.: นาย สมพิศ ผอบเพ็ชร&lt;br&gt;Tel.: 086-688-6955&lt;br&gt;Urgnt Need: ต้องการหน้ากากอนามัยและเจลล้างมือแอลกอฮอล์&lt;br&gt;Comm. Type: เคหะชุมชน&lt;br&gt;Housholds: 480&lt;br&gt;DensityTH: หนาแน่นมาก</t>
  </si>
  <si>
    <t>100.571577,13.711038,0</t>
  </si>
  <si>
    <t>นาย สมพิศ ผอบเพ็ชร</t>
  </si>
  <si>
    <t>086-688-6955</t>
  </si>
  <si>
    <t>ชุมชนข้างโรงเรียนวัดสะพาน</t>
  </si>
  <si>
    <t>name: &lt;br&gt;description: &lt;br&gt;Zone: กลุ่มเขตกรุงเทพใต้&lt;br&gt;Population: 2780&lt;br&gt;District: เขตคลองเตย&lt;br&gt;Sub-dist.: แขวงพระโขนง&lt;br&gt;Contact P.: นาย ไพศาล สอนศิลป์ชัย&lt;br&gt;Tel.: 089-7834200&lt;br&gt;Urgnt Need: ต้องการหน้ากากอนามัยและเจลล้างมือแอลกอฮอล์&lt;br&gt;Comm. Type: ชุมชนแออัด&lt;br&gt;Housholds: 63&lt;br&gt;DensityTH: หนาแน่นปานกลาง</t>
  </si>
  <si>
    <t>100.58755,13.703399,0</t>
  </si>
  <si>
    <t>นาย ไพศาล สอนศิลป์ชัย</t>
  </si>
  <si>
    <t>089-7834200</t>
  </si>
  <si>
    <t>name: &lt;br&gt;description: &lt;br&gt;Zone: กลุ่มเขตกรุงเทพใต้&lt;br&gt;Population: 2386&lt;br&gt;District: เขตคลองเตย&lt;br&gt;Sub-dist.: แขวงพระโขนง&lt;br&gt;Contact P.: นาง บรรจบ อินทร์นาง&lt;br&gt;Tel.: 09-5962-6354&lt;br&gt;Urgnt Need: ต้องการหน้ากากอนามัยและเจลล้างมือแอลกอฮอล์&lt;br&gt;Comm. Type: ชุมชนเมือง&lt;br&gt;Housholds: 329&lt;br&gt;DensityTH: หนาแน่นปานกลาง</t>
  </si>
  <si>
    <t>100.588688,13.701587,0</t>
  </si>
  <si>
    <t>ชุมชนซอยเจริญสุข</t>
  </si>
  <si>
    <t>name: &lt;br&gt;description: &lt;br&gt;Zone: กลุ่มเขตกรุงเทพใต้&lt;br&gt;Population: 4510&lt;br&gt;District: เขตคลองเตย&lt;br&gt;Sub-dist.: แขวงคลองเตย&lt;br&gt;Contact P.: นาง ศิริมนต์ เตชานิธิสวัสดิ์&lt;br&gt;Tel.: 085-932-9249&lt;br&gt;Urgnt Need: ต้องการหน้ากากอนามัยและเจลล้างมือแอลกอฮอล์&lt;br&gt;Comm. Type: ชุมชนเมือง&lt;br&gt;Housholds: &lt;br&gt;DensityTH: หนาแน่นมาก</t>
  </si>
  <si>
    <t>100.562989,13.722565,0</t>
  </si>
  <si>
    <t>นาง ศิริมนต์ เตชานิธิสวัสดิ์</t>
  </si>
  <si>
    <t>085-932-9249</t>
  </si>
  <si>
    <t>ชุมชนนภาศัพท์แยก 4</t>
  </si>
  <si>
    <t>name: &lt;br&gt;description: &lt;br&gt;Zone: กลุ่มเขตกรุงเทพใต้&lt;br&gt;Population: 5782&lt;br&gt;District: เขตคลองเตย&lt;br&gt;Sub-dist.: แขวงคลองตัน&lt;br&gt;Contact P.: นาย วิวัฒน์ชัย นิลเหลือง&lt;br&gt;Tel.: 08-1866-2634&lt;br&gt;Urgnt Need: &lt;br&gt;Comm. Type: ชุมชนเมือง&lt;br&gt;Housholds: 117&lt;br&gt;DensityTH: หนาแน่นมาก</t>
  </si>
  <si>
    <t>100.575006,13.719808,0</t>
  </si>
  <si>
    <t>แขวงคลองตัน</t>
  </si>
  <si>
    <t>นาย วิวัฒน์ชัย นิลเหลือง</t>
  </si>
  <si>
    <t>08-1866-2634</t>
  </si>
  <si>
    <t>ชุมชนอาคารทรัพย์สิน 26-7</t>
  </si>
  <si>
    <t>name: &lt;br&gt;description: &lt;br&gt;Zone: กลุ่มเขตกรุงเทพใต้&lt;br&gt;Population: 3180&lt;br&gt;District: เขตคลองเตย&lt;br&gt;Sub-dist.: แขวงคลองเตย&lt;br&gt;Contact P.: นาย นพกฤษ ดารากร ณ อยุธยา&lt;br&gt;Tel.: 087-5198928&lt;br&gt;Urgnt Need: &lt;br&gt;Comm. Type: ชุมชนอาคารสูง&lt;br&gt;Housholds: 380&lt;br&gt;DensityTH: หนาแน่นปานกลาง</t>
  </si>
  <si>
    <t>100.560971,13.721646,0</t>
  </si>
  <si>
    <t>นาย นพกฤษ ดารากร ณ อยุธยา</t>
  </si>
  <si>
    <t>087-5198928</t>
  </si>
  <si>
    <t>ชุมชนอาคารสูง</t>
  </si>
  <si>
    <t>ชุมชนแฟลต 23-24</t>
  </si>
  <si>
    <t>name: &lt;br&gt;description: &lt;br&gt;Zone: กลุ่มเขตกรุงเทพใต้&lt;br&gt;Population: 2631&lt;br&gt;District: เขตคลองเตย&lt;br&gt;Sub-dist.: แขวงคลองเตย&lt;br&gt;Contact P.: นาง วิเชียร พยัคคง&lt;br&gt;Tel.: 089-783-7058&lt;br&gt;Urgnt Need: ต้องการหน้ากากอนามัยและเจลล้างมือแอลกอฮอล์&lt;br&gt;Comm. Type: เคหะชุมชน&lt;br&gt;Housholds: 430&lt;br&gt;DensityTH: หนาแน่นปานกลาง</t>
  </si>
  <si>
    <t>100.586845,13.705727,0</t>
  </si>
  <si>
    <t>นาง วิเชียร พยัคคง</t>
  </si>
  <si>
    <t>089-783-7058</t>
  </si>
  <si>
    <t>ชุมชนร่วมใจสามัคคี</t>
  </si>
  <si>
    <t>name: &lt;br&gt;description: &lt;br&gt;Zone: กลุ่มเขตกรุงเทพใต้&lt;br&gt;Population: 3498&lt;br&gt;District: เขตคลองเตย&lt;br&gt;Sub-dist.: แขวงคลองตัน&lt;br&gt;Contact P.: นาย วรพงศ์ โชวพิทักษ์วัฒนา&lt;br&gt;Tel.: 089-676-7708&lt;br&gt;Urgnt Need: ต้องการหน้ากากอนามัยและเจลล้างมือ&lt;br&gt;Comm. Type: ชุมชนเมือง&lt;br&gt;Housholds: 228&lt;br&gt;DensityTH: หนาแน่นปานกลาง</t>
  </si>
  <si>
    <t>100.571429,13.715155,0</t>
  </si>
  <si>
    <t>นาย วรพงศ์ โชวพิทักษ์วัฒนา</t>
  </si>
  <si>
    <t>089-676-7708</t>
  </si>
  <si>
    <t>ชุมชนวัดคลองเตยใน 3</t>
  </si>
  <si>
    <t>name: &lt;br&gt;description: &lt;br&gt;Zone: กลุ่มเขตกรุงเทพใต้&lt;br&gt;Population: 2659&lt;br&gt;District: เขตคลองเตย&lt;br&gt;Sub-dist.: แขวงคลองเตย&lt;br&gt;Contact P.: นาง ศศิธร เจสละ&lt;br&gt;Tel.: 099-125-5105&lt;br&gt;Urgnt Need: ต้องการหน้ากากอนามัยและเจลล้างมือแอลกอฮอล์&lt;br&gt;Comm. Type: ชุมชนแออัด&lt;br&gt;Housholds: 125&lt;br&gt;DensityTH: หนาแน่นปานกลาง</t>
  </si>
  <si>
    <t>100.561251,13.712176,0</t>
  </si>
  <si>
    <t>นาง ศศิธร เจสละ</t>
  </si>
  <si>
    <t>099-125-5105</t>
  </si>
  <si>
    <t>ชุมชนริมคลองไผ่สิงห์โต</t>
  </si>
  <si>
    <t>name: &lt;br&gt;description: &lt;br&gt;Zone: กลุ่มเขตกรุงเทพใต้&lt;br&gt;Population: 2775&lt;br&gt;District: เขตคลองเตย&lt;br&gt;Sub-dist.: แขวงคลองเตย&lt;br&gt;Contact P.: นางสาว พิมพ์ใจ ผาตา&lt;br&gt;Tel.: 094-4935241&lt;br&gt;Urgnt Need: ต้องการหน้ากากอนามัย น้ำยาฆ่าเชื้อ และเจลล้างมือแอลกอฮอล์&lt;br&gt;Comm. Type: &lt;br&gt;Housholds: &lt;br&gt;DensityTH: หนาแน่นปานกลาง</t>
  </si>
  <si>
    <t>100.560493,13.720582,0</t>
  </si>
  <si>
    <t>นางสาว พิมพ์ใจ ผาตา</t>
  </si>
  <si>
    <t>094-4935241</t>
  </si>
  <si>
    <t>ชุมชนสวัสดี</t>
  </si>
  <si>
    <t>name: &lt;br&gt;description: &lt;br&gt;Zone: กลุ่มเขตกรุงเทพใต้&lt;br&gt;Population: 3757&lt;br&gt;District: เขตคลองเตย&lt;br&gt;Sub-dist.: แขวงพระโขนง&lt;br&gt;Contact P.: -&lt;br&gt;Tel.: -&lt;br&gt;Urgnt Need: &lt;br&gt;Comm. Type: ชุมชนเมือง&lt;br&gt;Housholds: 374&lt;br&gt;DensityTH: หนาแน่นปานกลาง</t>
  </si>
  <si>
    <t>100.594762,13.70332,0</t>
  </si>
  <si>
    <t>ชุมชนแสนสบาย-แสนสุข</t>
  </si>
  <si>
    <t>name: &lt;br&gt;description: &lt;br&gt;Zone: กลุ่มเขตกรุงเทพใต้&lt;br&gt;Population: 5001&lt;br&gt;District: เขตคลองเตย&lt;br&gt;Sub-dist.: แขวงคลองตัน&lt;br&gt;Contact P.: นาย จิรัฏฐ์ ชีวชื่น&lt;br&gt;Tel.: 084-6514495&lt;br&gt;Urgnt Need: ต้องการหน้ากากอนามัยและเจลล้างมือแอลกอฮอล์&lt;br&gt;Comm. Type: ชุมชนเมือง&lt;br&gt;Housholds: 980&lt;br&gt;DensityTH: หนาแน่นมาก</t>
  </si>
  <si>
    <t>100.574437,13.71766,0</t>
  </si>
  <si>
    <t>นาย จิรัฏฐ์ ชีวชื่น</t>
  </si>
  <si>
    <t>084-6514495</t>
  </si>
  <si>
    <t>ชุมชนตลาดปีนังพัฒนา</t>
  </si>
  <si>
    <t>name: &lt;br&gt;description: &lt;br&gt;Zone: กลุ่มเขตกรุงเทพใต้&lt;br&gt;Population: 2544&lt;br&gt;District: เขตคลองเตย&lt;br&gt;Sub-dist.: แขวงคลองเตย&lt;br&gt;Contact P.: นาย อนันต์ ถิรพิเชฐวงศ์&lt;br&gt;Tel.: 02-2494131&lt;br&gt;Urgnt Need: ต้องการหน้ากากอนามัยและเจลล้างมือแอลกอฮอล์&lt;br&gt;Comm. Type: ชุมชนเมือง&lt;br&gt;Housholds: 155&lt;br&gt;DensityTH: หนาแน่นปานกลาง</t>
  </si>
  <si>
    <t>100.556901,13.717197,0</t>
  </si>
  <si>
    <t>นาย อนันต์ ถิรพิเชฐวงศ์</t>
  </si>
  <si>
    <t>02-2494131</t>
  </si>
  <si>
    <t>ชุมชนสวนไทร</t>
  </si>
  <si>
    <t>name: &lt;br&gt;description: &lt;br&gt;Zone: กลุ่มเขตกรุงเทพใต้&lt;br&gt;Population: 3061&lt;br&gt;District: เขตคลองเตย&lt;br&gt;Sub-dist.: แขวงพระโขนง&lt;br&gt;Contact P.: นางสาว วรรณา วิบูลย์เชื้อ&lt;br&gt;Tel.: 086-972-7964&lt;br&gt;Urgnt Need: ต้องการหน้ากากอนามัยและเจลล้างมือแอลกอฮอล์&lt;br&gt;Comm. Type: ชุมชนแออัด&lt;br&gt;Housholds: 120&lt;br&gt;DensityTH: หนาแน่นปานกลาง</t>
  </si>
  <si>
    <t>100.589432,13.702894,0</t>
  </si>
  <si>
    <t>นางสาว วรรณา วิบูลย์เชื้อ</t>
  </si>
  <si>
    <t>086-972-7964</t>
  </si>
  <si>
    <t>ชุมชนทรัพย์มโนทัย</t>
  </si>
  <si>
    <t>name: &lt;br&gt;description: &lt;br&gt;Zone: กลุ่มเขตกรุงเทพใต้&lt;br&gt;Population: 4712&lt;br&gt;District: เขตคลองเตย&lt;br&gt;Sub-dist.: แขวงคลองตัน&lt;br&gt;Contact P.: นาง วรนุช จตุพรชัยทิพย์&lt;br&gt;Tel.: 089-1790253&lt;br&gt;Urgnt Need: ต้องการหน้ากากอนามัยและเจลล้างมือแอลกอฮอล์&lt;br&gt;Comm. Type: ชุมชนเมือง&lt;br&gt;Housholds: 412&lt;br&gt;DensityTH: หนาแน่นมาก</t>
  </si>
  <si>
    <t>100.575945,13.714222,0</t>
  </si>
  <si>
    <t>นาง วรนุช จตุพรชัยทิพย์</t>
  </si>
  <si>
    <t>089-1790253</t>
  </si>
  <si>
    <t>ชุมชนกระทุ่มเสือปลา</t>
  </si>
  <si>
    <t>name: &lt;br&gt;description: &lt;br&gt;Zone: กลุ่มกรุงเทพตะวันออก&lt;br&gt;Population: 1710&lt;br&gt;District: เขตประเวศ&lt;br&gt;Sub-dist.: แขวงประเวศ&lt;br&gt;Contact P.: นาย ประสาร โสนมิตร&lt;br&gt;Tel.: 065-849-5368&lt;br&gt;Urgnt Need: น้ำยาฆ่าเชื้อ&lt;br&gt;Comm. Type: ชุมชนเมือง&lt;br&gt;Housholds: 217&lt;br&gt;DensityTH: หนาแน่นน้อย</t>
  </si>
  <si>
    <t>100.672417,13.719837,0</t>
  </si>
  <si>
    <t>เขตประเวศ</t>
  </si>
  <si>
    <t>แขวงประเวศ</t>
  </si>
  <si>
    <t>นาย ประสาร โสนมิตร</t>
  </si>
  <si>
    <t>065-849-5368</t>
  </si>
  <si>
    <t>น้ำยาฆ่าเชื้อ</t>
  </si>
  <si>
    <t>ชุมชนสุเหร่าจรเข้ขบ</t>
  </si>
  <si>
    <t>name: &lt;br&gt;description: &lt;br&gt;Zone: กลุ่มกรุงเทพตะวันออก&lt;br&gt;Population: 1733&lt;br&gt;District: เขตประเวศ&lt;br&gt;Sub-dist.: แขวงประเวศ&lt;br&gt;Contact P.: นาย อุสมาน พยุงทอง&lt;br&gt;Tel.: 081-985-0646&lt;br&gt;Urgnt Need: 1.หน้ากากอนามัย 2.ฉีดน้ำยาฆ่าเชื้อ 3.เจลแอลกอฮอล์&lt;br&gt;Comm. Type: &lt;br&gt;Housholds: &lt;br&gt;DensityTH: หนาแน่นน้อย</t>
  </si>
  <si>
    <t>100.696588,13.711533,0</t>
  </si>
  <si>
    <t>นาย อุสมาน พยุงทอง</t>
  </si>
  <si>
    <t>081-985-0646</t>
  </si>
  <si>
    <t>ชุมชนอ่อนนุช 40 ไร่</t>
  </si>
  <si>
    <t>name: &lt;br&gt;description: &lt;br&gt;Zone: กลุ่มกรุงเทพตะวันออก&lt;br&gt;Population: 1170&lt;br&gt;District: เขตประเวศ&lt;br&gt;Sub-dist.: แขวงประเวศ&lt;br&gt;Contact P.: นาย สัมพันธ์ พูนณรงค์&lt;br&gt;Tel.: 099-476-4344&lt;br&gt;Urgnt Need: 1.หน้ากากอนามัย 2.ฉีดน้ำยาฆ่าเชื้อ 3.เจลแอลกอฮอล์&lt;br&gt;Comm. Type: ชุมชนเมือง&lt;br&gt;Housholds: 430&lt;br&gt;DensityTH: หนาแน่นน้อย</t>
  </si>
  <si>
    <t>100.704422,13.71407,0</t>
  </si>
  <si>
    <t>นาย สัมพันธ์ พูนณรงค์</t>
  </si>
  <si>
    <t>099-476-4344</t>
  </si>
  <si>
    <t>ชุมชนมัสยิดดอกไม้</t>
  </si>
  <si>
    <t>name: &lt;br&gt;description: &lt;br&gt;Zone: กลุ่มกรุงเทพตะวันออก&lt;br&gt;Population: 1046&lt;br&gt;District: เขตประเวศ&lt;br&gt;Sub-dist.: แขวงดอกไม้&lt;br&gt;Contact P.: นาย สุรชัย กริสและ&lt;br&gt;Tel.: 097-038-4134&lt;br&gt;Urgnt Need: 1.หน้ากากอนามัย 2.ฉีดน้ำยาฆ่าเชื้อ 3.เจลแอลกอฮอล์&lt;br&gt;Comm. Type: ชุมชนเมือง&lt;br&gt;Housholds: 180&lt;br&gt;DensityTH: หนาแน่นน้อย</t>
  </si>
  <si>
    <t>100.690311,13.702464,0</t>
  </si>
  <si>
    <t>แขวงดอกไม้</t>
  </si>
  <si>
    <t>นาย สุรชัย กริสและ</t>
  </si>
  <si>
    <t>097-038-4134</t>
  </si>
  <si>
    <t>ชุมชนริมคลองประเวศ</t>
  </si>
  <si>
    <t>name: &lt;br&gt;description: &lt;br&gt;Zone: กลุ่มกรุงเทพตะวันออก&lt;br&gt;Population: 1519&lt;br&gt;District: เขตประเวศ&lt;br&gt;Sub-dist.: แขวงประเวศ&lt;br&gt;Contact P.: นาย สนอง บุญยังกูล&lt;br&gt;Tel.: 081-459-1456&lt;br&gt;Urgnt Need: 1.หน้ากากอนามัย 2.ฉีดน้ำยาฆ่าเชื้อ&lt;br&gt;Comm. Type: ชุมชนเมือง&lt;br&gt;Housholds: 139&lt;br&gt;DensityTH: หนาแน่นน้อย</t>
  </si>
  <si>
    <t>100.667363,13.72121,0</t>
  </si>
  <si>
    <t>นาย สนอง บุญยังกูล</t>
  </si>
  <si>
    <t>081-459-1456</t>
  </si>
  <si>
    <t>1.หน้ากากอนามัย 2.ฉีดน้ำยาฆ่าเชื้อ</t>
  </si>
  <si>
    <t>ชุมชนสุเหร่าทางควาย</t>
  </si>
  <si>
    <t>name: &lt;br&gt;description: &lt;br&gt;Zone: กลุ่มกรุงเทพตะวันออก&lt;br&gt;Population: 1440&lt;br&gt;District: เขตประเวศ&lt;br&gt;Sub-dist.: แขวงประเวศ&lt;br&gt;Contact P.: นาย มนตรี ถนอมศิลป์&lt;br&gt;Tel.: 089-054-3420&lt;br&gt;Urgnt Need: 1.หน้ากากอนามัย 2.ฉีดน้ำยาฆ่าเชื้อ 3.เจลแอลกอฮอล์&lt;br&gt;Comm. Type: ชุมชนเมือง&lt;br&gt;Housholds: 153&lt;br&gt;DensityTH: หนาแน่นน้อย</t>
  </si>
  <si>
    <t>100.664541,13.720954,0</t>
  </si>
  <si>
    <t>นาย มนตรี ถนอมศิลป์</t>
  </si>
  <si>
    <t>089-054-3420</t>
  </si>
  <si>
    <t>ชุมชนเกาะมุสลิม</t>
  </si>
  <si>
    <t>name: &lt;br&gt;description: &lt;br&gt;Zone: กลุ่มกรุงเทพตะวันออก&lt;br&gt;Population: 1114&lt;br&gt;District: เขตประเวศ&lt;br&gt;Sub-dist.: แขวงประเวศ&lt;br&gt;Contact P.: นาย มาโนช ทรงศิริ&lt;br&gt;Tel.: &lt;br&gt;Urgnt Need: &lt;br&gt;Comm. Type: ชุมชนแออัด&lt;br&gt;Housholds: 57&lt;br&gt;DensityTH: หนาแน่นน้อย</t>
  </si>
  <si>
    <t>100.676971,13.717996,0</t>
  </si>
  <si>
    <t>นาย มาโนช ทรงศิริ</t>
  </si>
  <si>
    <t>ชุมชนเทพรักษา</t>
  </si>
  <si>
    <t>name: &lt;br&gt;description: &lt;br&gt;Zone: กลุ่มกรุงเทพตะวันออก&lt;br&gt;Population: 1755&lt;br&gt;District: เขตประเวศ&lt;br&gt;Sub-dist.: แขวงประเวศ&lt;br&gt;Contact P.: นาย สมานชัย แสงเงิน&lt;br&gt;Tel.: 098-498-7923&lt;br&gt;Urgnt Need: 1.อยากให้เข้าไปคัดกรอง 2.น้ำยาฆ่าเชื่อ&lt;br&gt;Comm. Type: ชุมชนแออัด&lt;br&gt;Housholds: 175&lt;br&gt;DensityTH: หนาแน่นน้อย</t>
  </si>
  <si>
    <t>100.670899,13.717438,0</t>
  </si>
  <si>
    <t>นาย สมานชัย แสงเงิน</t>
  </si>
  <si>
    <t>098-498-7923</t>
  </si>
  <si>
    <t>1.อยากให้เข้าไปคัดกรอง 2.น้ำยาฆ่าเชื่อ</t>
  </si>
  <si>
    <t>name: &lt;br&gt;description: &lt;br&gt;Zone: กลุ่มกรุงเทพตะวันออก&lt;br&gt;Population: 1237&lt;br&gt;District: เขตประเวศ&lt;br&gt;Sub-dist.: แขวงประเวศ&lt;br&gt;Contact P.: นาย ธรรมรัตน์ จิตจง&lt;br&gt;Tel.: 09398-26627&lt;br&gt;Urgnt Need: &lt;br&gt;Comm. Type: ชุมชนชานเมือง&lt;br&gt;Housholds: 237&lt;br&gt;DensityTH: หนาแน่นน้อย</t>
  </si>
  <si>
    <t>100.674551,13.718014,0</t>
  </si>
  <si>
    <t>ชุมชนบ้านบึง</t>
  </si>
  <si>
    <t>name: &lt;br&gt;description: &lt;br&gt;Zone: กลุ่มกรุงเทพตะวันออก&lt;br&gt;Population: 1950&lt;br&gt;District: เขตประเวศ&lt;br&gt;Sub-dist.: แขวงประเวศ&lt;br&gt;Contact P.: นาย มานิตย์ สาลี&lt;br&gt;Tel.: 090-885-3100&lt;br&gt;Urgnt Need: 1.หน้ากากอนามัย 2.ฉีดน้ำยาฆ่าเชื้อ&lt;br&gt;Comm. Type: ชุมชนเมือง&lt;br&gt;Housholds: 130&lt;br&gt;DensityTH: หนาแน่นน้อย</t>
  </si>
  <si>
    <t>100.650601,13.710283,0</t>
  </si>
  <si>
    <t>นาย มานิตย์ สาลี</t>
  </si>
  <si>
    <t>090-885-3100</t>
  </si>
  <si>
    <t>ชุมชนสุเหร่าบึงหนองบอน</t>
  </si>
  <si>
    <t>name: &lt;br&gt;description: &lt;br&gt;Zone: กลุ่มกรุงเทพตะวันออก&lt;br&gt;Population: 1586&lt;br&gt;District: เขตประเวศ&lt;br&gt;Sub-dist.: แขวงประเวศ&lt;br&gt;Contact P.: นาง อุบล นภากร&lt;br&gt;Tel.: 086-310-8949&lt;br&gt;Urgnt Need: 1.หน้ากากอนามัย 2.ฉีดน้ำยาฆ่าเชื้อ 3.เจลแอลกอฮอล์&lt;br&gt;Comm. Type: ชุมชนเมือง&lt;br&gt;Housholds: 243&lt;br&gt;DensityTH: หนาแน่นน้อย</t>
  </si>
  <si>
    <t>100.652225,13.714187,0</t>
  </si>
  <si>
    <t>นาง อุบล นภากร</t>
  </si>
  <si>
    <t>086-310-8949</t>
  </si>
  <si>
    <t>ชุมชนเปรมฤทัย 72-74</t>
  </si>
  <si>
    <t>name: &lt;br&gt;description: &lt;br&gt;Zone: กลุ่มกรุงเทพตะวันออก&lt;br&gt;Population: 1789&lt;br&gt;District: เขตประเวศ&lt;br&gt;Sub-dist.: แขวงประเวศ&lt;br&gt;Contact P.: นาง จิตรา เย็นใจ&lt;br&gt;Tel.: 086-970-4625&lt;br&gt;Urgnt Need: 1.หน้ากากอนามัย 2.ฉีดน้ำยาฆ่าเชื้อ&lt;br&gt;Comm. Type: ชุมชนเมือง&lt;br&gt;Housholds: 457&lt;br&gt;DensityTH: หนาแน่นน้อย</t>
  </si>
  <si>
    <t>100.655055,13.715436,0</t>
  </si>
  <si>
    <t>นาง จิตรา เย็นใจ</t>
  </si>
  <si>
    <t>086-970-4625</t>
  </si>
  <si>
    <t>ชุมชนมิตรภาพซอย 6</t>
  </si>
  <si>
    <t>name: &lt;br&gt;description: &lt;br&gt;Zone: กลุ่มกรุงเทพตะวันออก&lt;br&gt;Population: 2659&lt;br&gt;District: เขตประเวศ&lt;br&gt;Sub-dist.: แขวงหนองบอน&lt;br&gt;Contact P.: นาย มานพ ทรงศิริ&lt;br&gt;Tel.: &lt;br&gt;Urgnt Need: &lt;br&gt;Comm. Type: &lt;br&gt;Housholds: &lt;br&gt;DensityTH: หนาแน่นปานกลาง</t>
  </si>
  <si>
    <t>100.636584,13.698083,0</t>
  </si>
  <si>
    <t>แขวงหนองบอน</t>
  </si>
  <si>
    <t>นาย มานพ ทรงศิริ</t>
  </si>
  <si>
    <t>ชุมชนทับช้างล่างฝั่งธน</t>
  </si>
  <si>
    <t>name: &lt;br&gt;description: &lt;br&gt;Zone: กลุ่มกรุงเทพตะวันออก&lt;br&gt;Population: 1688&lt;br&gt;District: เขตประเวศ&lt;br&gt;Sub-dist.: แขวงประเวศ&lt;br&gt;Contact P.: นาย เดชา เดวีเลาะ&lt;br&gt;Tel.: 089-794-2021&lt;br&gt;Urgnt Need: ไม่ได้รับความเดือดร้อนเท่าไหร่&lt;br&gt;Comm. Type: ชุมชนเมือง&lt;br&gt;Housholds: 175&lt;br&gt;DensityTH: หนาแน่นน้อย</t>
  </si>
  <si>
    <t>100.685989,13.730456,0</t>
  </si>
  <si>
    <t>นาย เดชา เดวีเลาะ</t>
  </si>
  <si>
    <t>089-794-2021</t>
  </si>
  <si>
    <t>ไม่ได้รับความเดือดร้อนเท่าไหร่</t>
  </si>
  <si>
    <t>ชุมชนอ่อนนุช 19 ไร่</t>
  </si>
  <si>
    <t>name: &lt;br&gt;description: &lt;br&gt;Zone: กลุ่มกรุงเทพตะวันออก&lt;br&gt;Population: 1607&lt;br&gt;District: เขตประเวศ&lt;br&gt;Sub-dist.: แขวงประเวศ&lt;br&gt;Contact P.: นาย จําเนียร งามแสง&lt;br&gt;Tel.: 056-887-1585&lt;br&gt;Urgnt Need: 1.หน้ากากอนามัย 2.ฉีดน้ำยาฆ่าเชื้อ 3.เจลแอลกอฮอล์&lt;br&gt;Comm. Type: ชุมชนเมือง&lt;br&gt;Housholds: 222&lt;br&gt;DensityTH: หนาแน่นน้อย</t>
  </si>
  <si>
    <t>100.709696,13.71038,0</t>
  </si>
  <si>
    <t>นาย จําเนียร งามแสง</t>
  </si>
  <si>
    <t>056-887-1585</t>
  </si>
  <si>
    <t>ชุมชนคลองมอญ</t>
  </si>
  <si>
    <t>name: &lt;br&gt;description: &lt;br&gt;Zone: กลุ่มกรุงเทพตะวันออก&lt;br&gt;Population: 1305&lt;br&gt;District: เขตประเวศ&lt;br&gt;Sub-dist.: แขวงประเวศ&lt;br&gt;Contact P.: นาย สมชาย บุญแพ&lt;br&gt;Tel.: 086-414-2912&lt;br&gt;Urgnt Need: 1.น้ำยาฆ่าเชื้อ 2.หน้ากากอนามัย สมาชิก 500 คน&lt;br&gt;Comm. Type: ชุมชนเมือง&lt;br&gt;Housholds: 84&lt;br&gt;DensityTH: หนาแน่นน้อย</t>
  </si>
  <si>
    <t>100.668501,13.723519,0</t>
  </si>
  <si>
    <t>นาย สมชาย บุญแพ</t>
  </si>
  <si>
    <t>086-414-2912</t>
  </si>
  <si>
    <t>1.น้ำยาฆ่าเชื้อ 2.หน้ากากอนามัย สมาชิก 500 คน</t>
  </si>
  <si>
    <t>ชุมชนหมู่บ้านพัฒนาศาลาลอย</t>
  </si>
  <si>
    <t>name: &lt;br&gt;description: &lt;br&gt;Zone: กลุ่มกรุงเทพตะวันออก&lt;br&gt;Population: 292&lt;br&gt;District: เขตประเวศ&lt;br&gt;Sub-dist.: แขวงประเวศ&lt;br&gt;Contact P.: นาย อีซา สะแอ&lt;br&gt;Tel.: 085-064-4363&lt;br&gt;Urgnt Need: 1.หน้ากากอนามัย 2.ฉีดน้ำยาฆ่าเชื้อ 3.เจลแอลกอฮอล์&lt;br&gt;Comm. Type: ชุมชนเมือง&lt;br&gt;Housholds: 310&lt;br&gt;DensityTH: หนาแน่นน้อย</t>
  </si>
  <si>
    <t>100.665756,13.700546,0</t>
  </si>
  <si>
    <t>นาย อีซา สะแอ</t>
  </si>
  <si>
    <t>085-064-4363</t>
  </si>
  <si>
    <t>ชุมชนสุเหร่าคลองเคล็ด (อยู่เป็นสุข)</t>
  </si>
  <si>
    <t>name: &lt;br&gt;description: &lt;br&gt;Zone: กลุ่มกรุงเทพตะวันออก&lt;br&gt;Population: 2512&lt;br&gt;District: เขตประเวศ&lt;br&gt;Sub-dist.: แขวงหนองบอน&lt;br&gt;Contact P.: นาย ชม ผ่องโสภา&lt;br&gt;Tel.: 087-696-8487&lt;br&gt;Urgnt Need: 1.หน้ากากอนามัย 2.ฉีดน้ำยาฆ่าเชื้อ 3.เจลแอลกอฮอล์&lt;br&gt;Comm. Type: &lt;br&gt;Housholds: &lt;br&gt;DensityTH: หนาแน่นปานกลาง</t>
  </si>
  <si>
    <t>100.638856,13.687443,0</t>
  </si>
  <si>
    <t>นาย ชม ผ่องโสภา</t>
  </si>
  <si>
    <t>087-696-8487</t>
  </si>
  <si>
    <t>ชุมชนเราะห์มาตุ้ลอิสลาม</t>
  </si>
  <si>
    <t>name: &lt;br&gt;description: &lt;br&gt;Zone: กลุ่มกรุงเทพตะวันออก&lt;br&gt;Population: 1012&lt;br&gt;District: เขตประเวศ&lt;br&gt;Sub-dist.: แขวงหนองบอน&lt;br&gt;Contact P.: นาย สมคิด หวังงาม&lt;br&gt;Tel.: -&lt;br&gt;Urgnt Need: &lt;br&gt;Comm. Type: ชุมชนเมือง&lt;br&gt;Housholds: 114&lt;br&gt;DensityTH: หนาแน่นน้อย</t>
  </si>
  <si>
    <t>100.673837,13.699628,0</t>
  </si>
  <si>
    <t>นาย สมคิด หวังงาม</t>
  </si>
  <si>
    <t>ชุมชนหมู่บ้านร่มเย็น</t>
  </si>
  <si>
    <t>name: &lt;br&gt;description: &lt;br&gt;Zone: กลุ่มกรุงเทพตะวันออก&lt;br&gt;Population: 1879&lt;br&gt;District: เขตประเวศ&lt;br&gt;Sub-dist.: แขวงหนองบอน&lt;br&gt;Contact P.: นาง กนกพรรณ ชาลีวรรณ&lt;br&gt;Tel.: 089-498-1557&lt;br&gt;Urgnt Need: 1.หน้ากากอนามัย 2.ฉีดน้ำยาฆ่าเชื้อ 3.เจลแอลกอฮอล์&lt;br&gt;Comm. Type: ชุมชนหมู่บ้านจัดสรร&lt;br&gt;Housholds: 94&lt;br&gt;DensityTH: หนาแน่นน้อย</t>
  </si>
  <si>
    <t>100.645908,13.691928,0</t>
  </si>
  <si>
    <t>นาง กนกพรรณ ชาลีวรรณ</t>
  </si>
  <si>
    <t>089-498-1557</t>
  </si>
  <si>
    <t>ชุมชนริมคลองประเวศฝั่งเหนือ</t>
  </si>
  <si>
    <t>name: &lt;br&gt;description: &lt;br&gt;Zone: กลุ่มกรุงเทพตะวันออก&lt;br&gt;Population: 1170&lt;br&gt;District: เขตประเวศ&lt;br&gt;Sub-dist.: แขวงประเวศ&lt;br&gt;Contact P.: นาย สมาน โตหัวป่า&lt;br&gt;Tel.: 081-316-1883&lt;br&gt;Urgnt Need: 1.หน้ากากอนามัย 2.ฉีดน้ำยาฆ่าเชื้อ 3.เจลแอลกอฮอล์&lt;br&gt;Comm. Type: &lt;br&gt;Housholds: &lt;br&gt;DensityTH: หนาแน่นน้อย</t>
  </si>
  <si>
    <t>100.672642,13.72424,0</t>
  </si>
  <si>
    <t>นาย สมาน โตหัวป่า</t>
  </si>
  <si>
    <t>081-316-1883</t>
  </si>
  <si>
    <t>ชุมชนเกาะเลิ้งสัมพันธ์</t>
  </si>
  <si>
    <t>name: &lt;br&gt;description: &lt;br&gt;Zone: กลุ่มกรุงเทพตะวันออก&lt;br&gt;Population: 1823&lt;br&gt;District: เขตประเวศ&lt;br&gt;Sub-dist.: แขวงประเวศ&lt;br&gt;Contact P.: นาย วรวิทย์ เชิงเขา&lt;br&gt;Tel.: 086-325-0918&lt;br&gt;Urgnt Need: 1.หน้ากากอนามัย 2.อุปกรณ์ทำหน้ากากอนามัย สำหรับสมาชิก 700 คน&lt;br&gt;Comm. Type: ชุมชนเมือง&lt;br&gt;Housholds: 553&lt;br&gt;DensityTH: หนาแน่นน้อย</t>
  </si>
  <si>
    <t>100.651201,13.710689,0</t>
  </si>
  <si>
    <t>นาย วรวิทย์ เชิงเขา</t>
  </si>
  <si>
    <t>086-325-0918</t>
  </si>
  <si>
    <t>1.หน้ากากอนามัย 2.อุปกรณ์ทำหน้ากากอนามัย สำหรับสมาชิก 700 คน</t>
  </si>
  <si>
    <t>ชุมชนหลังสถานีตำรวจเก่าประเวศ</t>
  </si>
  <si>
    <t>name: &lt;br&gt;description: &lt;br&gt;Zone: กลุ่มกรุงเทพตะวันออก&lt;br&gt;Population: 1845&lt;br&gt;District: เขตประเวศ&lt;br&gt;Sub-dist.: แขวงประเวศ&lt;br&gt;Contact P.: นาย มนัส ปาลกะวงศ์ ณ อยุธยา&lt;br&gt;Tel.: -&lt;br&gt;Urgnt Need: ติดต่อผ่าน คุณกนกวรรณ 1.น้ำยาฆ่าเชื้อ 2.ขาดรายได้ 3.หน้ากากอนามัย&lt;br&gt;Comm. Type: &lt;br&gt;Housholds: &lt;br&gt;DensityTH: หนาแน่นน้อย</t>
  </si>
  <si>
    <t>100.6747,13.721529,0</t>
  </si>
  <si>
    <t>นาย มนัส ปาลกะวงศ์ ณ อยุธยา</t>
  </si>
  <si>
    <t>ติดต่อผ่าน คุณกนกวรรณ 1.น้ำยาฆ่าเชื้อ 2.ขาดรายได้ 3.หน้ากากอนามัย</t>
  </si>
  <si>
    <t>ชุมชนบ้านม้า</t>
  </si>
  <si>
    <t>name: &lt;br&gt;description: &lt;br&gt;Zone: กลุ่มกรุงเทพตะวันออก&lt;br&gt;Population: 585&lt;br&gt;District: เขตประเวศ&lt;br&gt;Sub-dist.: แขวงประเวศ&lt;br&gt;Contact P.: นาย สมบัติ เซ็นสมบูรณ์&lt;br&gt;Tel.: 086-032-5865&lt;br&gt;Urgnt Need: 1.หน้ากากอนามัย 2.ฉีดน้ำยาฆ่าเชื้อ 3.เจลแอลกอฮอล์&lt;br&gt;Comm. Type: ชุมชนเมือง&lt;br&gt;Housholds: 225&lt;br&gt;DensityTH: หนาแน่นน้อย</t>
  </si>
  <si>
    <t>100.672147,13.734842,0</t>
  </si>
  <si>
    <t>นาย สมบัติ เซ็นสมบูรณ์</t>
  </si>
  <si>
    <t>086-032-5865</t>
  </si>
  <si>
    <t>name: &lt;br&gt;description: &lt;br&gt;Zone: กลุ่มกรุงเทพตะวันออก&lt;br&gt;Population: 405&lt;br&gt;District: เขตประเวศ&lt;br&gt;Sub-dist.: แขวงหนองบอน&lt;br&gt;Contact P.: นาง เพ็ญศรี สมแสง&lt;br&gt;Tel.: 087-823-4012&lt;br&gt;Urgnt Need: &lt;br&gt;Comm. Type: ชุมชนเมือง&lt;br&gt;Housholds: 251&lt;br&gt;DensityTH: หนาแน่นน้อย</t>
  </si>
  <si>
    <t>100.661835,13.682293,0</t>
  </si>
  <si>
    <t>ชุมชนซอยร่มเย็น</t>
  </si>
  <si>
    <t>name: &lt;br&gt;description: &lt;br&gt;Zone: กลุ่มกรุงเทพตะวันออก&lt;br&gt;Population: 990&lt;br&gt;District: เขตประเวศ&lt;br&gt;Sub-dist.: แขวงดอกไม้&lt;br&gt;Contact P.: นาง กนกพรรณ ชาลีวรรณ&lt;br&gt;Tel.: 089-498-1557&lt;br&gt;Urgnt Need: &lt;br&gt;Comm. Type: ชุมชนเมือง&lt;br&gt;Housholds: 127&lt;br&gt;DensityTH: หนาแน่นน้อย</t>
  </si>
  <si>
    <t>100.676759,13.696213,0</t>
  </si>
  <si>
    <t>name: &lt;br&gt;description: &lt;br&gt;Zone: กลุ่มกรุงเทพตะวันออก&lt;br&gt;Population: 1620&lt;br&gt;District: เขตประเวศ&lt;br&gt;Sub-dist.: แขวงประเวศ&lt;br&gt;Contact P.: นาย สามารถ มีสุวรรณ&lt;br&gt;Tel.: 086-004-3020&lt;br&gt;Urgnt Need: 1.หน้ากากอนามัย 2.ฉีดน้ำยาฆ่าเชื้อ 3.เจลแอลกอฮอล์&lt;br&gt;Comm. Type: ชุมชนเมือง&lt;br&gt;Housholds: 273&lt;br&gt;DensityTH: หนาแน่นน้อย</t>
  </si>
  <si>
    <t>100.661859,13.720233,0</t>
  </si>
  <si>
    <t>ชุมชนวิเศษสุข</t>
  </si>
  <si>
    <t>name: &lt;br&gt;description: &lt;br&gt;Zone: กลุ่มเขตกรุงเทพใต้&lt;br&gt;Population: 2307&lt;br&gt;District: เขตสวนหลวง&lt;br&gt;Sub-dist.: แขวงสวนหลวง&lt;br&gt;Contact P.: นาย ฮารูน พงษ์สมบัติ&lt;br&gt;Tel.: 085-125-9073&lt;br&gt;Urgnt Need: -ต้องการหน้ากากอนามัย เจลล้างมือ น้ำยาฆ่าเชื้อ&lt;br&gt;-ต้องการเครื่องตรวจวัดอุณหภูมิ&lt;br&gt;Comm. Type: ชุมชนเมือง&lt;br&gt;Housholds: 65&lt;br&gt;DensityTH: หนาแน่นปานกลาง</t>
  </si>
  <si>
    <t>100.636148,13.744712,0</t>
  </si>
  <si>
    <t>เขตสวนหลวง</t>
  </si>
  <si>
    <t>แขวงสวนหลวง</t>
  </si>
  <si>
    <t>นาย ฮารูน พงษ์สมบัติ</t>
  </si>
  <si>
    <t>085-125-9073</t>
  </si>
  <si>
    <t>ชุมชนเอื้ออารีย์</t>
  </si>
  <si>
    <t>name: &lt;br&gt;description: &lt;br&gt;Zone: กลุ่มเขตกรุงเทพใต้&lt;br&gt;Population: 3946&lt;br&gt;District: เขตสวนหลวง&lt;br&gt;Sub-dist.: แขวงสวนหลวง&lt;br&gt;Contact P.: นาย มานพ หมัดสะอาด&lt;br&gt;Tel.: 085-446-4311&lt;br&gt;Urgnt Need: -ต้องการหน้ากากอนามัย เจลล้างมือ น้ำยาฆ่าเชื้อ&lt;br&gt;-ต้องการเครื่องตรวจวัดอุณหภูมิ&lt;br&gt;Comm. Type: ชุมชนเมือง&lt;br&gt;Housholds: 134&lt;br&gt;DensityTH: หนาแน่นปานกลาง</t>
  </si>
  <si>
    <t>100.641494,13.711585,0</t>
  </si>
  <si>
    <t>นาย มานพ หมัดสะอาด</t>
  </si>
  <si>
    <t>085-446-4311</t>
  </si>
  <si>
    <t>ชุมชนหัวหมากเกาะกลาง</t>
  </si>
  <si>
    <t>name: &lt;br&gt;description: &lt;br&gt;Zone: กลุ่มเขตกรุงเทพใต้&lt;br&gt;Population: 2911&lt;br&gt;District: เขตสวนหลวง&lt;br&gt;Sub-dist.: แขวงสวนหลวง&lt;br&gt;Contact P.: นาย วิเชียร มะเยาะ&lt;br&gt;Tel.: 089-013-7362&lt;br&gt;Urgnt Need: -ต้องการหน้ากากอนามัย เจลล้างมือ น้ำยาฆ่าเชื้อ&lt;br&gt;-ต้องการเครื่องตรวจวัดอุณหภูมิ&lt;br&gt;Comm. Type: ชุมชนเมือง&lt;br&gt;Housholds: 94&lt;br&gt;DensityTH: หนาแน่นปานกลาง</t>
  </si>
  <si>
    <t>100.644342,13.737848,0</t>
  </si>
  <si>
    <t>นาย วิเชียร มะเยาะ</t>
  </si>
  <si>
    <t>089-013-7362</t>
  </si>
  <si>
    <t>ชุมชนหมู่บ้านเมืองทอง 2/3</t>
  </si>
  <si>
    <t>name: &lt;br&gt;description: &lt;br&gt;Zone: กลุ่มเขตกรุงเทพใต้&lt;br&gt;Population: 2975&lt;br&gt;District: เขตสวนหลวง&lt;br&gt;Sub-dist.: แขวงสวนหลวง&lt;br&gt;Contact P.: นาย ประมวล เก่งชน&lt;br&gt;Tel.: 099-149-4824&lt;br&gt;Urgnt Need: -ต้องการหน้ากากอนามัย เจลล้างมือ น้ำยาฆ่าเชื้อ&lt;br&gt;-ต้องการเครื่องตรวจวัดอุณหภูมิ&lt;br&gt;Comm. Type: ชุมชนเมือง&lt;br&gt;Housholds: 412&lt;br&gt;DensityTH: หนาแน่นปานกลาง</t>
  </si>
  <si>
    <t>100.642922,13.736077,0</t>
  </si>
  <si>
    <t>นาย ประมวล เก่งชน</t>
  </si>
  <si>
    <t>099-149-4824</t>
  </si>
  <si>
    <t>ชุมชนประสาทศีล</t>
  </si>
  <si>
    <t>name: &lt;br&gt;description: &lt;br&gt;Zone: กลุ่มเขตกรุงเทพใต้&lt;br&gt;Population: 3126&lt;br&gt;District: เขตสวนหลวง&lt;br&gt;Sub-dist.: แขวงสวนหลวง&lt;br&gt;Contact P.: นาย สุริชัย อับดุลลา&lt;br&gt;Tel.: 083-818-6669&lt;br&gt;Urgnt Need: -ต้องการหน้ากากอนามัย เจลล้างมือ น้ำยาฆ่าเชื้อ&lt;br&gt;-ต้องการเครื่องตรวจวัดอุณหภูมิ&lt;br&gt;Comm. Type: ชุมชนเมือง&lt;br&gt;Housholds: 200&lt;br&gt;DensityTH: หนาแน่นปานกลาง</t>
  </si>
  <si>
    <t>100.606761,13.730336,0</t>
  </si>
  <si>
    <t>นาย สุริชัย อับดุลลา</t>
  </si>
  <si>
    <t>083-818-6669</t>
  </si>
  <si>
    <t>ชุมชนภูมิสุข</t>
  </si>
  <si>
    <t>name: &lt;br&gt;description: &lt;br&gt;Zone: กลุ่มเขตกรุงเทพใต้&lt;br&gt;Population: 3933&lt;br&gt;District: เขตสวนหลวง&lt;br&gt;Sub-dist.: แขวงสวนหลวง&lt;br&gt;Contact P.: นาย ปวรุตม์ พีระสุข&lt;br&gt;Tel.: 098-316-5345&lt;br&gt;Urgnt Need: -ต้องการหน้ากากอนามัย เจลล้างมือ น้ำยาฆ่าเชื้อ&lt;br&gt;-ต้องการเครื่องตรวจวัดอุณหภูมิ&lt;br&gt;Comm. Type: ชุมชนเมือง&lt;br&gt;Housholds: 71&lt;br&gt;DensityTH: หนาแน่นปานกลาง</t>
  </si>
  <si>
    <t>100.622125,13.710716,0</t>
  </si>
  <si>
    <t>นาย ปวรุตม์ พีระสุข</t>
  </si>
  <si>
    <t>098-316-5345</t>
  </si>
  <si>
    <t>ชุมชนธรรมานุรักษ์</t>
  </si>
  <si>
    <t>name: &lt;br&gt;description: &lt;br&gt;Zone: กลุ่มเขตกรุงเทพใต้&lt;br&gt;Population: 3342&lt;br&gt;District: เขตสวนหลวง&lt;br&gt;Sub-dist.: แขวงสวนหลวง&lt;br&gt;Contact P.: นาย สุรัช หมัดนุรักษ์&lt;br&gt;Tel.: 085-944-3537&lt;br&gt;Urgnt Need: -ต้องการหน้ากากอนามัย เจลล้างมือ น้ำยาฆ่าเชื้อ&lt;br&gt;-ต้องการเครื่องตรวจวัดอุณหภูมิ&lt;br&gt;Comm. Type: ชุมชนเมือง&lt;br&gt;Housholds: 68&lt;br&gt;DensityTH: หนาแน่นปานกลาง</t>
  </si>
  <si>
    <t>100.636895,13.716116,0</t>
  </si>
  <si>
    <t>นาย สุรัช หมัดนุรักษ์</t>
  </si>
  <si>
    <t>085-944-3537</t>
  </si>
  <si>
    <t>ชุมชนนาคภาษิต</t>
  </si>
  <si>
    <t>name: &lt;br&gt;description: &lt;br&gt;Zone: กลุ่มเขตกรุงเทพใต้&lt;br&gt;Population: 3385&lt;br&gt;District: เขตสวนหลวง&lt;br&gt;Sub-dist.: แขวงสวนหลวง&lt;br&gt;Contact P.: นาย สวัสดิ์ นาคนาวา&lt;br&gt;Tel.: 096-975-7886&lt;br&gt;Urgnt Need: -ต้องการหน้ากากอนามัย เจลล้างมือ น้ำยาฆ่าเชื้อ&lt;br&gt;-ต้องการเครื่องตรวจวัดอุณหภูมิ&lt;br&gt;Comm. Type: ชุมชนเมือง&lt;br&gt;Housholds: 287&lt;br&gt;DensityTH: หนาแน่นปานกลาง</t>
  </si>
  <si>
    <t>100.634059,13.742883,0</t>
  </si>
  <si>
    <t>นาย สวัสดิ์ นาคนาวา</t>
  </si>
  <si>
    <t>096-975-7886</t>
  </si>
  <si>
    <t>ชุมชนหลังสถานีรถไฟหัวหมาก</t>
  </si>
  <si>
    <t>name: &lt;br&gt;description: &lt;br&gt;Zone: กลุ่มเขตกรุงเทพใต้&lt;br&gt;Population: 2673&lt;br&gt;District: เขตสวนหลวง&lt;br&gt;Sub-dist.: แขวงสวนหลวง&lt;br&gt;Contact P.: นาย ธนิวรรต จันทมาลา&lt;br&gt;Tel.: 083-303-0030&lt;br&gt;Urgnt Need: -ต้องการหน้ากากอนามัย เจลล้างมือ น้ำยาฆ่าเชื้อ&lt;br&gt;-ต้องการเครื่องตรวจวัดอุณหภูมิ&lt;br&gt;Comm. Type: ชุมชนเมือง&lt;br&gt;Housholds: 226&lt;br&gt;DensityTH: หนาแน่นปานกลาง</t>
  </si>
  <si>
    <t>100.636646,13.738244,0</t>
  </si>
  <si>
    <t>นาย ธนิวรรต จันทมาลา</t>
  </si>
  <si>
    <t>083-303-0030</t>
  </si>
  <si>
    <t>ชุมชนหมู่บ้านเกษมสันต์ 2</t>
  </si>
  <si>
    <t>name: &lt;br&gt;description: &lt;br&gt;Zone: กลุ่มเขตกรุงเทพใต้&lt;br&gt;Population: 3471&lt;br&gt;District: เขตสวนหลวง&lt;br&gt;Sub-dist.: แขวงสวนหลวง&lt;br&gt;Contact P.: นาย เมธา ทองเสริม&lt;br&gt;Tel.: 08-1813-7550&lt;br&gt;Urgnt Need: -ต้องการหน้ากากอนามัย เจลล้างมือ น้ำยาฆ่าเชื้อ&lt;br&gt;-ต้องการเครื่องตรวจวัดอุณหภูมิ&lt;br&gt;Comm. Type: ชุมชนเมือง&lt;br&gt;Housholds: 69&lt;br&gt;DensityTH: หนาแน่นปานกลาง</t>
  </si>
  <si>
    <t>100.618782,13.726223,0</t>
  </si>
  <si>
    <t>นาย เมธา ทองเสริม</t>
  </si>
  <si>
    <t>08-1813-7550</t>
  </si>
  <si>
    <t>ชุมชนเจริญพัฒนาถาวร</t>
  </si>
  <si>
    <t>name: &lt;br&gt;description: &lt;br&gt;Zone: กลุ่มเขตกรุงเทพใต้&lt;br&gt;Population: 2717&lt;br&gt;District: เขตสวนหลวง&lt;br&gt;Sub-dist.: แขวงสวนหลวง&lt;br&gt;Contact P.: นาย ศราวุฒิ นาคนาวา&lt;br&gt;Tel.: 08-6757-6397&lt;br&gt;Urgnt Need: -ต้องการหน้ากากอนามัย เจลล้างมือ น้ำยาฆ่าเชื้อ&lt;br&gt;-ต้องการเครื่องตรวจวัดอุณหภูมิ&lt;br&gt;Comm. Type: ชุมชนเมือง&lt;br&gt;Housholds: 229&lt;br&gt;DensityTH: หนาแน่นปานกลาง</t>
  </si>
  <si>
    <t>100.62677,13.736999,0</t>
  </si>
  <si>
    <t>นาย ศราวุฒิ นาคนาวา</t>
  </si>
  <si>
    <t>08-6757-6397</t>
  </si>
  <si>
    <t>ชุมชนคลองสะแก</t>
  </si>
  <si>
    <t>name: &lt;br&gt;description: &lt;br&gt;Zone: กลุ่มเขตกรุงเทพใต้&lt;br&gt;Population: 3277&lt;br&gt;District: เขตสวนหลวง&lt;br&gt;Sub-dist.: แขวงสวนหลวง&lt;br&gt;Contact P.: นาย สิทธิ ยิ้มใจ&lt;br&gt;Tel.: 09-3118-5533&lt;br&gt;Urgnt Need: -ต้องการหน้ากากอนามัย เจลล้างมือ น้ำยาฆ่าเชื้อ&lt;br&gt;-ต้องการเครื่องตรวจวัดอุณหภูมิ&lt;br&gt;Comm. Type: ชุมชนเมือง&lt;br&gt;Housholds: 126&lt;br&gt;DensityTH: หนาแน่นปานกลาง</t>
  </si>
  <si>
    <t>100.609607,13.736088,0</t>
  </si>
  <si>
    <t>นาย สิทธิ ยิ้มใจ</t>
  </si>
  <si>
    <t>09-3118-5533</t>
  </si>
  <si>
    <t>ชุมชนมุสลิมพัฒนาบ้านป่า</t>
  </si>
  <si>
    <t>name: &lt;br&gt;description: &lt;br&gt;Zone: กลุ่มเขตกรุงเทพใต้&lt;br&gt;Population: 3558&lt;br&gt;District: เขตสวนหลวง&lt;br&gt;Sub-dist.: แขวงสวนหลวง&lt;br&gt;Contact P.: นาย ปรเมศฐ์ พุ่มม่วง&lt;br&gt;Tel.: 089-109-7542&lt;br&gt;Urgnt Need: -ต้องการหน้ากากอนามัย เจลล้างมือ น้ำยาฆ่าเชื้อ&lt;br&gt;-ต้องการเครื่องตรวจวัดอุณหภูมิ&lt;br&gt;Comm. Type: ชุมชนเมือง&lt;br&gt;Housholds: 200&lt;br&gt;DensityTH: หนาแน่นปานกลาง</t>
  </si>
  <si>
    <t>100.609087,13.730747,0</t>
  </si>
  <si>
    <t>นาย ปรเมศฐ์ พุ่มม่วง</t>
  </si>
  <si>
    <t>089-109-7542</t>
  </si>
  <si>
    <t>ชุมชนแสงสันติ</t>
  </si>
  <si>
    <t>name: &lt;br&gt;description: &lt;br&gt;Zone: กลุ่มเขตกรุงเทพใต้&lt;br&gt;Population: 3363&lt;br&gt;District: เขตสวนหลวง&lt;br&gt;Sub-dist.: แขวงสวนหลวง&lt;br&gt;Contact P.: นาง มุกดา ริดมัด&lt;br&gt;Tel.: 080-590-2354&lt;br&gt;Urgnt Need: -ต้องการหน้ากากอนามัย เจลล้างมือ น้ำยาฆ่าเชื้อ&lt;br&gt;-ต้องการเครื่องตรวจวัดอุณหภูมิ&lt;br&gt;Comm. Type: ชุมชนเมือง&lt;br&gt;Housholds: 70&lt;br&gt;DensityTH: หนาแน่นปานกลาง</t>
  </si>
  <si>
    <t>100.607617,13.735202,0</t>
  </si>
  <si>
    <t>นาง มุกดา ริดมัด</t>
  </si>
  <si>
    <t>080-590-2354</t>
  </si>
  <si>
    <t>ชุมชนร่วมพัฒนาบ้านป่า</t>
  </si>
  <si>
    <t>name: &lt;br&gt;description: &lt;br&gt;Zone: กลุ่มเขตกรุงเทพใต้&lt;br&gt;Population: 3601&lt;br&gt;District: เขตสวนหลวง&lt;br&gt;Sub-dist.: แขวงสวนหลวง&lt;br&gt;Contact P.: นาย ทวี มนฑา&lt;br&gt;Tel.: 081-742-2700&lt;br&gt;Urgnt Need: -ต้องการหน้ากากอนามัย เจลล้างมือ น้ำยาฆ่าเชื้อ&lt;br&gt;-ต้องการเครื่องตรวจวัดอุณหภูมิ&lt;br&gt;Comm. Type: ชุมชนเมือง&lt;br&gt;Housholds: 367&lt;br&gt;DensityTH: หนาแน่นปานกลาง</t>
  </si>
  <si>
    <t>100.607119,13.733077,0</t>
  </si>
  <si>
    <t>นาย ทวี มนฑา</t>
  </si>
  <si>
    <t>081-742-2700</t>
  </si>
  <si>
    <t>ชุมชนหมู่บ้านฮอลลีวู้ด</t>
  </si>
  <si>
    <t>name: &lt;br&gt;description: &lt;br&gt;Zone: กลุ่มเขตกรุงเทพใต้&lt;br&gt;Population: 2393&lt;br&gt;District: เขตสวนหลวง&lt;br&gt;Sub-dist.: แขวงสวนหลวง&lt;br&gt;Contact P.: นาย กิตติศักดิ์ กระจายศรี&lt;br&gt;Tel.: 08-1445-1530&lt;br&gt;Urgnt Need: -ต้องการหน้ากากอนามัย เจลล้างมือ น้ำยาฆ่าเชื้อ&lt;br&gt;-ต้องการเครื่องตรวจวัดอุณหภูมิ&lt;br&gt;Comm. Type: ชุมชนเมือง&lt;br&gt;Housholds: 269&lt;br&gt;DensityTH: หนาแน่นปานกลาง</t>
  </si>
  <si>
    <t>100.610708,13.722462,0</t>
  </si>
  <si>
    <t>นาย กิตติศักดิ์ กระจายศรี</t>
  </si>
  <si>
    <t>08-1445-1530</t>
  </si>
  <si>
    <t>ชุมชนวัดใต้</t>
  </si>
  <si>
    <t>name: &lt;br&gt;description: &lt;br&gt;Zone: กลุ่มเขตกรุงเทพใต้&lt;br&gt;Population: 2845&lt;br&gt;District: เขตสวนหลวง&lt;br&gt;Sub-dist.: แขวงสวนหลวง&lt;br&gt;Contact P.: นางสาว สาวิตรี เกิดโพชา&lt;br&gt;Tel.: 099-414-6958&lt;br&gt;Urgnt Need: -ต้องการหน้ากากอนามัย เจลล้างมือ น้ำยาฆ่าเชื้อ&lt;br&gt;-ต้องการเครื่องตรวจวัดอุณหภูมิ&lt;br&gt;Comm. Type: ชุมชนแออัด&lt;br&gt;Housholds: 93&lt;br&gt;DensityTH: หนาแน่นปานกลาง</t>
  </si>
  <si>
    <t>100.603722,13.712586,0</t>
  </si>
  <si>
    <t>นางสาว สาวิตรี เกิดโพชา</t>
  </si>
  <si>
    <t>099-414-6958</t>
  </si>
  <si>
    <t>ชุมชนพร้อมใจ</t>
  </si>
  <si>
    <t>name: &lt;br&gt;description: &lt;br&gt;Zone: กลุ่มเขตกรุงเทพใต้&lt;br&gt;Population: 3428&lt;br&gt;District: เขตสวนหลวง&lt;br&gt;Sub-dist.: แขวงสวนหลวง&lt;br&gt;Contact P.: นาง ลัดดา ทิมเสถียร&lt;br&gt;Tel.: 08-9040-3646&lt;br&gt;Urgnt Need: -ต้องการหน้ากากอนามัย เจลล้างมือ น้ำยาฆ่าเชื้อ&lt;br&gt;-ต้องการเครื่องตรวจวัดอุณหภูมิ&lt;br&gt;Comm. Type: ชุมชนเมือง&lt;br&gt;Housholds: 46&lt;br&gt;DensityTH: หนาแน่นปานกลาง</t>
  </si>
  <si>
    <t>100.608338,13.71276,0</t>
  </si>
  <si>
    <t>นาง ลัดดา ทิมเสถียร</t>
  </si>
  <si>
    <t>08-9040-3646</t>
  </si>
  <si>
    <t>ชุมชนอัลเอี๊ยะติซอม</t>
  </si>
  <si>
    <t>name: &lt;br&gt;description: &lt;br&gt;Zone: กลุ่มเขตกรุงเทพใต้&lt;br&gt;Population: 3709&lt;br&gt;District: เขตสวนหลวง&lt;br&gt;Sub-dist.: แขวงสวนหลวง&lt;br&gt;Contact P.: นาง วาสนา ลัดดาวงศ์&lt;br&gt;Tel.: 081-557-8356&lt;br&gt;Urgnt Need: -ต้องการหน้ากากอนามัย เจลล้างมือ น้ำยาฆ่าเชื้อ&lt;br&gt;-ต้องการเครื่องตรวจวัดอุณหภูมิ&lt;br&gt;Comm. Type: ชุมชนเมือง&lt;br&gt;Housholds: 276&lt;br&gt;DensityTH: หนาแน่นปานกลาง</t>
  </si>
  <si>
    <t>100.638727,13.715745,0</t>
  </si>
  <si>
    <t>นาง วาสนา ลัดดาวงศ์</t>
  </si>
  <si>
    <t>081-557-8356</t>
  </si>
  <si>
    <t>ชุมชนโมราวรรณ 1</t>
  </si>
  <si>
    <t>name: &lt;br&gt;description: &lt;br&gt;Zone: กลุ่มเขตกรุงเทพใต้&lt;br&gt;Population: 3471&lt;br&gt;District: เขตสวนหลวง&lt;br&gt;Sub-dist.: แขวงสวนหลวง&lt;br&gt;Contact P.: นาย นายศิริวัฒน์ ตั้งเจริญ&lt;br&gt;Tel.: 081-640-0573&lt;br&gt;Urgnt Need: -ต้องการหน้ากากอนามัย เจลล้างมือ น้ำยาฆ่าเชื้อ&lt;br&gt;-ต้องการเครื่องตรวจวัดอุณหภูมิ&lt;br&gt;Comm. Type: ชุมชนเมือง&lt;br&gt;Housholds: 300&lt;br&gt;DensityTH: หนาแน่นปานกลาง</t>
  </si>
  <si>
    <t>100.645771,13.714191,0</t>
  </si>
  <si>
    <t>นาย นายศิริวัฒน์ ตั้งเจริญ</t>
  </si>
  <si>
    <t>081-640-0573</t>
  </si>
  <si>
    <t>ชุมชนโมราวรรณ 2</t>
  </si>
  <si>
    <t>name: &lt;br&gt;description: &lt;br&gt;Zone: กลุ่มเขตกรุงเทพใต้&lt;br&gt;Population: 3428&lt;br&gt;District: เขตสวนหลวง&lt;br&gt;Sub-dist.: แขวงสวนหลวง&lt;br&gt;Contact P.: นาง เกสรา วรเมธธนากร&lt;br&gt;Tel.: 087-025-1897&lt;br&gt;Urgnt Need: -ต้องการหน้ากากอนามัย เจลล้างมือ น้ำยาฆ่าเชื้อ&lt;br&gt;-ต้องการเครื่องตรวจวัดอุณหภูมิ&lt;br&gt;Comm. Type: ชุมชนเมือง&lt;br&gt;Housholds: 241&lt;br&gt;DensityTH: หนาแน่นปานกลาง</t>
  </si>
  <si>
    <t>100.645694,13.712048,0</t>
  </si>
  <si>
    <t>นาง เกสรา วรเมธธนากร</t>
  </si>
  <si>
    <t>087-025-1897</t>
  </si>
  <si>
    <t>ชุมชนดารุ้ลอามีน</t>
  </si>
  <si>
    <t>name: &lt;br&gt;description: &lt;br&gt;Zone: กลุ่มเขตกรุงเทพใต้&lt;br&gt;Population: 3191&lt;br&gt;District: เขตสวนหลวง&lt;br&gt;Sub-dist.: แขวงสวนหลวง&lt;br&gt;Contact P.: นาย ปรีชา พันเต๊ะ&lt;br&gt;Tel.: 089-022-3756&lt;br&gt;Urgnt Need: -ต้องการหน้ากากอนามัย เจลล้างมือ น้ำยาฆ่าเชื้อ&lt;br&gt;-ต้องการเครื่องตรวจวัดอุณหภูมิ&lt;br&gt;Comm. Type: ชุมชนเมือง&lt;br&gt;Housholds: 37&lt;br&gt;DensityTH: หนาแน่นปานกลาง</t>
  </si>
  <si>
    <t>100.643742,13.71056,0</t>
  </si>
  <si>
    <t>นาย ปรีชา พันเต๊ะ</t>
  </si>
  <si>
    <t>089-022-3756</t>
  </si>
  <si>
    <t>ชุมชนสะและน้อย</t>
  </si>
  <si>
    <t>name: &lt;br&gt;description: &lt;br&gt;Zone: กลุ่มเขตกรุงเทพใต้&lt;br&gt;Population: 3989&lt;br&gt;District: เขตสวนหลวง&lt;br&gt;Sub-dist.: แขวงสวนหลวง&lt;br&gt;Contact P.: นาย อํานวย หมุดทอง&lt;br&gt;Tel.: 09-2312-5878&lt;br&gt;Urgnt Need: -ต้องการหน้ากากอนามัย เจลล้างมือ น้ำยาฆ่าเชื้อ&lt;br&gt;-ต้องการเครื่องตรวจวัดอุณหภูมิ&lt;br&gt;Comm. Type: ชุมชนเมือง&lt;br&gt;Housholds: 309&lt;br&gt;DensityTH: หนาแน่นปานกลาง</t>
  </si>
  <si>
    <t>100.640645,13.711102,0</t>
  </si>
  <si>
    <t>นาย อํานวย หมุดทอง</t>
  </si>
  <si>
    <t>09-2312-5878</t>
  </si>
  <si>
    <t>ชุมชนหลังวัดปากบ่อ</t>
  </si>
  <si>
    <t>name: &lt;br&gt;description: &lt;br&gt;Zone: กลุ่มเขตกรุงเทพใต้&lt;br&gt;Population: 3601&lt;br&gt;District: เขตสวนหลวง&lt;br&gt;Sub-dist.: แขวงสวนหลวง&lt;br&gt;Contact P.: นาง พัชรี จันทร์ไกรทอง&lt;br&gt;Tel.: 081-917-5170&lt;br&gt;Urgnt Need: -ต้องการหน้ากากอนามัย เจลล้างมือ น้ำยาฆ่าเชื้อ&lt;br&gt;-ต้องการเครื่องตรวจวัดอุณหภูมิ&lt;br&gt;Comm. Type: ชุมชนเมือง&lt;br&gt;Housholds: 235&lt;br&gt;DensityTH: หนาแน่นปานกลาง</t>
  </si>
  <si>
    <t>100.630318,13.71449,0</t>
  </si>
  <si>
    <t>นาง พัชรี จันทร์ไกรทอง</t>
  </si>
  <si>
    <t>081-917-5170</t>
  </si>
  <si>
    <t>ชุมชนอัลกุ๊บรอ</t>
  </si>
  <si>
    <t>name: &lt;br&gt;description: &lt;br&gt;Zone: กลุ่มเขตกรุงเทพใต้&lt;br&gt;Population: 3859&lt;br&gt;District: เขตสวนหลวง&lt;br&gt;Sub-dist.: แขวงสวนหลวง&lt;br&gt;Contact P.: นาย สุนทร งามโขนง&lt;br&gt;Tel.: 08-1552-2977&lt;br&gt;Urgnt Need: -ต้องการหน้ากากอนามัย เจลล้างมือ น้ำยาฆ่าเชื้อ&lt;br&gt;-ต้องการเครื่องตรวจวัดอุณหภูมิ&lt;br&gt;Comm. Type: ชุมชนเมือง&lt;br&gt;Housholds: 160&lt;br&gt;DensityTH: หนาแน่นปานกลาง</t>
  </si>
  <si>
    <t>100.628697,13.716358,0</t>
  </si>
  <si>
    <t>นาย สุนทร งามโขนง</t>
  </si>
  <si>
    <t>08-1552-2977</t>
  </si>
  <si>
    <t>name: &lt;br&gt;description: &lt;br&gt;Zone: กลุ่มเขตกรุงเทพใต้&lt;br&gt;Population: 3816&lt;br&gt;District: เขตสวนหลวง&lt;br&gt;Sub-dist.: แขวงสวนหลวง&lt;br&gt;Contact P.: นาย ธงชัย หร่ายมณี&lt;br&gt;Tel.: 0-8524-96333&lt;br&gt;Urgnt Need: &lt;br&gt;Comm. Type: ชุมชนเมือง&lt;br&gt;Housholds: 330&lt;br&gt;DensityTH: หนาแน่นปานกลาง</t>
  </si>
  <si>
    <t>100.638393,13.713748,0</t>
  </si>
  <si>
    <t>ชุมชนคลองจวน</t>
  </si>
  <si>
    <t>name: &lt;br&gt;description: &lt;br&gt;Zone: กลุ่มเขตกรุงเทพใต้&lt;br&gt;Population: 2609&lt;br&gt;District: เขตสวนหลวง&lt;br&gt;Sub-dist.: แขวงสวนหลวง&lt;br&gt;Contact P.: นางสาว สายพิน ดาราฉาย&lt;br&gt;Tel.: 089-488-7757&lt;br&gt;Urgnt Need: -ต้องการหน้ากากอนามัย เจลล้างมือ น้ำยาฆ่าเชื้อ&lt;br&gt;-ต้องการเครื่องตรวจวัดอุณหภูมิ&lt;br&gt;Comm. Type: ชุมชนเมือง&lt;br&gt;Housholds: 197&lt;br&gt;DensityTH: หนาแน่นปานกลาง</t>
  </si>
  <si>
    <t>100.633766,13.716527,0</t>
  </si>
  <si>
    <t>นางสาว สายพิน ดาราฉาย</t>
  </si>
  <si>
    <t>089-488-7757</t>
  </si>
  <si>
    <t>ชุมชนดาราฉาย</t>
  </si>
  <si>
    <t>name: &lt;br&gt;description: &lt;br&gt;Zone: กลุ่มเขตกรุงเทพใต้&lt;br&gt;Population: 1859&lt;br&gt;District: เขตสวนหลวง&lt;br&gt;Sub-dist.: แขวงสวนหลวง&lt;br&gt;Contact P.: นาย อุทัย ยืนยาว&lt;br&gt;Tel.: 085-057-1293&lt;br&gt;Urgnt Need: -ต้องการหน้ากากอนามัย เจลล้างมือ น้ำยาฆ่าเชื้อ&lt;br&gt;-ต้องการเครื่องตรวจวัดอุณหภูมิ&lt;br&gt;Comm. Type: ชุมชนเมือง&lt;br&gt;Housholds: 120&lt;br&gt;DensityTH: หนาแน่นน้อย</t>
  </si>
  <si>
    <t>100.635804,13.70317,0</t>
  </si>
  <si>
    <t>นาย อุทัย ยืนยาว</t>
  </si>
  <si>
    <t>085-057-1293</t>
  </si>
  <si>
    <t>ชุมชนพัฒนาริมคลองบ้านป่า</t>
  </si>
  <si>
    <t>name: &lt;br&gt;description: &lt;br&gt;Zone: กลุ่มเขตกรุงเทพใต้&lt;br&gt;Population: 3213&lt;br&gt;District: เขตสวนหลวง&lt;br&gt;Sub-dist.: แขวงสวนหลวง&lt;br&gt;Contact P.: นาย อีซา ยะลาน&lt;br&gt;Tel.: 089-880-7789&lt;br&gt;Urgnt Need: -ต้องการหน้ากากอนามัย เจลล้างมือ น้ำยาฆ่าเชื้อ&lt;br&gt;-ต้องการเครื่องตรวจวัดอุณหภูมิ&lt;br&gt;Comm. Type: ชุมชนเมือง&lt;br&gt;Housholds: 175&lt;br&gt;DensityTH: หนาแน่นปานกลาง</t>
  </si>
  <si>
    <t>100.609924,13.731218,0</t>
  </si>
  <si>
    <t>นาย อีซา ยะลาน</t>
  </si>
  <si>
    <t>089-880-7789</t>
  </si>
  <si>
    <t>ชุมชนแหลมทองพัฒนา</t>
  </si>
  <si>
    <t>name: &lt;br&gt;description: &lt;br&gt;Zone: กลุ่มเขตกรุงเทพใต้&lt;br&gt;Population: 2975&lt;br&gt;District: เขตสวนหลวง&lt;br&gt;Sub-dist.: แขวงสวนหลวง&lt;br&gt;Contact P.: นาย สมศักดิ์ กลมเกลี้ยง&lt;br&gt;Tel.: 081-633-8571&lt;br&gt;Urgnt Need: -ต้องการหน้ากากอนามัย เจลล้างมือ น้ำยาฆ่าเชื้อ&lt;br&gt;-ต้องการเครื่องตรวจวัดอุณหภูมิ&lt;br&gt;Comm. Type: ชุมชนเมือง&lt;br&gt;Housholds: 185&lt;br&gt;DensityTH: หนาแน่นปานกลาง</t>
  </si>
  <si>
    <t>100.617074,13.729391,0</t>
  </si>
  <si>
    <t>นาย สมศักดิ์ กลมเกลี้ยง</t>
  </si>
  <si>
    <t>081-633-8571</t>
  </si>
  <si>
    <t>ชุมชนหมู่บ้านเกษรา-ฐิติพร</t>
  </si>
  <si>
    <t>name: &lt;br&gt;description: &lt;br&gt;Zone: กลุ่มเขตกรุงเทพใต้&lt;br&gt;Population: 2609&lt;br&gt;District: เขตสวนหลวง&lt;br&gt;Sub-dist.: แขวงสวนหลวง&lt;br&gt;Contact P.: นาง สมหมาย นิลจรัส&lt;br&gt;Tel.: 08-5519-2129&lt;br&gt;Urgnt Need: -ต้องการหน้ากากอนามัย เจลล้างมือ น้ำยาฆ่าเชื้อ&lt;br&gt;-ต้องการเครื่องตรวจวัดอุณหภูมิ&lt;br&gt;Comm. Type: ชุมชนเมือง&lt;br&gt;Housholds: 318&lt;br&gt;DensityTH: หนาแน่นปานกลาง</t>
  </si>
  <si>
    <t>100.619051,13.740318,0</t>
  </si>
  <si>
    <t>นาง สมหมาย นิลจรัส</t>
  </si>
  <si>
    <t>08-5519-2129</t>
  </si>
  <si>
    <t>ชุมชนบ้านพักรถไฟก่อสร้าง</t>
  </si>
  <si>
    <t>name: &lt;br&gt;description: &lt;br&gt;Zone: กลุ่มเขตกรุงเทพเหนือ&lt;br&gt;Population: 1944&lt;br&gt;District: เขตบางซื่อ&lt;br&gt;Sub-dist.: แขวงบางซื่อ&lt;br&gt;Contact P.: นงลักษณ์ ในไพศาล&lt;br&gt;Tel.: 08-1713-0319&lt;br&gt;Urgnt Need: ขาดแคลนเจลล้างมือและหน้ากากอนามัย&lt;br&gt;Comm. Type: ชุมชนแออัด&lt;br&gt;Housholds: 317&lt;br&gt;DensityTH: หนาแน่นน้อย</t>
  </si>
  <si>
    <t>100.540503,13.81017,0</t>
  </si>
  <si>
    <t>เขตบางซื่อ</t>
  </si>
  <si>
    <t>แขวงบางซื่อ</t>
  </si>
  <si>
    <t>นงลักษณ์ ในไพศาล</t>
  </si>
  <si>
    <t>08-1713-0319</t>
  </si>
  <si>
    <t>ชุมชนหัวรถจักรตึกแดง  เขต 3</t>
  </si>
  <si>
    <t>name: &lt;br&gt;description: &lt;br&gt;Zone: กลุ่มเขตกรุงเทพเหนือ&lt;br&gt;Population: 2096&lt;br&gt;District: เขตบางซื่อ&lt;br&gt;Sub-dist.: แขวงบางซื่อ&lt;br&gt;Contact P.: อรุณศรี อินทร์อยู่&lt;br&gt;Tel.: &lt;br&gt;Urgnt Need: &lt;br&gt;Comm. Type: &lt;br&gt;Housholds: &lt;br&gt;DensityTH: หนาแน่นปานกลาง</t>
  </si>
  <si>
    <t>100.542469,13.81395,0</t>
  </si>
  <si>
    <t>อรุณศรี อินทร์อยู่</t>
  </si>
  <si>
    <t>ชุมชนหัวรถจักรตึกแดง  เขต 2</t>
  </si>
  <si>
    <t>name: &lt;br&gt;description: &lt;br&gt;Zone: กลุ่มเขตกรุงเทพเหนือ&lt;br&gt;Population: 2190&lt;br&gt;District: เขตบางซื่อ&lt;br&gt;Sub-dist.: แขวงบางซื่อ&lt;br&gt;Contact P.: ขวัญเรือน วงศ์พลาย&lt;br&gt;Tel.: 08-5116-7060&lt;br&gt;Urgnt Need: ขาดแคลนเจลล้างมือและหน้ากากอนามัย&lt;br&gt;Comm. Type: &lt;br&gt;Housholds: &lt;br&gt;DensityTH: หนาแน่นปานกลาง</t>
  </si>
  <si>
    <t>100.54334,13.815987,0</t>
  </si>
  <si>
    <t>ขวัญเรือน วงศ์พลาย</t>
  </si>
  <si>
    <t>08-5116-7060</t>
  </si>
  <si>
    <t>ชุมชนหัวรถจักรตึกแดง  เขต 1</t>
  </si>
  <si>
    <t>name: &lt;br&gt;description: &lt;br&gt;Zone: กลุ่มเขตกรุงเทพเหนือ&lt;br&gt;Population: 1942&lt;br&gt;District: เขตบางซื่อ&lt;br&gt;Sub-dist.: แขวงบางซื่อ&lt;br&gt;Contact P.: สุชาติิ งามสุข&lt;br&gt;Tel.: 08-7773-8533&lt;br&gt;Urgnt Need: ต้องการยาฆ่าเชื้อ&lt;br&gt;Comm. Type: &lt;br&gt;Housholds: &lt;br&gt;DensityTH: หนาแน่นน้อย</t>
  </si>
  <si>
    <t>100.54395,13.817879,0</t>
  </si>
  <si>
    <t>สุชาติิ งามสุข</t>
  </si>
  <si>
    <t>08-7773-8533</t>
  </si>
  <si>
    <t>ต้องการยาฆ่าเชื้อ</t>
  </si>
  <si>
    <t>ชุมชนวัดเลียบ</t>
  </si>
  <si>
    <t>name: &lt;br&gt;description: &lt;br&gt;Zone: กลุ่มเขตกรุงเทพเหนือ&lt;br&gt;Population: 2026&lt;br&gt;District: เขตบางซื่อ&lt;br&gt;Sub-dist.: แขวงวงศ์สว่าง&lt;br&gt;Contact P.: พัฒนพล ปั้นแตง&lt;br&gt;Tel.: -&lt;br&gt;Urgnt Need: &lt;br&gt;Comm. Type: ชุมชนแออัด&lt;br&gt;Housholds: 250&lt;br&gt;DensityTH: หนาแน่นปานกลาง</t>
  </si>
  <si>
    <t>100.520033,13.830418,0</t>
  </si>
  <si>
    <t>แขวงวงศ์สว่าง</t>
  </si>
  <si>
    <t>พัฒนพล ปั้นแตง</t>
  </si>
  <si>
    <t>ชุมชนซอยวัดหลวง</t>
  </si>
  <si>
    <t>name: &lt;br&gt;description: &lt;br&gt;Zone: กลุ่มเขตกรุงเทพเหนือ&lt;br&gt;Population: 3959&lt;br&gt;District: เขตบางซื่อ&lt;br&gt;Sub-dist.: แขวงวงศ์สว่าง&lt;br&gt;Contact P.: สมมิตร วัฏฏวนิชย์กุล&lt;br&gt;Tel.: &lt;br&gt;Urgnt Need: &lt;br&gt;Comm. Type: ชุมชนแออัด&lt;br&gt;Housholds: 580&lt;br&gt;DensityTH: หนาแน่นปานกลาง</t>
  </si>
  <si>
    <t>100.51892,13.82499,0</t>
  </si>
  <si>
    <t>สมมิตร วัฏฏวนิชย์กุล</t>
  </si>
  <si>
    <t>ชุมชนข้างวัดมัชฌันติการาม</t>
  </si>
  <si>
    <t>name: &lt;br&gt;description: &lt;br&gt;Zone: กลุ่มเขตกรุงเทพเหนือ&lt;br&gt;Population: 3468&lt;br&gt;District: เขตบางซื่อ&lt;br&gt;Sub-dist.: แขวงวงศ์สว่าง&lt;br&gt;Contact P.: ตัสสมาพร บัวแก้ว&lt;br&gt;Tel.: &lt;br&gt;Urgnt Need: &lt;br&gt;Comm. Type: ชุมชนแออัด&lt;br&gt;Housholds: 78&lt;br&gt;DensityTH: หนาแน่นปานกลาง</t>
  </si>
  <si>
    <t>100.515414,13.82576,0</t>
  </si>
  <si>
    <t>ตัสสมาพร บัวแก้ว</t>
  </si>
  <si>
    <t>ชุมชนสมบุญดี</t>
  </si>
  <si>
    <t>name: &lt;br&gt;description: &lt;br&gt;Zone: กลุ่มเขตกรุงเทพเหนือ&lt;br&gt;Population: 4322&lt;br&gt;District: เขตบางซื่อ&lt;br&gt;Sub-dist.: แขวงวงศ์สว่าง&lt;br&gt;Contact P.: ร.ต.ต.จุมพล หล่มทอง&lt;br&gt;Tel.: 081-831-5301&lt;br&gt;Urgnt Need: &lt;br&gt;Comm. Type: ชุมชนแออัด&lt;br&gt;Housholds: 105&lt;br&gt;DensityTH: หนาแน่นมาก</t>
  </si>
  <si>
    <t>100.517284,13.824729,0</t>
  </si>
  <si>
    <t>ร.ต.ต.จุมพล หล่มทอง</t>
  </si>
  <si>
    <t>081-831-5301</t>
  </si>
  <si>
    <t>ชุมชนซอยสวนรื่น</t>
  </si>
  <si>
    <t>name: &lt;br&gt;description: &lt;br&gt;Zone: กลุ่มเขตกรุงเทพเหนือ&lt;br&gt;Population: 3264&lt;br&gt;District: เขตบางซื่อ&lt;br&gt;Sub-dist.: แขวงวงศ์สว่าง&lt;br&gt;Contact P.: ปราณี ทองปราง&lt;br&gt;Tel.: 081-925-3526&lt;br&gt;Urgnt Need: &lt;br&gt;Comm. Type: ชุมชนแออัด&lt;br&gt;Housholds: 73&lt;br&gt;DensityTH: หนาแน่นปานกลาง</t>
  </si>
  <si>
    <t>100.518618,13.821255,0</t>
  </si>
  <si>
    <t>ปราณี ทองปราง</t>
  </si>
  <si>
    <t>081-925-3526</t>
  </si>
  <si>
    <t>ชุมชนวัดเสาหิน</t>
  </si>
  <si>
    <t>name: &lt;br&gt;description: &lt;br&gt;Zone: กลุ่มเขตกรุงเทพเหนือ&lt;br&gt;Population: 3264&lt;br&gt;District: เขตบางซื่อ&lt;br&gt;Sub-dist.: แขวงวงศ์สว่าง&lt;br&gt;Contact P.: วิรัตน์ อิ่มใจ&lt;br&gt;Tel.: 081-2979200&lt;br&gt;Urgnt Need: &lt;br&gt;Comm. Type: ชุมชนแออัด&lt;br&gt;Housholds: 104&lt;br&gt;DensityTH: หนาแน่นปานกลาง</t>
  </si>
  <si>
    <t>100.518075,13.818066,0</t>
  </si>
  <si>
    <t>วิรัตน์ อิ่มใจ</t>
  </si>
  <si>
    <t>081-2979200</t>
  </si>
  <si>
    <t>ชุมชนยิ้มประยูรพัฒนา</t>
  </si>
  <si>
    <t>name: &lt;br&gt;description: &lt;br&gt;Zone: กลุ่มเขตกรุงเทพเหนือ&lt;br&gt;Population: 3681&lt;br&gt;District: เขตบางซื่อ&lt;br&gt;Sub-dist.: แขวงวงศ์สว่าง&lt;br&gt;Contact P.: พ.อ.(พิเศษ)นุกูล ถนัดทาง&lt;br&gt;Tel.: 086-6061145&lt;br&gt;Urgnt Need: &lt;br&gt;Comm. Type: ชุมชนแออัด&lt;br&gt;Housholds: 300&lt;br&gt;DensityTH: หนาแน่นปานกลาง</t>
  </si>
  <si>
    <t>100.522022,13.820861,0</t>
  </si>
  <si>
    <t>พ.อ.(พิเศษ)นุกูล ถนัดทาง</t>
  </si>
  <si>
    <t>086-6061145</t>
  </si>
  <si>
    <t>ชุมชนวัดสร้อยทอง</t>
  </si>
  <si>
    <t>name: &lt;br&gt;description: &lt;br&gt;Zone: กลุ่มเขตกรุงเทพเหนือ&lt;br&gt;Population: 2917&lt;br&gt;District: เขตบางซื่อ&lt;br&gt;Sub-dist.: แขวงบางซื่อ&lt;br&gt;Contact P.: วิเชียร ควรเกษร&lt;br&gt;Tel.: 085-2170270&lt;br&gt;Urgnt Need: ขาดแคลนเจลล้างมือและหน้ากากอนามัย&lt;br&gt;Comm. Type: ชุมชนแออัด&lt;br&gt;Housholds: 134&lt;br&gt;DensityTH: หนาแน่นปานกลาง</t>
  </si>
  <si>
    <t>100.520515,13.813669,0</t>
  </si>
  <si>
    <t>วิเชียร ควรเกษร</t>
  </si>
  <si>
    <t>085-2170270</t>
  </si>
  <si>
    <t>ชุมชนหลังตลาดศรีเขมา</t>
  </si>
  <si>
    <t>name: &lt;br&gt;description: &lt;br&gt;Zone: กลุ่มเขตกรุงเทพเหนือ&lt;br&gt;Population: 3507&lt;br&gt;District: เขตบางซื่อ&lt;br&gt;Sub-dist.: แขวงบางซื่อ&lt;br&gt;Contact P.: พรศิริ พรประสิทธิ์พงศ์&lt;br&gt;Tel.: 098-4764508&lt;br&gt;Urgnt Need: ขาดแคลนเจลล้างมือและหน้ากากอนามัย&lt;br&gt;Comm. Type: ชุมชนแออัด&lt;br&gt;Housholds: 190&lt;br&gt;DensityTH: หนาแน่นปานกลาง</t>
  </si>
  <si>
    <t>100.5225,13.814337,0</t>
  </si>
  <si>
    <t>พรศิริ พรประสิทธิ์พงศ์</t>
  </si>
  <si>
    <t>098-4764508</t>
  </si>
  <si>
    <t>ชุมชนซอยสีน้ำเงิน 1</t>
  </si>
  <si>
    <t>name: &lt;br&gt;description: &lt;br&gt;Zone: กลุ่มเขตกรุงเทพเหนือ&lt;br&gt;Population: 4514&lt;br&gt;District: เขตบางซื่อ&lt;br&gt;Sub-dist.: แขวงบางซื่อ&lt;br&gt;Contact P.: สุชาติ จวงสันทัด&lt;br&gt;Tel.: 089-2314890&lt;br&gt;Urgnt Need: ขาดแคลนเจลล้างมือและหน้ากากอนามัย&lt;br&gt;Comm. Type: ชุมชนแออัด&lt;br&gt;Housholds: 248&lt;br&gt;DensityTH: หนาแน่นมาก</t>
  </si>
  <si>
    <t>100.523034,13.816133,0</t>
  </si>
  <si>
    <t>สุชาติ จวงสันทัด</t>
  </si>
  <si>
    <t>089-2314890</t>
  </si>
  <si>
    <t>ชุมชนเขมาเนรมิตร</t>
  </si>
  <si>
    <t>name: &lt;br&gt;description: &lt;br&gt;Zone: กลุ่มเขตกรุงเทพเหนือ&lt;br&gt;Population: 4167&lt;br&gt;District: เขตบางซื่อ&lt;br&gt;Sub-dist.: แขวงบางซื่อ&lt;br&gt;Contact P.: พิทักษ์ แก้วประพล&lt;br&gt;Tel.: 081-3769092&lt;br&gt;Urgnt Need: &lt;br&gt;Comm. Type: ชุมชนแออัด&lt;br&gt;Housholds: 169&lt;br&gt;DensityTH: หนาแน่นมาก</t>
  </si>
  <si>
    <t>100.524453,13.815275,0</t>
  </si>
  <si>
    <t>พิทักษ์ แก้วประพล</t>
  </si>
  <si>
    <t>081-3769092</t>
  </si>
  <si>
    <t>ชุมชนวัดบางโพโอมาวาส</t>
  </si>
  <si>
    <t>name: &lt;br&gt;description: &lt;br&gt;Zone: กลุ่มเขตกรุงเทพเหนือ&lt;br&gt;Population: 3855&lt;br&gt;District: เขตบางซื่อ&lt;br&gt;Sub-dist.: แขวงบางซื่อ&lt;br&gt;Contact P.: ขวัญนคร มาลา&lt;br&gt;Tel.: 06-1591-4492&lt;br&gt;Urgnt Need: &lt;br&gt;Comm. Type: ชุมชนแออัด&lt;br&gt;Housholds: 90&lt;br&gt;DensityTH: หนาแน่นปานกลาง</t>
  </si>
  <si>
    <t>100.52026,13.809272,0</t>
  </si>
  <si>
    <t>ขวัญนคร มาลา</t>
  </si>
  <si>
    <t>06-1591-4492</t>
  </si>
  <si>
    <t>ชุมชนเชิงสะพานพิบูลสงครามฝั่งซ้าย</t>
  </si>
  <si>
    <t>name: &lt;br&gt;description: &lt;br&gt;Zone: กลุ่มเขตกรุงเทพเหนือ&lt;br&gt;Population: 2400&lt;br&gt;District: เขตบางซื่อ&lt;br&gt;Sub-dist.: แขวงบางซื่อ&lt;br&gt;Contact P.: วินัย รุมรณกาศ&lt;br&gt;Tel.: -&lt;br&gt;Urgnt Need: &lt;br&gt;Comm. Type: ชุมชนแออัด&lt;br&gt;Housholds: 80&lt;br&gt;DensityTH: หนาแน่นปานกลาง</t>
  </si>
  <si>
    <t>100.51871,13.800585,0</t>
  </si>
  <si>
    <t>วินัย รุมรณกาศ</t>
  </si>
  <si>
    <t>ชุมชนวัดประดู่ธรรมาธิปัตย์</t>
  </si>
  <si>
    <t>name: &lt;br&gt;description: &lt;br&gt;Zone: กลุ่มเขตกรุงเทพเหนือ&lt;br&gt;Population: 4929&lt;br&gt;District: เขตบางซื่อ&lt;br&gt;Sub-dist.: แขวงบางซื่อ&lt;br&gt;Contact P.: วรัชยา ไกรทอง&lt;br&gt;Tel.: -&lt;br&gt;Urgnt Need: &lt;br&gt;Comm. Type: ชุมชนแออัด&lt;br&gt;Housholds: 128&lt;br&gt;DensityTH: หนาแน่นมาก</t>
  </si>
  <si>
    <t>100.523443,13.801507,0</t>
  </si>
  <si>
    <t>วรัชยา ไกรทอง</t>
  </si>
  <si>
    <t>ชุมชนซอยประดู่</t>
  </si>
  <si>
    <t>name: &lt;br&gt;description: &lt;br&gt;Zone: กลุ่มเขตกรุงเทพเหนือ&lt;br&gt;Population: 4595&lt;br&gt;District: เขตบางซื่อ&lt;br&gt;Sub-dist.: แขวงบางซื่อ&lt;br&gt;Contact P.: ประทุม ศรีดี&lt;br&gt;Tel.: 089-8971427&lt;br&gt;Urgnt Need: ขาดแคลนเจลล้างมือและหน้ากากอนามัย&lt;br&gt;Comm. Type: ชุมชนแออัด&lt;br&gt;Housholds: 74&lt;br&gt;DensityTH: หนาแน่นมาก</t>
  </si>
  <si>
    <t>100.527294,13.80043,0</t>
  </si>
  <si>
    <t>ประทุม ศรีดี</t>
  </si>
  <si>
    <t>089-8971427</t>
  </si>
  <si>
    <t>ชุมชนซอยโจ๊ก</t>
  </si>
  <si>
    <t>name: &lt;br&gt;description: &lt;br&gt;Zone: กลุ่มเขตกรุงเทพเหนือ&lt;br&gt;Population: 4441&lt;br&gt;District: เขตบางซื่อ&lt;br&gt;Sub-dist.: แขวงบางซื่อ&lt;br&gt;Contact P.: เริงชัย ทองศรีคำ&lt;br&gt;Tel.: 087-7193357&lt;br&gt;Urgnt Need: &lt;br&gt;Comm. Type: ชุมชนแออัด&lt;br&gt;Housholds: 124&lt;br&gt;DensityTH: หนาแน่นมาก</t>
  </si>
  <si>
    <t>100.528414,13.801612,0</t>
  </si>
  <si>
    <t>เริงชัย ทองศรีคำ</t>
  </si>
  <si>
    <t>087-7193357</t>
  </si>
  <si>
    <t>ชุมชนตรอกตรงข้ามวัดสะพานสูง</t>
  </si>
  <si>
    <t>name: &lt;br&gt;description: &lt;br&gt;Zone: กลุ่มเขตกรุงเทพเหนือ&lt;br&gt;Population: 3922&lt;br&gt;District: เขตบางซื่อ&lt;br&gt;Sub-dist.: แขวงบางซื่อ&lt;br&gt;Contact P.: พันตำรวจโท สมชาติ ลิมปิชาติ&lt;br&gt;Tel.: 085-0665844&lt;br&gt;Urgnt Need: &lt;br&gt;Comm. Type: ชุมชนแออัด&lt;br&gt;Housholds: 96&lt;br&gt;DensityTH: หนาแน่นปานกลาง</t>
  </si>
  <si>
    <t>100.530248,13.800446,0</t>
  </si>
  <si>
    <t>พันตำรวจโท สมชาติ ลิมปิชาติ</t>
  </si>
  <si>
    <t>085-0665844</t>
  </si>
  <si>
    <t>ชุมชนตรอกต้นมะม่วง</t>
  </si>
  <si>
    <t>name: &lt;br&gt;description: &lt;br&gt;Zone: กลุ่มเขตกรุงเทพเหนือ&lt;br&gt;Population: 4410&lt;br&gt;District: เขตบางซื่อ&lt;br&gt;Sub-dist.: แขวงบางซื่อ&lt;br&gt;Contact P.: โกวิท วงษ์สินธ์&lt;br&gt;Tel.: 081-2863994&lt;br&gt;Urgnt Need: &lt;br&gt;Comm. Type: ชุมชนแออัด&lt;br&gt;Housholds: 85&lt;br&gt;DensityTH: หนาแน่นมาก</t>
  </si>
  <si>
    <t>100.531278,13.803802,0</t>
  </si>
  <si>
    <t>โกวิท วงษ์สินธ์</t>
  </si>
  <si>
    <t>081-2863994</t>
  </si>
  <si>
    <t>ชุมชนจันทร์เกษม</t>
  </si>
  <si>
    <t>name: &lt;br&gt;description: &lt;br&gt;Zone: กลุ่มเขตกรุงเทพเหนือ&lt;br&gt;Population: 4584&lt;br&gt;District: เขตบางซื่อ&lt;br&gt;Sub-dist.: แขวงบางซื่อ&lt;br&gt;Contact P.: สมเกีียรติ อยู่เผือก&lt;br&gt;Tel.: 08-1981-3559&lt;br&gt;Urgnt Need: &lt;br&gt;Comm. Type: ชุมชนแออัด&lt;br&gt;Housholds: 170&lt;br&gt;DensityTH: หนาแน่นมาก</t>
  </si>
  <si>
    <t>100.526205,13.809439,0</t>
  </si>
  <si>
    <t>สมเกีียรติ อยู่เผือก</t>
  </si>
  <si>
    <t>08-1981-3559</t>
  </si>
  <si>
    <t>ชุมชนเดรี่เบลล์</t>
  </si>
  <si>
    <t>name: &lt;br&gt;description: &lt;br&gt;Zone: กลุ่มเขตกรุงเทพเหนือ&lt;br&gt;Population: 5278&lt;br&gt;District: เขตบางซื่อ&lt;br&gt;Sub-dist.: แขวงบางซื่อ&lt;br&gt;Contact P.: ณัฏฐ์ธนพล น้อยใหม่&lt;br&gt;Tel.: -&lt;br&gt;Urgnt Need: &lt;br&gt;Comm. Type: &lt;br&gt;Housholds: &lt;br&gt;DensityTH: หนาแน่นมาก</t>
  </si>
  <si>
    <t>100.52505,13.808087,0</t>
  </si>
  <si>
    <t>ณัฏฐ์ธนพล น้อยใหม่</t>
  </si>
  <si>
    <t>ชุมชนซอยสนิท</t>
  </si>
  <si>
    <t>name: &lt;br&gt;description: &lt;br&gt;Zone: กลุ่มเขตกรุงเทพเหนือ&lt;br&gt;Population: 5209&lt;br&gt;District: เขตบางซื่อ&lt;br&gt;Sub-dist.: แขวงบางซื่อ&lt;br&gt;Contact P.: ชูศักดิ์ ปลอดจินดา&lt;br&gt;Tel.: -&lt;br&gt;Urgnt Need: &lt;br&gt;Comm. Type: ชุมชนแออัด&lt;br&gt;Housholds: 87&lt;br&gt;DensityTH: หนาแน่นมาก</t>
  </si>
  <si>
    <t>100.527131,13.807565,0</t>
  </si>
  <si>
    <t>ชูศักดิ์ ปลอดจินดา</t>
  </si>
  <si>
    <t>ชุมชนบุญเหลือ 1</t>
  </si>
  <si>
    <t>name: &lt;br&gt;description: &lt;br&gt;Zone: กลุ่มเขตกรุงเทพเหนือ&lt;br&gt;Population: 5244&lt;br&gt;District: เขตบางซื่อ&lt;br&gt;Sub-dist.: แขวงบางซื่อ&lt;br&gt;Contact P.: ทองย้อย รักพันธ์&lt;br&gt;Tel.: -&lt;br&gt;Urgnt Need: &lt;br&gt;Comm. Type: ชุมชนแออัด&lt;br&gt;Housholds: 250&lt;br&gt;DensityTH: หนาแน่นมาก</t>
  </si>
  <si>
    <t>100.53012,13.807377,0</t>
  </si>
  <si>
    <t>ทองย้อย รักพันธ์</t>
  </si>
  <si>
    <t>ชุมชนบุญเหลือ 2</t>
  </si>
  <si>
    <t>name: &lt;br&gt;description: &lt;br&gt;Zone: กลุ่มเขตกรุงเทพเหนือ&lt;br&gt;Population: 5035&lt;br&gt;District: เขตบางซื่อ&lt;br&gt;Sub-dist.: แขวงบางซื่อ&lt;br&gt;Contact P.: สามารถ ขำดี&lt;br&gt;Tel.: -&lt;br&gt;Urgnt Need: &lt;br&gt;Comm. Type: ชุมชนแออัด&lt;br&gt;Housholds: 85&lt;br&gt;DensityTH: หนาแน่นมาก</t>
  </si>
  <si>
    <t>100.529116,13.808062,0</t>
  </si>
  <si>
    <t>สามารถ ขำดี</t>
  </si>
  <si>
    <t>ชุมชนปานทิพย์ 1</t>
  </si>
  <si>
    <t>name: &lt;br&gt;description: &lt;br&gt;Zone: กลุ่มเขตกรุงเทพเหนือ&lt;br&gt;Population: 3889&lt;br&gt;District: เขตบางซื่อ&lt;br&gt;Sub-dist.: แขวงวงศ์สว่าง&lt;br&gt;Contact P.: วิไล ใยวิจิตร&lt;br&gt;Tel.: 081-6828013&lt;br&gt;Urgnt Need: &lt;br&gt;Comm. Type: ชุมชนแออัด&lt;br&gt;Housholds: 46&lt;br&gt;DensityTH: หนาแน่นปานกลาง</t>
  </si>
  <si>
    <t>100.526811,13.825044,0</t>
  </si>
  <si>
    <t>วิไล ใยวิจิตร</t>
  </si>
  <si>
    <t>081-6828013</t>
  </si>
  <si>
    <t>ชุมชนสุดซอยสมถวิล</t>
  </si>
  <si>
    <t>name: &lt;br&gt;description: &lt;br&gt;Zone: กลุ่มเขตกรุงเทพเหนือ&lt;br&gt;Population: 3716&lt;br&gt;District: เขตบางซื่อ&lt;br&gt;Sub-dist.: แขวงวงศ์สว่าง&lt;br&gt;Contact P.: สุระพล ชูชอลเชิง&lt;br&gt;Tel.: 096-8510677&lt;br&gt;Urgnt Need: ขาดแคลนเจลล้างมือและหน้ากากอนามัย&lt;br&gt;Comm. Type: ชุมชนแออัด&lt;br&gt;Housholds: 120&lt;br&gt;DensityTH: หนาแน่นปานกลาง</t>
  </si>
  <si>
    <t>100.528569,13.822756,0</t>
  </si>
  <si>
    <t>สุระพล ชูชอลเชิง</t>
  </si>
  <si>
    <t>096-8510677</t>
  </si>
  <si>
    <t>ชุมชนสะพานไม้</t>
  </si>
  <si>
    <t>name: &lt;br&gt;description: &lt;br&gt;Zone: กลุ่มเขตกรุงเทพเหนือ&lt;br&gt;Population: 3750&lt;br&gt;District: เขตบางซื่อ&lt;br&gt;Sub-dist.: แขวงบางซื่อ&lt;br&gt;Contact P.: นาย สมศักดิ์ สงวนงาม&lt;br&gt;Tel.: 089-313-0737&lt;br&gt;Urgnt Need: -ต้องการหน้ากากอนามัย&lt;br&gt;-ต้องการให้มีการฉีดพ่นยาฆ่าเชื้อโดยด่วน เนื่องจากมีคนติดเชื้อในชุมชนแล้ว &lt;br&gt;-ทางเขตมีมาแจกแอลกอฮอล์แล้ว&lt;br&gt;Comm. Type: ชุมชนแออัด&lt;br&gt;Housholds: 210&lt;br&gt;DensityTH: หนาแน่นปานกลาง</t>
  </si>
  <si>
    <t>100.534027,13.81756,0</t>
  </si>
  <si>
    <t>นาย สมศักดิ์ สงวนงาม</t>
  </si>
  <si>
    <t>089-313-0737</t>
  </si>
  <si>
    <t>ชุมชนสวัสดิรักษา</t>
  </si>
  <si>
    <t>name: &lt;br&gt;description: &lt;br&gt;Zone: กลุ่มเขตกรุงเทพเหนือ&lt;br&gt;Population: 2917&lt;br&gt;District: เขตบางซื่อ&lt;br&gt;Sub-dist.: แขวงบางซื่อ&lt;br&gt;Contact P.: มาโนช หอมมาก&lt;br&gt;Tel.: &lt;br&gt;Urgnt Need: &lt;br&gt;Comm. Type: ชุมชนแออัด&lt;br&gt;Housholds: 84&lt;br&gt;DensityTH: หนาแน่นปานกลาง</t>
  </si>
  <si>
    <t>100.533686,13.813248,0</t>
  </si>
  <si>
    <t>มาโนช หอมมาก</t>
  </si>
  <si>
    <t>ชุมชนซอยสีน้ำเงิน 2</t>
  </si>
  <si>
    <t>name: &lt;br&gt;description: &lt;br&gt;Zone: กลุ่มเขตกรุงเทพเหนือ&lt;br&gt;Population: 4549&lt;br&gt;District: เขตบางซื่อ&lt;br&gt;Sub-dist.: แขวงบางซื่อ&lt;br&gt;Contact P.: ยุพา เสืองามเอี่ยม&lt;br&gt;Tel.: 081-1075925&lt;br&gt;Urgnt Need: ขาดแคลนเจลล้างมือและหน้ากากอนามัย&lt;br&gt;Comm. Type: ชุมชนแออัด&lt;br&gt;Housholds: 93&lt;br&gt;DensityTH: หนาแน่นมาก</t>
  </si>
  <si>
    <t>100.521505,13.817319,0</t>
  </si>
  <si>
    <t>ยุพา เสืองามเอี่ยม</t>
  </si>
  <si>
    <t>081-1075925</t>
  </si>
  <si>
    <t>ชุมชนซอยพัฒนา</t>
  </si>
  <si>
    <t>name: &lt;br&gt;description: &lt;br&gt;Zone: กลุ่มเขตกรุงเทพเหนือ&lt;br&gt;Population: 5348&lt;br&gt;District: เขตบางซื่อ&lt;br&gt;Sub-dist.: แขวงบางซื่อ&lt;br&gt;Contact P.: กมลพรรณ แย้มพยัคฆ์&lt;br&gt;Tel.: -&lt;br&gt;Urgnt Need: &lt;br&gt;Comm. Type: ชุมชนแออัด&lt;br&gt;Housholds: 80&lt;br&gt;DensityTH: หนาแน่นมาก</t>
  </si>
  <si>
    <t>100.528786,13.806258,0</t>
  </si>
  <si>
    <t>กมลพรรณ แย้มพยัคฆ์</t>
  </si>
  <si>
    <t>ชุมชนสุขสันต์ 2</t>
  </si>
  <si>
    <t>name: &lt;br&gt;description: &lt;br&gt;Zone: กลุ่มเขตกรุงเทพเหนือ&lt;br&gt;Population: 3889&lt;br&gt;District: เขตบางซื่อ&lt;br&gt;Sub-dist.: แขวงบางซื่อ&lt;br&gt;Contact P.: สุรีรัตน์ ยังสว่าง&lt;br&gt;Tel.: 089-479-5630&lt;br&gt;Urgnt Need: &lt;br&gt;Comm. Type: ชุมชนแออัด&lt;br&gt;Housholds: 340&lt;br&gt;DensityTH: หนาแน่นปานกลาง</t>
  </si>
  <si>
    <t>100.53014,13.821797,0</t>
  </si>
  <si>
    <t>สุรีรัตน์ ยังสว่าง</t>
  </si>
  <si>
    <t>089-479-5630</t>
  </si>
  <si>
    <t>ชุมชนสุขสันต์ 1</t>
  </si>
  <si>
    <t>name: &lt;br&gt;description: &lt;br&gt;Zone: กลุ่มเขตกรุงเทพเหนือ&lt;br&gt;Population: 3681&lt;br&gt;District: เขตบางซื่อ&lt;br&gt;Sub-dist.: แขวงบางซื่อ&lt;br&gt;Contact P.: ทศชัย ศรีสมบูรณ์&lt;br&gt;Tel.: 086-419-2864&lt;br&gt;Urgnt Need: &lt;br&gt;Comm. Type: ชุมชนแออัด&lt;br&gt;Housholds: 122&lt;br&gt;DensityTH: หนาแน่นปานกลาง</t>
  </si>
  <si>
    <t>100.530912,13.820898,0</t>
  </si>
  <si>
    <t>ทศชัย ศรีสมบูรณ์</t>
  </si>
  <si>
    <t>086-419-2864</t>
  </si>
  <si>
    <t>ชุมชนศรีบุญยืน</t>
  </si>
  <si>
    <t>name: &lt;br&gt;description: &lt;br&gt;Zone: กลุ่มเขตกรุงเทพเหนือ&lt;br&gt;Population: 5350&lt;br&gt;District: เขตบางซื่อ&lt;br&gt;Sub-dist.: แขวงบางซื่อ&lt;br&gt;Contact P.: สิทธิิพร ทองนิตย์&lt;br&gt;Tel.: 09-5504-2024&lt;br&gt;Urgnt Need: ขาดแคลนเจลล้างมือและหน้ากากอนามัย&lt;br&gt;Comm. Type: ชุมชนแออัด&lt;br&gt;Housholds: 93&lt;br&gt;DensityTH: หนาแน่นมาก</t>
  </si>
  <si>
    <t>100.525396,13.802928,0</t>
  </si>
  <si>
    <t>สิทธิิพร ทองนิตย์</t>
  </si>
  <si>
    <t>09-5504-2024</t>
  </si>
  <si>
    <t>ชุมชนบ้านสามเรือน</t>
  </si>
  <si>
    <t>name: &lt;br&gt;description: &lt;br&gt;Zone: กลุ่มเขตกรุงเทพเหนือ&lt;br&gt;Population: 2746&lt;br&gt;District: เขตบางซื่อ&lt;br&gt;Sub-dist.: แขวงวงศ์สว่าง&lt;br&gt;Contact P.: ปรีชา ตั้นจาด&lt;br&gt;Tel.: -&lt;br&gt;Urgnt Need: &lt;br&gt;Comm. Type: ชุมชนแออัด&lt;br&gt;Housholds: 154&lt;br&gt;DensityTH: หนาแน่นปานกลาง</t>
  </si>
  <si>
    <t>100.528273,13.837285,0</t>
  </si>
  <si>
    <t>ปรีชา ตั้นจาด</t>
  </si>
  <si>
    <t>ชุมชนข้างธนาคารอาคารสงเคราะห์</t>
  </si>
  <si>
    <t>name: &lt;br&gt;description: &lt;br&gt;Zone: กลุ่มเขตกรุงเทพเหนือ&lt;br&gt;Population: 3438&lt;br&gt;District: เขตบางซื่อ&lt;br&gt;Sub-dist.: แขวงวงศ์สว่าง&lt;br&gt;Contact P.: กนกวรรณ ยิ้มละมัย&lt;br&gt;Tel.: 09-4061-2969&lt;br&gt;Urgnt Need: ขาดแคลนเจลล้างมือและหน้ากากอนามัย&lt;br&gt;Comm. Type: ชุมชนแออัด&lt;br&gt;Housholds: 48&lt;br&gt;DensityTH: หนาแน่นปานกลาง</t>
  </si>
  <si>
    <t>100.533827,13.836487,0</t>
  </si>
  <si>
    <t>กนกวรรณ ยิ้มละมัย</t>
  </si>
  <si>
    <t>09-4061-2969</t>
  </si>
  <si>
    <t>ชุมชนซอยโชติวัฒน์</t>
  </si>
  <si>
    <t>name: &lt;br&gt;description: &lt;br&gt;Zone: กลุ่มเขตกรุงเทพเหนือ&lt;br&gt;Population: 2891&lt;br&gt;District: เขตบางซื่อ&lt;br&gt;Sub-dist.: แขวงบางซื่อ&lt;br&gt;Contact P.: สายจิตต์ แสงมณี&lt;br&gt;Tel.: 08-0958-1668&lt;br&gt;Urgnt Need: ขาดแคลนเจลล้างมือและหน้ากากอนามัย&lt;br&gt;Comm. Type: ชุมชนแออัด&lt;br&gt;Housholds: 125&lt;br&gt;DensityTH: หนาแน่นปานกลาง</t>
  </si>
  <si>
    <t>100.541321,13.818508,0</t>
  </si>
  <si>
    <t>สายจิตต์ แสงมณี</t>
  </si>
  <si>
    <t>08-0958-1668</t>
  </si>
  <si>
    <t>ชุมชนศรีบุญยืนพัฒนา</t>
  </si>
  <si>
    <t>name: &lt;br&gt;description: &lt;br&gt;Zone: กลุ่มเขตกรุงเทพเหนือ&lt;br&gt;Population: 4839&lt;br&gt;District: เขตบางซื่อ&lt;br&gt;Sub-dist.: แขวงบางซื่อ&lt;br&gt;Contact P.: มนตรี พิมพาศ&lt;br&gt;Tel.: &lt;br&gt;Urgnt Need: &lt;br&gt;Comm. Type: ชุมชนแออัด&lt;br&gt;Housholds: 125&lt;br&gt;DensityTH: หนาแน่นมาก</t>
  </si>
  <si>
    <t>100.52537,13.801538,0</t>
  </si>
  <si>
    <t>มนตรี พิมพาศ</t>
  </si>
  <si>
    <t>ชุมชนหลังตลาดบางซื่อ</t>
  </si>
  <si>
    <t>name: &lt;br&gt;description: &lt;br&gt;Zone: กลุ่มเขตกรุงเทพเหนือ&lt;br&gt;Population: 4159&lt;br&gt;District: เขตบางซื่อ&lt;br&gt;Sub-dist.: แขวงบางซื่อ&lt;br&gt;Contact P.: ระพิน อุยญาหาญ&lt;br&gt;Tel.: 083-6067404&lt;br&gt;Urgnt Need: ขาดแคลนเจลล้างมือและหน้ากากอนามัย&lt;br&gt;Comm. Type: ชุมชนแออัด&lt;br&gt;Housholds: 70&lt;br&gt;DensityTH: หนาแน่นมาก</t>
  </si>
  <si>
    <t>100.535553,13.800611,0</t>
  </si>
  <si>
    <t>ระพิน อุยญาหาญ</t>
  </si>
  <si>
    <t>083-6067404</t>
  </si>
  <si>
    <t>ชุมชนประชานฤมิตร</t>
  </si>
  <si>
    <t>name: &lt;br&gt;description: &lt;br&gt;Zone: กลุ่มเขตกรุงเทพเหนือ&lt;br&gt;Population: 3542&lt;br&gt;District: เขตบางซื่อ&lt;br&gt;Sub-dist.: แขวงบางซื่อ&lt;br&gt;Contact P.: ภูริสิทธิ์ สิริวโรธากุล&lt;br&gt;Tel.: 081-8375298&lt;br&gt;Urgnt Need: ต้องการยาฆ่าเชื้อ&lt;br&gt;Comm. Type: ชุมชนเมือง&lt;br&gt;Housholds: 203&lt;br&gt;DensityTH: หนาแน่นปานกลาง</t>
  </si>
  <si>
    <t>100.531216,13.821131,0</t>
  </si>
  <si>
    <t>ภูริสิทธิ์ สิริวโรธากุล</t>
  </si>
  <si>
    <t>081-8375298</t>
  </si>
  <si>
    <t>ชุมชนพัฒนาประชาราษฎร์ 30</t>
  </si>
  <si>
    <t>name: &lt;br&gt;description: &lt;br&gt;Zone: กลุ่มเขตกรุงเทพเหนือ&lt;br&gt;Population: 4063&lt;br&gt;District: เขตบางซื่อ&lt;br&gt;Sub-dist.: แขวงบางซื่อ&lt;br&gt;Contact P.: สมปอง เลิศกำลังทรัพย์&lt;br&gt;Tel.: 083-784-8244&lt;br&gt;Urgnt Need: ขาดแคลนเจลล้างมือและหน้ากากอนามัย&lt;br&gt;Comm. Type: ชุมชนแออัด&lt;br&gt;Housholds: 112&lt;br&gt;DensityTH: หนาแน่นมาก</t>
  </si>
  <si>
    <t>100.523145,13.811407,0</t>
  </si>
  <si>
    <t>สมปอง เลิศกำลังทรัพย์</t>
  </si>
  <si>
    <t>083-784-8244</t>
  </si>
  <si>
    <t>ชุมชนราชทรัพย์</t>
  </si>
  <si>
    <t>name: &lt;br&gt;description: &lt;br&gt;Zone: กลุ่มเขตกรุงเทพเหนือ&lt;br&gt;Population: 2674&lt;br&gt;District: เขตบางซื่อ&lt;br&gt;Sub-dist.: แขวงบางซื่อ&lt;br&gt;Contact P.: รุจิรัตน์ หาญรวีกุลนันท์&lt;br&gt;Tel.: 09-0962-9654&lt;br&gt;Urgnt Need: &lt;br&gt;Comm. Type: ชุมชนแออัด&lt;br&gt;Housholds: 178&lt;br&gt;DensityTH: หนาแน่นปานกลาง</t>
  </si>
  <si>
    <t>100.518925,13.809648,0</t>
  </si>
  <si>
    <t>รุจิรัตน์ หาญรวีกุลนันท์</t>
  </si>
  <si>
    <t>09-0962-9654</t>
  </si>
  <si>
    <t>ชุมชนซอยสวนเงิน</t>
  </si>
  <si>
    <t>name: &lt;br&gt;description: &lt;br&gt;Zone: กลุ่มเขตกรุงเทพกลาง&lt;br&gt;Population: 4666&lt;br&gt;District: เขตราชเทวี&lt;br&gt;Sub-dist.: แขวงทุ่งพญาไท&lt;br&gt;Contact P.: นาง สุดา ลาวัณย์รัตนากุล&lt;br&gt;Tel.: 086-9820424&lt;br&gt;Urgnt Need: -ต้องการเจลล้างมือและน้ำยาฆ่าเชื้อ&lt;br&gt;-ต้องการอาหารแห้ง ข้าวสาร นม&lt;br&gt;Comm. Type: ชุมชนแออัด&lt;br&gt;Housholds: 128&lt;br&gt;DensityTH: หนาแน่นมาก</t>
  </si>
  <si>
    <t>100.529307,13.769317,0</t>
  </si>
  <si>
    <t>เขตราชเทวี</t>
  </si>
  <si>
    <t>แขวงทุ่งพญาไท</t>
  </si>
  <si>
    <t>นาง สุดา ลาวัณย์รัตนากุล</t>
  </si>
  <si>
    <t>086-9820424</t>
  </si>
  <si>
    <t>ชุมชนหน้าวัดมะกอก</t>
  </si>
  <si>
    <t>name: &lt;br&gt;description: &lt;br&gt;Zone: กลุ่มเขตกรุงเทพกลาง&lt;br&gt;Population: 4187&lt;br&gt;District: เขตราชเทวี&lt;br&gt;Sub-dist.: แขวงทุ่งพญาไท&lt;br&gt;Contact P.: นาย ประเสริฐ ศิริพิทักษ์&lt;br&gt;Tel.: 081-4043082&lt;br&gt;Urgnt Need: -ต้องการเจลล้างมือและน้ำยาฆ่าเชื้อ&lt;br&gt;-ต้องการอาหารแห้ง&lt;br&gt;Comm. Type: ชุมชนแออัด&lt;br&gt;Housholds: 96&lt;br&gt;DensityTH: หนาแน่นมาก</t>
  </si>
  <si>
    <t>100.537148,13.766692,0</t>
  </si>
  <si>
    <t>นาย ประเสริฐ ศิริพิทักษ์</t>
  </si>
  <si>
    <t>081-4043082</t>
  </si>
  <si>
    <t>ชุมชนโค้งรถไฟยมราช</t>
  </si>
  <si>
    <t>name: &lt;br&gt;description: &lt;br&gt;Zone: กลุ่มเขตกรุงเทพกลาง&lt;br&gt;Population: 3310&lt;br&gt;District: เขตราชเทวี&lt;br&gt;Sub-dist.: แขวงทุ่งพญาไท&lt;br&gt;Contact P.: นาง สมบุญ แตงน้อย&lt;br&gt;Tel.: 098-9059896&lt;br&gt;Urgnt Need: -ต้องการเจลล้างมือ หน้ากากอนามัย และน้ำยาฆ่าเชื้อ&lt;br&gt;-ต้องการอาหารแห้ง&lt;br&gt;Comm. Type: ชุมชนแออัด&lt;br&gt;Housholds: 150&lt;br&gt;DensityTH: หนาแน่นปานกลาง</t>
  </si>
  <si>
    <t>100.522181,13.758783,0</t>
  </si>
  <si>
    <t>นาง สมบุญ แตงน้อย</t>
  </si>
  <si>
    <t>098-9059896</t>
  </si>
  <si>
    <t>ชุมชนซอยแดงบุหงา</t>
  </si>
  <si>
    <t>name: &lt;br&gt;description: &lt;br&gt;Zone: กลุ่มเขตกรุงเทพกลาง&lt;br&gt;Population: 4070&lt;br&gt;District: เขตราชเทวี&lt;br&gt;Sub-dist.: แขวงทุ่งพญาไท&lt;br&gt;Contact P.: นาย ชาญชัย นพรัตน์&lt;br&gt;Tel.: 086-7873905&lt;br&gt;Urgnt Need: -ต้องการเจลล้างมือและน้ำยาฆ่าเชื้อ&lt;br&gt;-ต้องการอาหารแห้ง&lt;br&gt;-ต้องการยารักษาโรค&lt;br&gt;Comm. Type: ชุมชนแออัด&lt;br&gt;Housholds: 99&lt;br&gt;DensityTH: หนาแน่นมาก</t>
  </si>
  <si>
    <t>100.53115,13.75606,0</t>
  </si>
  <si>
    <t>นาย ชาญชัย นพรัตน์</t>
  </si>
  <si>
    <t>086-7873905</t>
  </si>
  <si>
    <t>ชุมชนซอยสุเหร่า (เพชรบุรี 7)</t>
  </si>
  <si>
    <t>name: &lt;br&gt;description: &lt;br&gt;Zone: กลุ่มเขตกรุงเทพกลาง&lt;br&gt;Population: 4341&lt;br&gt;District: เขตราชเทวี&lt;br&gt;Sub-dist.: แขวงทุ่งพญาไท&lt;br&gt;Contact P.: นาย ศุภชัย บุหงาแดง&lt;br&gt;Tel.: 081-4043082&lt;br&gt;Urgnt Need: -ต้องการเจลล้างมือ &lt;br&gt;-ต้องการอาหารแห้ง ข้าวสาร ไข่ น้ำมัน นม&lt;br&gt;Comm. Type: ชุมชนแออัด&lt;br&gt;Housholds: 290&lt;br&gt;DensityTH: หนาแน่นมาก</t>
  </si>
  <si>
    <t>100.530441,13.755558,0</t>
  </si>
  <si>
    <t>นาย ศุภชัย บุหงาแดง</t>
  </si>
  <si>
    <t>ชุมชนหลังกรมทางหลวง</t>
  </si>
  <si>
    <t>name: &lt;br&gt;description: &lt;br&gt;Zone: กลุ่มเขตกรุงเทพกลาง&lt;br&gt;Population: 5101&lt;br&gt;District: เขตราชเทวี&lt;br&gt;Sub-dist.: แขวงทุ่งพญาไท&lt;br&gt;Contact P.: นาย อวยพร แสงนภา&lt;br&gt;Tel.: 083-019-5118&lt;br&gt;Urgnt Need: -ต้องการเจลล้างมือและหน้ากากอนามัย &lt;br&gt;-ต้องการอาหารแห้ง&lt;br&gt;Comm. Type: ชุมชนแออัด&lt;br&gt;Housholds: 45&lt;br&gt;DensityTH: หนาแน่นมาก</t>
  </si>
  <si>
    <t>100.527163,13.75797,0</t>
  </si>
  <si>
    <t>นาย อวยพร แสงนภา</t>
  </si>
  <si>
    <t>083-019-5118</t>
  </si>
  <si>
    <t>ชุมชนบ้านครัวเหนือ</t>
  </si>
  <si>
    <t>name: &lt;br&gt;description: &lt;br&gt;Zone: กลุ่มเขตกรุงเทพกลาง&lt;br&gt;Population: 4832&lt;br&gt;District: เขตราชเทวี&lt;br&gt;Sub-dist.: แขวงถนนเพชรบุรี&lt;br&gt;Contact P.: นาย สุรพล เครือนาคพันธ์&lt;br&gt;Tel.: 086-324-1721&lt;br&gt;Urgnt Need: -ต้องการเจลล้างมือ&lt;br&gt;-ต้องการอาหารแห้ง นม ข้าวสาร&lt;br&gt;Comm. Type: ชุมชนแออัด&lt;br&gt;Housholds: 515&lt;br&gt;DensityTH: หนาแน่นมาก</t>
  </si>
  <si>
    <t>100.526643,13.750339,0</t>
  </si>
  <si>
    <t>แขวงถนนเพชรบุรี</t>
  </si>
  <si>
    <t>นาย สุรพล เครือนาคพันธ์</t>
  </si>
  <si>
    <t>086-324-1721</t>
  </si>
  <si>
    <t>ชุมชนซอยสมประสงค์ 5</t>
  </si>
  <si>
    <t>name: &lt;br&gt;description: &lt;br&gt;Zone: กลุ่มเขตกรุงเทพกลาง&lt;br&gt;Population: 3256&lt;br&gt;District: เขตราชเทวี&lt;br&gt;Sub-dist.: แขวงถนนเพชรบุรี&lt;br&gt;Contact P.: นาย มีโชค เต็มชํานาญ&lt;br&gt;Tel.: 087-328-2835&lt;br&gt;Urgnt Need: -ต้องการเจลล้างมือและหน้ากากอนามัย &lt;br&gt;-ต้องการอาหารแห้ง&lt;br&gt;Comm. Type: ชุมชนแออัด&lt;br&gt;Housholds: 43&lt;br&gt;DensityTH: หนาแน่นปานกลาง</t>
  </si>
  <si>
    <t>100.535393,13.750193,0</t>
  </si>
  <si>
    <t>นาย มีโชค เต็มชํานาญ</t>
  </si>
  <si>
    <t>087-328-2835</t>
  </si>
  <si>
    <t>ชุมชนริมทางรถไฟหลัง รพ.เดชา</t>
  </si>
  <si>
    <t>name: &lt;br&gt;description: &lt;br&gt;Zone: กลุ่มเขตกรุงเทพกลาง&lt;br&gt;Population: 4504&lt;br&gt;District: เขตราชเทวี&lt;br&gt;Sub-dist.: แขวงถนนพญาไท&lt;br&gt;Contact P.: นาย โยคิน แววศรีผ่อง&lt;br&gt;Tel.: 081-4010022&lt;br&gt;Urgnt Need: -ต้องการเจลล้างมือ&lt;br&gt;-ต้องการอาหารแห้ง&lt;br&gt;Comm. Type: &lt;br&gt;Housholds: &lt;br&gt;DensityTH: หนาแน่นมาก</t>
  </si>
  <si>
    <t>100.538726,13.756197,0</t>
  </si>
  <si>
    <t>แขวงถนนพญาไท</t>
  </si>
  <si>
    <t>นาย โยคิน แววศรีผ่อง</t>
  </si>
  <si>
    <t>081-4010022</t>
  </si>
  <si>
    <t>ชุมชนริมคลองสามเสน</t>
  </si>
  <si>
    <t>name: &lt;br&gt;description: &lt;br&gt;Zone: กลุ่มเขตกรุงเทพกลาง&lt;br&gt;Population: 3690&lt;br&gt;District: เขตราชเทวี&lt;br&gt;Sub-dist.: แขวงมักกะสัน&lt;br&gt;Contact P.: นาย เดชาวัฒน์ เหนี่ยงแจ่ม&lt;br&gt;Tel.: 081-9187541&lt;br&gt;Urgnt Need: -ต้องการเจลล้างมือ หน้ากากอนามัย และน้ำยาฆ่าเชื้อ&lt;br&gt;-ต้องการเครื่องตรวจวัดอุณหภูมิ&lt;br&gt;Comm. Type: ชุมชนแออัด&lt;br&gt;Housholds: 377&lt;br&gt;DensityTH: หนาแน่นปานกลาง</t>
  </si>
  <si>
    <t>100.557492,13.755066,0</t>
  </si>
  <si>
    <t>แขวงมักกะสัน</t>
  </si>
  <si>
    <t>นาย เดชาวัฒน์ เหนี่ยงแจ่ม</t>
  </si>
  <si>
    <t>081-9187541</t>
  </si>
  <si>
    <t>ชุมชนริมทางรถไฟมักกะสัน</t>
  </si>
  <si>
    <t>name: &lt;br&gt;description: &lt;br&gt;Zone: กลุ่มเขตกรุงเทพกลาง&lt;br&gt;Population: 3040&lt;br&gt;District: เขตราชเทวี&lt;br&gt;Sub-dist.: แขวงมักกะสัน&lt;br&gt;Contact P.: นาง สุมิตรา วุฒิวารี&lt;br&gt;Tel.: 089-159-9381&lt;br&gt;Urgnt Need: -ต้องการเจลล้างมือ&lt;br&gt;-ต้องการอาหารแห้ง นม ข้าวสาร&lt;br&gt;Comm. Type: ชุมชนแออัด&lt;br&gt;Housholds: 250&lt;br&gt;DensityTH: หนาแน่นปานกลาง</t>
  </si>
  <si>
    <t>100.54998,13.750469,0</t>
  </si>
  <si>
    <t>นาง สุมิตรา วุฒิวารี</t>
  </si>
  <si>
    <t>089-159-9381</t>
  </si>
  <si>
    <t>ชุมชนหลังวัดมักกะสัน</t>
  </si>
  <si>
    <t>name: &lt;br&gt;description: &lt;br&gt;Zone: กลุ่มเขตกรุงเทพกลาง&lt;br&gt;Population: 2218&lt;br&gt;District: เขตราชเทวี&lt;br&gt;Sub-dist.: แขวงมักกะสัน&lt;br&gt;Contact P.: นางสาว ปิยทิพย์ กลางสวัสดิ์&lt;br&gt;Tel.: &lt;br&gt;Urgnt Need: &lt;br&gt;Comm. Type: ชุมชนแออัด&lt;br&gt;Housholds: 60&lt;br&gt;DensityTH: หนาแน่นปานกลาง</t>
  </si>
  <si>
    <t>100.551433,13.749494,0</t>
  </si>
  <si>
    <t>นางสาว ปิยทิพย์ กลางสวัสดิ์</t>
  </si>
  <si>
    <t>ชุมชนนิคมมักกะสัน</t>
  </si>
  <si>
    <t>name: &lt;br&gt;description: &lt;br&gt;Zone: กลุ่มเขตกรุงเทพกลาง&lt;br&gt;Population: 2158&lt;br&gt;District: เขตราชเทวี&lt;br&gt;Sub-dist.: แขวงมักกะสัน&lt;br&gt;Contact P.: นาย เอนก ศรีฎาบรรฑิต&lt;br&gt;Tel.: 08-7910-2202&lt;br&gt;Urgnt Need: -ต้องการเจลล้างมือและน้ำยาพ่นฆ่าเชื้อ &lt;br&gt;-ต้องการอาหารแห้ง &lt;br&gt;-ต้องการตู้พ่นฆ่าเชื้อ&lt;br&gt;Comm. Type: ชุมชนแออัด&lt;br&gt;Housholds: 86&lt;br&gt;DensityTH: หนาแน่นปานกลาง</t>
  </si>
  <si>
    <t>100.554017,13.749017,0</t>
  </si>
  <si>
    <t>นาย เอนก ศรีฎาบรรฑิต</t>
  </si>
  <si>
    <t>08-7910-2202</t>
  </si>
  <si>
    <t>ชุมชนโรงเจมักกะสัน</t>
  </si>
  <si>
    <t>name: &lt;br&gt;description: &lt;br&gt;Zone: กลุ่มเขตกรุงเทพกลาง&lt;br&gt;Population: 2332&lt;br&gt;District: เขตราชเทวี&lt;br&gt;Sub-dist.: แขวงมักกะสัน&lt;br&gt;Contact P.: นาย หงษ์ ตาขาว&lt;br&gt;Tel.: 096-9476442&lt;br&gt;Urgnt Need: -ต้องการเจลล้างมือและหน้ากากอนามัย &lt;br&gt;-ต้องการอาหารแห้ง&lt;br&gt;Comm. Type: ชุมชนแออัด&lt;br&gt;Housholds: 100&lt;br&gt;DensityTH: หนาแน่นปานกลาง</t>
  </si>
  <si>
    <t>100.554674,13.748691,0</t>
  </si>
  <si>
    <t>นาย หงษ์ ตาขาว</t>
  </si>
  <si>
    <t>096-9476442</t>
  </si>
  <si>
    <t>ชุมชนบ้านครัวตะวันตก</t>
  </si>
  <si>
    <t>name: &lt;br&gt;description: &lt;br&gt;Zone: กลุ่มเขตกรุงเทพกลาง&lt;br&gt;Population: 5119&lt;br&gt;District: เขตราชเทวี&lt;br&gt;Sub-dist.: แขวงถนนเพชรบุรี&lt;br&gt;Contact P.: นาง มีนา มุหมัดอารี&lt;br&gt;Tel.: 084-0771290&lt;br&gt;Urgnt Need: -ต้องการเจลล้างมือ หน้ากากอนามัย และน้ำยาฆ่าเชื้อ&lt;br&gt;-ต้องการอาหารจำพวกข้าวสาร นม น้ำมัน&lt;br&gt;Comm. Type: ชุมชนแออัด&lt;br&gt;Housholds: 205&lt;br&gt;DensityTH: หนาแน่นมาก</t>
  </si>
  <si>
    <t>100.52477,13.751684,0</t>
  </si>
  <si>
    <t>นาง มีนา มุหมัดอารี</t>
  </si>
  <si>
    <t>084-0771290</t>
  </si>
  <si>
    <t>ชุมชนคลองส้มป่อย</t>
  </si>
  <si>
    <t>name: &lt;br&gt;description: &lt;br&gt;Zone: กลุ่มเขตกรุงเทพกลาง&lt;br&gt;Population: 4603&lt;br&gt;District: เขตราชเทวี&lt;br&gt;Sub-dist.: แขวงถนนเพชรบุรี&lt;br&gt;Contact P.: นาย ไฟซ้อล กาขาว&lt;br&gt;Tel.: 082-563-5297&lt;br&gt;Urgnt Need: -ต้องการเจลล้างมือและหน้ากากอนามัย &lt;br&gt;-ต้องการอาหารแห้ง&lt;br&gt;Comm. Type: ชุมชนแออัด&lt;br&gt;Housholds: 104&lt;br&gt;DensityTH: หนาแน่นมาก</t>
  </si>
  <si>
    <t>100.521371,13.756238,0</t>
  </si>
  <si>
    <t>นาย ไฟซ้อล กาขาว</t>
  </si>
  <si>
    <t>082-563-5297</t>
  </si>
  <si>
    <t>ชุมชนสระแก้ว</t>
  </si>
  <si>
    <t>name: &lt;br&gt;description: &lt;br&gt;Zone: กลุ่มเขตกรุงเทพกลาง&lt;br&gt;Population: 4666&lt;br&gt;District: เขตราชเทวี&lt;br&gt;Sub-dist.: แขวงทุ่งพญาไท&lt;br&gt;Contact P.: -&lt;br&gt;Tel.: -&lt;br&gt;Urgnt Need: &lt;br&gt;Comm. Type: ชุมชนแออัด&lt;br&gt;Housholds: 149&lt;br&gt;DensityTH: หนาแน่นมาก</t>
  </si>
  <si>
    <t>100.526679,13.759884,0</t>
  </si>
  <si>
    <t>ชุมชนซอยมั่นสิน</t>
  </si>
  <si>
    <t>name: &lt;br&gt;description: &lt;br&gt;Zone: กลุ่มเขตกรุงเทพกลาง&lt;br&gt;Population: 4558&lt;br&gt;District: เขตราชเทวี&lt;br&gt;Sub-dist.: แขวงทุ่งพญาไท&lt;br&gt;Contact P.: นางสาว วรรณะ อ.วัฒนา&lt;br&gt;Tel.: &lt;br&gt;Urgnt Need: &lt;br&gt;Comm. Type: ชุมชนแออัด&lt;br&gt;Housholds: 147&lt;br&gt;DensityTH: หนาแน่นมาก</t>
  </si>
  <si>
    <t>100.524706,13.756852,0</t>
  </si>
  <si>
    <t>นางสาว วรรณะ อ.วัฒนา</t>
  </si>
  <si>
    <t>name: &lt;br&gt;description: &lt;br&gt;Zone: กลุ่มเขตกรุงธนเหนือ&lt;br&gt;Population: 6151&lt;br&gt;District: เขตบางพลัด&lt;br&gt;Sub-dist.: แขวงบางยี่ขัน&lt;br&gt;Contact P.: นาย สมศักดิ์ สงวนงาม&lt;br&gt;Tel.: 089-313-0737&lt;br&gt;Urgnt Need: -ต้องการหน้ากากอนามัย&lt;br&gt;-ต้องการให้มีการฉีดพ่นยาฆ่าเชื้อโดยด่วน เนื่องจากมีคนติดเชื้อในชุมชนแล้ว &lt;br&gt;-ทางเขตมีมาแจกแอลกอฮอล์แล้ว&lt;br&gt;Comm. Type: ชุมชนแออัด&lt;br&gt;Housholds: 210&lt;br&gt;DensityTH: แออัด</t>
  </si>
  <si>
    <t>100.490938,13.776071,0</t>
  </si>
  <si>
    <t>ชุมชนชินศรี 91</t>
  </si>
  <si>
    <t>name: &lt;br&gt;description: &lt;br&gt;Zone: กลุ่มเขตกรุงธนเหนือ&lt;br&gt;Population: 2962&lt;br&gt;District: เขตบางพลัด&lt;br&gt;Sub-dist.: แขวงบางอ้อ&lt;br&gt;Contact P.: จ่าสิบเอก แม้น สุพัฒน์&lt;br&gt;Tel.: 081-268-6241&lt;br&gt;Urgnt Need: ต้องการหน้ากากอนามัยและเจลล้างมือ&lt;br&gt;Comm. Type: ชุมชนแออัด&lt;br&gt;Housholds: 168&lt;br&gt;DensityTH: หนาแน่นปานกลาง</t>
  </si>
  <si>
    <t>100.50627,13.802187,0</t>
  </si>
  <si>
    <t>จ่าสิบเอก แม้น สุพัฒน์</t>
  </si>
  <si>
    <t>081-268-6241</t>
  </si>
  <si>
    <t>name: &lt;br&gt;description: &lt;br&gt;Zone: กลุ่มเขตกรุงธนเหนือ&lt;br&gt;Population: 5389&lt;br&gt;District: เขตบางพลัด&lt;br&gt;Sub-dist.: แขวงบางอ้อ&lt;br&gt;Contact P.: นาย วรพงศ์ โชวพิทักษ์วัฒนา&lt;br&gt;Tel.: 089-676-7708&lt;br&gt;Urgnt Need: ต้องการหน้ากากอนามัยและเจลล้างมือ&lt;br&gt;Comm. Type: ชุมชนเมือง&lt;br&gt;Housholds: 228&lt;br&gt;DensityTH: หนาแน่นมาก</t>
  </si>
  <si>
    <t>100.509381,13.800167,0</t>
  </si>
  <si>
    <t>ชุมชนซอยนาทอง แยก 1-6</t>
  </si>
  <si>
    <t>name: &lt;br&gt;description: &lt;br&gt;Zone: กลุ่มเขตกรุงเทพกลาง&lt;br&gt;Population: 7123&lt;br&gt;District: เขตดินแดง&lt;br&gt;Sub-dist.: แขวงดินแดง&lt;br&gt;Contact P.: นาย วัชรศักดิ์ ทองขาว&lt;br&gt;Tel.: 081-405-1810&lt;br&gt;Urgnt Need: -ต้องการเจลล้างมือ&lt;br&gt;-ต้องการอาหารแห้ง&lt;br&gt;Comm. Type: ชุมชนเมือง&lt;br&gt;Housholds: 348&lt;br&gt;DensityTH: แออัด</t>
  </si>
  <si>
    <t>100.567117,13.777618,0</t>
  </si>
  <si>
    <t>นาย วัชรศักดิ์ ทองขาว</t>
  </si>
  <si>
    <t>081-405-1810</t>
  </si>
  <si>
    <t>ชุมชนริมคลองหัวหมากใหญ่</t>
  </si>
  <si>
    <t>name: &lt;br&gt;description: &lt;br&gt;Zone: กลุ่มเขตกรุงเทพใต้&lt;br&gt;Population: 3428&lt;br&gt;District: เขตสวนหลวง&lt;br&gt;Sub-dist.: แขวงสวนหลวง&lt;br&gt;Contact P.: นาย ชูศักดิ์ นาคคะนึก&lt;br&gt;Tel.: 081-481-4166&lt;br&gt;Urgnt Need: -ต้องการหน้ากากอนามัย เจลล้างมือ น้ำยาฆ่าเชื้อ&lt;br&gt;-ต้องการเครื่องตรวจวัดอุณหภูมิ&lt;br&gt;Comm. Type: ชุมชนเมือง&lt;br&gt;Housholds: 187&lt;br&gt;DensityTH: หนาแน่นปานกลาง</t>
  </si>
  <si>
    <t>100.645658,13.735546,0</t>
  </si>
  <si>
    <t>นาย ชูศักดิ์ นาคคะนึก</t>
  </si>
  <si>
    <t>081-481-4166</t>
  </si>
  <si>
    <t>ชุมชนโรงหวาย</t>
  </si>
  <si>
    <t>name: &lt;br&gt;description: &lt;br&gt;Zone: กลุ่มเขตกรุงเทพใต้&lt;br&gt;Population: 3614&lt;br&gt;District: เขตสวนหลวง&lt;br&gt;Sub-dist.: แขวงสวนหลวง&lt;br&gt;Contact P.: นางสาว รัชนี ยมนา&lt;br&gt;Tel.: 086-890-9581&lt;br&gt;Urgnt Need: -ต้องการหน้ากากอนามัย เจลล้างมือ น้ำยาฆ่าเชื้อ&lt;br&gt;-ต้องการเครื่องตรวจวัดอุณหภูมิ&lt;br&gt;Comm. Type: ชุมชนแออัด&lt;br&gt;Housholds: 52&lt;br&gt;DensityTH: หนาแน่นปานกลาง</t>
  </si>
  <si>
    <t>100.605381,13.709632,0</t>
  </si>
  <si>
    <t>นางสาว รัชนี ยมนา</t>
  </si>
  <si>
    <t>086-890-9581</t>
  </si>
  <si>
    <t>ชุมชนคลองหัวหมาก</t>
  </si>
  <si>
    <t>name: &lt;br&gt;description: &lt;br&gt;Zone: กลุ่มเขตกรุงเทพใต้&lt;br&gt;Population: 3946&lt;br&gt;District: เขตสวนหลวง&lt;br&gt;Sub-dist.: แขวงสวนหลวง&lt;br&gt;Contact P.: นาย โชติ เจตนา&lt;br&gt;Tel.: 061-809-7027&lt;br&gt;Urgnt Need: -ต้องการหน้ากากอนามัย เจลล้างมือ น้ำยาฆ่าเชื้อ&lt;br&gt;-ต้องการเครื่องตรวจวัดอุณหภูมิ&lt;br&gt;Comm. Type: ชุมชนเมือง&lt;br&gt;Housholds: 30&lt;br&gt;DensityTH: หนาแน่นปานกลาง</t>
  </si>
  <si>
    <t>100.634791,13.732359,0</t>
  </si>
  <si>
    <t>นาย โชติ เจตนา</t>
  </si>
  <si>
    <t>061-809-7027</t>
  </si>
  <si>
    <t>ชุมชนพัฒนาคลองสะแก</t>
  </si>
  <si>
    <t>name: &lt;br&gt;description: &lt;br&gt;Zone: กลุ่มเขตกรุงเทพใต้&lt;br&gt;Population: 3471&lt;br&gt;District: เขตสวนหลวง&lt;br&gt;Sub-dist.: แขวงสวนหลวง&lt;br&gt;Contact P.: นาย สมศักดิ์ สากลวารี&lt;br&gt;Tel.: 080-457-0287&lt;br&gt;Urgnt Need: -ต้องการหน้ากากอนามัย เจลล้างมือ น้ำยาฆ่าเชื้อ&lt;br&gt;-ต้องการเครื่องตรวจวัดอุณหภูมิ&lt;br&gt;Comm. Type: ชุมชนเมือง&lt;br&gt;Housholds: 210&lt;br&gt;DensityTH: หนาแน่นปานกลาง</t>
  </si>
  <si>
    <t>100.607732,13.734198,0</t>
  </si>
  <si>
    <t>นาย สมศักดิ์ สากลวารี</t>
  </si>
  <si>
    <t>080-457-0287</t>
  </si>
  <si>
    <t>ชุมชนจอมทอง</t>
  </si>
  <si>
    <t>name: &lt;br&gt;description: &lt;br&gt;Zone: กลุ่มเขตกรุงธนเหนือ&lt;br&gt;Population: 2956&lt;br&gt;District: เขตจอมทอง&lt;br&gt;Sub-dist.: แขวงจอมทอง&lt;br&gt;Contact P.: นาย คงเดช สุขเกษม&lt;br&gt;Tel.: 089-774-2508&lt;br&gt;Urgnt Need: &lt;br&gt;Comm. Type: ชุมชนเมือง&lt;br&gt;Housholds: 115&lt;br&gt;DensityTH: หนาแน่นปานกลาง</t>
  </si>
  <si>
    <t>100.470745,13.697526,0</t>
  </si>
  <si>
    <t>นาย คงเดช สุขเกษม</t>
  </si>
  <si>
    <t>089-774-2508</t>
  </si>
  <si>
    <t>ชุมชนศิริเกษมพัฒนา</t>
  </si>
  <si>
    <t>name: &lt;br&gt;description: &lt;br&gt;Zone: กลุ่มเขตกรุงธนใต้&lt;br&gt;Population: 1139&lt;br&gt;District: เขตบางแค&lt;br&gt;Sub-dist.: แขวงบางไผ่&lt;br&gt;Contact P.: นาย สมชาย ไชยราช&lt;br&gt;Tel.: &lt;br&gt;Urgnt Need: &lt;br&gt;Comm. Type: ชุมชนเมือง&lt;br&gt;Housholds: 465&lt;br&gt;DensityTH: หนาแน่นน้อย</t>
  </si>
  <si>
    <t>100.361203,13.737378,0</t>
  </si>
  <si>
    <t>นาย สมชาย ไชยราช</t>
  </si>
  <si>
    <t>ชุมชนหลัง สน. เพชรเกษม</t>
  </si>
  <si>
    <t>name: &lt;br&gt;description: &lt;br&gt;Zone: กลุ่มเขตกรุงธนใต้&lt;br&gt;Population: 1877&lt;br&gt;District: เขตบางแค&lt;br&gt;Sub-dist.: แขวงหลักสอง&lt;br&gt;Contact P.: นาย สมพงษ์ แสงสําอางค์&lt;br&gt;Tel.: &lt;br&gt;Urgnt Need: &lt;br&gt;Comm. Type: &lt;br&gt;Housholds: &lt;br&gt;DensityTH: หนาแน่นน้อย</t>
  </si>
  <si>
    <t>100.39209,13.696235,0</t>
  </si>
  <si>
    <t>นาย สมพงษ์ แสงสําอางค์</t>
  </si>
  <si>
    <t>ชุมชนวัดปุรณาวาส</t>
  </si>
  <si>
    <t>name: &lt;br&gt;description: &lt;br&gt;Zone: กลุ่มเขตกรุงธนเหนือ&lt;br&gt;Population: 933&lt;br&gt;District: เขตทวีวัฒนา&lt;br&gt;Sub-dist.: แขวงศาลาธรรมสพน์&lt;br&gt;Contact P.: นาง อารีย์ แก้วดี&lt;br&gt;Tel.: 089-613-6492&lt;br&gt;Urgnt Need: -ต้องการเจลล้างมือ &lt;br&gt;-ต้องการให้มีการฉีดพ่นยาฆ่าเชื้อในชุมชน&lt;br&gt;-มีการทำหน้ากากแจก&lt;br&gt;Comm. Type: ชุมชนชานเมือง&lt;br&gt;Housholds: 154&lt;br&gt;DensityTH: หนาแน่นน้อย</t>
  </si>
  <si>
    <t>100.335843,13.802183,0</t>
  </si>
  <si>
    <t>เขตทวีวัฒนา</t>
  </si>
  <si>
    <t>แขวงศาลาธรรมสพน์</t>
  </si>
  <si>
    <t>นาง อารีย์ แก้วดี</t>
  </si>
  <si>
    <t>089-613-6492</t>
  </si>
  <si>
    <t>ชุมชนหลังสถานีรถไฟศาลาธรรมสพน์</t>
  </si>
  <si>
    <t>name: &lt;br&gt;description: &lt;br&gt;Zone: กลุ่มเขตกรุงธนเหนือ&lt;br&gt;Population: 325&lt;br&gt;District: เขตทวีวัฒนา&lt;br&gt;Sub-dist.: แขวงศาลาธรรมสพน์&lt;br&gt;Contact P.: นาย ฐิติวัชร์ ศิริอุดมวัฒน์&lt;br&gt;Tel.: 097-3180911&lt;br&gt;Urgnt Need: -ต้องการวัสดุในการทำหน้ากากและเจลล้างมือ&lt;br&gt;-เขตมาแจกแอลกอฮอล์แล้ว&lt;br&gt;-ความเดือดร้อนจากปัญหาเศรษฐกิจ&lt;br&gt;Comm. Type: ชุมชนชานเมือง&lt;br&gt;Housholds: 171&lt;br&gt;DensityTH: หนาแน่นน้อย</t>
  </si>
  <si>
    <t>100.376724,13.801003,0</t>
  </si>
  <si>
    <t>นาย ฐิติวัชร์ ศิริอุดมวัฒน์</t>
  </si>
  <si>
    <t>097-3180911</t>
  </si>
  <si>
    <t>ชุมชนประตูน้ำฉิมพลี</t>
  </si>
  <si>
    <t>name: &lt;br&gt;description: &lt;br&gt;Zone: กลุ่มเขตกรุงธนเหนือ&lt;br&gt;Population: 911&lt;br&gt;District: เขตทวีวัฒนา&lt;br&gt;Sub-dist.: แขวงศาลาธรรมสพน์&lt;br&gt;Contact P.: นาย สุรเดช คําสม&lt;br&gt;Tel.: 08-1407-5552&lt;br&gt;Urgnt Need: &lt;br&gt;Comm. Type: ชุมชนชานเมือง&lt;br&gt;Housholds: 125&lt;br&gt;DensityTH: หนาแน่นน้อย</t>
  </si>
  <si>
    <t>100.394443,13.800357,0</t>
  </si>
  <si>
    <t>นาย สุรเดช คําสม</t>
  </si>
  <si>
    <t>08-1407-5552</t>
  </si>
  <si>
    <t>ชุมชนบางพรหมร่วมใจ</t>
  </si>
  <si>
    <t>name: &lt;br&gt;description: &lt;br&gt;Zone: กลุ่มเขตกรุงธนเหนือ&lt;br&gt;Population: 527&lt;br&gt;District: เขตทวีวัฒนา&lt;br&gt;Sub-dist.: แขวงศาลาธรรมสพน์&lt;br&gt;Contact P.: นาง ศรีอัมพร ชินบุตรานนท์&lt;br&gt;Tel.: 08-6782-1529&lt;br&gt;Urgnt Need: &lt;br&gt;Comm. Type: ชุมชนชานเมือง&lt;br&gt;Housholds: 231&lt;br&gt;DensityTH: หนาแน่นน้อย</t>
  </si>
  <si>
    <t>100.368713,13.769066,0</t>
  </si>
  <si>
    <t>นาง ศรีอัมพร ชินบุตรานนท์</t>
  </si>
  <si>
    <t>08-6782-1529</t>
  </si>
  <si>
    <t>ชุมชนคลองเก้าห้อง</t>
  </si>
  <si>
    <t>name: &lt;br&gt;description: &lt;br&gt;Zone: กลุ่มเขตกรุงธนใต้&lt;br&gt;Population: 1404&lt;br&gt;District: เขตทุ่งครุ&lt;br&gt;Sub-dist.: แขวงทุ่งครุ&lt;br&gt;Contact P.: นาง สังเวียน กลิ่นอยู่&lt;br&gt;Tel.: 08-7914-1757&lt;br&gt;Urgnt Need: &lt;br&gt;Comm. Type: ชุมชนเมือง&lt;br&gt;Housholds: 189&lt;br&gt;DensityTH: หนาแน่นน้อย</t>
  </si>
  <si>
    <t>100.508638,13.604751,0</t>
  </si>
  <si>
    <t>เขตทุ่งครุ</t>
  </si>
  <si>
    <t>แขวงทุ่งครุ</t>
  </si>
  <si>
    <t>นาง สังเวียน กลิ่นอยู่</t>
  </si>
  <si>
    <t>08-7914-1757</t>
  </si>
  <si>
    <t>ชุมชนหมู่ 5 ทุ่งครุ</t>
  </si>
  <si>
    <t>name: &lt;br&gt;description: &lt;br&gt;Zone: กลุ่มเขตกรุงธนใต้&lt;br&gt;Population: 1989&lt;br&gt;District: เขตทุ่งครุ&lt;br&gt;Sub-dist.: แขวงทุ่งครุ&lt;br&gt;Contact P.: นางสาว จํารัส เหมือนโพธิ์ทอง&lt;br&gt;Tel.: 084-667-9849&lt;br&gt;Urgnt Need: -ต้องการให้ช่วยเรื่องการค้าขาย การว่างงาน&lt;br&gt;-ต้องการเจลล้างมือ&lt;br&gt;-ต้องการอาหารสำหรับเด็กๆ ยากจนในชุมชน&lt;br&gt;Comm. Type: ชุมชนเมือง&lt;br&gt;Housholds: 243&lt;br&gt;DensityTH: หนาแน่นน้อย</t>
  </si>
  <si>
    <t>100.510366,13.620355,0</t>
  </si>
  <si>
    <t>นางสาว จํารัส เหมือนโพธิ์ทอง</t>
  </si>
  <si>
    <t>084-667-9849</t>
  </si>
  <si>
    <t>ชุมชนหมู่ 6 ทุ่งครุ</t>
  </si>
  <si>
    <t>name: &lt;br&gt;description: &lt;br&gt;Zone: กลุ่มเขตกรุงธนใต้&lt;br&gt;Population: 2190&lt;br&gt;District: เขตทุ่งครุ&lt;br&gt;Sub-dist.: แขวงทุ่งครุ&lt;br&gt;Contact P.: นาย โชคชนะ โพธิ์เงิน&lt;br&gt;Tel.: 08-1585-0686&lt;br&gt;Urgnt Need: -ต้องการหน้ากากอนามัยและเจลล้างมือ จำนวน 350 ครัวเรือน&lt;br&gt;-ต้องการให้มีการพ่นยาฆ่าเชื้อ&lt;br&gt;Comm. Type: ชุมชนเมือง&lt;br&gt;Housholds: 328&lt;br&gt;DensityTH: หนาแน่นปานกลาง</t>
  </si>
  <si>
    <t>100.511559,13.620241,0</t>
  </si>
  <si>
    <t>นาย โชคชนะ โพธิ์เงิน</t>
  </si>
  <si>
    <t>08-1585-0686</t>
  </si>
  <si>
    <t>-ต้องการหน้ากากอนามัยและเจลล้างมือ จำนวน 350 ครัวเรือน
-ต้องการให้มีการพ่นยาฆ่าเชื้อ</t>
  </si>
  <si>
    <t>ชุมชนประชาอุทิศ 68</t>
  </si>
  <si>
    <t>name: &lt;br&gt;description: &lt;br&gt;Zone: กลุ่มเขตกรุงธนใต้&lt;br&gt;Population: 1705&lt;br&gt;District: เขตทุ่งครุ&lt;br&gt;Sub-dist.: แขวงทุ่งครุ&lt;br&gt;Contact P.: นาย บุญชู โตหัวป่า&lt;br&gt;Tel.: 08-9507-8382&lt;br&gt;Urgnt Need: -ปัญหาเศรษฐกิจ อาชีพค้าขายได้รับผลกระทบ&lt;br&gt;-ต้องการหน้ากากอนามัยและเจลล้างมือ&lt;br&gt;Comm. Type: ชุมชนเมือง&lt;br&gt;Housholds: 251&lt;br&gt;DensityTH: หนาแน่นน้อย</t>
  </si>
  <si>
    <t>100.500136,13.634226,0</t>
  </si>
  <si>
    <t>นาย บุญชู โตหัวป่า</t>
  </si>
  <si>
    <t>08-9507-8382</t>
  </si>
  <si>
    <t>ชุมชนชมทรัพย์</t>
  </si>
  <si>
    <t>name: &lt;br&gt;description: &lt;br&gt;Zone: กลุ่มเขตกรุงธนใต้&lt;br&gt;Population: 1655&lt;br&gt;District: เขตทุ่งครุ&lt;br&gt;Sub-dist.: แขวงทุ่งครุ&lt;br&gt;Contact P.: นาย พงศ์พัทธ์ เปี่ยมสวัสดิ์&lt;br&gt;Tel.: 085-019-3599&lt;br&gt;Urgnt Need: ต้องการให้มีการพ่นยาฆ่าเชื้อ&lt;br&gt;Comm. Type: ชุมชนเมือง&lt;br&gt;Housholds: 960&lt;br&gt;DensityTH: หนาแน่นน้อย</t>
  </si>
  <si>
    <t>100.504865,13.643545,0</t>
  </si>
  <si>
    <t>นาย พงศ์พัทธ์ เปี่ยมสวัสดิ์</t>
  </si>
  <si>
    <t>085-019-3599</t>
  </si>
  <si>
    <t>ชุมชนศรีสมิต</t>
  </si>
  <si>
    <t>name: &lt;br&gt;description: &lt;br&gt;Zone: กลุ่มเขตกรุงธนใต้&lt;br&gt;Population: 1872&lt;br&gt;District: เขตทุ่งครุ&lt;br&gt;Sub-dist.: แขวงบางมด&lt;br&gt;Contact P.: นาย สุเทพ รอมลี&lt;br&gt;Tel.: 086-773-7912&lt;br&gt;Urgnt Need: -ปัญหาเศรษฐกิจ การประกอบอาชีพ ว่างงาน การค้าขายไม่ดี&lt;br&gt;-ต้องการหน้ากากอนามัยและเจลล้างมือ&lt;br&gt;Comm. Type: ชุมชนเมือง&lt;br&gt;Housholds: 125&lt;br&gt;DensityTH: หนาแน่นน้อย</t>
  </si>
  <si>
    <t>100.499874,13.644319,0</t>
  </si>
  <si>
    <t>นาย สุเทพ รอมลี</t>
  </si>
  <si>
    <t>086-773-7912</t>
  </si>
  <si>
    <t>ชุมชนอัตตักวา</t>
  </si>
  <si>
    <t>name: &lt;br&gt;description: &lt;br&gt;Zone: กลุ่มเขตกรุงธนใต้&lt;br&gt;Population: 1722&lt;br&gt;District: เขตทุ่งครุ&lt;br&gt;Sub-dist.: แขวงบางมด&lt;br&gt;Contact P.: นาย ชํานาญ โนรันต์&lt;br&gt;Tel.: 091-780-4260&lt;br&gt;Urgnt Need: -ต้องการหน้ากากอนามัยและเจลล้างมือ&lt;br&gt;-การประกอบอาชีพ&lt;br&gt;Comm. Type: ชุมชนเมือง&lt;br&gt;Housholds: 138&lt;br&gt;DensityTH: หนาแน่นน้อย</t>
  </si>
  <si>
    <t>100.500005,13.647929,0</t>
  </si>
  <si>
    <t>นาย ชํานาญ โนรันต์</t>
  </si>
  <si>
    <t>091-780-4260</t>
  </si>
  <si>
    <t>ชุมชนหมู่ 5 บางมด</t>
  </si>
  <si>
    <t>name: &lt;br&gt;description: &lt;br&gt;Zone: กลุ่มเขตกรุงธนใต้&lt;br&gt;Population: 1722&lt;br&gt;District: เขตทุ่งครุ&lt;br&gt;Sub-dist.: แขวงบางมด&lt;br&gt;Contact P.: นางสาว จรรยา อุ่นสมบูรณ์&lt;br&gt;Tel.: 06-4275-4810&lt;br&gt;Urgnt Need: -ปัญหาเศรษฐกิจ การประกอบอาชีพ การค้าขายมีปัญหา&lt;br&gt;-ต้องการหน้ากากอนามัยและเจลล้างมือ&lt;br&gt;Comm. Type: ชุมชนเมือง&lt;br&gt;Housholds: 54&lt;br&gt;DensityTH: หนาแน่นน้อย</t>
  </si>
  <si>
    <t>100.4762,13.645204,0</t>
  </si>
  <si>
    <t>นางสาว จรรยา อุ่นสมบูรณ์</t>
  </si>
  <si>
    <t>06-4275-4810</t>
  </si>
  <si>
    <t>ชุมชนหมู่ 3 บางมด</t>
  </si>
  <si>
    <t>name: &lt;br&gt;description: &lt;br&gt;Zone: กลุ่มเขตกรุงธนใต้&lt;br&gt;Population: 1856&lt;br&gt;District: เขตทุ่งครุ&lt;br&gt;Sub-dist.: แขวงบางมด&lt;br&gt;Contact P.: นาย สมชาย สุมาตรา&lt;br&gt;Tel.: 08-1771-2752&lt;br&gt;Urgnt Need: ผลกระทบต่อศูนย์เด็กเล็ก ส่งผลต่อทั้งครูและเด็ก&lt;br&gt;Comm. Type: ชุมชนชานเมือง&lt;br&gt;Housholds: 315&lt;br&gt;DensityTH: หนาแน่นน้อย</t>
  </si>
  <si>
    <t>100.474294,13.653076,0</t>
  </si>
  <si>
    <t>นาย สมชาย สุมาตรา</t>
  </si>
  <si>
    <t>08-1771-2752</t>
  </si>
  <si>
    <t>ผลกระทบต่อศูนย์เด็กเล็ก ส่งผลต่อทั้งครูและเด็ก</t>
  </si>
  <si>
    <t>ชุมชนหมู่ 2 บางมด</t>
  </si>
  <si>
    <t>name: &lt;br&gt;description: &lt;br&gt;Zone: กลุ่มเขตกรุงธนใต้&lt;br&gt;Population: 1521&lt;br&gt;District: เขตทุ่งครุ&lt;br&gt;Sub-dist.: แขวงบางมด&lt;br&gt;Contact P.: นาย หลํา ธนชูเชาวน์&lt;br&gt;Tel.: 08-6121-5679&lt;br&gt;Urgnt Need: -ปัญหาเศรษฐกิจและการประกอบอาชีพ&lt;br&gt;-ต้องการหน้ากากอนามัยและเจลล้างมือ&lt;br&gt;Comm. Type: ชุมชนเมือง&lt;br&gt;Housholds: 165&lt;br&gt;DensityTH: หนาแน่นน้อย</t>
  </si>
  <si>
    <t>100.485565,13.650836,0</t>
  </si>
  <si>
    <t>นาย หลํา ธนชูเชาวน์</t>
  </si>
  <si>
    <t>08-6121-5679</t>
  </si>
  <si>
    <t>ชุมชนบูลไลท์</t>
  </si>
  <si>
    <t>name: &lt;br&gt;description: &lt;br&gt;Zone: กลุ่มเขตกรุงธนใต้&lt;br&gt;Population: 1672&lt;br&gt;District: เขตทุ่งครุ&lt;br&gt;Sub-dist.: แขวงบางมด&lt;br&gt;Contact P.: นาย ณัฐวุฒิ ปฤษณานนท์&lt;br&gt;Tel.: 08-0550-2219&lt;br&gt;Urgnt Need: &lt;br&gt;Comm. Type: ชุมชนเมือง&lt;br&gt;Housholds: 140&lt;br&gt;DensityTH: หนาแน่นน้อย</t>
  </si>
  <si>
    <t>100.50531,13.653581,0</t>
  </si>
  <si>
    <t>นาย ณัฐวุฒิ ปฤษณานนท์</t>
  </si>
  <si>
    <t>08-0550-2219</t>
  </si>
  <si>
    <t>name: &lt;br&gt;description: &lt;br&gt;Zone: กลุ่มเขตกรุงธนใต้&lt;br&gt;Population: 2240&lt;br&gt;District: เขตทุ่งครุ&lt;br&gt;Sub-dist.: แขวงบางมด&lt;br&gt;Contact P.: นาง จันทร์เพ็ญ ยังเจริญ&lt;br&gt;Tel.: 087-677-4997&lt;br&gt;Urgnt Need: &lt;br&gt;Comm. Type: ชุมชนเมือง&lt;br&gt;Housholds: 246&lt;br&gt;DensityTH: หนาแน่นปานกลาง</t>
  </si>
  <si>
    <t>100.514301,13.646361,0</t>
  </si>
  <si>
    <t>ชุมชนหลังสวนธนบุรีรมย์</t>
  </si>
  <si>
    <t>name: &lt;br&gt;description: &lt;br&gt;Zone: กลุ่มเขตกรุงธนใต้&lt;br&gt;Population: 1070&lt;br&gt;District: เขตทุ่งครุ&lt;br&gt;Sub-dist.: แขวงบางมด&lt;br&gt;Contact P.: นาย สมัคร ผจงกิจการ&lt;br&gt;Tel.: 08-1639-2771&lt;br&gt;Urgnt Need: &lt;br&gt;Comm. Type: ชุมชนชานเมือง&lt;br&gt;Housholds: 185&lt;br&gt;DensityTH: หนาแน่นน้อย</t>
  </si>
  <si>
    <t>100.4883,13.653094,0</t>
  </si>
  <si>
    <t>นาย สมัคร ผจงกิจการ</t>
  </si>
  <si>
    <t>08-1639-2771</t>
  </si>
  <si>
    <t>ชุมชนดารีซีน</t>
  </si>
  <si>
    <t>name: &lt;br&gt;description: &lt;br&gt;Zone: กลุ่มเขตกรุงธนใต้&lt;br&gt;Population: 1237&lt;br&gt;District: เขตทุ่งครุ&lt;br&gt;Sub-dist.: แขวงทุ่งครุ&lt;br&gt;Contact P.: นาย สมชาย สุทธิเวช&lt;br&gt;Tel.: 08-6891-9996&lt;br&gt;Urgnt Need: -ปัญหาเศรษฐกิจ ไม่สามารถประกอบอาชีพได้&lt;br&gt;-ต้องการหน้ากากอนามัยและเจลล้างมือ&lt;br&gt;Comm. Type: ชุมชนเมือง&lt;br&gt;Housholds: 79&lt;br&gt;DensityTH: หนาแน่นน้อย</t>
  </si>
  <si>
    <t>100.512076,13.643867,0</t>
  </si>
  <si>
    <t>นาย สมชาย สุทธิเวช</t>
  </si>
  <si>
    <t>08-6891-9996</t>
  </si>
  <si>
    <t>ชุมชนหลังวัดกลางนา</t>
  </si>
  <si>
    <t>name: &lt;br&gt;description: &lt;br&gt;Zone: กลุ่มเขตกรุงธนใต้&lt;br&gt;Population: 1504&lt;br&gt;District: เขตทุ่งครุ&lt;br&gt;Sub-dist.: แขวงบางมด&lt;br&gt;Contact P.: นาย รังสรรค์ พูลเพิ่ม&lt;br&gt;Tel.: 081-304-1095&lt;br&gt;Urgnt Need: &lt;br&gt;Comm. Type: ชุมชนเมือง&lt;br&gt;Housholds: 163&lt;br&gt;DensityTH: หนาแน่นน้อย</t>
  </si>
  <si>
    <t>100.506987,13.657142,0</t>
  </si>
  <si>
    <t>นาย รังสรรค์ พูลเพิ่ม</t>
  </si>
  <si>
    <t>081-304-1095</t>
  </si>
  <si>
    <t>ชุมชนประชาอุทิศ 43</t>
  </si>
  <si>
    <t>name: &lt;br&gt;description: &lt;br&gt;Zone: กลุ่มเขตกรุงธนใต้&lt;br&gt;Population: 1571&lt;br&gt;District: เขตทุ่งครุ&lt;br&gt;Sub-dist.: แขวงบางมด&lt;br&gt;Contact P.: นาย สุระพันธ์ เกษหอมเลิศ&lt;br&gt;Tel.: 064-872-1482&lt;br&gt;Urgnt Need: -ปัญหาเศรษฐกิจ ตกงานขาดรายได้ อาชีพอิสระขาดงาน&lt;br&gt;-ต้องการหน้ากากอนามัยและเจลล้างมือ&lt;br&gt;Comm. Type: ชุมชนเมือง&lt;br&gt;Housholds: 105&lt;br&gt;DensityTH: หนาแน่นน้อย</t>
  </si>
  <si>
    <t>100.499411,13.652325,0</t>
  </si>
  <si>
    <t>นาย สุระพันธ์ เกษหอมเลิศ</t>
  </si>
  <si>
    <t>064-872-1482</t>
  </si>
  <si>
    <t>ชุมชนทุ่งครุพัฒนา</t>
  </si>
  <si>
    <t>name: &lt;br&gt;description: &lt;br&gt;Zone: กลุ่มเขตกรุงธนใต้&lt;br&gt;Population: 1822&lt;br&gt;District: เขตทุ่งครุ&lt;br&gt;Sub-dist.: แขวงทุ่งครุ&lt;br&gt;Contact P.: นาย อุดมศักดิ์ ลาภรื่นฤดี&lt;br&gt;Tel.: 09-2993-7978&lt;br&gt;Urgnt Need: ต้องการหน้ากากอนามัยและเจลล้างมือ&lt;br&gt;Comm. Type: ชุมชนเมือง&lt;br&gt;Housholds: 111&lt;br&gt;DensityTH: หนาแน่นน้อย</t>
  </si>
  <si>
    <t>100.511877,13.626362,0</t>
  </si>
  <si>
    <t>นาย อุดมศักดิ์ ลาภรื่นฤดี</t>
  </si>
  <si>
    <t>09-2993-7978</t>
  </si>
  <si>
    <t>name: &lt;br&gt;description: &lt;br&gt;Zone: กลุ่มเขตกรุงธนใต้&lt;br&gt;Population: 1755&lt;br&gt;District: เขตทุ่งครุ&lt;br&gt;Sub-dist.: แขวงบางมด&lt;br&gt;Contact P.: นาง เพ็ญศรี สมแสง&lt;br&gt;Tel.: 087-823-4012&lt;br&gt;Urgnt Need: &lt;br&gt;Comm. Type: ชุมชนเมือง&lt;br&gt;Housholds: 251&lt;br&gt;DensityTH: หนาแน่นน้อย</t>
  </si>
  <si>
    <t>100.512548,13.658853,0</t>
  </si>
  <si>
    <t>ชุมชนการเกษตรบ้านนายผล</t>
  </si>
  <si>
    <t>name: &lt;br&gt;description: &lt;br&gt;Zone: กลุ่มเขตกรุงธนใต้&lt;br&gt;Population: 1287&lt;br&gt;District: เขตบางบอน&lt;br&gt;Sub-dist.: แขวงบางบอน&lt;br&gt;Contact P.: นาย สุรชัย เนื้อละออ&lt;br&gt;Tel.: 095-5584827&lt;br&gt;Urgnt Need: &lt;br&gt;Comm. Type: ชุมชนชานเมือง&lt;br&gt;Housholds: 243&lt;br&gt;DensityTH: หนาแน่นน้อย</t>
  </si>
  <si>
    <t>100.360532,13.640069,0</t>
  </si>
  <si>
    <t>เขตบางบอน</t>
  </si>
  <si>
    <t>แขวงบางบอน</t>
  </si>
  <si>
    <t>นาย สุรชัย เนื้อละออ</t>
  </si>
  <si>
    <t>095-5584827</t>
  </si>
  <si>
    <t>ชุมชนวัดบางบอน</t>
  </si>
  <si>
    <t>name: &lt;br&gt;description: &lt;br&gt;Zone: กลุ่มเขตกรุงธนใต้&lt;br&gt;Population: 1339&lt;br&gt;District: เขตบางบอน&lt;br&gt;Sub-dist.: แขวงบางบอน&lt;br&gt;Contact P.: นางสาว มลรัตน์ ภู่สุวรรณ์&lt;br&gt;Tel.: 061-7714626&lt;br&gt;Urgnt Need: ปัญหาเศรษฐกิจและการประกอบอาชีพ&lt;br&gt;Comm. Type: ชุมชนชานเมือง&lt;br&gt;Housholds: 73&lt;br&gt;DensityTH: หนาแน่นน้อย</t>
  </si>
  <si>
    <t>100.378859,13.642407,0</t>
  </si>
  <si>
    <t>นางสาว มลรัตน์ ภู่สุวรรณ์</t>
  </si>
  <si>
    <t>061-7714626</t>
  </si>
  <si>
    <t>ปัญหาเศรษฐกิจและการประกอบอาชีพ</t>
  </si>
  <si>
    <t>ชุมชนสถานีรางโพธิ์</t>
  </si>
  <si>
    <t>name: &lt;br&gt;description: &lt;br&gt;Zone: กลุ่มเขตกรุงธนใต้&lt;br&gt;Population: 1037&lt;br&gt;District: เขตบางบอน&lt;br&gt;Sub-dist.: แขวงบางบอน&lt;br&gt;Contact P.: นาง มานิด ลักษมัญ&lt;br&gt;Tel.: 086-0072261&lt;br&gt;Urgnt Need: ปัญหาเศรษฐกิจและการประกอบอาชีพ&lt;br&gt;Comm. Type: ชุมชนชานเมือง&lt;br&gt;Housholds: 114&lt;br&gt;DensityTH: หนาแน่นน้อย</t>
  </si>
  <si>
    <t>100.395111,13.64013,0</t>
  </si>
  <si>
    <t>นาง มานิด ลักษมัญ</t>
  </si>
  <si>
    <t>086-0072261</t>
  </si>
  <si>
    <t>ชุมชนซอยสวนผัก</t>
  </si>
  <si>
    <t>name: &lt;br&gt;description: &lt;br&gt;Zone: กลุ่มเขตกรุงธนใต้&lt;br&gt;Population: 2093&lt;br&gt;District: เขตบางบอน&lt;br&gt;Sub-dist.: แขวงบางบอน&lt;br&gt;Contact P.: นาง สุวิมล คงโครัตน์&lt;br&gt;Tel.: 085-1166154&lt;br&gt;Urgnt Need: ปัญหาเศรษฐกิจและการประกอบอาชีพ&lt;br&gt;Comm. Type: ชุมชนเมือง&lt;br&gt;Housholds: 100&lt;br&gt;DensityTH: หนาแน่นปานกลาง</t>
  </si>
  <si>
    <t>100.437703,13.68942,0</t>
  </si>
  <si>
    <t>นาง สุวิมล คงโครัตน์</t>
  </si>
  <si>
    <t>085-1166154</t>
  </si>
  <si>
    <t>ชุมชนริมคลองพระยาราชมนตรี</t>
  </si>
  <si>
    <t>name: &lt;br&gt;description: &lt;br&gt;Zone: กลุ่มเขตกรุงธนใต้&lt;br&gt;Population: 1248&lt;br&gt;District: เขตบางบอน&lt;br&gt;Sub-dist.: แขวงบางบอน&lt;br&gt;Contact P.: นาง ลัดดา พัดพรม&lt;br&gt;Tel.: 085-2453268&lt;br&gt;Urgnt Need: &lt;br&gt;Comm. Type: ชุมชนแออัด&lt;br&gt;Housholds: 50&lt;br&gt;DensityTH: หนาแน่นน้อย</t>
  </si>
  <si>
    <t>100.428228,13.686235,0</t>
  </si>
  <si>
    <t>นาง ลัดดา พัดพรม</t>
  </si>
  <si>
    <t>085-2453268</t>
  </si>
  <si>
    <t>ชุมชนวัดบางนานอก</t>
  </si>
  <si>
    <t>name: &lt;br&gt;description: &lt;br&gt;Zone: กลุ่มเขตกรุงเทพใต้&lt;br&gt;Population: 2684&lt;br&gt;District: เขตบางนา&lt;br&gt;Sub-dist.: แขวงบางนา&lt;br&gt;Contact P.: นาย บรรยงค์ ชามัท&lt;br&gt;Tel.: 08-9514-5024&lt;br&gt;Urgnt Need: ต้องการเจลล้างมือและหน้ากากอนามัย&lt;br&gt;Comm. Type: ชุมชนแออัด&lt;br&gt;Housholds: 123&lt;br&gt;DensityTH: หนาแน่นปานกลาง</t>
  </si>
  <si>
    <t>100.589157,13.675215,0</t>
  </si>
  <si>
    <t>เขตบางนา</t>
  </si>
  <si>
    <t>แขวงบางนา</t>
  </si>
  <si>
    <t>นาย บรรยงค์ ชามัท</t>
  </si>
  <si>
    <t>08-9514-5024</t>
  </si>
  <si>
    <t>ชุมชนพูนสวัสดิ์</t>
  </si>
  <si>
    <t>name: &lt;br&gt;description: &lt;br&gt;Zone: กลุ่มเขตกรุงเทพใต้&lt;br&gt;Population: 2871&lt;br&gt;District: เขตบางนา&lt;br&gt;Sub-dist.: แขวงบางนา&lt;br&gt;Contact P.: นาย สวง นิ่มน้อย&lt;br&gt;Tel.: 082-459-9208&lt;br&gt;Urgnt Need: ต้องการเจลล้างมือ น้ำยาฆ่าเชื้อ และหน้ากากอนามัย&lt;br&gt;Comm. Type: ชุมชนเมือง&lt;br&gt;Housholds: 120&lt;br&gt;DensityTH: หนาแน่นปานกลาง</t>
  </si>
  <si>
    <t>100.59534,13.66553,0</t>
  </si>
  <si>
    <t>นาย สวง นิ่มน้อย</t>
  </si>
  <si>
    <t>082-459-9208</t>
  </si>
  <si>
    <t>ต้องการเจลล้างมือ น้ำยาฆ่าเชื้อ และหน้ากากอนามัย</t>
  </si>
  <si>
    <t>ชุมชนกลางนา</t>
  </si>
  <si>
    <t>name: &lt;br&gt;description: &lt;br&gt;Zone: กลุ่มเขตกรุงเทพใต้&lt;br&gt;Population: 2441&lt;br&gt;District: เขตบางนา&lt;br&gt;Sub-dist.: แขวงบางนา&lt;br&gt;Contact P.: นาย สมพงษ์ จันทร์วิโรจน์&lt;br&gt;Tel.: 08-1771-2783&lt;br&gt;Urgnt Need: ต้องการเจลล้างมือ น้ำยาฆ่าเชื้อ และหน้ากากอนามัย&lt;br&gt;Comm. Type: ชุมชนแออัด&lt;br&gt;Housholds: 141&lt;br&gt;DensityTH: หนาแน่นปานกลาง</t>
  </si>
  <si>
    <t>100.596419,13.666614,0</t>
  </si>
  <si>
    <t>นาย สมพงษ์ จันทร์วิโรจน์</t>
  </si>
  <si>
    <t>08-1771-2783</t>
  </si>
  <si>
    <t>name: &lt;br&gt;description: &lt;br&gt;Zone: กลุ่มเขตกรุงเทพใต้&lt;br&gt;Population: 2203&lt;br&gt;District: เขตบางนา&lt;br&gt;Sub-dist.: แขวงบางนา&lt;br&gt;Contact P.: นาย ประสงค์ มากสกุล&lt;br&gt;Tel.: 08-0086-2890&lt;br&gt;Urgnt Need: ต้องการเจลล้างมือและหน้ากากอนามัย&lt;br&gt;Comm. Type: ชุมชนแออัด&lt;br&gt;Housholds: 287&lt;br&gt;DensityTH: หนาแน่นปานกลาง</t>
  </si>
  <si>
    <t>100.598927,13.661404,0</t>
  </si>
  <si>
    <t>ชุมชนร่วมใจประเสริฐ</t>
  </si>
  <si>
    <t>name: &lt;br&gt;description: &lt;br&gt;Zone: กลุ่มเขตกรุงเทพใต้&lt;br&gt;Population: 2796&lt;br&gt;District: เขตบางนา&lt;br&gt;Sub-dist.: แขวงบางนา&lt;br&gt;Contact P.: นาย พเวช อินทร์แก้ว&lt;br&gt;Tel.: 08-5294-6187&lt;br&gt;Urgnt Need: -ต้องการเจลล้างมือและหน้ากากอนามัย&lt;br&gt;-ต้องการข้าวสาร สำหรับผู้ยากไร้&lt;br&gt;Comm. Type: ชุมชนเมือง&lt;br&gt;Housholds: 47&lt;br&gt;DensityTH: หนาแน่นปานกลาง</t>
  </si>
  <si>
    <t>100.600668,13.662379,0</t>
  </si>
  <si>
    <t>นาย พเวช อินทร์แก้ว</t>
  </si>
  <si>
    <t>08-5294-6187</t>
  </si>
  <si>
    <t>ชุมชนคลองบางนา</t>
  </si>
  <si>
    <t>name: &lt;br&gt;description: &lt;br&gt;Zone: กลุ่มเขตกรุงเทพใต้&lt;br&gt;Population: 1914&lt;br&gt;District: เขตบางนา&lt;br&gt;Sub-dist.: แขวงบางนา&lt;br&gt;Contact P.: นาย ประสงค์ อร่ามเมือง&lt;br&gt;Tel.: 081-801-3374&lt;br&gt;Urgnt Need: ต้องการเจลล้างมือและหน้ากากอนามัย&lt;br&gt;Comm. Type: ชุมชนชานเมือง&lt;br&gt;Housholds: 285&lt;br&gt;DensityTH: หนาแน่นน้อย</t>
  </si>
  <si>
    <t>100.645951,13.659226,0</t>
  </si>
  <si>
    <t>นาย ประสงค์ อร่ามเมือง</t>
  </si>
  <si>
    <t>081-801-3374</t>
  </si>
  <si>
    <t>ชุมชนวัดผ่องพลอยอนุสรณ์</t>
  </si>
  <si>
    <t>name: &lt;br&gt;description: &lt;br&gt;Zone: กลุ่มเขตกรุงเทพใต้&lt;br&gt;Population: 2680&lt;br&gt;District: เขตบางนา&lt;br&gt;Sub-dist.: แขวงบางนา&lt;br&gt;Contact P.: นาย วิมุด เหล่าพิทักษ์&lt;br&gt;Tel.: 089-452-6019&lt;br&gt;Urgnt Need: ต้องการเจลล้างมือและหน้ากากอนามัย&lt;br&gt;Comm. Type: &lt;br&gt;Housholds: &lt;br&gt;DensityTH: หนาแน่นปานกลาง</t>
  </si>
  <si>
    <t>100.632404,13.655644,0</t>
  </si>
  <si>
    <t>นาย วิมุด เหล่าพิทักษ์</t>
  </si>
  <si>
    <t>089-452-6019</t>
  </si>
  <si>
    <t>ชุมชนพึ่งทรัพย์</t>
  </si>
  <si>
    <t>name: &lt;br&gt;description: &lt;br&gt;Zone: กลุ่มเขตกรุงเทพใต้&lt;br&gt;Population: 3535&lt;br&gt;District: เขตบางนา&lt;br&gt;Sub-dist.: แขวงบางนา&lt;br&gt;Contact P.: นาย ประสิทธิ์ คงสันเทียะ&lt;br&gt;Tel.: 085-1369560&lt;br&gt;Urgnt Need: ต้องการเจลล้างมือ น้ำยาฆ่าเชื้อ และหน้ากากอนามัย&lt;br&gt;Comm. Type: ชุมชนเมือง&lt;br&gt;Housholds: 308&lt;br&gt;DensityTH: หนาแน่นปานกลาง</t>
  </si>
  <si>
    <t>100.621334,13.674875,0</t>
  </si>
  <si>
    <t>นาย ประสิทธิ์ คงสันเทียะ</t>
  </si>
  <si>
    <t>085-1369560</t>
  </si>
  <si>
    <t>ชุมชนตรงข้ามโรงงานธานินทร์</t>
  </si>
  <si>
    <t>name: &lt;br&gt;description: &lt;br&gt;Zone: กลุ่มเขตกรุงเทพใต้&lt;br&gt;Population: 2910&lt;br&gt;District: เขตบางนา&lt;br&gt;Sub-dist.: แขวงบางนา&lt;br&gt;Contact P.: นาย สุธรรม แก้วดวงตา&lt;br&gt;Tel.: 09-7206-8954&lt;br&gt;Urgnt Need: ต้องการเจลล้างมือ น้ำยาฆ่าเชื้อ และหน้ากากอนามัย&lt;br&gt;Comm. Type: ชุมชนแออัด&lt;br&gt;Housholds: 89&lt;br&gt;DensityTH: หนาแน่นปานกลาง</t>
  </si>
  <si>
    <t>100.617734,13.677168,0</t>
  </si>
  <si>
    <t>นาย สุธรรม แก้วดวงตา</t>
  </si>
  <si>
    <t>09-7206-8954</t>
  </si>
  <si>
    <t>ชุมชนข้างโรงงานธานินทร์</t>
  </si>
  <si>
    <t>name: &lt;br&gt;description: &lt;br&gt;Zone: กลุ่มเขตกรุงเทพใต้&lt;br&gt;Population: 2851&lt;br&gt;District: เขตบางนา&lt;br&gt;Sub-dist.: แขวงบางนา&lt;br&gt;Contact P.: นาย สมหวัง อามินเซ็น&lt;br&gt;Tel.: 086-101-7880&lt;br&gt;Urgnt Need: ต้องการเจลล้างมือ น้ำยาฆ่าเชื้อ และหน้ากากอนามัย&lt;br&gt;Comm. Type: ชุมชนแออัด&lt;br&gt;Housholds: 80&lt;br&gt;DensityTH: หนาแน่นปานกลาง</t>
  </si>
  <si>
    <t>100.61842,13.679564,0</t>
  </si>
  <si>
    <t>นาย สมหวัง อามินเซ็น</t>
  </si>
  <si>
    <t>086-101-7880</t>
  </si>
  <si>
    <t>ชุมชนรุ่งสว่าง</t>
  </si>
  <si>
    <t>name: &lt;br&gt;description: &lt;br&gt;Zone: กลุ่มเขตกรุงเทพใต้&lt;br&gt;Population: 2929&lt;br&gt;District: เขตบางนา&lt;br&gt;Sub-dist.: แขวงบางนา&lt;br&gt;Contact P.: นาย เสน่ห์ มะยมทอง&lt;br&gt;Tel.: 081-906-3832&lt;br&gt;Urgnt Need: ต้องการเจลล้างมือและหน้ากากอนามัย&lt;br&gt;Comm. Type: ชุมชนเมือง&lt;br&gt;Housholds: 107&lt;br&gt;DensityTH: หนาแน่นปานกลาง</t>
  </si>
  <si>
    <t>100.594509,13.667979,0</t>
  </si>
  <si>
    <t>นาย เสน่ห์ มะยมทอง</t>
  </si>
  <si>
    <t>081-906-3832</t>
  </si>
  <si>
    <t>ชุมชนวรรณทอง</t>
  </si>
  <si>
    <t>name: &lt;br&gt;description: &lt;br&gt;Zone: กลุ่มเขตกรุงเทพใต้&lt;br&gt;Population: 3144&lt;br&gt;District: เขตบางนา&lt;br&gt;Sub-dist.: แขวงบางนา&lt;br&gt;Contact P.: นาย สมศักดิ์ บูรณะผล&lt;br&gt;Tel.: 082-091-9578&lt;br&gt;Urgnt Need: ต้องการเจลล้างมือและหน้ากากอนามัย&lt;br&gt;Comm. Type: ชุมชนแออัด&lt;br&gt;Housholds: 98&lt;br&gt;DensityTH: หนาแน่นปานกลาง</t>
  </si>
  <si>
    <t>100.619914,13.663101,0</t>
  </si>
  <si>
    <t>นาย สมศักดิ์ บูรณะผล</t>
  </si>
  <si>
    <t>082-091-9578</t>
  </si>
  <si>
    <t>ชุมชนทองใบ</t>
  </si>
  <si>
    <t>name: &lt;br&gt;description: &lt;br&gt;Zone: กลุ่มเขตกรุงเทพใต้&lt;br&gt;Population: 2773&lt;br&gt;District: เขตบางนา&lt;br&gt;Sub-dist.: แขวงบางนา&lt;br&gt;Contact P.: นาง พัชรีรัตน์ พรรณทรัพย์&lt;br&gt;Tel.: 08-1809-0938&lt;br&gt;Urgnt Need: ต้องการน้ำยาฆ่าเชื้ออย่างดี สำหรับฉีดพ่นเองในชุมชน&lt;br&gt;Comm. Type: ชุมชนเมือง&lt;br&gt;Housholds: 64&lt;br&gt;DensityTH: หนาแน่นปานกลาง</t>
  </si>
  <si>
    <t>100.620746,13.660695,0</t>
  </si>
  <si>
    <t>นาง พัชรีรัตน์ พรรณทรัพย์</t>
  </si>
  <si>
    <t>08-1809-0938</t>
  </si>
  <si>
    <t>ต้องการน้ำยาฆ่าเชื้ออย่างดี สำหรับฉีดพ่นเองในชุมชน</t>
  </si>
  <si>
    <t>ชุมชนบ้านพักองค์การแบตเตอรี่</t>
  </si>
  <si>
    <t>name: &lt;br&gt;description: &lt;br&gt;Zone: กลุ่มเขตกรุงเทพใต้&lt;br&gt;Population: 1679&lt;br&gt;District: เขตบางนา&lt;br&gt;Sub-dist.: แขวงบางนา&lt;br&gt;Contact P.: นาย วสุ อนุภักดิ์&lt;br&gt;Tel.: 08-5803-4050&lt;br&gt;Urgnt Need: ต้องการเจลล้างมือ น้ำยาฆ่าเชื้อ และหน้ากากอนามัย&lt;br&gt;Comm. Type: ชุมชนเมือง&lt;br&gt;Housholds: 48&lt;br&gt;DensityTH: หนาแน่นน้อย</t>
  </si>
  <si>
    <t>100.589992,13.679923,0</t>
  </si>
  <si>
    <t>นาย วสุ อนุภักดิ์</t>
  </si>
  <si>
    <t>08-5803-4050</t>
  </si>
  <si>
    <t>ชุมชนบัวเกิด</t>
  </si>
  <si>
    <t>name: &lt;br&gt;description: &lt;br&gt;Zone: กลุ่มเขตกรุงเทพใต้&lt;br&gt;Population: 2910&lt;br&gt;District: เขตบางนา&lt;br&gt;Sub-dist.: แขวงบางนา&lt;br&gt;Contact P.: นาง อมรรัตน์ จอกแก้ว&lt;br&gt;Tel.: 08-5150-5906&lt;br&gt;Urgnt Need: ต้องการเจลล้างมือ น้ำยาฆ่าเชื้อ และหน้ากากอนามัย&lt;br&gt;Comm. Type: ชุมชนเมือง&lt;br&gt;Housholds: 306&lt;br&gt;DensityTH: หนาแน่นปานกลาง</t>
  </si>
  <si>
    <t>100.616905,13.673289,0</t>
  </si>
  <si>
    <t>นาง อมรรัตน์ จอกแก้ว</t>
  </si>
  <si>
    <t>08-5150-5906</t>
  </si>
  <si>
    <t>ชุมชนหมู่บ้านจัดสรรยาสูบ</t>
  </si>
  <si>
    <t>name: &lt;br&gt;description: &lt;br&gt;Zone: กลุ่มเขตกรุงเทพใต้&lt;br&gt;Population: 3378&lt;br&gt;District: เขตบางนา&lt;br&gt;Sub-dist.: แขวงบางนา&lt;br&gt;Contact P.: นาย บุญรอด สาโสธร&lt;br&gt;Tel.: 098-270-6275&lt;br&gt;Urgnt Need: ต้องการเจลล้างมือ น้ำยาฆ่าเชื้อ และหน้ากากอนามัย&lt;br&gt;Comm. Type: ชุมชนเมือง&lt;br&gt;Housholds: 736&lt;br&gt;DensityTH: หนาแน่นปานกลาง</t>
  </si>
  <si>
    <t>100.623288,13.673422,0</t>
  </si>
  <si>
    <t>นาย บุญรอด สาโสธร</t>
  </si>
  <si>
    <t>098-270-6275</t>
  </si>
  <si>
    <t>ชุมชนพูนสิน</t>
  </si>
  <si>
    <t>name: &lt;br&gt;description: &lt;br&gt;Zone: กลุ่มเขตกรุงเทพใต้&lt;br&gt;Population: 2343&lt;br&gt;District: เขตบางนา&lt;br&gt;Sub-dist.: แขวงบางนา&lt;br&gt;Contact P.: นาย ชยพล ชมศรี&lt;br&gt;Tel.: 08-5144-2755&lt;br&gt;Urgnt Need: ต้องการเจลล้างมือ น้ำยาฆ่าเชื้อ และหน้ากากอนามัย&lt;br&gt;Comm. Type: ชุมชนเมือง&lt;br&gt;Housholds: 61&lt;br&gt;DensityTH: หนาแน่นปานกลาง</t>
  </si>
  <si>
    <t>100.605218,13.680915,0</t>
  </si>
  <si>
    <t>นาย ชยพล ชมศรี</t>
  </si>
  <si>
    <t>08-5144-2755</t>
  </si>
  <si>
    <t>name: &lt;br&gt;description: &lt;br&gt;Zone: กลุ่มเขตกรุงเทพใต้&lt;br&gt;Population: 3945&lt;br&gt;District: เขตบางนา&lt;br&gt;Sub-dist.: แขวงบางนา&lt;br&gt;Contact P.: นาง สํารวย เอี่ยมจรูญ&lt;br&gt;Tel.: 089-7734529&lt;br&gt;Urgnt Need: -ต้องการหน้ากากอนามัยและเจลล้างมือ&lt;br&gt;-ต้องการให้มีการพ่นยาฆ่าเชื้อ&lt;br&gt;Comm. Type: ชุมชนชานเมือง&lt;br&gt;Housholds: 93&lt;br&gt;DensityTH: หนาแน่นปานกลาง</t>
  </si>
  <si>
    <t>100.612164,13.678383,0</t>
  </si>
  <si>
    <t>ชุมชนหมู่บ้านซอยเชลียง 1</t>
  </si>
  <si>
    <t>name: &lt;br&gt;description: &lt;br&gt;Zone: กลุ่มเขตกรุงเทพใต้&lt;br&gt;Population: 3457&lt;br&gt;District: เขตบางนา&lt;br&gt;Sub-dist.: แขวงบางนา&lt;br&gt;Contact P.: นาง จําปา วงษ์จันทร์&lt;br&gt;Tel.: 08-9985-7780&lt;br&gt;Urgnt Need: -ต้องการเจลล้างมือและหน้ากากอนามัย&lt;br&gt;-ต้องการเครื่องตรวจวัดอุณหภูมิ&lt;br&gt;Comm. Type: ชุมชนเมือง&lt;br&gt;Housholds: 679&lt;br&gt;DensityTH: หนาแน่นปานกลาง</t>
  </si>
  <si>
    <t>100.629439,13.672247,0</t>
  </si>
  <si>
    <t>นาง จําปา วงษ์จันทร์</t>
  </si>
  <si>
    <t>08-9985-7780</t>
  </si>
  <si>
    <t>ชุมชนเรวัตินิเวศน์ 2</t>
  </si>
  <si>
    <t>name: &lt;br&gt;description: &lt;br&gt;Zone: กลุ่มเขตกรุงเทพใต้&lt;br&gt;Population: 2752&lt;br&gt;District: เขตบางนา&lt;br&gt;Sub-dist.: แขวงบางนา&lt;br&gt;Contact P.: นาง กมลธร ทศชนะ&lt;br&gt;Tel.: 08-1754-6656&lt;br&gt;Urgnt Need: ต้องการเจลล้างมือและหน้ากากอนามัย&lt;br&gt;Comm. Type: &lt;br&gt;Housholds: &lt;br&gt;DensityTH: หนาแน่นปานกลาง</t>
  </si>
  <si>
    <t>100.619754,13.659123,0</t>
  </si>
  <si>
    <t>นาง กมลธร ทศชนะ</t>
  </si>
  <si>
    <t>08-1754-6656</t>
  </si>
  <si>
    <t>ชุมชนซอยโปษยานนท์</t>
  </si>
  <si>
    <t>name: &lt;br&gt;description: &lt;br&gt;Zone: กลุ่มเขตกรุงเทพใต้&lt;br&gt;Population: 2043&lt;br&gt;District: เขตบางนา&lt;br&gt;Sub-dist.: แขวงบางนา&lt;br&gt;Contact P.: นาง จรัญ รสหวาน&lt;br&gt;Tel.: 08-0553-9910&lt;br&gt;Urgnt Need: ต้องการเจลล้างมือ น้ำยาฆ่าเชื้อ และหน้ากากอนามัย&lt;br&gt;Comm. Type: ชุมชนแออัด&lt;br&gt;Housholds: 72&lt;br&gt;DensityTH: หนาแน่นปานกลาง</t>
  </si>
  <si>
    <t>100.596807,13.662414,0</t>
  </si>
  <si>
    <t>นาง จรัญ รสหวาน</t>
  </si>
  <si>
    <t>08-0553-9910</t>
  </si>
  <si>
    <t>ชุมชนวงศ์สวัสดิ์</t>
  </si>
  <si>
    <t>name: &lt;br&gt;description: &lt;br&gt;Zone: กลุ่มเขตกรุงเทพใต้&lt;br&gt;Population: 2610&lt;br&gt;District: เขตบางนา&lt;br&gt;Sub-dist.: แขวงบางนา&lt;br&gt;Contact P.: นาง อรชดา ทองกระจ่าง&lt;br&gt;Tel.: 081-6114818&lt;br&gt;Urgnt Need: ต้องการเจลล้างมือและหน้ากากอนามัย&lt;br&gt;Comm. Type: ชุมชนเมือง&lt;br&gt;Housholds: 51&lt;br&gt;DensityTH: หนาแน่นปานกลาง</t>
  </si>
  <si>
    <t>100.601653,13.658627,0</t>
  </si>
  <si>
    <t>นาง อรชดา ทองกระจ่าง</t>
  </si>
  <si>
    <t>081-6114818</t>
  </si>
  <si>
    <t>ชุมชนหมู่บ้านทิมเรืองเวช</t>
  </si>
  <si>
    <t>name: &lt;br&gt;description: &lt;br&gt;Zone: กลุ่มเขตกรุงเทพใต้&lt;br&gt;Population: 2890&lt;br&gt;District: เขตบางนา&lt;br&gt;Sub-dist.: แขวงบางนา&lt;br&gt;Contact P.: นาง ศรีรัตน์ จันทร์มี&lt;br&gt;Tel.: 089-689-6620&lt;br&gt;Urgnt Need: ต้องการเจลล้างมือ น้ำยาฆ่าเชื้อ และหน้ากากอนามัย&lt;br&gt;Comm. Type: ชุมชนเมือง&lt;br&gt;Housholds: 159&lt;br&gt;DensityTH: หนาแน่นปานกลาง</t>
  </si>
  <si>
    <t>100.616515,13.662032,0</t>
  </si>
  <si>
    <t>นาง ศรีรัตน์ จันทร์มี</t>
  </si>
  <si>
    <t>089-689-6620</t>
  </si>
  <si>
    <t>ชุมชนซอยผู้ใหญ่ชม</t>
  </si>
  <si>
    <t>name: &lt;br&gt;description: &lt;br&gt;Zone: กลุ่มกรุงเทพตะวันออก&lt;br&gt;Population: 2227&lt;br&gt;District: เขตคันนายาว&lt;br&gt;Sub-dist.: แขวงรามอินทรา&lt;br&gt;Contact P.: นาย อนุพงษ์ แย้มคล้าย&lt;br&gt;Tel.: 08-7346-3082&lt;br&gt;Urgnt Need: &lt;br&gt;Comm. Type: ชุมชนแออัด&lt;br&gt;Housholds: 250&lt;br&gt;DensityTH: หนาแน่นปานกลาง</t>
  </si>
  <si>
    <t>100.663283,13.847419,0</t>
  </si>
  <si>
    <t>เขตคันนายาว</t>
  </si>
  <si>
    <t>แขวงรามอินทรา</t>
  </si>
  <si>
    <t>นาย อนุพงษ์ แย้มคล้าย</t>
  </si>
  <si>
    <t>08-7346-3082</t>
  </si>
  <si>
    <t>ชุมชนซอยประสิทธิชัย</t>
  </si>
  <si>
    <t>name: &lt;br&gt;description: &lt;br&gt;Zone: กลุ่มกรุงเทพตะวันออก&lt;br&gt;Population: 1362&lt;br&gt;District: เขตคันนายาว&lt;br&gt;Sub-dist.: แขวงรามอินทรา&lt;br&gt;Contact P.: นาย พล กิจสุทธิ&lt;br&gt;Tel.: 08-1600-0606&lt;br&gt;Urgnt Need: &lt;br&gt;Comm. Type: ชุมชนเมือง&lt;br&gt;Housholds: 72&lt;br&gt;DensityTH: หนาแน่นน้อย</t>
  </si>
  <si>
    <t>100.656871,13.842628,0</t>
  </si>
  <si>
    <t>นาย พล กิจสุทธิ</t>
  </si>
  <si>
    <t>08-1600-0606</t>
  </si>
  <si>
    <t>ชุมชนหลวงวิจิตร</t>
  </si>
  <si>
    <t>name: &lt;br&gt;description: &lt;br&gt;Zone: กลุ่มกรุงเทพตะวันออก&lt;br&gt;Population: 2166&lt;br&gt;District: เขตคันนายาว&lt;br&gt;Sub-dist.: แขวงรามอินทรา&lt;br&gt;Contact P.: นางสาว เนื่องนิช ชิดนอก&lt;br&gt;Tel.: 09-4409-1690&lt;br&gt;Urgnt Need: &lt;br&gt;Comm. Type: ชุมชนแออัด&lt;br&gt;Housholds: 24&lt;br&gt;DensityTH: หนาแน่นปานกลาง</t>
  </si>
  <si>
    <t>100.655928,13.836191,0</t>
  </si>
  <si>
    <t>นางสาว เนื่องนิช ชิดนอก</t>
  </si>
  <si>
    <t>09-4409-1690</t>
  </si>
  <si>
    <t>ชุมชนหมู่ 6,8 คันนายาว</t>
  </si>
  <si>
    <t>name: &lt;br&gt;description: &lt;br&gt;Zone: กลุ่มกรุงเทพตะวันออก&lt;br&gt;Population: 1860&lt;br&gt;District: เขตคันนายาว&lt;br&gt;Sub-dist.: แขวงคันนายาว&lt;br&gt;Contact P.: นางสาว ปราวีณา บุญกร่าง&lt;br&gt;Tel.: 06-1756-2997&lt;br&gt;Urgnt Need: &lt;br&gt;Comm. Type: ชุมชนชานเมือง&lt;br&gt;Housholds: 62&lt;br&gt;DensityTH: หนาแน่นน้อย</t>
  </si>
  <si>
    <t>100.678667,13.849048,0</t>
  </si>
  <si>
    <t>แขวงคันนายาว</t>
  </si>
  <si>
    <t>นางสาว ปราวีณา บุญกร่าง</t>
  </si>
  <si>
    <t>06-1756-2997</t>
  </si>
  <si>
    <t>ชุมชนริมคลองลำเกร็ด</t>
  </si>
  <si>
    <t>name: &lt;br&gt;description: &lt;br&gt;Zone: กลุ่มกรุงเทพตะวันออก&lt;br&gt;Population: 1611&lt;br&gt;District: เขตคันนายาว&lt;br&gt;Sub-dist.: แขวงคันนายาว&lt;br&gt;Contact P.: นาย สมศักดิ์ หรั่งยิ้ม&lt;br&gt;Tel.: 08-9688-7338&lt;br&gt;Urgnt Need: -ต้องการอาหารแห้ง ข้าวสาร&lt;br&gt;-ต้องการให้มีการสอนวิธีทำเจลล้างมือ&lt;br&gt;Comm. Type: ชุมชนชานเมือง&lt;br&gt;Housholds: 169&lt;br&gt;DensityTH: หนาแน่นน้อย</t>
  </si>
  <si>
    <t>100.680048,13.829618,0</t>
  </si>
  <si>
    <t>นาย สมศักดิ์ หรั่งยิ้ม</t>
  </si>
  <si>
    <t>08-9688-7338</t>
  </si>
  <si>
    <t>ชุมชนเกาะแครายพัฒนา</t>
  </si>
  <si>
    <t>name: &lt;br&gt;description: &lt;br&gt;Zone: กลุ่มกรุงเทพตะวันออก&lt;br&gt;Population: 527&lt;br&gt;District: เขตคันนายาว&lt;br&gt;Sub-dist.: แขวงรามอินทรา&lt;br&gt;Contact P.: ว่าที่ ร.ต. ชัชวาลย์ วงษ์มะเซาะ&lt;br&gt;Tel.: 081-627-0252&lt;br&gt;Urgnt Need: &lt;br&gt;Comm. Type: ชุมชนชานเมือง&lt;br&gt;Housholds: 101&lt;br&gt;DensityTH: หนาแน่นน้อย</t>
  </si>
  <si>
    <t>100.671734,13.805903,0</t>
  </si>
  <si>
    <t>ว่าที่ ร.ต. ชัชวาลย์ วงษ์มะเซาะ</t>
  </si>
  <si>
    <t>081-627-0252</t>
  </si>
  <si>
    <t>ชุมชนนภาพิไลพัฒนา</t>
  </si>
  <si>
    <t>name: &lt;br&gt;description: &lt;br&gt;Zone: กลุ่มกรุงเทพตะวันออก&lt;br&gt;Population: 1558&lt;br&gt;District: เขตคันนายาว&lt;br&gt;Sub-dist.: แขวงคันนายาว&lt;br&gt;Contact P.: นางสาว ไอลดา แดงวิจิตร&lt;br&gt;Tel.: 06-2705-8221&lt;br&gt;Urgnt Need: ต้องการอาหารแห้ง ข้าวสาร&lt;br&gt;Comm. Type: ชุมชนแออัด&lt;br&gt;Housholds: 179&lt;br&gt;DensityTH: หนาแน่นน้อย</t>
  </si>
  <si>
    <t>100.687697,13.790831,0</t>
  </si>
  <si>
    <t>นางสาว ไอลดา แดงวิจิตร</t>
  </si>
  <si>
    <t>06-2705-8221</t>
  </si>
  <si>
    <t>ชุมชนริมคลองหลอแหล</t>
  </si>
  <si>
    <t>name: &lt;br&gt;description: &lt;br&gt;Zone: กลุ่มกรุงเทพตะวันออก&lt;br&gt;Population: 1128&lt;br&gt;District: เขตคันนายาว&lt;br&gt;Sub-dist.: แขวงคันนายาว&lt;br&gt;Contact P.: นาย จาง โพรามาต&lt;br&gt;Tel.: 09-7192-4949&lt;br&gt;Urgnt Need: &lt;br&gt;Comm. Type: ชุมชนแออัด&lt;br&gt;Housholds: 103&lt;br&gt;DensityTH: หนาแน่นน้อย</t>
  </si>
  <si>
    <t>100.697394,13.795433,0</t>
  </si>
  <si>
    <t>นาย จาง โพรามาต</t>
  </si>
  <si>
    <t>09-7192-4949</t>
  </si>
  <si>
    <t>ชุมชนวิมานสุข</t>
  </si>
  <si>
    <t>name: &lt;br&gt;description: &lt;br&gt;Zone: กลุ่มกรุงเทพตะวันออก&lt;br&gt;Population: 2402&lt;br&gt;District: เขตคันนายาว&lt;br&gt;Sub-dist.: แขวงคันนายาว&lt;br&gt;Contact P.: นาย สะและ โซ๊ะ&lt;br&gt;Tel.: 08-1699-2769&lt;br&gt;Urgnt Need: -ต้องการอาหารแห้ง ข้าวสาร&lt;br&gt;-ต้องการให้มีการสอนวิธีทำเจลล้างมือ&lt;br&gt;Comm. Type: ชุมชนแออัด&lt;br&gt;Housholds: 376&lt;br&gt;DensityTH: หนาแน่นปานกลาง</t>
  </si>
  <si>
    <t>100.689906,13.79591,0</t>
  </si>
  <si>
    <t>นาย สะและ โซ๊ะ</t>
  </si>
  <si>
    <t>08-1699-2769</t>
  </si>
  <si>
    <t>ชุมชนบ้านเกาะ</t>
  </si>
  <si>
    <t>name: &lt;br&gt;description: &lt;br&gt;Zone: กลุ่มกรุงเทพตะวันออก&lt;br&gt;Population: 2051&lt;br&gt;District: เขตคันนายาว&lt;br&gt;Sub-dist.: แขวงคันนายาว&lt;br&gt;Contact P.: นาย สมชาย พงศ์ตานี&lt;br&gt;Tel.: 081-616-6199&lt;br&gt;Urgnt Need: &lt;br&gt;Comm. Type: ชุมชนแออัด&lt;br&gt;Housholds: 102&lt;br&gt;DensityTH: หนาแน่นปานกลาง</t>
  </si>
  <si>
    <t>100.688853,13.80048,0</t>
  </si>
  <si>
    <t>นาย สมชาย พงศ์ตานี</t>
  </si>
  <si>
    <t>081-616-6199</t>
  </si>
  <si>
    <t>ชุมชนเกาะจวน</t>
  </si>
  <si>
    <t>name: &lt;br&gt;description: &lt;br&gt;Zone: กลุ่มกรุงเทพตะวันออก&lt;br&gt;Population: 1274&lt;br&gt;District: เขตคันนายาว&lt;br&gt;Sub-dist.: แขวงคันนายาว&lt;br&gt;Contact P.: นาย สมาน หวังพิทักษ์&lt;br&gt;Tel.: 083-078-3416&lt;br&gt;Urgnt Need: ต้องการอาหารแห้ง ข้าวสาร&lt;br&gt;Comm. Type: ชุมชนแออัด&lt;br&gt;Housholds: 625&lt;br&gt;DensityTH: หนาแน่นน้อย</t>
  </si>
  <si>
    <t>100.696557,13.79979,0</t>
  </si>
  <si>
    <t>นาย สมาน หวังพิทักษ์</t>
  </si>
  <si>
    <t>083-078-3416</t>
  </si>
  <si>
    <t>ชุมชนสยามพัฒนา</t>
  </si>
  <si>
    <t>name: &lt;br&gt;description: &lt;br&gt;Zone: กลุ่มกรุงเทพตะวันออก&lt;br&gt;Population: 1333&lt;br&gt;District: เขตคันนายาว&lt;br&gt;Sub-dist.: แขวงคันนายาว&lt;br&gt;Contact P.: นาง มาเรียม เกตุประสิทธิ์&lt;br&gt;Tel.: 095-8761218&lt;br&gt;Urgnt Need: -ต้องการอาหารแห้ง ข้าวสาร&lt;br&gt;-ต้องการหน้ากากอนามัย&lt;br&gt;-ต้องการให้มีการสอนวิธีทำเจลล้างมือ&lt;br&gt;Comm. Type: ชุมชนแออัด&lt;br&gt;Housholds: 105&lt;br&gt;DensityTH: หนาแน่นน้อย</t>
  </si>
  <si>
    <t>100.693208,13.802148,0</t>
  </si>
  <si>
    <t>นาง มาเรียม เกตุประสิทธิ์</t>
  </si>
  <si>
    <t>095-8761218</t>
  </si>
  <si>
    <t>ชุมชนริมคลองระหัสพัฒนา</t>
  </si>
  <si>
    <t>name: &lt;br&gt;description: &lt;br&gt;Zone: กลุ่มกรุงเทพตะวันออก&lt;br&gt;Population: 1183&lt;br&gt;District: เขตคันนายาว&lt;br&gt;Sub-dist.: แขวงรามอินทรา&lt;br&gt;Contact P.: นาย มานพ ซอเฮง&lt;br&gt;Tel.: 08-6973-3412&lt;br&gt;Urgnt Need: -ต้องการอาหารแห้ง ข้าวสาร&lt;br&gt;-ต้องการให้มีการสอนวิธีทำเจลล้างมือ&lt;br&gt;Comm. Type: ชุมชนแออัด&lt;br&gt;Housholds: 184&lt;br&gt;DensityTH: หนาแน่นน้อย</t>
  </si>
  <si>
    <t>100.678116,13.787288,0</t>
  </si>
  <si>
    <t>นาย มานพ ซอเฮง</t>
  </si>
  <si>
    <t>08-6973-3412</t>
  </si>
  <si>
    <t>ชุมชนสุเหร่าแดง</t>
  </si>
  <si>
    <t>name: &lt;br&gt;description: &lt;br&gt;Zone: กลุ่มกรุงเทพตะวันออก&lt;br&gt;Population: 1474&lt;br&gt;District: เขตคันนายาว&lt;br&gt;Sub-dist.: แขวงคันนายาว&lt;br&gt;Contact P.: นาย นัฐวุฒ แดงบุบผา&lt;br&gt;Tel.: 06-4418-1586&lt;br&gt;Urgnt Need: -ต้องการอาหารแห้ง ข้าวสาร&lt;br&gt;-ต้องการหน้ากากอนามัย&lt;br&gt;-ต้องการให้มีการสอนวิธีทำเจลล้างมือ&lt;br&gt;Comm. Type: ชุมชนแออัด&lt;br&gt;Housholds: 215&lt;br&gt;DensityTH: หนาแน่นน้อย</t>
  </si>
  <si>
    <t>100.688292,13.789931,0</t>
  </si>
  <si>
    <t>นาย นัฐวุฒ แดงบุบผา</t>
  </si>
  <si>
    <t>06-4418-1586</t>
  </si>
  <si>
    <t>ชุมชนหมู่ 11 สะพานสูง (เกาะดอน)</t>
  </si>
  <si>
    <t>name: &lt;br&gt;description: &lt;br&gt;Zone: กลุ่มกรุงเทพตะวันออก&lt;br&gt;Population: 1857&lt;br&gt;District: เขตสะพานสูง&lt;br&gt;Sub-dist.: แขวงสะพานสูง&lt;br&gt;Contact P.: นาย วรวิทย์ พงษ์ประเทศ&lt;br&gt;Tel.: 087-8357195&lt;br&gt;Urgnt Need: &lt;br&gt;Comm. Type: ชุมชนแออัด&lt;br&gt;Housholds: &lt;br&gt;DensityTH: หนาแน่นน้อย</t>
  </si>
  <si>
    <t>100.683088,13.768789,0</t>
  </si>
  <si>
    <t>เขตสะพานสูง</t>
  </si>
  <si>
    <t>แขวงสะพานสูง</t>
  </si>
  <si>
    <t>นาย วรวิทย์ พงษ์ประเทศ</t>
  </si>
  <si>
    <t>087-8357195</t>
  </si>
  <si>
    <t>ชุมชนหัวบ้านคลองบางเลา</t>
  </si>
  <si>
    <t>name: &lt;br&gt;description: &lt;br&gt;Zone: กลุ่มกรุงเทพตะวันออก&lt;br&gt;Population: 1804&lt;br&gt;District: เขตสะพานสูง&lt;br&gt;Sub-dist.: แขวงสะพานสูง&lt;br&gt;Contact P.: นางสาว สมพร ขํามิน&lt;br&gt;Tel.: 064-3367279&lt;br&gt;Urgnt Need: &lt;br&gt;Comm. Type: ชุมชนชานเมือง&lt;br&gt;Housholds: 75&lt;br&gt;DensityTH: หนาแน่นน้อย</t>
  </si>
  <si>
    <t>100.708191,13.780359,0</t>
  </si>
  <si>
    <t>นางสาว สมพร ขํามิน</t>
  </si>
  <si>
    <t>064-3367279</t>
  </si>
  <si>
    <t>ชุมชนหมู่ 8 สะพานสูง (สุเหร่าซีรอ)</t>
  </si>
  <si>
    <t>name: &lt;br&gt;description: &lt;br&gt;Zone: กลุ่มกรุงเทพตะวันออก&lt;br&gt;Population: 1409&lt;br&gt;District: เขตสะพานสูง&lt;br&gt;Sub-dist.: แขวงสะพานสูง&lt;br&gt;Contact P.: นาย ประวิทย์ ศรีวิเศษ&lt;br&gt;Tel.: 089-8162529&lt;br&gt;Urgnt Need: &lt;br&gt;Comm. Type: ชุมชนชานเมือง&lt;br&gt;Housholds: 91&lt;br&gt;DensityTH: หนาแน่นน้อย</t>
  </si>
  <si>
    <t>100.694558,13.769321,0</t>
  </si>
  <si>
    <t>นาย ประวิทย์ ศรีวิเศษ</t>
  </si>
  <si>
    <t>089-8162529</t>
  </si>
  <si>
    <t>ชุมชนวังใหญ่พัฒนา</t>
  </si>
  <si>
    <t>name: &lt;br&gt;description: &lt;br&gt;Zone: กลุ่มกรุงเทพตะวันออก&lt;br&gt;Population: 671&lt;br&gt;District: เขตสะพานสูง&lt;br&gt;Sub-dist.: แขวงสะพานสูง&lt;br&gt;Contact P.: นาย วิชัย เสน่หา&lt;br&gt;Tel.: 086-8867563&lt;br&gt;Urgnt Need: &lt;br&gt;Comm. Type: ชุมชนเมือง&lt;br&gt;Housholds: 179&lt;br&gt;DensityTH: หนาแน่นน้อย</t>
  </si>
  <si>
    <t>100.679172,13.750722,0</t>
  </si>
  <si>
    <t>นาย วิชัย เสน่หา</t>
  </si>
  <si>
    <t>086-8867563</t>
  </si>
  <si>
    <t>ชุมชนบ้านม้าเกาะบน</t>
  </si>
  <si>
    <t>name: &lt;br&gt;description: &lt;br&gt;Zone: กลุ่มกรุงเทพตะวันออก&lt;br&gt;Population: 911&lt;br&gt;District: เขตสะพานสูง&lt;br&gt;Sub-dist.: แขวงสะพานสูง&lt;br&gt;Contact P.: นางสาว สุมาลี เจริญสุข&lt;br&gt;Tel.: 089-789-1829&lt;br&gt;Urgnt Need: &lt;br&gt;Comm. Type: ชุมชนชานเมือง&lt;br&gt;Housholds: 74&lt;br&gt;DensityTH: หนาแน่นน้อย</t>
  </si>
  <si>
    <t>100.674982,13.739528,0</t>
  </si>
  <si>
    <t>นางสาว สุมาลี เจริญสุข</t>
  </si>
  <si>
    <t>089-789-1829</t>
  </si>
  <si>
    <t>ชุมชนบ้านม้าเกาะล่าง</t>
  </si>
  <si>
    <t>name: &lt;br&gt;description: &lt;br&gt;Zone: กลุ่มกรุงเทพตะวันออก&lt;br&gt;Population: 789&lt;br&gt;District: เขตสะพานสูง&lt;br&gt;Sub-dist.: แขวงสะพานสูง&lt;br&gt;Contact P.: นางสาว ใบด๊ะ หวังเจริญ&lt;br&gt;Tel.: 094-7185415&lt;br&gt;Urgnt Need: &lt;br&gt;Comm. Type: ชุมชนชานเมือง&lt;br&gt;Housholds: 117&lt;br&gt;DensityTH: หนาแน่นน้อย</t>
  </si>
  <si>
    <t>100.666695,13.738187,0</t>
  </si>
  <si>
    <t>นางสาว ใบด๊ะ หวังเจริญ</t>
  </si>
  <si>
    <t>094-7185415</t>
  </si>
  <si>
    <t>ชุมชนทับช้างนาลุ่ม</t>
  </si>
  <si>
    <t>name: &lt;br&gt;description: &lt;br&gt;Zone: กลุ่มกรุงเทพตะวันออก&lt;br&gt;Population: 1066&lt;br&gt;District: เขตสะพานสูง&lt;br&gt;Sub-dist.: แขวงสะพานสูง&lt;br&gt;Contact P.: นาย วินัย บินหะยีอับดุลรามัน&lt;br&gt;Tel.: 081-8046843&lt;br&gt;Urgnt Need: &lt;br&gt;Comm. Type: ชุมชนชานเมือง&lt;br&gt;Housholds: 156&lt;br&gt;DensityTH: หนาแน่นน้อย</t>
  </si>
  <si>
    <t>100.691217,13.748017,0</t>
  </si>
  <si>
    <t>นาย วินัย บินหะยีอับดุลรามัน</t>
  </si>
  <si>
    <t>081-8046843</t>
  </si>
  <si>
    <t>ชุมชนซาอาดะห์</t>
  </si>
  <si>
    <t>name: &lt;br&gt;description: &lt;br&gt;Zone: กลุ่มกรุงเทพตะวันออก&lt;br&gt;Population: 2067&lt;br&gt;District: เขตสะพานสูง&lt;br&gt;Sub-dist.: แขวงสะพานสูง&lt;br&gt;Contact P.: นาย ดํารง มานชู&lt;br&gt;Tel.: 078-5964345&lt;br&gt;Urgnt Need: &lt;br&gt;Comm. Type: ชุมชนแออัด&lt;br&gt;Housholds: 86&lt;br&gt;DensityTH: หนาแน่นปานกลาง</t>
  </si>
  <si>
    <t>100.690202,13.738552,0</t>
  </si>
  <si>
    <t>นาย ดํารง มานชู</t>
  </si>
  <si>
    <t>078-5964345</t>
  </si>
  <si>
    <t>ชุมชนคลองทับช้างล่าง</t>
  </si>
  <si>
    <t>name: &lt;br&gt;description: &lt;br&gt;Zone: กลุ่มกรุงเทพตะวันออก&lt;br&gt;Population: 1208&lt;br&gt;District: เขตสะพานสูง&lt;br&gt;Sub-dist.: แขวงสะพานสูง&lt;br&gt;Contact P.: นาง วิไลวรรณ มูหะหมัดตาเฮต&lt;br&gt;Tel.: 081-9116164&lt;br&gt;Urgnt Need: &lt;br&gt;Comm. Type: ชุมชนชานเมือง&lt;br&gt;Housholds: 129&lt;br&gt;DensityTH: หนาแน่นน้อย</t>
  </si>
  <si>
    <t>100.687131,13.735587,0</t>
  </si>
  <si>
    <t>นาง วิไลวรรณ มูหะหมัดตาเฮต</t>
  </si>
  <si>
    <t>081-9116164</t>
  </si>
  <si>
    <t>ชุมชนทับช้างคลองบน</t>
  </si>
  <si>
    <t>name: &lt;br&gt;description: &lt;br&gt;Zone: กลุ่มกรุงเทพตะวันออก&lt;br&gt;Population: 1475&lt;br&gt;District: เขตสะพานสูง&lt;br&gt;Sub-dist.: แขวงสะพานสูง&lt;br&gt;Contact P.: นาย ชายชาญ งามชื่น&lt;br&gt;Tel.: 085-5611575&lt;br&gt;Urgnt Need: &lt;br&gt;Comm. Type: ชุมชนชานเมือง&lt;br&gt;Housholds: 234&lt;br&gt;DensityTH: หนาแน่นน้อย</t>
  </si>
  <si>
    <t>100.699642,13.74276,0</t>
  </si>
  <si>
    <t>นาย ชายชาญ งามชื่น</t>
  </si>
  <si>
    <t>085-5611575</t>
  </si>
  <si>
    <t>ชุมชนหมู่บ้านนักกีฬาแหลมทอง</t>
  </si>
  <si>
    <t>name: &lt;br&gt;description: &lt;br&gt;Zone: กลุ่มกรุงเทพตะวันออก&lt;br&gt;Population: 1659&lt;br&gt;District: เขตสะพานสูง&lt;br&gt;Sub-dist.: แขวงสะพานสูง&lt;br&gt;Contact P.: นาย สมเกียรติ โชคชัยมาดล&lt;br&gt;Tel.: 080-9109884&lt;br&gt;Urgnt Need: &lt;br&gt;Comm. Type: เคหะชุมชน&lt;br&gt;Housholds: &lt;br&gt;DensityTH: หนาแน่นน้อย</t>
  </si>
  <si>
    <t>100.695191,13.745132,0</t>
  </si>
  <si>
    <t>นาย สมเกียรติ โชคชัยมาดล</t>
  </si>
  <si>
    <t>080-9109884</t>
  </si>
  <si>
    <t>ชุมชนมัสยิดย่ามีลุ้ลอิบาดะห์(ลาดบัวขาว)</t>
  </si>
  <si>
    <t>name: &lt;br&gt;description: &lt;br&gt;Zone: กลุ่มกรุงเทพตะวันออก&lt;br&gt;Population: 1517&lt;br&gt;District: เขตสะพานสูง&lt;br&gt;Sub-dist.: แขวงสะพานสูง&lt;br&gt;Contact P.: นาย สุดใจ วงษ์เจริญ&lt;br&gt;Tel.: 081-8256138&lt;br&gt;Urgnt Need: &lt;br&gt;Comm. Type: &lt;br&gt;Housholds: &lt;br&gt;DensityTH: หนาแน่นน้อย</t>
  </si>
  <si>
    <t>100.713633,13.769133,0</t>
  </si>
  <si>
    <t>นาย สุดใจ วงษ์เจริญ</t>
  </si>
  <si>
    <t>081-8256138</t>
  </si>
  <si>
    <t>ชุมชนสะพานสูง หมู่ 14 พัฒนา</t>
  </si>
  <si>
    <t>name: &lt;br&gt;description: &lt;br&gt;Zone: กลุ่มกรุงเทพตะวันออก&lt;br&gt;Population: 464&lt;br&gt;District: เขตสะพานสูง&lt;br&gt;Sub-dist.: แขวงสะพานสูง&lt;br&gt;Contact P.: นาย สมัย ภูมรินทร&lt;br&gt;Tel.: 099-6065781&lt;br&gt;Urgnt Need: &lt;br&gt;Comm. Type: &lt;br&gt;Housholds: &lt;br&gt;DensityTH: หนาแน่นน้อย</t>
  </si>
  <si>
    <t>100.705597,13.752063,0</t>
  </si>
  <si>
    <t>นาย สมัย ภูมรินทร</t>
  </si>
  <si>
    <t>099-6065781</t>
  </si>
  <si>
    <t>ชุมชนแสงธรรมคลองมณี</t>
  </si>
  <si>
    <t>name: &lt;br&gt;description: &lt;br&gt;Zone: กลุ่มกรุงเทพตะวันออก&lt;br&gt;Population: 1369&lt;br&gt;District: เขตสะพานสูง&lt;br&gt;Sub-dist.: แขวงสะพานสูง&lt;br&gt;Contact P.: นาย อดุลย์ เซะวิเศษ&lt;br&gt;Tel.: 081-403-7952&lt;br&gt;Urgnt Need: &lt;br&gt;Comm. Type: ชุมชนชานเมือง&lt;br&gt;Housholds: 121&lt;br&gt;DensityTH: หนาแน่นน้อย</t>
  </si>
  <si>
    <t>100.69327,13.787098,0</t>
  </si>
  <si>
    <t>นาย อดุลย์ เซะวิเศษ</t>
  </si>
  <si>
    <t>081-403-7952</t>
  </si>
  <si>
    <t>ชุมชนวัดลาดบัวขาว (ราชโยธา)</t>
  </si>
  <si>
    <t>name: &lt;br&gt;description: &lt;br&gt;Zone: กลุ่มกรุงเทพตะวันออก&lt;br&gt;Population: 1299&lt;br&gt;District: เขตสะพานสูง&lt;br&gt;Sub-dist.: แขวงสะพานสูง&lt;br&gt;Contact P.: นาย เชิดศักดิ์ แรงฤทธิ์&lt;br&gt;Tel.: 092-6876862&lt;br&gt;Urgnt Need: &lt;br&gt;Comm. Type: ชุมชนชานเมือง&lt;br&gt;Housholds: 86&lt;br&gt;DensityTH: หนาแน่นน้อย</t>
  </si>
  <si>
    <t>100.714309,13.769494,0</t>
  </si>
  <si>
    <t>นาย เชิดศักดิ์ แรงฤทธิ์</t>
  </si>
  <si>
    <t>092-6876862</t>
  </si>
  <si>
    <t>ชุมชนคลองเจ็กพัฒนา</t>
  </si>
  <si>
    <t>name: &lt;br&gt;description: &lt;br&gt;Zone: กลุ่มกรุงเทพตะวันออก&lt;br&gt;Population: 1014&lt;br&gt;District: เขตสะพานสูง&lt;br&gt;Sub-dist.: แขวงสะพานสูง&lt;br&gt;Contact P.: นาย จรัญ มิตรน้อย&lt;br&gt;Tel.: 081-4986907&lt;br&gt;Urgnt Need: &lt;br&gt;Comm. Type: &lt;br&gt;Housholds: &lt;br&gt;DensityTH: หนาแน่นน้อย</t>
  </si>
  <si>
    <t>100.687048,13.775937,0</t>
  </si>
  <si>
    <t>นาย จรัญ มิตรน้อย</t>
  </si>
  <si>
    <t>081-4986907</t>
  </si>
  <si>
    <t>ชุมชนสามแยกคลองหลอแหล</t>
  </si>
  <si>
    <t>name: &lt;br&gt;description: &lt;br&gt;Zone: กลุ่มกรุงเทพตะวันออก&lt;br&gt;Population: 1751&lt;br&gt;District: เขตสะพานสูง&lt;br&gt;Sub-dist.: แขวงสะพานสูง&lt;br&gt;Contact P.: นาย เดชา บุญมา&lt;br&gt;Tel.: 081-6184312&lt;br&gt;Urgnt Need: &lt;br&gt;Comm. Type: ชุมชนชานเมือง&lt;br&gt;Housholds: 148&lt;br&gt;DensityTH: หนาแน่นน้อย</t>
  </si>
  <si>
    <t>100.704419,13.780287,0</t>
  </si>
  <si>
    <t>นาย เดชา บุญมา</t>
  </si>
  <si>
    <t>081-6184312</t>
  </si>
  <si>
    <t>ชุมชนวังหนับอุทิศ</t>
  </si>
  <si>
    <t>name: &lt;br&gt;description: &lt;br&gt;Zone: กลุ่มกรุงเทพตะวันออก&lt;br&gt;Population: 1830&lt;br&gt;District: เขตสะพานสูง&lt;br&gt;Sub-dist.: แขวงสะพานสูง&lt;br&gt;Contact P.: นาย นพรัตน์ เดชแพ&lt;br&gt;Tel.: 085-9638024&lt;br&gt;Urgnt Need: &lt;br&gt;Comm. Type: ชุมชนแออัด&lt;br&gt;Housholds: 84&lt;br&gt;DensityTH: หนาแน่นน้อย</t>
  </si>
  <si>
    <t>100.696623,13.76926,0</t>
  </si>
  <si>
    <t>นาย นพรัตน์ เดชแพ</t>
  </si>
  <si>
    <t>085-9638024</t>
  </si>
  <si>
    <t>ชุมชนแสงมณี</t>
  </si>
  <si>
    <t>name: &lt;br&gt;description: &lt;br&gt;Zone: กลุ่มกรุงเทพตะวันออก&lt;br&gt;Population: 1119&lt;br&gt;District: เขตสะพานสูง&lt;br&gt;Sub-dist.: แขวงสะพานสูง&lt;br&gt;Contact P.: นาย มนัส มนัสทรง&lt;br&gt;Tel.: 085-3697065&lt;br&gt;Urgnt Need: &lt;br&gt;Comm. Type: ชุมชนชานเมือง&lt;br&gt;Housholds: 127&lt;br&gt;DensityTH: หนาแน่นน้อย</t>
  </si>
  <si>
    <t>100.692121,13.765938,0</t>
  </si>
  <si>
    <t>นาย มนัส มนัสทรง</t>
  </si>
  <si>
    <t>085-3697065</t>
  </si>
  <si>
    <t>ชุมชนคลองแม่จันทร์</t>
  </si>
  <si>
    <t>name: &lt;br&gt;description: &lt;br&gt;Zone: กลุ่มกรุงเทพตะวันออก&lt;br&gt;Population: 354&lt;br&gt;District: เขตสะพานสูง&lt;br&gt;Sub-dist.: แขวงสะพานสูง&lt;br&gt;Contact P.: นาย เมธี พยุงทอง&lt;br&gt;Tel.: 085-9204202&lt;br&gt;Urgnt Need: &lt;br&gt;Comm. Type: ชุมชนชานเมือง&lt;br&gt;Housholds: 36&lt;br&gt;DensityTH: หนาแน่นน้อย</t>
  </si>
  <si>
    <t>100.708837,13.745803,0</t>
  </si>
  <si>
    <t>นาย เมธี พยุงทอง</t>
  </si>
  <si>
    <t>085-9204202</t>
  </si>
  <si>
    <t>ชุมชนหลอแหลคลองใหญ่</t>
  </si>
  <si>
    <t>name: &lt;br&gt;description: &lt;br&gt;Zone: กลุ่มกรุงเทพตะวันออก&lt;br&gt;Population: 2120&lt;br&gt;District: เขตสะพานสูง&lt;br&gt;Sub-dist.: แขวงสะพานสูง&lt;br&gt;Contact P.: นาย เสนาะ บิลลี&lt;br&gt;Tel.: 080-6159472&lt;br&gt;Urgnt Need: &lt;br&gt;Comm. Type: ชุมชนชานเมือง&lt;br&gt;Housholds: 180&lt;br&gt;DensityTH: หนาแน่นปานกลาง</t>
  </si>
  <si>
    <t>100.700407,13.794445,0</t>
  </si>
  <si>
    <t>นาย เสนาะ บิลลี</t>
  </si>
  <si>
    <t>080-6159472</t>
  </si>
  <si>
    <t>ชุมชนร่มรื่น</t>
  </si>
  <si>
    <t>name: &lt;br&gt;description: &lt;br&gt;Zone: กลุ่มกรุงเทพตะวันออก&lt;br&gt;Population: 471&lt;br&gt;District: เขตคลองสามวา&lt;br&gt;Sub-dist.: แขวงสามวาตะวันตก&lt;br&gt;Contact P.: นาง มะลิ แตงอ่อน&lt;br&gt;Tel.: 086-7685740&lt;br&gt;Urgnt Need: -ต้องการอาหารแห้ง ข้าวสาร &lt;br&gt;-ต้องการเจลล้างมือและหน้ากากอนามัย&lt;br&gt;-ปัญหาเศรษฐกิจ คนถูกพักงาน ค้าขายไม่ได้ ราคาสินค้าสูง รายได้ไม่พอต่อค่าใช้จ่าย&lt;br&gt;Comm. Type: ชุมชนชานเมือง&lt;br&gt;Housholds: 150&lt;br&gt;DensityTH: หนาแน่นน้อย</t>
  </si>
  <si>
    <t>100.693747,13.90808,0</t>
  </si>
  <si>
    <t>เขตคลองสามวา</t>
  </si>
  <si>
    <t>แขวงสามวาตะวันตก</t>
  </si>
  <si>
    <t>นาง มะลิ แตงอ่อน</t>
  </si>
  <si>
    <t>086-7685740</t>
  </si>
  <si>
    <t>ชุมชนสุขสำราญพัฒนา</t>
  </si>
  <si>
    <t>name: &lt;br&gt;description: &lt;br&gt;Zone: กลุ่มกรุงเทพตะวันออก&lt;br&gt;Population: 381&lt;br&gt;District: เขตคลองสามวา&lt;br&gt;Sub-dist.: แขวงสามวาตะวันตก&lt;br&gt;Contact P.: นาย มนตรี ทองหยอด&lt;br&gt;Tel.: 094-7240549&lt;br&gt;Urgnt Need: &lt;br&gt;Comm. Type: ชุมชนชานเมือง&lt;br&gt;Housholds: 103&lt;br&gt;DensityTH: หนาแน่นน้อย</t>
  </si>
  <si>
    <t>100.704529,13.915952,0</t>
  </si>
  <si>
    <t>นาย มนตรี ทองหยอด</t>
  </si>
  <si>
    <t>094-7240549</t>
  </si>
  <si>
    <t>ชุมชนราษฎร์นิมิตสัมพันธ์</t>
  </si>
  <si>
    <t>name: &lt;br&gt;description: &lt;br&gt;Zone: กลุ่มกรุงเทพตะวันออก&lt;br&gt;Population: 257&lt;br&gt;District: เขตคลองสามวา&lt;br&gt;Sub-dist.: แขวงสามวาตะวันตก&lt;br&gt;Contact P.: นาย อนุรักษ์ มูหะหมัดอารี&lt;br&gt;Tel.: 080-0827596&lt;br&gt;Urgnt Need: &lt;br&gt;Comm. Type: ชุมชนชานเมือง&lt;br&gt;Housholds: 83&lt;br&gt;DensityTH: หนาแน่นน้อย</t>
  </si>
  <si>
    <t>100.727327,13.915069,0</t>
  </si>
  <si>
    <t>นาย อนุรักษ์ มูหะหมัดอารี</t>
  </si>
  <si>
    <t>080-0827596</t>
  </si>
  <si>
    <t>ชุมชนมีนทองพัฒนา</t>
  </si>
  <si>
    <t>name: &lt;br&gt;description: &lt;br&gt;Zone: กลุ่มกรุงเทพตะวันออก&lt;br&gt;Population: 257&lt;br&gt;District: เขตคลองสามวา&lt;br&gt;Sub-dist.: แขวงสามวาตะวันตก&lt;br&gt;Contact P.: นาย ชวนะ ขุนทองเทพ&lt;br&gt;Tel.: 085-1406388&lt;br&gt;Urgnt Need: -ต้องการอาหารแห้ง ข้าวสาร &lt;br&gt;-ต้องการเจลล้างมือและหน้ากากอนามัย&lt;br&gt;-ปัญหาเศรษฐกิจ คนถูกพักงาน ค้าขายไม่ได้ ราคาสินค้าสูง ประกอบอาชีพลำบาก&lt;br&gt;Comm. Type: ชุมชนชานเมือง&lt;br&gt;Housholds: 74&lt;br&gt;DensityTH: หนาแน่นน้อย</t>
  </si>
  <si>
    <t>100.727012,13.9058,0</t>
  </si>
  <si>
    <t>นาย ชวนะ ขุนทองเทพ</t>
  </si>
  <si>
    <t>085-1406388</t>
  </si>
  <si>
    <t>ชุมชนเบญจมพัฒนา</t>
  </si>
  <si>
    <t>name: &lt;br&gt;description: &lt;br&gt;Zone: กลุ่มกรุงเทพตะวันออก&lt;br&gt;Population: 347&lt;br&gt;District: เขตคลองสามวา&lt;br&gt;Sub-dist.: แขวงสามวาตะวันตก&lt;br&gt;Contact P.: นาย สมควร นาคทรงแก้ว&lt;br&gt;Tel.: 081-7732672&lt;br&gt;Urgnt Need: -ต้องการอาหารแห้ง ข้าวสาร &lt;br&gt;-ต้องการเจลล้างมือ น้ำยาฆ่าเชื้อ &lt;br&gt;-ปัญหาเศรษฐกิจ คนถูกพักงาน ราคาสินค้าสูงและหาซื้อลำบาก&lt;br&gt;Comm. Type: ชุมชนชานเมือง&lt;br&gt;Housholds: 71&lt;br&gt;DensityTH: หนาแน่นน้อย</t>
  </si>
  <si>
    <t>100.691453,13.880762,0</t>
  </si>
  <si>
    <t>นาย สมควร นาคทรงแก้ว</t>
  </si>
  <si>
    <t>081-7732672</t>
  </si>
  <si>
    <t>ชุมชนแป้นทองสัมพันธ์</t>
  </si>
  <si>
    <t>name: &lt;br&gt;description: &lt;br&gt;Zone: กลุ่มกรุงเทพตะวันออก&lt;br&gt;Population: 818&lt;br&gt;District: เขตคลองสามวา&lt;br&gt;Sub-dist.: แขวงสามวาตะวันตก&lt;br&gt;Contact P.: นาย วิชัย ปราบใหญ่&lt;br&gt;Tel.: 089-6914291&lt;br&gt;Urgnt Need: -ต้องการอาหารแห้ง ข้าวสาร &lt;br&gt;-ต้องการให้ค่าน้ำ ไฟ&lt;br&gt;Comm. Type: ชุมชนชานเมือง&lt;br&gt;Housholds: 120&lt;br&gt;DensityTH: หนาแน่นน้อย</t>
  </si>
  <si>
    <t>100.710606,13.887492,0</t>
  </si>
  <si>
    <t>นาย วิชัย ปราบใหญ่</t>
  </si>
  <si>
    <t>089-6914291</t>
  </si>
  <si>
    <t>ชุมชนสายสัมพันธ์พัฒนา</t>
  </si>
  <si>
    <t>name: &lt;br&gt;description: &lt;br&gt;Zone: กลุ่มกรุงเทพตะวันออก&lt;br&gt;Population: 381&lt;br&gt;District: เขตคลองสามวา&lt;br&gt;Sub-dist.: แขวงสามวาตะวันตก&lt;br&gt;Contact P.: นาย บรรจง วงค์แสน&lt;br&gt;Tel.: 091-8712192&lt;br&gt;Urgnt Need: -ต้องการอาหารแห้ง ข้าวสาร &lt;br&gt;-ต้องการเจลล้างมือ น้ำยาฆ่าเชื้อ และหน้ากากอนามัย&lt;br&gt;-ปัญหาเศรษฐกิจ คนถูกพักงาน ราคาสินค้าสูง&lt;br&gt;-ความยากลำบากในการเดินทางและซื้อสินค้า&lt;br&gt;Comm. Type: ชุมชนชานเมือง&lt;br&gt;Housholds: 85&lt;br&gt;DensityTH: หนาแน่นน้อย</t>
  </si>
  <si>
    <t>100.72716,13.867568,0</t>
  </si>
  <si>
    <t>นาย บรรจง วงค์แสน</t>
  </si>
  <si>
    <t>091-8712192</t>
  </si>
  <si>
    <t>name: &lt;br&gt;description: &lt;br&gt;Zone: กลุ่มกรุงเทพตะวันออก&lt;br&gt;Population: 280&lt;br&gt;District: เขตคลองสามวา&lt;br&gt;Sub-dist.: แขวงสามวาตะวันออก&lt;br&gt;Contact P.: นาง วิไลภรณ์ กาซํา&lt;br&gt;Tel.: 089-9871887&lt;br&gt;Urgnt Need: -ต้องการอาหารแห้ง ข้าวสาร &lt;br&gt;-ต้องการเจลล้างมือ น้ำยาฆ่าเชื้อ และหน้ากากอนามัย&lt;br&gt;-ปัญหาเศรษฐกิจ คนถูกพักงาน ราคาสินค้าสูง&lt;br&gt;-ความยากลำบากในการเดินทางและซื้อสินค้า&lt;br&gt;Comm. Type: ชุมชนชานเมือง&lt;br&gt;Housholds: 248&lt;br&gt;DensityTH: หนาแน่นน้อย</t>
  </si>
  <si>
    <t>100.732346,13.901178,0</t>
  </si>
  <si>
    <t>แขวงสามวาตะวันออก</t>
  </si>
  <si>
    <t>ชุมชนเฟื่องฟ้าพัฒนา</t>
  </si>
  <si>
    <t>name: &lt;br&gt;description: &lt;br&gt;Zone: กลุ่มกรุงเทพตะวันออก&lt;br&gt;Population: 426&lt;br&gt;District: เขตคลองสามวา&lt;br&gt;Sub-dist.: แขวงสามวาตะวันออก&lt;br&gt;Contact P.: นาง สําราญ เพ็ชรกลับ&lt;br&gt;Tel.: 083-7794327&lt;br&gt;Urgnt Need: -ต้องการอาหารแห้ง ข้าวสาร &lt;br&gt;-ต้องการเจลล้างมือ น้ำยาฆ่าเชื้อ และหน้ากากอนามัย&lt;br&gt;-ปัญหาเศรษฐกิจ คนถูกพักงาน ราคาสินค้าสูง&lt;br&gt;-ความยากลำบากในการเดินทาง&lt;br&gt;Comm. Type: ชุมชนชานเมือง&lt;br&gt;Housholds: 109&lt;br&gt;DensityTH: หนาแน่นน้อย</t>
  </si>
  <si>
    <t>100.74366,13.901502,0</t>
  </si>
  <si>
    <t>นาง สําราญ เพ็ชรกลับ</t>
  </si>
  <si>
    <t>083-7794327</t>
  </si>
  <si>
    <t>name: &lt;br&gt;description: &lt;br&gt;Zone: กลุ่มกรุงเทพตะวันออก&lt;br&gt;Population: 403&lt;br&gt;District: เขตคลองสามวา&lt;br&gt;Sub-dist.: แขวงสามวาตะวันออก&lt;br&gt;Contact P.: นาง ชวนชม รอดรัตน์&lt;br&gt;Tel.: 089-7199769&lt;br&gt;Urgnt Need: &lt;br&gt;Comm. Type: ชุมชนชานเมือง&lt;br&gt;Housholds: 131&lt;br&gt;DensityTH: หนาแน่นน้อย</t>
  </si>
  <si>
    <t>100.765397,13.911856,0</t>
  </si>
  <si>
    <t>ชุมชนพร้อมพัฒนา</t>
  </si>
  <si>
    <t>name: &lt;br&gt;description: &lt;br&gt;Zone: กลุ่มกรุงเทพตะวันออก&lt;br&gt;Population: 392&lt;br&gt;District: เขตคลองสามวา&lt;br&gt;Sub-dist.: แขวงสามวาตะวันออก&lt;br&gt;Contact P.: นาย เสน่ห์ มารยาตร&lt;br&gt;Tel.: 080-5140575&lt;br&gt;Urgnt Need: -ปัญหาเศรษฐกิจ คนถูกพักงาน ราคาสินค้าสูง&lt;br&gt;-ความยากลำบากในการเดินทางและซื้อสินค้า&lt;br&gt;Comm. Type: ชุมชนชานเมือง&lt;br&gt;Housholds: 45&lt;br&gt;DensityTH: หนาแน่นน้อย</t>
  </si>
  <si>
    <t>100.782707,13.920623,0</t>
  </si>
  <si>
    <t>นาย เสน่ห์ มารยาตร</t>
  </si>
  <si>
    <t>080-5140575</t>
  </si>
  <si>
    <t>ชุมชนรวมน้ำใจพัฒนา</t>
  </si>
  <si>
    <t>name: &lt;br&gt;description: &lt;br&gt;Zone: กลุ่มกรุงเทพตะวันออก&lt;br&gt;Population: 885&lt;br&gt;District: เขตคลองสามวา&lt;br&gt;Sub-dist.: แขวงสามวาตะวันออก&lt;br&gt;Contact P.: นาง ปารณีย์ โพธิ์พันธ์&lt;br&gt;Tel.: 082-6785630&lt;br&gt;Urgnt Need: &lt;br&gt;Comm. Type: ชุมชนชานเมือง&lt;br&gt;Housholds: 49&lt;br&gt;DensityTH: หนาแน่นน้อย</t>
  </si>
  <si>
    <t>100.76273,13.88762,0</t>
  </si>
  <si>
    <t>นาง ปารณีย์ โพธิ์พันธ์</t>
  </si>
  <si>
    <t>082-6785630</t>
  </si>
  <si>
    <t>ชุมชนน้ำใสดอกไม้สวย</t>
  </si>
  <si>
    <t>name: &lt;br&gt;description: &lt;br&gt;Zone: กลุ่มกรุงเทพตะวันออก&lt;br&gt;Population: 145&lt;br&gt;District: เขตคลองสามวา&lt;br&gt;Sub-dist.: แขวงสามวาตะวันออก&lt;br&gt;Contact P.: นาง ลัดดา เปลี่ยนไทย&lt;br&gt;Tel.: 064-0453987&lt;br&gt;Urgnt Need: &lt;br&gt;Comm. Type: ชุมชนชานเมือง&lt;br&gt;Housholds: 49&lt;br&gt;DensityTH: หนาแน่นน้อย</t>
  </si>
  <si>
    <t>100.768929,13.886497,0</t>
  </si>
  <si>
    <t>นาง ลัดดา เปลี่ยนไทย</t>
  </si>
  <si>
    <t>064-0453987</t>
  </si>
  <si>
    <t>ชุมชนอาบูพัฒนา</t>
  </si>
  <si>
    <t>name: &lt;br&gt;description: &lt;br&gt;Zone: กลุ่มกรุงเทพตะวันออก&lt;br&gt;Population: 844&lt;br&gt;District: เขตคลองสามวา&lt;br&gt;Sub-dist.: แขวงทรายกองดินใต้&lt;br&gt;Contact P.: นาย สุทัศน์ ยิดนรดิน&lt;br&gt;Tel.: 086-9719659&lt;br&gt;Urgnt Need: &lt;br&gt;Comm. Type: ชุมชนชานเมือง&lt;br&gt;Housholds: 64&lt;br&gt;DensityTH: หนาแน่นน้อย</t>
  </si>
  <si>
    <t>100.768598,13.834846,0</t>
  </si>
  <si>
    <t>แขวงทรายกองดินใต้</t>
  </si>
  <si>
    <t>นาย สุทัศน์ ยิดนรดิน</t>
  </si>
  <si>
    <t>086-9719659</t>
  </si>
  <si>
    <t>ชุมชนวัดสุขใจ</t>
  </si>
  <si>
    <t>name: &lt;br&gt;description: &lt;br&gt;Zone: กลุ่มกรุงเทพตะวันออก&lt;br&gt;Population: 628&lt;br&gt;District: เขตคลองสามวา&lt;br&gt;Sub-dist.: แขวงสามวาตะวันออก&lt;br&gt;Contact P.: นาย นวพัษน์ จิตต์สุทธิผล&lt;br&gt;Tel.: 063-9736588&lt;br&gt;Urgnt Need: -ต้องการอาหารแห้ง ข้าวสาร &lt;br&gt;-ต้องการน้ำยาค่าเชื้อมาพ่นเองในชุมชน&lt;br&gt;-ต้องการให้มีสินค้าราคาถูกมาจำหน่ายในชุมชน เนื่องจากราคาสินค้าสูงมาก&lt;br&gt;Comm. Type: ชุมชนชานเมือง&lt;br&gt;Housholds: 114&lt;br&gt;DensityTH: หนาแน่นน้อย</t>
  </si>
  <si>
    <t>100.758743,13.873163,0</t>
  </si>
  <si>
    <t>นาย นวพัษน์ จิตต์สุทธิผล</t>
  </si>
  <si>
    <t>063-9736588</t>
  </si>
  <si>
    <t>ชุมชนเจริญพัฒนา (คูคต)</t>
  </si>
  <si>
    <t>name: &lt;br&gt;description: &lt;br&gt;Zone: กลุ่มกรุงเทพตะวันออก&lt;br&gt;Population: 1779&lt;br&gt;District: เขตคลองสามวา&lt;br&gt;Sub-dist.: แขวงบางชัน&lt;br&gt;Contact P.: นาง รสริน เหมจินดา&lt;br&gt;Tel.: 086-3411562&lt;br&gt;Urgnt Need: -ต้องการอาหารแห้ง ข้าวสาร &lt;br&gt;-ต้องการเจลล้างมือ น้ำยาฆ่าเชื้อ และหน้ากากอนามัย&lt;br&gt;-ปัญหาเศรษฐกิจ คนถูกพักงาน ราคาสินค้าสูง&lt;br&gt;-ความยากลำบากในการเดินทางและซื้อสินค้า&lt;br&gt;Comm. Type: ชุมชนชานเมือง&lt;br&gt;Housholds: 119&lt;br&gt;DensityTH: หนาแน่นน้อย</t>
  </si>
  <si>
    <t>100.705071,13.824605,0</t>
  </si>
  <si>
    <t>แขวงบางชัน</t>
  </si>
  <si>
    <t>นาง รสริน เหมจินดา</t>
  </si>
  <si>
    <t>086-3411562</t>
  </si>
  <si>
    <t>ชุมชนประชาสร้างสรรค์</t>
  </si>
  <si>
    <t>name: &lt;br&gt;description: &lt;br&gt;Zone: กลุ่มกรุงเทพตะวันออก&lt;br&gt;Population: 471&lt;br&gt;District: เขตคลองสามวา&lt;br&gt;Sub-dist.: แขวงสามวาตะวันออก&lt;br&gt;Contact P.: นาย ศรชัย พ่วงรอด&lt;br&gt;Tel.: 092-7398-680&lt;br&gt;Urgnt Need: &lt;br&gt;Comm. Type: ชุมชนชานเมือง&lt;br&gt;Housholds: 61&lt;br&gt;DensityTH: หนาแน่นน้อย</t>
  </si>
  <si>
    <t>100.752893,13.881761,0</t>
  </si>
  <si>
    <t>นาย ศรชัย พ่วงรอด</t>
  </si>
  <si>
    <t>092-7398-680</t>
  </si>
  <si>
    <t>ชุมชนบัวแก้วพัฒนา</t>
  </si>
  <si>
    <t>name: &lt;br&gt;description: &lt;br&gt;Zone: กลุ่มกรุงเทพตะวันออก&lt;br&gt;Population: 661&lt;br&gt;District: เขตคลองสามวา&lt;br&gt;Sub-dist.: แขวงทรายกองดิน&lt;br&gt;Contact P.: นางสาว สุนัน สังข์ทองดี&lt;br&gt;Tel.: 096-141-8016&lt;br&gt;Urgnt Need: -ต้องการเจลล้างมือ น้ำยาฆ่าเชื้อ และหน้ากากอนามัย&lt;br&gt;-ปัญหาเศรษฐกิจ คนถูกพักงาน ราคาสินค้าสูง&lt;br&gt;-ความยากลำบากในการเดินทางและซื้อสินค้า&lt;br&gt;Comm. Type: ชุมชนชานเมือง&lt;br&gt;Housholds: 67&lt;br&gt;DensityTH: หนาแน่นน้อย</t>
  </si>
  <si>
    <t>100.731695,13.847548,0</t>
  </si>
  <si>
    <t>แขวงทรายกองดิน</t>
  </si>
  <si>
    <t>นางสาว สุนัน สังข์ทองดี</t>
  </si>
  <si>
    <t>096-141-8016</t>
  </si>
  <si>
    <t>ชุมชนวังตาหนวดพัฒนา</t>
  </si>
  <si>
    <t>name: &lt;br&gt;description: &lt;br&gt;Zone: กลุ่มกรุงเทพตะวันออก&lt;br&gt;Population: 67&lt;br&gt;District: เขตคลองสามวา&lt;br&gt;Sub-dist.: แขวงทรายกองดิน&lt;br&gt;Contact P.: นาย อารีย์ ยังจอง&lt;br&gt;Tel.: 086-7836302&lt;br&gt;Urgnt Need: -ต้องการเจลล้างมือ น้ำยาฆ่าเชื้อ และหน้ากากอนามัย&lt;br&gt;-ปัญหาเศรษฐกิจ คนถูกพักงาน ราคาสินค้าสูง&lt;br&gt;-ความยากลำบากในการเดินทางและซื้อสินค้า&lt;br&gt;Comm. Type: ชุมชนชานเมือง&lt;br&gt;Housholds: 136&lt;br&gt;DensityTH: หนาแน่นน้อย</t>
  </si>
  <si>
    <t>100.752672,13.85775,0</t>
  </si>
  <si>
    <t>นาย อารีย์ ยังจอง</t>
  </si>
  <si>
    <t>086-7836302</t>
  </si>
  <si>
    <t>ชุมชนดารุสสลามสร้างสรรค์</t>
  </si>
  <si>
    <t>name: &lt;br&gt;description: &lt;br&gt;Zone: กลุ่มกรุงเทพตะวันออก&lt;br&gt;Population: 112&lt;br&gt;District: เขตคลองสามวา&lt;br&gt;Sub-dist.: แขวงสามวาตะวันออก&lt;br&gt;Contact P.: นาย กําธร มูฮำหมัด&lt;br&gt;Tel.: -&lt;br&gt;Urgnt Need: -ต้องการอาหารแห้ง ข้าวสาร &lt;br&gt;-ต้องการเจลล้างมือ น้ำยาฆ่าเชื้อ และหน้ากากอนามัย&lt;br&gt;-ปัญหาเศรษฐกิจ คนถูกพักงาน ราคาสินค้าสูง&lt;br&gt;-ความยากลำบากในการเดินทางและซื้อสินค้า&lt;br&gt;Comm. Type: ชุมชนชานเมือง&lt;br&gt;Housholds: 202&lt;br&gt;DensityTH: หนาแน่นน้อย</t>
  </si>
  <si>
    <t>100.764605,13.916713,0</t>
  </si>
  <si>
    <t>นาย กําธร มูฮำหมัด</t>
  </si>
  <si>
    <t>ชุมชนเกาะขุนเณร</t>
  </si>
  <si>
    <t>name: &lt;br&gt;description: &lt;br&gt;Zone: กลุ่มกรุงเทพตะวันออก&lt;br&gt;Population: 493&lt;br&gt;District: เขตคลองสามวา&lt;br&gt;Sub-dist.: แขวงทรายกองดินใต้&lt;br&gt;Contact P.: นาย สินชัย ขุนเณร&lt;br&gt;Tel.: 087-6188711&lt;br&gt;Urgnt Need: &lt;br&gt;Comm. Type: ชุมชนชานเมือง&lt;br&gt;Housholds: 150&lt;br&gt;DensityTH: หนาแน่นน้อย</t>
  </si>
  <si>
    <t>100.7721,13.867247,0</t>
  </si>
  <si>
    <t>นาย สินชัย ขุนเณร</t>
  </si>
  <si>
    <t>087-6188711</t>
  </si>
  <si>
    <t>ชุมชนหมู่ 14 พัฒนา</t>
  </si>
  <si>
    <t>name: &lt;br&gt;description: &lt;br&gt;Zone: กลุ่มกรุงเทพตะวันออก&lt;br&gt;Population: 179&lt;br&gt;District: เขตคลองสามวา&lt;br&gt;Sub-dist.: แขวงสามวาตะวันออก&lt;br&gt;Contact P.: นาง สุรีย์รัตน์ เกมินทร์&lt;br&gt;Tel.: 094-7853911&lt;br&gt;Urgnt Need: -ต้องการอาหารแห้ง ข้าวสาร &lt;br&gt;-ต้องการเจลล้างมือ น้ำยาฆ่าเชื้อ และหน้ากากอนามัย&lt;br&gt;-ปัญหาเศรษฐกิจ คนถูกพักงาน ราคาสินค้าสูง&lt;br&gt;-ความยากลำบากในการเดินทางและซื้อสินค้า&lt;br&gt;Comm. Type: ชุมชนชานเมือง&lt;br&gt;Housholds: 91&lt;br&gt;DensityTH: หนาแน่นน้อย</t>
  </si>
  <si>
    <t>100.777481,13.904627,0</t>
  </si>
  <si>
    <t>นาง สุรีย์รัตน์ เกมินทร์</t>
  </si>
  <si>
    <t>094-7853911</t>
  </si>
  <si>
    <t>ชุมชนนิมิตใหม่พัฒนา</t>
  </si>
  <si>
    <t>name: &lt;br&gt;description: &lt;br&gt;Zone: กลุ่มกรุงเทพตะวันออก&lt;br&gt;Population: 527&lt;br&gt;District: เขตคลองสามวา&lt;br&gt;Sub-dist.: แขวงสามวาตะวันออก&lt;br&gt;Contact P.: นาย จํารอง เงินคง&lt;br&gt;Tel.: 089-9138640&lt;br&gt;Urgnt Need: &lt;br&gt;Comm. Type: ชุมชนชานเมือง&lt;br&gt;Housholds: 32&lt;br&gt;DensityTH: หนาแน่นน้อย</t>
  </si>
  <si>
    <t>100.737585,13.900736,0</t>
  </si>
  <si>
    <t>นาย จํารอง เงินคง</t>
  </si>
  <si>
    <t>089-9138640</t>
  </si>
  <si>
    <t>ชุมชนกมาลุลอิสลาม</t>
  </si>
  <si>
    <t>name: &lt;br&gt;description: &lt;br&gt;Zone: กลุ่มกรุงเทพตะวันออก&lt;br&gt;Population: 471&lt;br&gt;District: เขตคลองสามวา&lt;br&gt;Sub-dist.: แขวงทรายกองดินใต้&lt;br&gt;Contact P.: นาง วารี แชขํา&lt;br&gt;Tel.: 089-0001107&lt;br&gt;Urgnt Need: -ต้องการอาหารแห้ง ข้าวสาร &lt;br&gt;-ต้องการเจลล้างมือ น้ำยาฆ่าเชื้อ และหน้ากากอนามัย&lt;br&gt;-ปัญหาเศรษฐกิจ คนถูกพักงาน ราคาสินค้าสูง&lt;br&gt;-ความยากลำบากในการเดินทางและซื้อสินค้า&lt;br&gt;Comm. Type: ชุมชนชานเมือง&lt;br&gt;Housholds: 146&lt;br&gt;DensityTH: หนาแน่นน้อย</t>
  </si>
  <si>
    <t>100.776951,13.8443,0</t>
  </si>
  <si>
    <t>นาง วารี แชขํา</t>
  </si>
  <si>
    <t>089-0001107</t>
  </si>
  <si>
    <t>ชุมชนมัสยิดฮิดายาตุ้ลอิสลามิยะห์(แสนแสบ)</t>
  </si>
  <si>
    <t>name: &lt;br&gt;description: &lt;br&gt;Zone: กลุ่มกรุงเทพตะวันออก&lt;br&gt;Population: 291&lt;br&gt;District: เขตคลองสามวา&lt;br&gt;Sub-dist.: แขวงทรายกองดินใต้&lt;br&gt;Contact P.: นาย สุรศักดิ์ จิตรเกษม&lt;br&gt;Tel.: 084-1085668&lt;br&gt;Urgnt Need: &lt;br&gt;Comm. Type: &lt;br&gt;Housholds: &lt;br&gt;DensityTH: หนาแน่นน้อย</t>
  </si>
  <si>
    <t>100.763146,13.84433,0</t>
  </si>
  <si>
    <t>นาย สุรศักดิ์ จิตรเกษม</t>
  </si>
  <si>
    <t>084-1085668</t>
  </si>
  <si>
    <t>ชุมชนร่วมใจพัฒนา(คลองกีบหมู)</t>
  </si>
  <si>
    <t>name: &lt;br&gt;description: &lt;br&gt;Zone: กลุ่มกรุงเทพตะวันออก&lt;br&gt;Population: 1401&lt;br&gt;District: เขตคลองสามวา&lt;br&gt;Sub-dist.: แขวงบางชัน&lt;br&gt;Contact P.: นาย อุสมาน แก้วเกตุ&lt;br&gt;Tel.: 081-4822758&lt;br&gt;Urgnt Need: -ต้องการเจลล้างมือ น้ำยาฆ่าเชื้อ และหน้ากากอนามัย&lt;br&gt;-ปัญหาเศรษฐกิจ คนถูกพักงาน ราคาสินค้าสูง&lt;br&gt;-ความยากลำบากในการเดินทางและซื้อสินค้า&lt;br&gt;Comm. Type: &lt;br&gt;Housholds: &lt;br&gt;DensityTH: หนาแน่นน้อย</t>
  </si>
  <si>
    <t>100.686013,13.852803,0</t>
  </si>
  <si>
    <t>นาย อุสมาน แก้วเกตุ</t>
  </si>
  <si>
    <t>081-4822758</t>
  </si>
  <si>
    <t>ชุมชนห้าพี่น้องพัฒนา</t>
  </si>
  <si>
    <t>name: &lt;br&gt;description: &lt;br&gt;Zone: กลุ่มกรุงเทพตะวันออก&lt;br&gt;Population: 1493&lt;br&gt;District: เขตคลองสามวา&lt;br&gt;Sub-dist.: แขวงทรายกองดินใต้&lt;br&gt;Contact P.: นางสาว วัฒนา หวังสะเล็บ&lt;br&gt;Tel.: 094-9454655&lt;br&gt;Urgnt Need: -ต้องการอาหารแห้ง ข้าวสาร &lt;br&gt;-ต้องการเจลล้างมือ น้ำยาฆ่าเชื้อ และหน้ากากอนามัย&lt;br&gt;Comm. Type: ชุมชนชานเมือง&lt;br&gt;Housholds: 79&lt;br&gt;DensityTH: หนาแน่นน้อย</t>
  </si>
  <si>
    <t>100.797619,13.850942,0</t>
  </si>
  <si>
    <t>นางสาว วัฒนา หวังสะเล็บ</t>
  </si>
  <si>
    <t>094-9454655</t>
  </si>
  <si>
    <t>ชุมชนหมู่ 15 พัฒนา</t>
  </si>
  <si>
    <t>name: &lt;br&gt;description: &lt;br&gt;Zone: กลุ่มกรุงเทพตะวันออก&lt;br&gt;Population: 33&lt;br&gt;District: เขตคลองสามวา&lt;br&gt;Sub-dist.: แขวงสามวาตะวันออก&lt;br&gt;Contact P.: นาย ประสิทธิ์ คงพิกุลชัย&lt;br&gt;Tel.: 086-0805027&lt;br&gt;Urgnt Need: &lt;br&gt;Comm. Type: ชุมชนชานเมือง&lt;br&gt;Housholds: 154&lt;br&gt;DensityTH: หนาแน่นน้อย</t>
  </si>
  <si>
    <t>100.777284,13.903739,0</t>
  </si>
  <si>
    <t>นาย ประสิทธิ์ คงพิกุลชัย</t>
  </si>
  <si>
    <t>086-0805027</t>
  </si>
  <si>
    <t>ชุมชนคลองลำกะดาน</t>
  </si>
  <si>
    <t>name: &lt;br&gt;description: &lt;br&gt;Zone: กลุ่มกรุงเทพตะวันออก&lt;br&gt;Population: 101&lt;br&gt;District: เขตคลองสามวา&lt;br&gt;Sub-dist.: แขวงสามวาตะวันออก&lt;br&gt;Contact P.: นาย สมยศ เรืองรุ่งโรจน์&lt;br&gt;Tel.: 081-6420958&lt;br&gt;Urgnt Need: &lt;br&gt;Comm. Type: &lt;br&gt;Housholds: &lt;br&gt;DensityTH: หนาแน่นน้อย</t>
  </si>
  <si>
    <t>100.734851,13.918453,0</t>
  </si>
  <si>
    <t>นาย สมยศ เรืองรุ่งโรจน์</t>
  </si>
  <si>
    <t>081-6420958</t>
  </si>
  <si>
    <t>ชุมชนพระยาสุเรนทร์</t>
  </si>
  <si>
    <t>name: &lt;br&gt;description: &lt;br&gt;Zone: กลุ่มกรุงเทพตะวันออก&lt;br&gt;Population: 493&lt;br&gt;District: เขตคลองสามวา&lt;br&gt;Sub-dist.: แขวงสามวาตะวันตก&lt;br&gt;Contact P.: นาย สิงห์ สิงหเสนี&lt;br&gt;Tel.: 089-4360412&lt;br&gt;Urgnt Need: -ต้องการอาหารแห้ง ข้าวสาร &lt;br&gt;-ต้องการให้ค่าน้ำ ไฟ&lt;br&gt;Comm. Type: ชุมชนชานเมือง&lt;br&gt;Housholds: 95&lt;br&gt;DensityTH: หนาแน่นน้อย</t>
  </si>
  <si>
    <t>100.690774,13.873394,0</t>
  </si>
  <si>
    <t>นาย สิงห์ สิงหเสนี</t>
  </si>
  <si>
    <t>089-4360412</t>
  </si>
  <si>
    <t>ชุมชนประยงค์แย้ม</t>
  </si>
  <si>
    <t>name: &lt;br&gt;description: &lt;br&gt;Zone: กลุ่มกรุงเทพตะวันออก&lt;br&gt;Population: 1379&lt;br&gt;District: เขตคลองสามวา&lt;br&gt;Sub-dist.: แขวงบางชัน&lt;br&gt;Contact P.: นางสาว อรัญญาลักษณ์ นาห้วยทราย&lt;br&gt;Tel.: 089-1227045&lt;br&gt;Urgnt Need: -ต้องการเจลล้างมือ น้ำยาฆ่าเชื้อ และหน้ากากอนามัย&lt;br&gt;-ปัญหาเศรษฐกิจ คนถูกพักงาน ราคาสินค้าสูง&lt;br&gt;-ความยากลำบากในการเดินทางและซื้อสินค้า&lt;br&gt;Comm. Type: ชุมชนชานเมือง&lt;br&gt;Housholds: 110&lt;br&gt;DensityTH: หนาแน่นน้อย</t>
  </si>
  <si>
    <t>100.698034,13.828429,0</t>
  </si>
  <si>
    <t>นางสาว อรัญญาลักษณ์ นาห้วยทราย</t>
  </si>
  <si>
    <t>089-1227045</t>
  </si>
  <si>
    <t>ชุมชนบำรุงสุข-บุญมา</t>
  </si>
  <si>
    <t>name: &lt;br&gt;description: &lt;br&gt;Zone: กลุ่มกรุงเทพตะวันออก&lt;br&gt;Population: 650&lt;br&gt;District: เขตคลองสามวา&lt;br&gt;Sub-dist.: แขวงบางชัน&lt;br&gt;Contact P.: น.อ. เกรียงศักดิ์ พูลประเสริฐ&lt;br&gt;Tel.: 097-2035502&lt;br&gt;Urgnt Need: -ต้องการเจลล้างมือ น้ำยาฆ่าเชื้อ และหน้ากากอนามัย&lt;br&gt;-ปัญหาเศรษฐกิจ คนถูกพักงาน ราคาสินค้าสูง&lt;br&gt;-ความยากลำบากในการเดินทางและซื้อสินค้า&lt;br&gt;Comm. Type: ชุมชนชานเมือง&lt;br&gt;Housholds: 435&lt;br&gt;DensityTH: หนาแน่นน้อย</t>
  </si>
  <si>
    <t>100.692176,13.837984,0</t>
  </si>
  <si>
    <t>น.อ. เกรียงศักดิ์ พูลประเสริฐ</t>
  </si>
  <si>
    <t>097-2035502</t>
  </si>
  <si>
    <t>ชุมชนบึงไผ่</t>
  </si>
  <si>
    <t>name: &lt;br&gt;description: &lt;br&gt;Zone: กลุ่มกรุงเทพตะวันออก&lt;br&gt;Population: 493&lt;br&gt;District: เขตคลองสามวา&lt;br&gt;Sub-dist.: แขวงทรายกองดิน&lt;br&gt;Contact P.: นางสาว พวงภา มโนรมย์&lt;br&gt;Tel.: 097-164-9849&lt;br&gt;Urgnt Need: -ต้องการเจลล้างมือ น้ำยาฆ่าเชื้อ และหน้ากากอนามัย&lt;br&gt;-ปัญหาเศรษฐกิจ คนถูกพักงาน ราคาสินค้าสูง&lt;br&gt;-ความยากลำบากในการเดินทางและซื้อสินค้า&lt;br&gt;Comm. Type: ชุมชนชานเมือง&lt;br&gt;Housholds: 174&lt;br&gt;DensityTH: หนาแน่นน้อย</t>
  </si>
  <si>
    <t>100.736809,13.843463,0</t>
  </si>
  <si>
    <t>นางสาว พวงภา มโนรมย์</t>
  </si>
  <si>
    <t>097-164-9849</t>
  </si>
  <si>
    <t>ชุมชนหมู่บ้านอินเตอร์</t>
  </si>
  <si>
    <t>name: &lt;br&gt;description: &lt;br&gt;Zone: กลุ่มกรุงเทพตะวันออก&lt;br&gt;Population: 213&lt;br&gt;District: เขตคลองสามวา&lt;br&gt;Sub-dist.: แขวงทรายกองดินใต้&lt;br&gt;Contact P.: นาง เกษศิรินทร์ ชื่นเชย&lt;br&gt;Tel.: 088-6324563&lt;br&gt;Urgnt Need: &lt;br&gt;Comm. Type: ชุมชนชานเมือง&lt;br&gt;Housholds: 82&lt;br&gt;DensityTH: หนาแน่นน้อย</t>
  </si>
  <si>
    <t>100.74948,13.839512,0</t>
  </si>
  <si>
    <t>นาง เกษศิรินทร์ ชื่นเชย</t>
  </si>
  <si>
    <t>088-6324563</t>
  </si>
  <si>
    <t>ชุมชนหมู่ 8 ร่วมใจพัฒนา</t>
  </si>
  <si>
    <t>name: &lt;br&gt;description: &lt;br&gt;Zone: กลุ่มกรุงเทพตะวันออก&lt;br&gt;Population: 1382&lt;br&gt;District: เขตคลองสามวา&lt;br&gt;Sub-dist.: แขวงทรายกองดินใต้&lt;br&gt;Contact P.: นาย กรานต์ ฟักเหลือง&lt;br&gt;Tel.: 096-4901102&lt;br&gt;Urgnt Need: -ต้องการอาหารแห้ง ข้าวสาร &lt;br&gt;-ต้องการเจลล้างมือ น้ำยาฆ่าเชื้อ และหน้ากากอนามัย&lt;br&gt;-ปัญหาเศรษฐกิจ คนถูกพักงาน ราคาสินค้าสูง&lt;br&gt;-ความยากลำบากในการเดินทางและซื้อสินค้า&lt;br&gt;Comm. Type: ชุมชนชานเมือง&lt;br&gt;Housholds: 68&lt;br&gt;DensityTH: หนาแน่นน้อย</t>
  </si>
  <si>
    <t>100.763625,13.830802,0</t>
  </si>
  <si>
    <t>นาย กรานต์ ฟักเหลือง</t>
  </si>
  <si>
    <t>096-4901102</t>
  </si>
  <si>
    <t>ชุมชนตาหวานพัฒนา</t>
  </si>
  <si>
    <t>name: &lt;br&gt;description: &lt;br&gt;Zone: กลุ่มกรุงเทพตะวันออก&lt;br&gt;Population: 340&lt;br&gt;District: เขตคลองสามวา&lt;br&gt;Sub-dist.: แขวงทรายกองดิน&lt;br&gt;Contact P.: นาง มะเรียม ยิดนุดดิน&lt;br&gt;Tel.: 092-3723010&lt;br&gt;Urgnt Need: -ต้องการอาหารแห้ง ข้าวสาร &lt;br&gt;-ต้องการเจลล้างมือ น้ำยาฆ่าเชื้อ และหน้ากากอนามัย&lt;br&gt;-ปัญหาเศรษฐกิจ คนถูกพักงาน ราคาสินค้าสูง&lt;br&gt;-ความยากลำบากในการเดินทางและซื้อสินค้า&lt;br&gt;Comm. Type: ชุมชนชานเมือง&lt;br&gt;Housholds: 84&lt;br&gt;DensityTH: หนาแน่นน้อย</t>
  </si>
  <si>
    <t>100.747115,13.830782,0</t>
  </si>
  <si>
    <t>นาง มะเรียม ยิดนุดดิน</t>
  </si>
  <si>
    <t>092-3723010</t>
  </si>
  <si>
    <t>ชุมชนวาสิฎฐี</t>
  </si>
  <si>
    <t>name: &lt;br&gt;description: &lt;br&gt;Zone: กลุ่มกรุงเทพตะวันออก&lt;br&gt;Population: 515&lt;br&gt;District: เขตคลองสามวา&lt;br&gt;Sub-dist.: แขวงทรายกองดินใต้&lt;br&gt;Contact P.: นาย ประเสริฐ มั่นเจริญ&lt;br&gt;Tel.: 094-6897597&lt;br&gt;Urgnt Need: -ต้องการอาหารแห้ง ข้าวสาร &lt;br&gt;-ต้องการเจลล้างมือ น้ำยาฆ่าเชื้อ และหน้ากากอนามัย&lt;br&gt;-ปัญหาเศรษฐกิจ คนถูกพักงาน ราคาสินค้าสูง&lt;br&gt;-ความยากลำบากในการเดินทางและซื้อสินค้า&lt;br&gt;Comm. Type: ชุมชนชานเมือง&lt;br&gt;Housholds: 64&lt;br&gt;DensityTH: หนาแน่นน้อย</t>
  </si>
  <si>
    <t>100.786079,13.851598,0</t>
  </si>
  <si>
    <t>นาย ประเสริฐ มั่นเจริญ</t>
  </si>
  <si>
    <t>094-6897597</t>
  </si>
  <si>
    <t>ชุมชนร่วมใจรักพัฒนา</t>
  </si>
  <si>
    <t>name: &lt;br&gt;description: &lt;br&gt;Zone: กลุ่มกรุงเทพตะวันออก&lt;br&gt;Population: 1070&lt;br&gt;District: เขตคลองสามวา&lt;br&gt;Sub-dist.: แขวงทรายกองดินใต้&lt;br&gt;Contact P.: นางสาว วราภรณ์ มานหมัด&lt;br&gt;Tel.: 083-7794327&lt;br&gt;Urgnt Need: -ต้องการเจลล้างมือ น้ำยาฆ่าเชื้อ และหน้ากากอนามัย&lt;br&gt;-ปัญหาเศรษฐกิจ คนถูกพักงาน ราคาสินค้าสูง&lt;br&gt;-ความยากลำบากในการเดินทางและซื้อสินค้า&lt;br&gt;Comm. Type: ชุมชนชานเมือง&lt;br&gt;Housholds: 102&lt;br&gt;DensityTH: หนาแน่นน้อย</t>
  </si>
  <si>
    <t>100.792262,13.848106,0</t>
  </si>
  <si>
    <t>นางสาว วราภรณ์ มานหมัด</t>
  </si>
  <si>
    <t>ชุมชนริมคลอง 1</t>
  </si>
  <si>
    <t>name: &lt;br&gt;description: &lt;br&gt;Zone: กลุ่มกรุงเทพตะวันออก&lt;br&gt;Population: 403&lt;br&gt;District: เขตคลองสามวา&lt;br&gt;Sub-dist.: แขวงทรายกองดิน&lt;br&gt;Contact P.: นาย จิรวัฒน์ ชูจิตร์&lt;br&gt;Tel.: 089-5239554&lt;br&gt;Urgnt Need: -ต้องการเจลล้างมือ น้ำยาฆ่าเชื้อ และหน้ากากอนามัย&lt;br&gt;-ปัญหาเศรษฐกิจ คนถูกพักงาน ราคาสินค้าสูง&lt;br&gt;-ความยากลำบากในการเดินทางและซื้อสินค้า&lt;br&gt;Comm. Type: ชุมชนชานเมือง&lt;br&gt;Housholds: 195&lt;br&gt;DensityTH: หนาแน่นน้อย</t>
  </si>
  <si>
    <t>100.751726,13.862326,0</t>
  </si>
  <si>
    <t>นาย จิรวัฒน์ ชูจิตร์</t>
  </si>
  <si>
    <t>089-5239554</t>
  </si>
  <si>
    <t>ชุมชนเจริญสุขพัฒนา</t>
  </si>
  <si>
    <t>name: &lt;br&gt;description: &lt;br&gt;Zone: กลุ่มกรุงเทพตะวันออก&lt;br&gt;Population: 67&lt;br&gt;District: เขตคลองสามวา&lt;br&gt;Sub-dist.: แขวงทรายกองดินใต้&lt;br&gt;Contact P.: นาย มนตรี สีสังข์&lt;br&gt;Tel.: 089-6610557&lt;br&gt;Urgnt Need: -ต้องการเจลล้างมือ น้ำยาฆ่าเชื้อ และหน้ากากอนามัย&lt;br&gt;-ปัญหาเศรษฐกิจ คนถูกพักงาน ราคาสินค้าสูง&lt;br&gt;-ความยากลำบากในการเดินทางและซื้อสินค้า&lt;br&gt;Comm. Type: ชุมชนชานเมือง&lt;br&gt;Housholds: 129&lt;br&gt;DensityTH: หนาแน่นน้อย</t>
  </si>
  <si>
    <t>100.775592,13.86436,0</t>
  </si>
  <si>
    <t>นาย มนตรี สีสังข์</t>
  </si>
  <si>
    <t>089-6610557</t>
  </si>
  <si>
    <t>ชุมชนประสานมิตรพัฒนา</t>
  </si>
  <si>
    <t>name: &lt;br&gt;description: &lt;br&gt;Zone: กลุ่มกรุงเทพตะวันออก&lt;br&gt;Population: 583&lt;br&gt;District: เขตคลองสามวา&lt;br&gt;Sub-dist.: แขวงสามวาตะวันออก&lt;br&gt;Contact P.: นาง บังอร แก้วนันทะ&lt;br&gt;Tel.: 063-770-4846&lt;br&gt;Urgnt Need: &lt;br&gt;Comm. Type: ชุมชนชานเมือง&lt;br&gt;Housholds: 53&lt;br&gt;DensityTH: หนาแน่นน้อย</t>
  </si>
  <si>
    <t>100.7416,13.872717,0</t>
  </si>
  <si>
    <t>นาง บังอร แก้วนันทะ</t>
  </si>
  <si>
    <t>063-770-4846</t>
  </si>
  <si>
    <t>ชุมชนคลองลำมะเขือขื่น</t>
  </si>
  <si>
    <t>name: &lt;br&gt;description: &lt;br&gt;Zone: กลุ่มกรุงเทพตะวันออก&lt;br&gt;Population: 0&lt;br&gt;District: เขตคลองสามวา&lt;br&gt;Sub-dist.: แขวงสามวาตะวันออก&lt;br&gt;Contact P.: นาย พงษ์ศักดิ์ ทองดี&lt;br&gt;Tel.: -&lt;br&gt;Urgnt Need: -ต้องการอาหารแห้ง ข้าวสาร &lt;br&gt;-ต้องการน้ำยาค่าเชื้อมาพ่นเองในชุมชน&lt;br&gt;-ปัญหาเศรษฐกิจ คนถูกพักงาน ค้าขายไม่ได้ต้องปิดร้าน ราคาสินค้าสูง&lt;br&gt;Comm. Type: ชุมชนชานเมือง&lt;br&gt;Housholds: 92&lt;br&gt;DensityTH: ไม่ทราบข้อมูล</t>
  </si>
  <si>
    <t>100.783685,13.894751,0</t>
  </si>
  <si>
    <t>นาย พงษ์ศักดิ์ ทองดี</t>
  </si>
  <si>
    <t>name: &lt;br&gt;description: &lt;br&gt;Zone: กลุ่มกรุงเทพตะวันออก&lt;br&gt;Population: 257&lt;br&gt;District: เขตคลองสามวา&lt;br&gt;Sub-dist.: แขวงสามวาตะวันออก&lt;br&gt;Contact P.: นาย ไพรบูรณ์ อาลี&lt;br&gt;Tel.: 081-8129757&lt;br&gt;Urgnt Need: -ต้องการอาหารแห้ง ข้าวสาร &lt;br&gt;-ต้องการเจลล้างมือ น้ำยาฆ่าเชื้อ และหน้ากากอนามัย&lt;br&gt;-ปัญหาเศรษฐกิจ คนถูกพักงาน &lt;br&gt;-ความยากลำบากในการเดินทางและซื้อสินค้า&lt;br&gt;Comm. Type: ชุมชนหมู่บ้านจัดสรร&lt;br&gt;Housholds: 515&lt;br&gt;DensityTH: หนาแน่นน้อย</t>
  </si>
  <si>
    <t>100.72912,13.90685,0</t>
  </si>
  <si>
    <t>ชุมชนนูรุดดีน</t>
  </si>
  <si>
    <t>name: &lt;br&gt;description: &lt;br&gt;Zone: กลุ่มกรุงเทพตะวันออก&lt;br&gt;Population: 847&lt;br&gt;District: เขตคลองสามวา&lt;br&gt;Sub-dist.: แขวงทรายกองดินใต้&lt;br&gt;Contact P.: นาย สมพร ดอเลาะ&lt;br&gt;Tel.: 086-9911474&lt;br&gt;Urgnt Need: -ต้องการอาหารแห้ง ข้าวสาร &lt;br&gt;-ต้องการเจลล้างมือ น้ำยาฆ่าเชื้อ และหน้ากากอนามัย&lt;br&gt;-ปัญหาเศรษฐกิจ คนถูกพักงาน ราคาสินค้าสูง&lt;br&gt;-ความยากลำบากในการเดินทางและซื้อสินค้า&lt;br&gt;Comm. Type: ชุมชนชานเมือง&lt;br&gt;Housholds: 90&lt;br&gt;DensityTH: หนาแน่นน้อย</t>
  </si>
  <si>
    <t>100.77161,13.836808,0</t>
  </si>
  <si>
    <t>นาย สมพร ดอเลาะ</t>
  </si>
  <si>
    <t>086-9911474</t>
  </si>
  <si>
    <t>ชุมชนก้าวหน้า</t>
  </si>
  <si>
    <t>name: &lt;br&gt;description: &lt;br&gt;Zone: กลุ่มเขตกรุงเทพเหนือ&lt;br&gt;Population: 2134&lt;br&gt;District: เขตหลักสี่&lt;br&gt;Sub-dist.: แขวงตลาดบางเขน&lt;br&gt;Contact P.: นาง ศิริพรรณ เกิดแก่น&lt;br&gt;Tel.: 081-7541067&lt;br&gt;Urgnt Need: &lt;br&gt;Comm. Type: ชุมชนแออัด&lt;br&gt;Housholds: 226&lt;br&gt;DensityTH: หนาแน่นปานกลาง</t>
  </si>
  <si>
    <t>100.592042,13.885003,0</t>
  </si>
  <si>
    <t>เขตหลักสี่</t>
  </si>
  <si>
    <t>แขวงตลาดบางเขน</t>
  </si>
  <si>
    <t>นาง ศิริพรรณ เกิดแก่น</t>
  </si>
  <si>
    <t>081-7541067</t>
  </si>
  <si>
    <t>ชุมชนศิษย์หลวงปู่ขาววัดหลักสี่</t>
  </si>
  <si>
    <t>name: &lt;br&gt;description: &lt;br&gt;Zone: กลุ่มเขตกรุงเทพเหนือ&lt;br&gt;Population: 2095&lt;br&gt;District: เขตหลักสี่&lt;br&gt;Sub-dist.: แขวงทุ่งสองห้อง&lt;br&gt;Contact P.: นาย อํานวย หวังชม&lt;br&gt;Tel.: 089-207-0565&lt;br&gt;Urgnt Need: -ต้องการหน้ากากอนามัย เจลล้างมือแอลกอฮอล์ จำนวน 300 หลังคาเรือน หรือประมาณ 1,000 คน&lt;br&gt;-ต้องการให้มีการพ่นยาฆ่าเชื้อไวรัส&lt;br&gt;Comm. Type: &lt;br&gt;Housholds: &lt;br&gt;DensityTH: หนาแน่นปานกลาง</t>
  </si>
  <si>
    <t>100.57899,13.884275,0</t>
  </si>
  <si>
    <t>แขวงทุ่งสองห้อง</t>
  </si>
  <si>
    <t>นาย อํานวย หวังชม</t>
  </si>
  <si>
    <t>089-207-0565</t>
  </si>
  <si>
    <t>-ต้องการหน้ากากอนามัย เจลล้างมือแอลกอฮอล์ จำนวน 300 หลังคาเรือน หรือประมาณ 1,000 คน
-ต้องการให้มีการพ่นยาฆ่าเชื้อไวรัส</t>
  </si>
  <si>
    <t>ชุมชนมิตรประชาพัฒนา</t>
  </si>
  <si>
    <t>name: &lt;br&gt;description: &lt;br&gt;Zone: กลุ่มเขตกรุงเทพเหนือ&lt;br&gt;Population: 2072&lt;br&gt;District: เขตหลักสี่&lt;br&gt;Sub-dist.: แขวงทุ่งสองห้อง&lt;br&gt;Contact P.: นาย สุนทร ชื่นใจ&lt;br&gt;Tel.: 089-687-0279&lt;br&gt;Urgnt Need: ต้องการให้มีหน่วยงานภาครัฐที่ประกาศ พรก.ฉุกเฉินลงพื้นที่ชุมชนทุกชุมชน เนื่องจากมีผู้สร้างความเดือดร้อน&lt;br&gt;ต้องการให้มีผู้ดูแลบ้านทรุดโทรม และผู้ป่วยติดเตียง จำนวน 94 หลังคาเรือน&lt;br&gt;Comm. Type: ชุมชนแออัด&lt;br&gt;Housholds: 80&lt;br&gt;DensityTH: หนาแน่นปานกลาง</t>
  </si>
  <si>
    <t>100.574955,13.876557,0</t>
  </si>
  <si>
    <t>นาย สุนทร ชื่นใจ</t>
  </si>
  <si>
    <t>089-687-0279</t>
  </si>
  <si>
    <t>ต้องการให้มีหน่วยงานภาครัฐที่ประกาศ พรก.ฉุกเฉินลงพื้นที่ชุมชนทุกชุมชน เนื่องจากมีผู้สร้างความเดือดร้อน
ต้องการให้มีผู้ดูแลบ้านทรุดโทรม และผู้ป่วยติดเตียง จำนวน 94 หลังคาเรือน</t>
  </si>
  <si>
    <t>ชุมชนคลองเปรมประชาพัฒนา</t>
  </si>
  <si>
    <t>name: &lt;br&gt;description: &lt;br&gt;Zone: กลุ่มเขตกรุงเทพเหนือ&lt;br&gt;Population: 2086&lt;br&gt;District: เขตหลักสี่&lt;br&gt;Sub-dist.: แขวงทุ่งสองห้อง&lt;br&gt;Contact P.: นางสาว ดวงชมทภร มีแจ้ง&lt;br&gt;Tel.: 094-819-9042&lt;br&gt;Urgnt Need: -ต้องการหน้ากากอนามัย เจลล้างมือแอลกอฮอล์ จำนวน 250 หลังคาเรือน&lt;br&gt;-ต้องการให้มีการพ่นยาฆ่าเชื้อไวรัส&lt;br&gt;Comm. Type: ชุมชนแออัด&lt;br&gt;Housholds: 232&lt;br&gt;DensityTH: หนาแน่นปานกลาง</t>
  </si>
  <si>
    <t>100.585112,13.895096,0</t>
  </si>
  <si>
    <t>นางสาว ดวงชมทภร มีแจ้ง</t>
  </si>
  <si>
    <t>094-819-9042</t>
  </si>
  <si>
    <t>-ต้องการหน้ากากอนามัย เจลล้างมือแอลกอฮอล์ จำนวน 250 หลังคาเรือน
-ต้องการให้มีการพ่นยาฆ่าเชื้อไวรัส</t>
  </si>
  <si>
    <t>ชุมชนเทวสุนทร</t>
  </si>
  <si>
    <t>name: &lt;br&gt;description: &lt;br&gt;Zone: กลุ่มเขตกรุงเทพเหนือ&lt;br&gt;Population: 2461&lt;br&gt;District: เขตหลักสี่&lt;br&gt;Sub-dist.: แขวงทุ่งสองห้อง&lt;br&gt;Contact P.: นาย สุวิทย์ เล่ือนศิริ&lt;br&gt;Tel.: 093-8628330&lt;br&gt;Urgnt Need: &lt;br&gt;Comm. Type: ชุมชนแออัด&lt;br&gt;Housholds: 109&lt;br&gt;DensityTH: หนาแน่นปานกลาง</t>
  </si>
  <si>
    <t>100.563416,13.856296,0</t>
  </si>
  <si>
    <t>นาย สุวิทย์ เล่ือนศิริ</t>
  </si>
  <si>
    <t>093-8628330</t>
  </si>
  <si>
    <t>name: &lt;br&gt;description: &lt;br&gt;Zone: กลุ่มเขตกรุงเทพเหนือ&lt;br&gt;Population: 2215&lt;br&gt;District: เขตหลักสี่&lt;br&gt;Sub-dist.: แขวงทุ่งสองห้อง&lt;br&gt;Contact P.: นาย ประสงค์ มากสกุล&lt;br&gt;Tel.: 08-0086-2890&lt;br&gt;Urgnt Need: ต้องการเจลล้างมือและหน้ากากอนามัย&lt;br&gt;Comm. Type: ชุมชนแออัด&lt;br&gt;Housholds: 287&lt;br&gt;DensityTH: หนาแน่นปานกลาง</t>
  </si>
  <si>
    <t>100.565262,13.859075,0</t>
  </si>
  <si>
    <t>ชุมชนบางบัว(หมู่บ้านอาทิตย์)</t>
  </si>
  <si>
    <t>name: &lt;br&gt;description: &lt;br&gt;Zone: กลุ่มเขตกรุงเทพเหนือ&lt;br&gt;Population: 3270&lt;br&gt;District: เขตหลักสี่&lt;br&gt;Sub-dist.: แขวงตลาดบางเขน&lt;br&gt;Contact P.: นาย ประสิทธิ์ หล้าคำแก้ว&lt;br&gt;Tel.: 089-8250568&lt;br&gt;Urgnt Need: &lt;br&gt;Comm. Type: &lt;br&gt;Housholds: &lt;br&gt;DensityTH: หนาแน่นปานกลาง</t>
  </si>
  <si>
    <t>100.585077,13.861807,0</t>
  </si>
  <si>
    <t>นาย ประสิทธิ์ หล้าคำแก้ว</t>
  </si>
  <si>
    <t>089-8250568</t>
  </si>
  <si>
    <t>ชุมชนชายคลองบางบัว</t>
  </si>
  <si>
    <t>name: &lt;br&gt;description: &lt;br&gt;Zone: กลุ่มเขตกรุงเทพเหนือ&lt;br&gt;Population: 2490&lt;br&gt;District: เขตหลักสี่&lt;br&gt;Sub-dist.: แขวงตลาดบางเขน&lt;br&gt;Contact P.: นาย เฉลิม เพชรอินทร์&lt;br&gt;Tel.: 086-7104302&lt;br&gt;Urgnt Need: &lt;br&gt;Comm. Type: ชุมชนแออัด&lt;br&gt;Housholds: 298&lt;br&gt;DensityTH: หนาแน่นปานกลาง</t>
  </si>
  <si>
    <t>100.587277,13.872411,0</t>
  </si>
  <si>
    <t>นาย เฉลิม เพชรอินทร์</t>
  </si>
  <si>
    <t>086-7104302</t>
  </si>
  <si>
    <t>ชุมชนเคหะชุมชนท่าทราย</t>
  </si>
  <si>
    <t>name: &lt;br&gt;description: &lt;br&gt;Zone: กลุ่มเขตกรุงเทพเหนือ&lt;br&gt;Population: 3029&lt;br&gt;District: เขตหลักสี่&lt;br&gt;Sub-dist.: แขวงทุ่งสองห้อง&lt;br&gt;Contact P.: นาย ประเวช นิลพฤกษ์&lt;br&gt;Tel.: 086-394-5697&lt;br&gt;Urgnt Need: -ต้องการหน้ากากอนามัย เจลล้างมือแอลกอฮอล์ จำนวน 1500 หลังคาเรือน&lt;br&gt;-ต้องการให้มีการพ่นยาฆ่าเชื้อไวรัส&lt;br&gt;Comm. Type: เคหะชุมชน&lt;br&gt;Housholds: &lt;br&gt;DensityTH: หนาแน่นปานกลาง</t>
  </si>
  <si>
    <t>100.559047,13.87381,0</t>
  </si>
  <si>
    <t>นาย ประเวช นิลพฤกษ์</t>
  </si>
  <si>
    <t>086-394-5697</t>
  </si>
  <si>
    <t>-ต้องการหน้ากากอนามัย เจลล้างมือแอลกอฮอล์ จำนวน 1500 หลังคาเรือน
-ต้องการให้มีการพ่นยาฆ่าเชื้อไวรัส</t>
  </si>
  <si>
    <t>ชุมชนเคหะชุมชนบางบัว</t>
  </si>
  <si>
    <t>name: &lt;br&gt;description: &lt;br&gt;Zone: กลุ่มเขตกรุงเทพเหนือ&lt;br&gt;Population: 3722&lt;br&gt;District: เขตหลักสี่&lt;br&gt;Sub-dist.: แขวงตลาดบางเขน&lt;br&gt;Contact P.: นาย ชาญ เจริญศรี&lt;br&gt;Tel.: 089-4863399&lt;br&gt;Urgnt Need: &lt;br&gt;Comm. Type: เคหะชุมชน&lt;br&gt;Housholds: 530&lt;br&gt;DensityTH: หนาแน่นปานกลาง</t>
  </si>
  <si>
    <t>100.582703,13.860387,0</t>
  </si>
  <si>
    <t>นาย ชาญ เจริญศรี</t>
  </si>
  <si>
    <t>089-4863399</t>
  </si>
  <si>
    <t>ชุมชนแจ้งวัฒนะผาสุข</t>
  </si>
  <si>
    <t>name: &lt;br&gt;description: &lt;br&gt;Zone: กลุ่มเขตกรุงเทพเหนือ&lt;br&gt;Population: 2232&lt;br&gt;District: เขตหลักสี่&lt;br&gt;Sub-dist.: แขวงทุ่งสองห้อง&lt;br&gt;Contact P.: นาย เสน่ห์ มากโฉม&lt;br&gt;Tel.: 086-621-2415&lt;br&gt;Urgnt Need: ต้องการหน้ากากอนามัย เจลล้างมือแอลกอฮอล์ จำนวน 300 หลังคาเรือน&lt;br&gt;Comm. Type: ชุมชนเมือง&lt;br&gt;Housholds: 300&lt;br&gt;DensityTH: หนาแน่นปานกลาง</t>
  </si>
  <si>
    <t>100.562002,13.889944,0</t>
  </si>
  <si>
    <t>นาย เสน่ห์ มากโฉม</t>
  </si>
  <si>
    <t>086-621-2415</t>
  </si>
  <si>
    <t>ต้องการหน้ากากอนามัย เจลล้างมือแอลกอฮอล์ จำนวน 300 หลังคาเรือน</t>
  </si>
  <si>
    <t>ชุมชนตลาดบางเขน</t>
  </si>
  <si>
    <t>name: &lt;br&gt;description: &lt;br&gt;Zone: กลุ่มเขตกรุงเทพเหนือ&lt;br&gt;Population: 1772&lt;br&gt;District: เขตหลักสี่&lt;br&gt;Sub-dist.: แขวงตลาดบางเขน&lt;br&gt;Contact P.: นาย จารุกิตติ์ มัชฌิมาดิลก&lt;br&gt;Tel.: 091-528-5999&lt;br&gt;Urgnt Need: &lt;br&gt;Comm. Type: ชุมชนแออัด&lt;br&gt;Housholds: 110&lt;br&gt;DensityTH: หนาแน่นน้อย</t>
  </si>
  <si>
    <t>100.564001,13.855519,0</t>
  </si>
  <si>
    <t>นาย จารุกิตติ์ มัชฌิมาดิลก</t>
  </si>
  <si>
    <t>091-528-5999</t>
  </si>
  <si>
    <t>ชุมชนเคหะชุมชนทุ่งสองห้อง 307</t>
  </si>
  <si>
    <t>name: &lt;br&gt;description: &lt;br&gt;Zone: กลุ่มเขตกรุงเทพเหนือ&lt;br&gt;Population: 3348&lt;br&gt;District: เขตหลักสี่&lt;br&gt;Sub-dist.: แขวงทุ่งสองห้อง&lt;br&gt;Contact P.: นาง จรุณ ดอกมะณี&lt;br&gt;Tel.: 087-808-7319&lt;br&gt;Urgnt Need: ต้องการหน้ากากอนามัยและเจลล้างมือ จำนวน 114 หลังคาเรือน&lt;br&gt;Comm. Type: เคหะชุมชน&lt;br&gt;Housholds: 112&lt;br&gt;DensityTH: หนาแน่นปานกลาง</t>
  </si>
  <si>
    <t>100.574637,13.902388,0</t>
  </si>
  <si>
    <t>นาง จรุณ ดอกมะณี</t>
  </si>
  <si>
    <t>087-808-7319</t>
  </si>
  <si>
    <t>ต้องการหน้ากากอนามัยและเจลล้างมือ จำนวน 114 หลังคาเรือน</t>
  </si>
  <si>
    <t>ชุมชนเคหะชุมชนทุ่งสองห้อง 301</t>
  </si>
  <si>
    <t>name: &lt;br&gt;description: &lt;br&gt;Zone: กลุ่มเขตกรุงเทพเหนือ&lt;br&gt;Population: 2619&lt;br&gt;District: เขตหลักสี่&lt;br&gt;Sub-dist.: แขวงทุ่งสองห้อง&lt;br&gt;Contact P.: นาย ทองสา ชิดชัยภูมิ&lt;br&gt;Tel.: 063-2691947&lt;br&gt;Urgnt Need: &lt;br&gt;Comm. Type: เคหะชุมชน&lt;br&gt;Housholds: 102&lt;br&gt;DensityTH: หนาแน่นปานกลาง</t>
  </si>
  <si>
    <t>100.575218,13.904316,0</t>
  </si>
  <si>
    <t>นาย ทองสา ชิดชัยภูมิ</t>
  </si>
  <si>
    <t>063-2691947</t>
  </si>
  <si>
    <t>ชุมชนเคหะชุมชนทุ่งสองห้อง 304</t>
  </si>
  <si>
    <t>name: &lt;br&gt;description: &lt;br&gt;Zone: กลุ่มเขตกรุงเทพเหนือ&lt;br&gt;Population: 3115&lt;br&gt;District: เขตหลักสี่&lt;br&gt;Sub-dist.: แขวงทุ่งสองห้อง&lt;br&gt;Contact P.: นาง อนงค์ ธีระพันธ์&lt;br&gt;Tel.: 085-0648149&lt;br&gt;Urgnt Need: ต้องการเครื่องอุปโภค บริโภค&lt;br&gt;Comm. Type: เคหะชุมชน&lt;br&gt;Housholds: 55&lt;br&gt;DensityTH: หนาแน่นปานกลาง</t>
  </si>
  <si>
    <t>100.578005,13.903257,0</t>
  </si>
  <si>
    <t>นาง อนงค์ ธีระพันธ์</t>
  </si>
  <si>
    <t>085-0648149</t>
  </si>
  <si>
    <t>ต้องการเครื่องอุปโภค บริโภค</t>
  </si>
  <si>
    <t>ชุมชนเคหะชุมชนทุ่งสองห้อง 305</t>
  </si>
  <si>
    <t>name: &lt;br&gt;description: &lt;br&gt;Zone: กลุ่มเขตกรุงเทพเหนือ&lt;br&gt;Population: 3371&lt;br&gt;District: เขตหลักสี่&lt;br&gt;Sub-dist.: แขวงทุ่งสองห้อง&lt;br&gt;Contact P.: นาง ฐิตาภรณ์ ทรัพย์สมบัติ&lt;br&gt;Tel.: 065-7466416&lt;br&gt;Urgnt Need: ต้องการเครื่องอุปโภค บริโภค จำนวน 55 หลังคาเรือน&lt;br&gt;Comm. Type: เคหะชุมชน&lt;br&gt;Housholds: 112&lt;br&gt;DensityTH: หนาแน่นปานกลาง</t>
  </si>
  <si>
    <t>100.574866,13.903258,0</t>
  </si>
  <si>
    <t>นาง ฐิตาภรณ์ ทรัพย์สมบัติ</t>
  </si>
  <si>
    <t>065-7466416</t>
  </si>
  <si>
    <t>ต้องการเครื่องอุปโภค บริโภค จำนวน 55 หลังคาเรือน</t>
  </si>
  <si>
    <t>ชุมชนเคหะชุมชนทุ่งสองห้อง 306</t>
  </si>
  <si>
    <t>name: &lt;br&gt;description: &lt;br&gt;Zone: กลุ่มเขตกรุงเทพเหนือ&lt;br&gt;Population: 3143&lt;br&gt;District: เขตหลักสี่&lt;br&gt;Sub-dist.: แขวงทุ่งสองห้อง&lt;br&gt;Contact P.: นาง บุศริน บัวสังข์&lt;br&gt;Tel.: 080-052-6326&lt;br&gt;Urgnt Need: ต้องการเครื่องอุปโภค บริโภค จำนวน 143 หลังคาเรือน&lt;br&gt;Comm. Type: เคหะชุมชน&lt;br&gt;Housholds: 143&lt;br&gt;DensityTH: หนาแน่นปานกลาง</t>
  </si>
  <si>
    <t>100.575883,13.902919,0</t>
  </si>
  <si>
    <t>นาง บุศริน บัวสังข์</t>
  </si>
  <si>
    <t>080-052-6326</t>
  </si>
  <si>
    <t>ต้องการเครื่องอุปโภค บริโภค จำนวน 143 หลังคาเรือน</t>
  </si>
  <si>
    <t>ชุมชนเคหะชุมชนทุ่งสองห้อง 308</t>
  </si>
  <si>
    <t>name: &lt;br&gt;description: &lt;br&gt;Zone: กลุ่มเขตกรุงเทพเหนือ&lt;br&gt;Population: 3074&lt;br&gt;District: เขตหลักสี่&lt;br&gt;Sub-dist.: แขวงทุ่งสองห้อง&lt;br&gt;Contact P.: นาย เฉลิม บุญรอด&lt;br&gt;Tel.: 064-135-2444&lt;br&gt;Urgnt Need: ต้องการเครื่องอุปโภค บริโภค จำนวน 116 หลังคาเรือน&lt;br&gt;Comm. Type: เคหะชุมชน&lt;br&gt;Housholds: 117&lt;br&gt;DensityTH: หนาแน่นปานกลาง</t>
  </si>
  <si>
    <t>100.577204,13.902637,0</t>
  </si>
  <si>
    <t>นาย เฉลิม บุญรอด</t>
  </si>
  <si>
    <t>064-135-2444</t>
  </si>
  <si>
    <t>ต้องการเครื่องอุปโภค บริโภค จำนวน 116 หลังคาเรือน</t>
  </si>
  <si>
    <t>ชุมชนเคหะชุมชนทุ่งสองห้อง 311</t>
  </si>
  <si>
    <t>name: &lt;br&gt;description: &lt;br&gt;Zone: กลุ่มเขตกรุงเทพเหนือ&lt;br&gt;Population: 3279&lt;br&gt;District: เขตหลักสี่&lt;br&gt;Sub-dist.: แขวงทุ่งสองห้อง&lt;br&gt;Contact P.: นาย สุมน อยู่สมศรี&lt;br&gt;Tel.: 08-5954-7093&lt;br&gt;Urgnt Need: -ต้องการหน้ากากอนามัย แอลกอฮอล์ล้างมือ จำนวน 72 หลังคาเรือน&lt;br&gt;-ต้องการให้มีการพ่นยาฆ่าเชื้อ&lt;br&gt;Comm. Type: เคหะชุมชน&lt;br&gt;Housholds: 71&lt;br&gt;DensityTH: หนาแน่นปานกลาง</t>
  </si>
  <si>
    <t>100.57927,13.903153,0</t>
  </si>
  <si>
    <t>นาย สุมน อยู่สมศรี</t>
  </si>
  <si>
    <t>08-5954-7093</t>
  </si>
  <si>
    <t>-ต้องการหน้ากากอนามัย แอลกอฮอล์ล้างมือ จำนวน 72 หลังคาเรือน
-ต้องการให้มีการพ่นยาฆ่าเชื้อ</t>
  </si>
  <si>
    <t>ชุมชนเคหะชุมชนทุ่งสองห้อง 317</t>
  </si>
  <si>
    <t>name: &lt;br&gt;description: &lt;br&gt;Zone: กลุ่มเขตกรุงเทพเหนือ&lt;br&gt;Population: 3507&lt;br&gt;District: เขตหลักสี่&lt;br&gt;Sub-dist.: แขวงทุ่งสองห้อง&lt;br&gt;Contact P.: นาย ดนัย โพธิสุวรรณ&lt;br&gt;Tel.: 08-9517-1468&lt;br&gt;Urgnt Need: &lt;br&gt;Comm. Type: เคหะชุมชน&lt;br&gt;Housholds: 133&lt;br&gt;DensityTH: หนาแน่นปานกลาง</t>
  </si>
  <si>
    <t>100.579382,13.900953,0</t>
  </si>
  <si>
    <t>นาย ดนัย โพธิสุวรรณ</t>
  </si>
  <si>
    <t>08-9517-1468</t>
  </si>
  <si>
    <t>ชุมชนเคหะชุมชนทุ่งสองห้อง 320</t>
  </si>
  <si>
    <t>name: &lt;br&gt;description: &lt;br&gt;Zone: กลุ่มเขตกรุงเทพเหนือ&lt;br&gt;Population: 3343&lt;br&gt;District: เขตหลักสี่&lt;br&gt;Sub-dist.: แขวงทุ่งสองห้อง&lt;br&gt;Contact P.: นางสาว จุฑามาศ นุชนนท์&lt;br&gt;Tel.: 088-2495449&lt;br&gt;Urgnt Need: &lt;br&gt;Comm. Type: เคหะชุมชน&lt;br&gt;Housholds: 139&lt;br&gt;DensityTH: หนาแน่นปานกลาง</t>
  </si>
  <si>
    <t>100.582872,13.900309,0</t>
  </si>
  <si>
    <t>นางสาว จุฑามาศ นุชนนท์</t>
  </si>
  <si>
    <t>088-2495449</t>
  </si>
  <si>
    <t>ชุมชนเคหะชุมชนทุ่งสองห้อง 322</t>
  </si>
  <si>
    <t>name: &lt;br&gt;description: &lt;br&gt;Zone: กลุ่มเขตกรุงเทพเหนือ&lt;br&gt;Population: 3052&lt;br&gt;District: เขตหลักสี่&lt;br&gt;Sub-dist.: แขวงทุ่งสองห้อง&lt;br&gt;Contact P.: นาง เรวดี ตะกระจ่าง&lt;br&gt;Tel.: 099-1858689&lt;br&gt;Urgnt Need: &lt;br&gt;Comm. Type: เคหะชุมชน&lt;br&gt;Housholds: 101&lt;br&gt;DensityTH: หนาแน่นปานกลาง</t>
  </si>
  <si>
    <t>100.582762,13.899327,0</t>
  </si>
  <si>
    <t>นาง เรวดี ตะกระจ่าง</t>
  </si>
  <si>
    <t>099-1858689</t>
  </si>
  <si>
    <t>ชุมชนเคหะชุมชนทุ่งสองห้อง 318</t>
  </si>
  <si>
    <t>name: &lt;br&gt;description: &lt;br&gt;Zone: กลุ่มเขตกรุงเทพเหนือ&lt;br&gt;Population: 3530&lt;br&gt;District: เขตหลักสี่&lt;br&gt;Sub-dist.: แขวงทุ่งสองห้อง&lt;br&gt;Contact P.: นาง สมรส เสียงล้ำ&lt;br&gt;Tel.: 092-395-6479&lt;br&gt;Urgnt Need: -ต้องการหน้ากากอนามัย เจลล้างมือแอลกอฮอล์ จำนวน 122 หลังคาเรือน&lt;br&gt;-ต้องการให้มีการพ่นยาฆ่าเชื้อไวรัส&lt;br&gt;Comm. Type: เคหะชุมชน&lt;br&gt;Housholds: 122&lt;br&gt;DensityTH: หนาแน่นปานกลาง</t>
  </si>
  <si>
    <t>100.580525,13.900387,0</t>
  </si>
  <si>
    <t>นาง สมรส เสียงล้ำ</t>
  </si>
  <si>
    <t>092-395-6479</t>
  </si>
  <si>
    <t>-ต้องการหน้ากากอนามัย เจลล้างมือแอลกอฮอล์ จำนวน 122 หลังคาเรือน
-ต้องการให้มีการพ่นยาฆ่าเชื้อไวรัส</t>
  </si>
  <si>
    <t>ชุมชนเคหะชุมชนทุ่งสองห้อง 316</t>
  </si>
  <si>
    <t>name: &lt;br&gt;description: &lt;br&gt;Zone: กลุ่มเขตกรุงเทพเหนือ&lt;br&gt;Population: 3462&lt;br&gt;District: เขตหลักสี่&lt;br&gt;Sub-dist.: แขวงทุ่งสองห้อง&lt;br&gt;Contact P.: นาย ยงยุทธ์ สินพิบูลย์&lt;br&gt;Tel.: 08-1345-2678&lt;br&gt;Urgnt Need: -ต้องการหน้ากากอนามัย แอลกอฮอล์ล้างมือ&lt;br&gt;-ต้องการให้มีการพ่นยาฆ่าเชื้อไวรัส&lt;br&gt;Comm. Type: เคหะชุมชน&lt;br&gt;Housholds: 121&lt;br&gt;DensityTH: หนาแน่นปานกลาง</t>
  </si>
  <si>
    <t>100.581975,13.900792,0</t>
  </si>
  <si>
    <t>นาย ยงยุทธ์ สินพิบูลย์</t>
  </si>
  <si>
    <t>08-1345-2678</t>
  </si>
  <si>
    <t>ชุมชนเคหะชุมชนทุ่งสองห้อง 328</t>
  </si>
  <si>
    <t>name: &lt;br&gt;description: &lt;br&gt;Zone: กลุ่มเขตกรุงเทพเหนือ&lt;br&gt;Population: 2947&lt;br&gt;District: เขตหลักสี่&lt;br&gt;Sub-dist.: แขวงทุ่งสองห้อง&lt;br&gt;Contact P.: นาย พงษ์ชัย งามดี&lt;br&gt;Tel.: 09-0554-2531&lt;br&gt;Urgnt Need: &lt;br&gt;Comm. Type: เคหะชุมชน&lt;br&gt;Housholds: 83&lt;br&gt;DensityTH: หนาแน่นปานกลาง</t>
  </si>
  <si>
    <t>100.585841,13.899983,0</t>
  </si>
  <si>
    <t>นาย พงษ์ชัย งามดี</t>
  </si>
  <si>
    <t>09-0554-2531</t>
  </si>
  <si>
    <t>ชุมชนเคหะชุมชน ทุ่งสองห้อง 302</t>
  </si>
  <si>
    <t>name: &lt;br&gt;description: &lt;br&gt;Zone: กลุ่มเขตกรุงเทพเหนือ&lt;br&gt;Population: 2687&lt;br&gt;District: เขตหลักสี่&lt;br&gt;Sub-dist.: แขวงทุ่งสองห้อง&lt;br&gt;Contact P.: นาง ปิยวรรณ โอกาวะ&lt;br&gt;Tel.: 061-7427343&lt;br&gt;Urgnt Need: &lt;br&gt;Comm. Type: &lt;br&gt;Housholds: &lt;br&gt;DensityTH: หนาแน่นปานกลาง</t>
  </si>
  <si>
    <t>100.57631,13.904035,0</t>
  </si>
  <si>
    <t>นาง ปิยวรรณ โอกาวะ</t>
  </si>
  <si>
    <t>061-7427343</t>
  </si>
  <si>
    <t>ชุมชนเคหะชุมชน ทุ่งสองห้อง 303</t>
  </si>
  <si>
    <t>name: &lt;br&gt;description: &lt;br&gt;Zone: กลุ่มเขตกรุงเทพเหนือ&lt;br&gt;Population: 2938&lt;br&gt;District: เขตหลักสี่&lt;br&gt;Sub-dist.: แขวงทุ่งสองห้อง&lt;br&gt;Contact P.: นาง ไสว ประนมศรี&lt;br&gt;Tel.: 084-5582120&lt;br&gt;Urgnt Need: &lt;br&gt;Comm. Type: &lt;br&gt;Housholds: &lt;br&gt;DensityTH: หนาแน่นปานกลาง</t>
  </si>
  <si>
    <t>100.577498,13.903751,0</t>
  </si>
  <si>
    <t>นาง ไสว ประนมศรี</t>
  </si>
  <si>
    <t>084-5582120</t>
  </si>
  <si>
    <t>ชุมชนเคหะชุมชน ทุ่งสองห้อง 309</t>
  </si>
  <si>
    <t>name: &lt;br&gt;description: &lt;br&gt;Zone: กลุ่มเขตกรุงเทพเหนือ&lt;br&gt;Population: 3348&lt;br&gt;District: เขตหลักสี่&lt;br&gt;Sub-dist.: แขวงทุ่งสองห้อง&lt;br&gt;Contact P.: นาง สําราญ มะลิวัลย์&lt;br&gt;Tel.: 087-718-7945&lt;br&gt;Urgnt Need: &lt;br&gt;Comm. Type: &lt;br&gt;Housholds: &lt;br&gt;DensityTH: หนาแน่นปานกลาง</t>
  </si>
  <si>
    <t>100.578536,13.902193,0</t>
  </si>
  <si>
    <t>นาง สําราญ มะลิวัลย์</t>
  </si>
  <si>
    <t>087-718-7945</t>
  </si>
  <si>
    <t>ชุมชนเคหะชุมชน ทุ่งสองห้อง 310</t>
  </si>
  <si>
    <t>name: &lt;br&gt;description: &lt;br&gt;Zone: กลุ่มเขตกรุงเทพเหนือ&lt;br&gt;Population: 3371&lt;br&gt;District: เขตหลักสี่&lt;br&gt;Sub-dist.: แขวงทุ่งสองห้อง&lt;br&gt;Contact P.: นาย พุฒิพงศ์ คชรินทร์&lt;br&gt;Tel.: 08-1251-3635&lt;br&gt;Urgnt Need: &lt;br&gt;Comm. Type: &lt;br&gt;Housholds: &lt;br&gt;DensityTH: หนาแน่นปานกลาง</t>
  </si>
  <si>
    <t>100.577422,13.901668,0</t>
  </si>
  <si>
    <t>นาย พุฒิพงศ์ คชรินทร์</t>
  </si>
  <si>
    <t>08-1251-3635</t>
  </si>
  <si>
    <t>ชุมชนเคหะชุมชน ทุ่งสองห้อง 312</t>
  </si>
  <si>
    <t>name: &lt;br&gt;description: &lt;br&gt;Zone: กลุ่มเขตกรุงเทพเหนือ&lt;br&gt;Population: 3412&lt;br&gt;District: เขตหลักสี่&lt;br&gt;Sub-dist.: แขวงทุ่งสองห้อง&lt;br&gt;Contact P.: นาง วันเพ็ญ หู้เต็ม&lt;br&gt;Tel.: 06-1667-0179&lt;br&gt;Urgnt Need: &lt;br&gt;Comm. Type: &lt;br&gt;Housholds: &lt;br&gt;DensityTH: หนาแน่นปานกลาง</t>
  </si>
  <si>
    <t>100.581193,13.902193,0</t>
  </si>
  <si>
    <t>นาง วันเพ็ญ หู้เต็ม</t>
  </si>
  <si>
    <t>06-1667-0179</t>
  </si>
  <si>
    <t>ชุมชนเคหะชุมชน ทุ่งสองห้อง 313</t>
  </si>
  <si>
    <t>name: &lt;br&gt;description: &lt;br&gt;Zone: กลุ่มเขตกรุงเทพเหนือ&lt;br&gt;Population: 3457&lt;br&gt;District: เขตหลักสี่&lt;br&gt;Sub-dist.: แขวงทุ่งสองห้อง&lt;br&gt;Contact P.: นาง ดารณี นันทปรีชา&lt;br&gt;Tel.: 08-6568-2409&lt;br&gt;Urgnt Need: &lt;br&gt;Comm. Type: &lt;br&gt;Housholds: &lt;br&gt;DensityTH: หนาแน่นปานกลาง</t>
  </si>
  <si>
    <t>100.582623,13.901382,0</t>
  </si>
  <si>
    <t>นาง ดารณี นันทปรีชา</t>
  </si>
  <si>
    <t>08-6568-2409</t>
  </si>
  <si>
    <t>ชุมชนเคหะชุมชน ทุ่งสองห้อง 315</t>
  </si>
  <si>
    <t>name: &lt;br&gt;description: &lt;br&gt;Zone: กลุ่มเขตกรุงเทพเหนือ&lt;br&gt;Population: 3576&lt;br&gt;District: เขตหลักสี่&lt;br&gt;Sub-dist.: แขวงทุ่งสองห้อง&lt;br&gt;Contact P.: นาง สมร ศรีจันทร์&lt;br&gt;Tel.: 08-1915-3361&lt;br&gt;Urgnt Need: &lt;br&gt;Comm. Type: &lt;br&gt;Housholds: &lt;br&gt;DensityTH: หนาแน่นปานกลาง</t>
  </si>
  <si>
    <t>100.580655,13.901352,0</t>
  </si>
  <si>
    <t>นาง สมร ศรีจันทร์</t>
  </si>
  <si>
    <t>08-1915-3361</t>
  </si>
  <si>
    <t>ชุมชนเคหะชุมชน ทุ่งสองห้อง 319</t>
  </si>
  <si>
    <t>name: &lt;br&gt;description: &lt;br&gt;Zone: กลุ่มเขตกรุงเทพเหนือ&lt;br&gt;Population: 3279&lt;br&gt;District: เขตหลักสี่&lt;br&gt;Sub-dist.: แขวงทุ่งสองห้อง&lt;br&gt;Contact P.: นาย จรัญ กองศรีกุลดิลก&lt;br&gt;Tel.: 089-2133865&lt;br&gt;Urgnt Need: &lt;br&gt;Comm. Type: &lt;br&gt;Housholds: &lt;br&gt;DensityTH: หนาแน่นปานกลาง</t>
  </si>
  <si>
    <t>100.581625,13.899939,0</t>
  </si>
  <si>
    <t>นาย จรัญ กองศรีกุลดิลก</t>
  </si>
  <si>
    <t>089-2133865</t>
  </si>
  <si>
    <t>ชุมชนเคหะชุมชน ทุ่งสองห้อง 321</t>
  </si>
  <si>
    <t>name: &lt;br&gt;description: &lt;br&gt;Zone: กลุ่มเขตกรุงเทพเหนือ&lt;br&gt;Population: 3024&lt;br&gt;District: เขตหลักสี่&lt;br&gt;Sub-dist.: แขวงทุ่งสองห้อง&lt;br&gt;Contact P.: นาย ปรีดา อุสาหะการี&lt;br&gt;Tel.: 081-5514381&lt;br&gt;Urgnt Need: &lt;br&gt;Comm. Type: &lt;br&gt;Housholds: &lt;br&gt;DensityTH: หนาแน่นปานกลาง</t>
  </si>
  <si>
    <t>100.583794,13.899517,0</t>
  </si>
  <si>
    <t>นาย ปรีดา อุสาหะการี</t>
  </si>
  <si>
    <t>081-5514381</t>
  </si>
  <si>
    <t>ชุมชนเคหะชุมชน ทุ่งสองห้อง 323</t>
  </si>
  <si>
    <t>name: &lt;br&gt;description: &lt;br&gt;Zone: กลุ่มเขตกรุงเทพเหนือ&lt;br&gt;Population: 2787&lt;br&gt;District: เขตหลักสี่&lt;br&gt;Sub-dist.: แขวงทุ่งสองห้อง&lt;br&gt;Contact P.: นาง เกสรา พลนา&lt;br&gt;Tel.: 097-2599019&lt;br&gt;Urgnt Need: &lt;br&gt;Comm. Type: &lt;br&gt;Housholds: &lt;br&gt;DensityTH: หนาแน่นปานกลาง</t>
  </si>
  <si>
    <t>100.583939,13.898657,0</t>
  </si>
  <si>
    <t>นาง เกสรา พลนา</t>
  </si>
  <si>
    <t>097-2599019</t>
  </si>
  <si>
    <t>ชุมชนเคหะชุมชน ทุ่งสองห้อง 324</t>
  </si>
  <si>
    <t>name: &lt;br&gt;description: &lt;br&gt;Zone: กลุ่มเขตกรุงเทพเหนือ&lt;br&gt;Population: 2473&lt;br&gt;District: เขตหลักสี่&lt;br&gt;Sub-dist.: แขวงทุ่งสองห้อง&lt;br&gt;Contact P.: นาย สิริศักดิ์ เสน่หา&lt;br&gt;Tel.: 081-3161517&lt;br&gt;Urgnt Need: &lt;br&gt;Comm. Type: &lt;br&gt;Housholds: &lt;br&gt;DensityTH: หนาแน่นปานกลาง</t>
  </si>
  <si>
    <t>100.584865,13.898035,0</t>
  </si>
  <si>
    <t>นาย สิริศักดิ์ เสน่หา</t>
  </si>
  <si>
    <t>081-3161517</t>
  </si>
  <si>
    <t>ชุมชนเคหะชุมชน ทุ่งสองห้อง 327</t>
  </si>
  <si>
    <t>name: &lt;br&gt;description: &lt;br&gt;Zone: กลุ่มเขตกรุงเทพเหนือ&lt;br&gt;Population: 3138&lt;br&gt;District: เขตหลักสี่&lt;br&gt;Sub-dist.: แขวงทุ่งสองห้อง&lt;br&gt;Contact P.: นางสาว สุธาสินี เกษสุวรรณ์&lt;br&gt;Tel.: 094-8601456&lt;br&gt;Urgnt Need: &lt;br&gt;Comm. Type: &lt;br&gt;Housholds: &lt;br&gt;DensityTH: หนาแน่นปานกลาง</t>
  </si>
  <si>
    <t>100.58439,13.899791,0</t>
  </si>
  <si>
    <t>นางสาว สุธาสินี เกษสุวรรณ์</t>
  </si>
  <si>
    <t>094-8601456</t>
  </si>
  <si>
    <t>ชุมชนเคหะชุมชน ทุ่งสองห้อง 329</t>
  </si>
  <si>
    <t>name: &lt;br&gt;description: &lt;br&gt;Zone: กลุ่มเขตกรุงเทพเหนือ&lt;br&gt;Population: 2487&lt;br&gt;District: เขตหลักสี่&lt;br&gt;Sub-dist.: แขวงทุ่งสองห้อง&lt;br&gt;Contact P.: นาง ศิริวรรณ รุ่งพงศ์วาณิช&lt;br&gt;Tel.: 08-9188-0400&lt;br&gt;Urgnt Need: &lt;br&gt;Comm. Type: &lt;br&gt;Housholds: &lt;br&gt;DensityTH: หนาแน่นปานกลาง</t>
  </si>
  <si>
    <t>100.585359,13.898897,0</t>
  </si>
  <si>
    <t>นาง ศิริวรรณ รุ่งพงศ์วาณิช</t>
  </si>
  <si>
    <t>08-9188-0400</t>
  </si>
  <si>
    <t>ชุมชนเคหะชุมชน ทุ่งสองห้อง 330</t>
  </si>
  <si>
    <t>name: &lt;br&gt;description: &lt;br&gt;Zone: กลุ่มเขตกรุงเทพเหนือ&lt;br&gt;Population: 2113&lt;br&gt;District: เขตหลักสี่&lt;br&gt;Sub-dist.: แขวงทุ่งสองห้อง&lt;br&gt;Contact P.: นาง สุนันท์ มาลาศรี&lt;br&gt;Tel.: 08-5355-0510&lt;br&gt;Urgnt Need: &lt;br&gt;Comm. Type: &lt;br&gt;Housholds: &lt;br&gt;DensityTH: หนาแน่นปานกลาง</t>
  </si>
  <si>
    <t>100.586695,13.899051,0</t>
  </si>
  <si>
    <t>นาง สุนันท์ มาลาศรี</t>
  </si>
  <si>
    <t>08-5355-0510</t>
  </si>
  <si>
    <t>ชุมชนไทรงาม</t>
  </si>
  <si>
    <t>name: &lt;br&gt;description: &lt;br&gt;Zone: กลุ่มเขตกรุงเทพเหนือ&lt;br&gt;Population: 3097&lt;br&gt;District: เขตหลักสี่&lt;br&gt;Sub-dist.: แขวงทุ่งสองห้อง&lt;br&gt;Contact P.: นาง มณีรัตน์ นุชเถื่อน&lt;br&gt;Tel.: 089-005-8239&lt;br&gt;Urgnt Need: &lt;br&gt;Comm. Type: ชุมชนแออัด&lt;br&gt;Housholds: 39&lt;br&gt;DensityTH: หนาแน่นปานกลาง</t>
  </si>
  <si>
    <t>100.56022,13.895381,0</t>
  </si>
  <si>
    <t>นาง มณีรัตน์ นุชเถื่อน</t>
  </si>
  <si>
    <t>089-005-8239</t>
  </si>
  <si>
    <t>ชุมชนเปรมสุขสันต์</t>
  </si>
  <si>
    <t>name: &lt;br&gt;description: &lt;br&gt;Zone: กลุ่มเขตกรุงเทพเหนือ&lt;br&gt;Population: 1981&lt;br&gt;District: เขตหลักสี่&lt;br&gt;Sub-dist.: แขวงตลาดบางเขน&lt;br&gt;Contact P.: นาย มานะ บํารุงศักดิ์&lt;br&gt;Tel.: 061-113-7236&lt;br&gt;Urgnt Need: &lt;br&gt;Comm. Type: ชุมชนแออัด&lt;br&gt;Housholds: 184&lt;br&gt;DensityTH: หนาแน่นน้อย</t>
  </si>
  <si>
    <t>100.575264,13.876444,0</t>
  </si>
  <si>
    <t>นาย มานะ บํารุงศักดิ์</t>
  </si>
  <si>
    <t>061-113-7236</t>
  </si>
  <si>
    <t>ชุมชนหลังแฟลตร่วมพัฒนา</t>
  </si>
  <si>
    <t>name: &lt;br&gt;description: &lt;br&gt;Zone: กลุ่มเขตกรุงเทพเหนือ&lt;br&gt;Population: 1002&lt;br&gt;District: เขตหลักสี่&lt;br&gt;Sub-dist.: แขวงตลาดบางเขน&lt;br&gt;Contact P.: นาย ไพรัช ชะบางบอน&lt;br&gt;Tel.: 081-492-5807&lt;br&gt;Urgnt Need: &lt;br&gt;Comm. Type: ชุมชนแออัด&lt;br&gt;Housholds: 120&lt;br&gt;DensityTH: หนาแน่นน้อย</t>
  </si>
  <si>
    <t>100.569407,13.865808,0</t>
  </si>
  <si>
    <t>นาย ไพรัช ชะบางบอน</t>
  </si>
  <si>
    <t>081-492-5807</t>
  </si>
  <si>
    <t>ชุมชนอยู่ดีมีสุขร่วมใจ</t>
  </si>
  <si>
    <t>name: &lt;br&gt;description: &lt;br&gt;Zone: กลุ่มเขตกรุงเทพเหนือ&lt;br&gt;Population: 2892&lt;br&gt;District: เขตหลักสี่&lt;br&gt;Sub-dist.: แขวงตลาดบางเขน&lt;br&gt;Contact P.: นาง ไพบูลย์ ทับสายทอง&lt;br&gt;Tel.: 081-558-0013&lt;br&gt;Urgnt Need: &lt;br&gt;Comm. Type: ชุมชนแออัด&lt;br&gt;Housholds: 91&lt;br&gt;DensityTH: หนาแน่นปานกลาง</t>
  </si>
  <si>
    <t>100.58236,13.888703,0</t>
  </si>
  <si>
    <t>นาง ไพบูลย์ ทับสายทอง</t>
  </si>
  <si>
    <t>081-558-0013</t>
  </si>
  <si>
    <t>ชุมชนเมตตาพหลโยธิน 50</t>
  </si>
  <si>
    <t>name: &lt;br&gt;description: &lt;br&gt;Zone: กลุ่มเขตกรุงเทพเหนือ&lt;br&gt;Population: 2285&lt;br&gt;District: เขตสายไหม&lt;br&gt;Sub-dist.: แขวงคลองถนน&lt;br&gt;Contact P.: นาย ปัญญา วิสัยบุญ&lt;br&gt;Tel.: 08-5045-1597&lt;br&gt;Urgnt Need: ขาดแคลนเจลล้างมือและหน้ากากอนามัย&lt;br&gt;Comm. Type: ชุมชนเมือง&lt;br&gt;Housholds: 117&lt;br&gt;DensityTH: หนาแน่นปานกลาง</t>
  </si>
  <si>
    <t>100.612328,13.887844,0</t>
  </si>
  <si>
    <t>เขตสายไหม</t>
  </si>
  <si>
    <t>แขวงคลองถนน</t>
  </si>
  <si>
    <t>นาย ปัญญา วิสัยบุญ</t>
  </si>
  <si>
    <t>08-5045-1597</t>
  </si>
  <si>
    <t>ชุมชนกรุณาพัฒนา</t>
  </si>
  <si>
    <t>name: &lt;br&gt;description: &lt;br&gt;Zone: กลุ่มเขตกรุงเทพเหนือ&lt;br&gt;Population: 2240&lt;br&gt;District: เขตสายไหม&lt;br&gt;Sub-dist.: แขวงคลองถนน&lt;br&gt;Contact P.: นาง บุญเรือน ส่งเสริม&lt;br&gt;Tel.: 08-6026-5090&lt;br&gt;Urgnt Need: ขาดแคลนเจลล้างมือและหน้ากากอนามัย&lt;br&gt;Comm. Type: ชุมชนเมือง&lt;br&gt;Housholds: 91&lt;br&gt;DensityTH: หนาแน่นปานกลาง</t>
  </si>
  <si>
    <t>100.61743,13.887097,0</t>
  </si>
  <si>
    <t>นาง บุญเรือน ส่งเสริม</t>
  </si>
  <si>
    <t>08-6026-5090</t>
  </si>
  <si>
    <t>ชุมชนทองอยู่ร่วมใจ</t>
  </si>
  <si>
    <t>name: &lt;br&gt;description: &lt;br&gt;Zone: กลุ่มเขตกรุงเทพเหนือ&lt;br&gt;Population: 1616&lt;br&gt;District: เขตสายไหม&lt;br&gt;Sub-dist.: แขวงคลองถนน&lt;br&gt;Contact P.: นาย สุรพล คงปลอดเคราะห์&lt;br&gt;Tel.: 08-1495-8697&lt;br&gt;Urgnt Need: ต้องการยาฆ่าเชื้อ&lt;br&gt;Comm. Type: ชุมชนเมือง&lt;br&gt;Housholds: 65&lt;br&gt;DensityTH: หนาแน่นน้อย</t>
  </si>
  <si>
    <t>100.613466,13.894004,0</t>
  </si>
  <si>
    <t>นาย สุรพล คงปลอดเคราะห์</t>
  </si>
  <si>
    <t>08-1495-8697</t>
  </si>
  <si>
    <t>ชุมชนซอยทหารอากาศ</t>
  </si>
  <si>
    <t>name: &lt;br&gt;description: &lt;br&gt;Zone: กลุ่มเขตกรุงเทพเหนือ&lt;br&gt;Population: 2195&lt;br&gt;District: เขตสายไหม&lt;br&gt;Sub-dist.: แขวงคลองถนน&lt;br&gt;Contact P.: นาง ดารุณี อ่างแก้ว&lt;br&gt;Tel.: 08-9480-4812&lt;br&gt;Urgnt Need: &lt;br&gt;Comm. Type: ชุมชนเมือง&lt;br&gt;Housholds: 260&lt;br&gt;DensityTH: หนาแน่นปานกลาง</t>
  </si>
  <si>
    <t>100.611735,13.896091,0</t>
  </si>
  <si>
    <t>นาง ดารุณี อ่างแก้ว</t>
  </si>
  <si>
    <t>08-9480-4812</t>
  </si>
  <si>
    <t>name: &lt;br&gt;description: &lt;br&gt;Zone: กลุ่มเขตกรุงเทพเหนือ&lt;br&gt;Population: 2219&lt;br&gt;District: เขตสายไหม&lt;br&gt;Sub-dist.: แขวงคลองถนน&lt;br&gt;Contact P.: นาย วรพงศ์ โชวพิทักษ์วัฒนา&lt;br&gt;Tel.: 089-676-7708&lt;br&gt;Urgnt Need: ต้องการหน้ากากอนามัยและเจลล้างมือ&lt;br&gt;Comm. Type: ชุมชนเมือง&lt;br&gt;Housholds: 228&lt;br&gt;DensityTH: หนาแน่นปานกลาง</t>
  </si>
  <si>
    <t>100.616873,13.898227,0</t>
  </si>
  <si>
    <t>ชุมชน กสบ. หมู่ 5</t>
  </si>
  <si>
    <t>name: &lt;br&gt;description: &lt;br&gt;Zone: กลุ่มเขตกรุงเทพเหนือ&lt;br&gt;Population: 1519&lt;br&gt;District: เขตสายไหม&lt;br&gt;Sub-dist.: แขวงคลองถนน&lt;br&gt;Contact P.: นาย เอกภพ เหลืองประเสริฐ&lt;br&gt;Tel.: 08-9769-7378&lt;br&gt;Urgnt Need: ขาดแคลนเจลล้างมือและหน้ากากอนามัย&lt;br&gt;Comm. Type: ชุมชนแออัด&lt;br&gt;Housholds: 215&lt;br&gt;DensityTH: หนาแน่นน้อย</t>
  </si>
  <si>
    <t>100.620372,13.904215,0</t>
  </si>
  <si>
    <t>นาย เอกภพ เหลืองประเสริฐ</t>
  </si>
  <si>
    <t>08-9769-7378</t>
  </si>
  <si>
    <t>ชุมชนหมู่บ้านเพิ่มสิน 1-2</t>
  </si>
  <si>
    <t>name: &lt;br&gt;description: &lt;br&gt;Zone: กลุ่มเขตกรุงเทพเหนือ&lt;br&gt;Population: 1073&lt;br&gt;District: เขตสายไหม&lt;br&gt;Sub-dist.: แขวงคลองถนน&lt;br&gt;Contact P.: นาง กฤษณา จึงเจริญ&lt;br&gt;Tel.: 08-4451-2150&lt;br&gt;Urgnt Need: &lt;br&gt;Comm. Type: &lt;br&gt;Housholds: &lt;br&gt;DensityTH: หนาแน่นน้อย</t>
  </si>
  <si>
    <t>100.624473,13.900749,0</t>
  </si>
  <si>
    <t>นาง กฤษณา จึงเจริญ</t>
  </si>
  <si>
    <t>08-4451-2150</t>
  </si>
  <si>
    <t>ชุมชนวัดลุ่มเจริญศรัทธา</t>
  </si>
  <si>
    <t>name: &lt;br&gt;description: &lt;br&gt;Zone: กลุ่มเขตกรุงเทพเหนือ&lt;br&gt;Population: 1869&lt;br&gt;District: เขตสายไหม&lt;br&gt;Sub-dist.: แขวงคลองถนน&lt;br&gt;Contact P.: นาย มนูญ ทองนุ่ม&lt;br&gt;Tel.: 09-8434-1635&lt;br&gt;Urgnt Need: &lt;br&gt;Comm. Type: ชุมชนเมือง&lt;br&gt;Housholds: &lt;br&gt;DensityTH: หนาแน่นน้อย</t>
  </si>
  <si>
    <t>100.632039,13.900791,0</t>
  </si>
  <si>
    <t>นาย มนูญ ทองนุ่ม</t>
  </si>
  <si>
    <t>09-8434-1635</t>
  </si>
  <si>
    <t>ชุมชนหมู่บ้านพัฒนา หมู่ 3</t>
  </si>
  <si>
    <t>name: &lt;br&gt;description: &lt;br&gt;Zone: กลุ่มเขตกรุงเทพเหนือ&lt;br&gt;Population: 1628&lt;br&gt;District: เขตสายไหม&lt;br&gt;Sub-dist.: แขวงสายไหม&lt;br&gt;Contact P.: นาย สุรินทร์ จันทร์แสงสี&lt;br&gt;Tel.: 08-6165-2864&lt;br&gt;Urgnt Need: ขาดแคลนเจลล้างมือและหน้ากากอนามัย&lt;br&gt;Comm. Type: &lt;br&gt;Housholds: &lt;br&gt;DensityTH: หนาแน่นน้อย</t>
  </si>
  <si>
    <t>100.644257,13.901392,0</t>
  </si>
  <si>
    <t>แขวงสายไหม</t>
  </si>
  <si>
    <t>นาย สุรินทร์ จันทร์แสงสี</t>
  </si>
  <si>
    <t>08-6165-2864</t>
  </si>
  <si>
    <t>ชุมชนพรพระร่วงพัฒนา</t>
  </si>
  <si>
    <t>name: &lt;br&gt;description: &lt;br&gt;Zone: กลุ่มเขตกรุงเทพเหนือ&lt;br&gt;Population: 1725&lt;br&gt;District: เขตสายไหม&lt;br&gt;Sub-dist.: แขวงออเงิน&lt;br&gt;Contact P.: นางสาว สุดสวาท พลับพลึง&lt;br&gt;Tel.: 06-5002-1273&lt;br&gt;Urgnt Need: ขาดแคลนเจลล้างมือและหน้ากากอนามัย&lt;br&gt;Comm. Type: ชุมชนชานเมือง&lt;br&gt;Housholds: 74&lt;br&gt;DensityTH: หนาแน่นน้อย</t>
  </si>
  <si>
    <t>100.661561,13.891577,0</t>
  </si>
  <si>
    <t>แขวงออเงิน</t>
  </si>
  <si>
    <t>นางสาว สุดสวาท พลับพลึง</t>
  </si>
  <si>
    <t>06-5002-1273</t>
  </si>
  <si>
    <t>ชุมชนสหชุมชนโครงการ 1</t>
  </si>
  <si>
    <t>name: &lt;br&gt;description: &lt;br&gt;Zone: กลุ่มเขตกรุงเทพเหนือ&lt;br&gt;Population: 651&lt;br&gt;District: เขตสายไหม&lt;br&gt;Sub-dist.: แขวงออเงิน&lt;br&gt;Contact P.: นาง สุมล บุญยืน&lt;br&gt;Tel.: 09-8432-5409&lt;br&gt;Urgnt Need: ขาดแคลนเจลล้างมือและหน้ากากอนามัย&lt;br&gt;Comm. Type: ชุมชนชานเมือง&lt;br&gt;Housholds: 53&lt;br&gt;DensityTH: หนาแน่นน้อย</t>
  </si>
  <si>
    <t>100.667158,13.887642,0</t>
  </si>
  <si>
    <t>นาง สุมล บุญยืน</t>
  </si>
  <si>
    <t>09-8432-5409</t>
  </si>
  <si>
    <t>ชุมชนรวมใจสามัคคี (หนองผักชี)</t>
  </si>
  <si>
    <t>name: &lt;br&gt;description: &lt;br&gt;Zone: กลุ่มเขตกรุงเทพเหนือ&lt;br&gt;Population: 2031&lt;br&gt;District: เขตสายไหม&lt;br&gt;Sub-dist.: แขวงคลองถนน&lt;br&gt;Contact P.: ร.ต. ธรา ธูปะเตมีย์&lt;br&gt;Tel.: 08-1375-4460&lt;br&gt;Urgnt Need: ขาดแคลนเจลล้างมือและหน้ากากอนามัย&lt;br&gt;Comm. Type: ชุมชนแออัด&lt;br&gt;Housholds: 152&lt;br&gt;DensityTH: หนาแน่นปานกลาง</t>
  </si>
  <si>
    <t>100.628697,13.886211,0</t>
  </si>
  <si>
    <t>ร.ต. ธรา ธูปะเตมีย์</t>
  </si>
  <si>
    <t>08-1375-4460</t>
  </si>
  <si>
    <t>ชุมชนหมู่บ้านพัฒนา หมู่ 2</t>
  </si>
  <si>
    <t>name: &lt;br&gt;description: &lt;br&gt;Zone: กลุ่มเขตกรุงเทพเหนือ&lt;br&gt;Population: 2014&lt;br&gt;District: เขตสายไหม&lt;br&gt;Sub-dist.: แขวงคลองถนน&lt;br&gt;Contact P.: นาย นิรันดร์ เกแง้ว&lt;br&gt;Tel.: 08-1867-6936&lt;br&gt;Urgnt Need: ขาดแคลนเจลล้างมือและหน้ากากอนามัย&lt;br&gt;Comm. Type: &lt;br&gt;Housholds: &lt;br&gt;DensityTH: หนาแน่นปานกลาง</t>
  </si>
  <si>
    <t>100.629004,13.907026,0</t>
  </si>
  <si>
    <t>นาย นิรันดร์ เกแง้ว</t>
  </si>
  <si>
    <t>08-1867-6936</t>
  </si>
  <si>
    <t>ชุมชนวัดหนองใหญ่</t>
  </si>
  <si>
    <t>name: &lt;br&gt;description: &lt;br&gt;Zone: กลุ่มเขตกรุงเทพเหนือ&lt;br&gt;Population: 2014&lt;br&gt;District: เขตสายไหม&lt;br&gt;Sub-dist.: แขวงออเงิน&lt;br&gt;Contact P.: ร.ต.ต. สมัคร พรมนิล&lt;br&gt;Tel.: 08-1902-8592&lt;br&gt;Urgnt Need: ขาดแคลนเจลล้างมือและหน้ากากอนามัย&lt;br&gt;Comm. Type: ชุมชนชานเมือง&lt;br&gt;Housholds: 81&lt;br&gt;DensityTH: หนาแน่นปานกลาง</t>
  </si>
  <si>
    <t>100.676434,13.913853,0</t>
  </si>
  <si>
    <t>ร.ต.ต. สมัคร พรมนิล</t>
  </si>
  <si>
    <t>08-1902-8592</t>
  </si>
  <si>
    <t>ชุมชนเคหะรัชดา-ออเงิน</t>
  </si>
  <si>
    <t>name: &lt;br&gt;description: &lt;br&gt;Zone: กลุ่มเขตกรุงเทพเหนือ&lt;br&gt;Population: 1845&lt;br&gt;District: เขตสายไหม&lt;br&gt;Sub-dist.: แขวงออเงิน&lt;br&gt;Contact P.: นาง ยุพิน บรรพชาติ&lt;br&gt;Tel.: 08-3008-9108&lt;br&gt;Urgnt Need: ขาดแคลนเจลล้างมือและหน้ากากอนามัย&lt;br&gt;Comm. Type: ชุมชนชานเมือง&lt;br&gt;Housholds: 83&lt;br&gt;DensityTH: หนาแน่นน้อย</t>
  </si>
  <si>
    <t>100.674962,13.91194,0</t>
  </si>
  <si>
    <t>นาง ยุพิน บรรพชาติ</t>
  </si>
  <si>
    <t>08-3008-9108</t>
  </si>
  <si>
    <t>ชุมชนรวมมิตรสัมพันธ์ (ซอยเธียรสวน 1)</t>
  </si>
  <si>
    <t>name: &lt;br&gt;description: &lt;br&gt;Zone: กลุ่มเขตกรุงเทพเหนือ&lt;br&gt;Population: 2255&lt;br&gt;District: เขตสายไหม&lt;br&gt;Sub-dist.: แขวงคลองถนน&lt;br&gt;Contact P.: นาย เฉลิม สังข์ประไพ&lt;br&gt;Tel.: 08-1281-3750&lt;br&gt;Urgnt Need: ขาดแคลนเจลล้างมือและหน้ากากอนามัย&lt;br&gt;Comm. Type: ชุมชนเมือง&lt;br&gt;Housholds: 168&lt;br&gt;DensityTH: หนาแน่นปานกลาง</t>
  </si>
  <si>
    <t>100.635282,13.890957,0</t>
  </si>
  <si>
    <t>นาย เฉลิม สังข์ประไพ</t>
  </si>
  <si>
    <t>08-1281-3750</t>
  </si>
  <si>
    <t>ชุมชนหมู่บ้านพัฒนา หมู่ 1</t>
  </si>
  <si>
    <t>name: &lt;br&gt;description: &lt;br&gt;Zone: กลุ่มเขตกรุงเทพเหนือ&lt;br&gt;Population: 1532&lt;br&gt;District: เขตสายไหม&lt;br&gt;Sub-dist.: แขวงสายไหม&lt;br&gt;Contact P.: นาย สุภาพ เขียวอ่อน&lt;br&gt;Tel.: 08-5510-6675&lt;br&gt;Urgnt Need: &lt;br&gt;Comm. Type: &lt;br&gt;Housholds: &lt;br&gt;DensityTH: หนาแน่นน้อย</t>
  </si>
  <si>
    <t>100.635535,13.915576,0</t>
  </si>
  <si>
    <t>นาย สุภาพ เขียวอ่อน</t>
  </si>
  <si>
    <t>08-5510-6675</t>
  </si>
  <si>
    <t>ชุมชนเพิ่มสิน (ซอยถมยาสามัคคี)</t>
  </si>
  <si>
    <t>name: &lt;br&gt;description: &lt;br&gt;Zone: กลุ่มเขตกรุงเทพเหนือ&lt;br&gt;Population: 1990&lt;br&gt;District: เขตสายไหม&lt;br&gt;Sub-dist.: แขวงคลองถนน&lt;br&gt;Contact P.: นาย อํานวย ปิ่นวรสาร&lt;br&gt;Tel.: 08-1987-4130&lt;br&gt;Urgnt Need: ขาดแคลนเจลล้างมือและหน้ากากอนามัย&lt;br&gt;Comm. Type: ชุมชนเมือง&lt;br&gt;Housholds: 165&lt;br&gt;DensityTH: หนาแน่นน้อย</t>
  </si>
  <si>
    <t>100.639947,13.894365,0</t>
  </si>
  <si>
    <t>นาย อํานวย ปิ่นวรสาร</t>
  </si>
  <si>
    <t>08-1987-4130</t>
  </si>
  <si>
    <t>ชุมชนเธียรสวนพัฒนา 33</t>
  </si>
  <si>
    <t>name: &lt;br&gt;description: &lt;br&gt;Zone: กลุ่มเขตกรุงเทพเหนือ&lt;br&gt;Population: 1833&lt;br&gt;District: เขตสายไหม&lt;br&gt;Sub-dist.: แขวงคลองถนน&lt;br&gt;Contact P.: นาย กฤษฏ์ สุวัฑฒนะ&lt;br&gt;Tel.: 09-4923-1111&lt;br&gt;Urgnt Need: &lt;br&gt;Comm. Type: ชุมชนเมือง&lt;br&gt;Housholds: 250&lt;br&gt;DensityTH: หนาแน่นน้อย</t>
  </si>
  <si>
    <t>100.639234,13.895463,0</t>
  </si>
  <si>
    <t>นาย กฤษฏ์ สุวัฑฒนะ</t>
  </si>
  <si>
    <t>09-4923-1111</t>
  </si>
  <si>
    <t>ชุมชนการเคหะพรพระร่วงประสิทธิ์</t>
  </si>
  <si>
    <t>name: &lt;br&gt;description: &lt;br&gt;Zone: กลุ่มเขตกรุงเทพเหนือ&lt;br&gt;Population: 1652&lt;br&gt;District: เขตสายไหม&lt;br&gt;Sub-dist.: แขวงออเงิน&lt;br&gt;Contact P.: นาย ธนพล สายเนตรงาม&lt;br&gt;Tel.: 08-9552-9674&lt;br&gt;Urgnt Need: ขาดแคลนเจลล้างมือและหน้ากากอนามัย&lt;br&gt;Comm. Type: เคหะชุมชน&lt;br&gt;Housholds: 317&lt;br&gt;DensityTH: หนาแน่นน้อย</t>
  </si>
  <si>
    <t>100.660112,13.88542,0</t>
  </si>
  <si>
    <t>นาย ธนพล สายเนตรงาม</t>
  </si>
  <si>
    <t>08-9552-9674</t>
  </si>
  <si>
    <t>ชุมชนประชานุกูล</t>
  </si>
  <si>
    <t>name: &lt;br&gt;description: &lt;br&gt;Zone: กลุ่มเขตกรุงเทพเหนือ&lt;br&gt;Population: 2316&lt;br&gt;District: เขตสายไหม&lt;br&gt;Sub-dist.: แขวงสายไหม&lt;br&gt;Contact P.: น.อ. หญิงสุขใจ ขําสนิท&lt;br&gt;Tel.: 08-9118-4609&lt;br&gt;Urgnt Need: &lt;br&gt;Comm. Type: ชุมชนชานเมือง&lt;br&gt;Housholds: 335&lt;br&gt;DensityTH: หนาแน่นปานกลาง</t>
  </si>
  <si>
    <t>100.634995,13.91815,0</t>
  </si>
  <si>
    <t>น.อ. หญิงสุขใจ ขําสนิท</t>
  </si>
  <si>
    <t>08-9118-4609</t>
  </si>
  <si>
    <t>ชุมชนสายไหมพัฒนา</t>
  </si>
  <si>
    <t>name: &lt;br&gt;description: &lt;br&gt;Zone: กลุ่มเขตกรุงเทพเหนือ&lt;br&gt;Population: 1224&lt;br&gt;District: เขตสายไหม&lt;br&gt;Sub-dist.: แขวงสายไหม&lt;br&gt;Contact P.: นาย อํานวย อุ่มบางตลาด&lt;br&gt;Tel.: 08-6322-6588&lt;br&gt;Urgnt Need: ขาดแคลนเจลล้างมือและหน้ากากอนามัย&lt;br&gt;Comm. Type: ชุมชนชานเมือง&lt;br&gt;Housholds: 215&lt;br&gt;DensityTH: หนาแน่นน้อย</t>
  </si>
  <si>
    <t>100.639763,13.931817,0</t>
  </si>
  <si>
    <t>นาย อํานวย อุ่มบางตลาด</t>
  </si>
  <si>
    <t>08-6322-6588</t>
  </si>
  <si>
    <t>ชุมชนใจรัก</t>
  </si>
  <si>
    <t>name: &lt;br&gt;description: &lt;br&gt;Zone: กลุ่มเขตกรุงเทพเหนือ&lt;br&gt;Population: 1876&lt;br&gt;District: เขตสายไหม&lt;br&gt;Sub-dist.: แขวงคลองถนน&lt;br&gt;Contact P.: นาย สุรชัย ศรีแก้ว&lt;br&gt;Tel.: 09-2993-5583&lt;br&gt;Urgnt Need: &lt;br&gt;Comm. Type: ชุมชนเมือง&lt;br&gt;Housholds: 228&lt;br&gt;DensityTH: หนาแน่นน้อย</t>
  </si>
  <si>
    <t>100.610729,13.894454,0</t>
  </si>
  <si>
    <t>นาย สุรชัย ศรีแก้ว</t>
  </si>
  <si>
    <t>09-2993-5583</t>
  </si>
  <si>
    <t>ชุมชนวัชรพล 3</t>
  </si>
  <si>
    <t>name: &lt;br&gt;description: &lt;br&gt;Zone: กลุ่มเขตกรุงเทพเหนือ&lt;br&gt;Population: 747&lt;br&gt;District: เขตสายไหม&lt;br&gt;Sub-dist.: แขวงออเงิน&lt;br&gt;Contact P.: นาย ทศพร วงศ์ทองชูสกุล&lt;br&gt;Tel.: 08-7906-6192&lt;br&gt;Urgnt Need: ขาดแคลนเจลล้างมือและหน้ากากอนามัย&lt;br&gt;Comm. Type: เคหะชุมชน&lt;br&gt;Housholds: 450&lt;br&gt;DensityTH: หนาแน่นน้อย</t>
  </si>
  <si>
    <t>100.68694,13.88861,0</t>
  </si>
  <si>
    <t>นาย ทศพร วงศ์ทองชูสกุล</t>
  </si>
  <si>
    <t>08-7906-6192</t>
  </si>
  <si>
    <t>ชุมชนวัดเทพลีลา</t>
  </si>
  <si>
    <t>name: &lt;br&gt;description: &lt;br&gt;Zone: กลุ่มเขตกรุงเทพกลาง&lt;br&gt;Population: 3782&lt;br&gt;District: เขตวังทองหลาง&lt;br&gt;Sub-dist.: แขวงพลับพลา&lt;br&gt;Contact P.: นาย ไพรัช ใยมงคล&lt;br&gt;Tel.: 08-6899-0904&lt;br&gt;Urgnt Need: -ต้องการเจลล้างมือ&lt;br&gt;-ต้องการอาหารแห้ง ข้าวสาร น้ำดื่ม&lt;br&gt;-ต้องการตู้พ่นยาฆ่าเชื้อ&lt;br&gt;Comm. Type: ชุมชนแออัด&lt;br&gt;Housholds: 204&lt;br&gt;DensityTH: หนาแน่นปานกลาง</t>
  </si>
  <si>
    <t>100.611426,13.759535,0</t>
  </si>
  <si>
    <t>เขตวังทองหลาง</t>
  </si>
  <si>
    <t>แขวงพลับพลา</t>
  </si>
  <si>
    <t>นาย ไพรัช ใยมงคล</t>
  </si>
  <si>
    <t>08-6899-0904</t>
  </si>
  <si>
    <t>ชุมชนทรัพย์สินใหม่</t>
  </si>
  <si>
    <t>name: &lt;br&gt;description: &lt;br&gt;Zone: กลุ่มเขตกรุงเทพกลาง&lt;br&gt;Population: 3127&lt;br&gt;District: เขตวังทองหลาง&lt;br&gt;Sub-dist.: แขวงพลับพลา&lt;br&gt;Contact P.: นาย สุรศักดิ์ อมรสรวง&lt;br&gt;Tel.: 085-318-1842&lt;br&gt;Urgnt Need: -ต้องการเจลล้างมือ น้ำยาฆ่าเชื้อ และหน้ากากอนามัย&lt;br&gt;-ต้องการอาหารแห้ง&lt;br&gt;Comm. Type: ชุมชนแออัด&lt;br&gt;Housholds: 384&lt;br&gt;DensityTH: หนาแน่นปานกลาง</t>
  </si>
  <si>
    <t>100.627819,13.771873,0</t>
  </si>
  <si>
    <t>นาย สุรศักดิ์ อมรสรวง</t>
  </si>
  <si>
    <t>085-318-1842</t>
  </si>
  <si>
    <t>ชุมชนไดร์ฟอิน</t>
  </si>
  <si>
    <t>name: &lt;br&gt;description: &lt;br&gt;Zone: กลุ่มเขตกรุงเทพกลาง&lt;br&gt;Population: 4303&lt;br&gt;District: เขตวังทองหลาง&lt;br&gt;Sub-dist.: แขวงคลองเจ้าคุณสิงห์&lt;br&gt;Contact P.: นาง เจริญ ศรีวิเชียร&lt;br&gt;Tel.: 08-4335-3458&lt;br&gt;Urgnt Need: -ต้องการเจลล้างมือและน้ำยาฆ่าเชื้อ&lt;br&gt;-ต้องการอาหารแห้ง ข้าวสาร น้ำปลา พริกแห้ง&lt;br&gt;-ต้องการเครื่องตรวจวัดอุณหภูมิ&lt;br&gt;-ต้องการตู้พ่นยาฆ่าเชื้อ&lt;br&gt;Comm. Type: ชุมชนแออัด&lt;br&gt;Housholds: 57&lt;br&gt;DensityTH: หนาแน่นมาก</t>
  </si>
  <si>
    <t>100.617298,13.785129,0</t>
  </si>
  <si>
    <t>แขวงคลองเจ้าคุณสิงห์</t>
  </si>
  <si>
    <t>นาง เจริญ ศรีวิเชียร</t>
  </si>
  <si>
    <t>08-4335-3458</t>
  </si>
  <si>
    <t>ชุมชนจันทราสุข</t>
  </si>
  <si>
    <t>name: &lt;br&gt;description: &lt;br&gt;Zone: กลุ่มเขตกรุงเทพกลาง&lt;br&gt;Population: 4420&lt;br&gt;District: เขตวังทองหลาง&lt;br&gt;Sub-dist.: แขวงคลองเจ้าคุณสิงห์&lt;br&gt;Contact P.: นาย เกษม วงษ์พระจันทร์&lt;br&gt;Tel.: 08-5115-7493&lt;br&gt;Urgnt Need: -ต้องการเจลล้างมือ&lt;br&gt;-ต้องการอาหารแห้ง ข้าวสาร&lt;br&gt;-ต้องการเครื่องตรวจวัดอุณหภูมิ&lt;br&gt;-ต้องการตู้พ่นยาฆ่าเชื้อ&lt;br&gt;Comm. Type: ชุมชนแออัด&lt;br&gt;Housholds: 225&lt;br&gt;DensityTH: หนาแน่นมาก</t>
  </si>
  <si>
    <t>100.62212,13.787964,0</t>
  </si>
  <si>
    <t>นาย เกษม วงษ์พระจันทร์</t>
  </si>
  <si>
    <t>08-5115-7493</t>
  </si>
  <si>
    <t>ชุมชนน้อมเกล้า</t>
  </si>
  <si>
    <t>name: &lt;br&gt;description: &lt;br&gt;Zone: กลุ่มเขตกรุงเทพกลาง&lt;br&gt;Population: 3442&lt;br&gt;District: เขตวังทองหลาง&lt;br&gt;Sub-dist.: แขวงพลับพลา&lt;br&gt;Contact P.: นาง สําเนียง คาดประครอง&lt;br&gt;Tel.: 08-0556-8987&lt;br&gt;Urgnt Need: -ต้องการเจลล้างมือและหน้ากากอนามัย&lt;br&gt;-ต้องการอาหารแห้ง ข้าวสาร น้ำดื่ม&lt;br&gt;-ต้องการผ้าอ้อมผู้ใหญ่&lt;br&gt;Comm. Type: ชุมชนแออัด&lt;br&gt;Housholds: 152&lt;br&gt;DensityTH: หนาแน่นปานกลาง</t>
  </si>
  <si>
    <t>100.605409,13.763302,0</t>
  </si>
  <si>
    <t>นาง สําเนียง คาดประครอง</t>
  </si>
  <si>
    <t>08-0556-8987</t>
  </si>
  <si>
    <t>ชุมชนทรัพย์สินเก่า</t>
  </si>
  <si>
    <t>name: &lt;br&gt;description: &lt;br&gt;Zone: กลุ่มเขตกรุงเทพกลาง&lt;br&gt;Population: 3951&lt;br&gt;District: เขตวังทองหลาง&lt;br&gt;Sub-dist.: แขวงพลับพลา&lt;br&gt;Contact P.: นาย สมยศ เอี่ยมวิจิตร&lt;br&gt;Tel.: 08-1904-3705&lt;br&gt;Urgnt Need: -ต้องการอาหารแห้ง ข้าวสาร &lt;br&gt;-ต้องการเครื่องตรวจวัดอุณหภูมิ 9 ชิ้น&lt;br&gt;-ต้องการตู้พ่นยาฆ่าเชื้อ 9 ตู้&lt;br&gt;(ชุมชนนี้คนเยอะ เป็นชุมชนใหญ่มี 9 โซน)&lt;br&gt;Comm. Type: ชุมชนแออัด&lt;br&gt;Housholds: 410&lt;br&gt;DensityTH: หนาแน่นปานกลาง</t>
  </si>
  <si>
    <t>100.61995,13.763887,0</t>
  </si>
  <si>
    <t>นาย สมยศ เอี่ยมวิจิตร</t>
  </si>
  <si>
    <t>08-1904-3705</t>
  </si>
  <si>
    <t>-ต้องการอาหารแห้ง ข้าวสาร 
-ต้องการเครื่องตรวจวัดอุณหภูมิ 9 ชิ้น
-ต้องการตู้พ่นยาฆ่าเชื้อ 9 ตู้
(ชุมชนนี้คนเยอะ เป็นชุมชนใหญ่มี 9 โซน)</t>
  </si>
  <si>
    <t>ชุมชนรามคำแหง 53</t>
  </si>
  <si>
    <t>name: &lt;br&gt;description: &lt;br&gt;Zone: กลุ่มเขตกรุงเทพกลาง&lt;br&gt;Population: 3280&lt;br&gt;District: เขตวังทองหลาง&lt;br&gt;Sub-dist.: แขวงพลับพลา&lt;br&gt;Contact P.: นาย สวัสดิ์ ทับเปลี่ยน&lt;br&gt;Tel.: 09-7250-0376&lt;br&gt;Urgnt Need: -ต้องการเจลล้างมือ&lt;br&gt;-ต้องการอาหารแห้ง ข้าวสาร น้ำปลา พริกแห้ง&lt;br&gt;-ต้องการเครื่องตรวจวัดอุณหภูมิ&lt;br&gt;-ต้องการตู้พ่นยาฆ่าเชื้อ&lt;br&gt;Comm. Type: ชุมชนแออัด&lt;br&gt;Housholds: 207&lt;br&gt;DensityTH: หนาแน่นปานกลาง</t>
  </si>
  <si>
    <t>100.618112,13.778993,0</t>
  </si>
  <si>
    <t>นาย สวัสดิ์ ทับเปลี่ยน</t>
  </si>
  <si>
    <t>09-7250-0376</t>
  </si>
  <si>
    <t>ชุมชนลาดพร้าว 91</t>
  </si>
  <si>
    <t>name: &lt;br&gt;description: &lt;br&gt;Zone: กลุ่มเขตกรุงเทพกลาง&lt;br&gt;Population: 3326&lt;br&gt;District: เขตวังทองหลาง&lt;br&gt;Sub-dist.: แขวงพลับพลา&lt;br&gt;Contact P.: นาง สุชิน บุญปลั่ง&lt;br&gt;Tel.: 08-9023-3632&lt;br&gt;Urgnt Need: -ต้องการเจลล้างมือและน้ำยาฆ่าเชื้อ&lt;br&gt;-ต้องการอาหารแห้ง&lt;br&gt;-ต้องการเครื่องตรวจวัดอุณหภูมิ&lt;br&gt;-ต้องการเครื่องพ่นยาฆ่าเชื้อ&lt;br&gt;Comm. Type: ชุมชนแออัด&lt;br&gt;Housholds: 202&lt;br&gt;DensityTH: หนาแน่นปานกลาง</t>
  </si>
  <si>
    <t>100.604827,13.767117,0</t>
  </si>
  <si>
    <t>นาง สุชิน บุญปลั่ง</t>
  </si>
  <si>
    <t>08-9023-3632</t>
  </si>
  <si>
    <t>ชุมชนสันประเสริฐ</t>
  </si>
  <si>
    <t>name: &lt;br&gt;description: &lt;br&gt;Zone: กลุ่มเขตกรุงเทพกลาง&lt;br&gt;Population: 4559&lt;br&gt;District: เขตวังทองหลาง&lt;br&gt;Sub-dist.: แขวงพลับพลา&lt;br&gt;Contact P.: นาง มาเรียม ชุ่มชื่น&lt;br&gt;Tel.: 06-2354-9235&lt;br&gt;Urgnt Need: -ต้องการเจลล้างมือ&lt;br&gt;-ต้องการอาหารแห้ง ข้าวสาร &lt;br&gt;-ต้องการเครื่องตรวจวัดอุณหภูมิ&lt;br&gt;-ต้องการตู้พ่นยาฆ่าเชื้อ&lt;br&gt;Comm. Type: ชุมชนแออัด&lt;br&gt;Housholds: 333&lt;br&gt;DensityTH: หนาแน่นมาก</t>
  </si>
  <si>
    <t>100.620141,13.772345,0</t>
  </si>
  <si>
    <t>นาง มาเรียม ชุ่มชื่น</t>
  </si>
  <si>
    <t>06-2354-9235</t>
  </si>
  <si>
    <t>ชุมชนสุเหร่าดอนสะแก</t>
  </si>
  <si>
    <t>name: &lt;br&gt;description: &lt;br&gt;Zone: กลุ่มเขตกรุงเทพกลาง&lt;br&gt;Population: 3861&lt;br&gt;District: เขตวังทองหลาง&lt;br&gt;Sub-dist.: แขวงพลับพลา&lt;br&gt;Contact P.: นางสาว ดาวุฒิ อามีน&lt;br&gt;Tel.: 08-1346-6760&lt;br&gt;Urgnt Need: -ต้องการน้ำยาฆ่าเชื้อและหน้ากากอนามัย&lt;br&gt;-ต้องการอาหารแห้ง ข้าวสาร น้ำมันพืช&lt;br&gt;-ต้องการตู้พ่นยาฆ่าเชื้อ&lt;br&gt;Comm. Type: ชุมชนแออัด&lt;br&gt;Housholds: 166&lt;br&gt;DensityTH: หนาแน่นปานกลาง</t>
  </si>
  <si>
    <t>100.612332,13.777055,0</t>
  </si>
  <si>
    <t>นางสาว ดาวุฒิ อามีน</t>
  </si>
  <si>
    <t>08-1346-6760</t>
  </si>
  <si>
    <t>ชุมชนลาดพร้าว 80 แยก 11</t>
  </si>
  <si>
    <t>name: &lt;br&gt;description: &lt;br&gt;Zone: กลุ่มเขตกรุงเทพกลาง&lt;br&gt;Population: 4652&lt;br&gt;District: เขตวังทองหลาง&lt;br&gt;Sub-dist.: แขวงวังทองหลาง&lt;br&gt;Contact P.: นาง เตือนใจ จําใบรักษ์&lt;br&gt;Tel.: 086-975-7287&lt;br&gt;Urgnt Need: -ต้องการเจลล้างมือและหน้ากากอนามัย&lt;br&gt;-ต้องการอาหารแห้ง ข้าวสาร&lt;br&gt;Comm. Type: ชุมชนแออัด&lt;br&gt;Housholds: 278&lt;br&gt;DensityTH: หนาแน่นมาก</t>
  </si>
  <si>
    <t>100.604246,13.782592,0</t>
  </si>
  <si>
    <t>แขวงวังทองหลาง</t>
  </si>
  <si>
    <t>นาง เตือนใจ จําใบรักษ์</t>
  </si>
  <si>
    <t>086-975-7287</t>
  </si>
  <si>
    <t>ชุมชนเก้าพัฒนา</t>
  </si>
  <si>
    <t>name: &lt;br&gt;description: &lt;br&gt;Zone: กลุ่มเขตกรุงเทพกลาง&lt;br&gt;Population: 2954&lt;br&gt;District: เขตวังทองหลาง&lt;br&gt;Sub-dist.: แขวงพลับพลา&lt;br&gt;Contact P.: นางสาว ชํานาญ สุขีเกตุ&lt;br&gt;Tel.: 06-1353-3424&lt;br&gt;Urgnt Need: -ต้องการอาหารแห้ง ข้าวสาร น้ำดื่ม&lt;br&gt;-ต้องการเครื่องตรวจวัดอุณหภูมิ&lt;br&gt;-ต้องการตู้พ่นยาฆ่าเชื้อ&lt;br&gt;Comm. Type: ชุมชนแออัด&lt;br&gt;Housholds: 31&lt;br&gt;DensityTH: หนาแน่นปานกลาง</t>
  </si>
  <si>
    <t>100.601502,13.76477,0</t>
  </si>
  <si>
    <t>นางสาว ชํานาญ สุขีเกตุ</t>
  </si>
  <si>
    <t>06-1353-3424</t>
  </si>
  <si>
    <t>ชุมชนตลาดหลักสี่</t>
  </si>
  <si>
    <t>name: &lt;br&gt;description: &lt;br&gt;Zone: กลุ่มเขตกรุงเทพเหนือ&lt;br&gt;Population: 1913&lt;br&gt;District: เขตหลักสี่&lt;br&gt;Sub-dist.: แขวงตลาดบางเขน&lt;br&gt;Contact P.: นาง บุญสม ชื่นทิวากร&lt;br&gt;Tel.: 081-908-6821&lt;br&gt;Urgnt Need: &lt;br&gt;Comm. Type: ชุมชนแออัด&lt;br&gt;Housholds: 160&lt;br&gt;DensityTH: หนาแน่นน้อย</t>
  </si>
  <si>
    <t>100.579695,13.883774,0</t>
  </si>
  <si>
    <t>นาง บุญสม ชื่นทิวากร</t>
  </si>
  <si>
    <t>081-908-6821</t>
  </si>
  <si>
    <t>ชุมชนอยู่แล้วรวย</t>
  </si>
  <si>
    <t>name: &lt;br&gt;description: &lt;br&gt;Zone: กลุ่มเขตกรุงเทพเหนือ&lt;br&gt;Population: 1776&lt;br&gt;District: เขตหลักสี่&lt;br&gt;Sub-dist.: แขวงทุ่งสองห้อง&lt;br&gt;Contact P.: นาย อดิศร วันดี&lt;br&gt;Tel.: 081-658-9692&lt;br&gt;Urgnt Need: &lt;br&gt;Comm. Type: ชุมชนเมือง&lt;br&gt;Housholds: 132&lt;br&gt;DensityTH: หนาแน่นน้อย</t>
  </si>
  <si>
    <t>100.570844,13.871792,0</t>
  </si>
  <si>
    <t>นาย อดิศร วันดี</t>
  </si>
  <si>
    <t>081-658-9692</t>
  </si>
  <si>
    <t>ชุมชนคนรักถิ่น</t>
  </si>
  <si>
    <t>name: &lt;br&gt;description: &lt;br&gt;Zone: กลุ่มเขตกรุงเทพเหนือ&lt;br&gt;Population: 1412&lt;br&gt;District: เขตหลักสี่&lt;br&gt;Sub-dist.: แขวงทุ่งสองห้อง&lt;br&gt;Contact P.: นาย วินัย รุ่งวิริยพงศ์&lt;br&gt;Tel.: 064-1313719&lt;br&gt;Urgnt Need: &lt;br&gt;Comm. Type: ชุมชนแออัด&lt;br&gt;Housholds: 100&lt;br&gt;DensityTH: หนาแน่นน้อย</t>
  </si>
  <si>
    <t>100.571961,13.871125,0</t>
  </si>
  <si>
    <t>นาย วินัย รุ่งวิริยพงศ์</t>
  </si>
  <si>
    <t>064-1313719</t>
  </si>
  <si>
    <t>ชุมชนหมู่ 5</t>
  </si>
  <si>
    <t>name: &lt;br&gt;description: &lt;br&gt;Zone: กลุ่มกรุงเทพตะวันออก&lt;br&gt;Population: 1843&lt;br&gt;District: เขตคันนายาว&lt;br&gt;Sub-dist.: แขวงคันนายาว&lt;br&gt;Contact P.: นาย พรศักดิ์ ตระกูลชีวพานิตต์&lt;br&gt;Tel.: 08-4911-8866&lt;br&gt;Urgnt Need: -ต้องการอาหารแห้ง ข้าวสาร&lt;br&gt;-ต้องการหน้ากากอนามัย&lt;br&gt;-ต้องการให้มีการสอนวิธีทำเจลล้างมือ&lt;br&gt;Comm. Type: ชุมชนเมือง&lt;br&gt;Housholds: 116&lt;br&gt;DensityTH: หนาแน่นน้อย</t>
  </si>
  <si>
    <t>100.697655,13.811934,0</t>
  </si>
  <si>
    <t>นาย พรศักดิ์ ตระกูลชีวพานิตต์</t>
  </si>
  <si>
    <t>08-4911-8866</t>
  </si>
  <si>
    <t>ชุมชนศรีบูรพาบ้านแบนชะโด</t>
  </si>
  <si>
    <t>name: &lt;br&gt;description: &lt;br&gt;Zone: กลุ่มกรุงเทพตะวันออก&lt;br&gt;Population: 1065&lt;br&gt;District: เขตคลองสามวา&lt;br&gt;Sub-dist.: แขวงทรายกองดินใต้&lt;br&gt;Contact P.: นาย วิโรจน์ อํานวยกิจ&lt;br&gt;Tel.: 080-5399565&lt;br&gt;Urgnt Need: -ต้องการอาหารแห้ง ข้าวสาร &lt;br&gt;-ต้องการเจลล้างมือ น้ำยาฆ่าเชื้อ และหน้ากากอนามัย&lt;br&gt;-ปัญหาเศรษฐกิจ คนถูกพักงาน ราคาสินค้าสูง&lt;br&gt;-ความยากลำบากในการเดินทางและซื้อสินค้า&lt;br&gt;Comm. Type: ชุมชนชานเมือง&lt;br&gt;Housholds: 211&lt;br&gt;DensityTH: หนาแน่นน้อย</t>
  </si>
  <si>
    <t>100.784705,13.876705,0</t>
  </si>
  <si>
    <t>นาย วิโรจน์ อํานวยกิจ</t>
  </si>
  <si>
    <t>080-5399565</t>
  </si>
  <si>
    <t>ชุมชนทุ่งรวงทองพัฒนาแบนชะโด</t>
  </si>
  <si>
    <t>name: &lt;br&gt;description: &lt;br&gt;Zone: กลุ่มกรุงเทพตะวันออก&lt;br&gt;Population: 565&lt;br&gt;District: เขตคลองสามวา&lt;br&gt;Sub-dist.: แขวงสามวาตะวันออก&lt;br&gt;Contact P.: นาย ประยูร อารี&lt;br&gt;Tel.: 097-0532578&lt;br&gt;Urgnt Need: -ต้องการอาหารแห้ง ข้าวสาร &lt;br&gt;-ต้องการเจลล้างมือ น้ำยาฆ่าเชื้อ และหน้ากากอนามัย&lt;br&gt;Comm. Type: ชุมชนชานเมือง&lt;br&gt;Housholds: 53&lt;br&gt;DensityTH: หนาแน่นน้อย</t>
  </si>
  <si>
    <t>100.788092,13.880652,0</t>
  </si>
  <si>
    <t>นาย ประยูร อารี</t>
  </si>
  <si>
    <t>097-0532578</t>
  </si>
  <si>
    <t>ชุมชนบ้านลำกระโหลก</t>
  </si>
  <si>
    <t>name: &lt;br&gt;description: &lt;br&gt;Zone: กลุ่มกรุงเทพตะวันออก&lt;br&gt;Population: 1132&lt;br&gt;District: เขตคลองสามวา&lt;br&gt;Sub-dist.: แขวงบางชัน&lt;br&gt;Contact P.: พ.อ.อ. วรวุฒิ เหล็งนุ้ย&lt;br&gt;Tel.: 086-9060838&lt;br&gt;Urgnt Need: -ต้องการอาหารแห้ง ข้าวสาร &lt;br&gt;-ต้องการเจลล้างมือ น้ำยาฆ่าเชื้อ และหน้ากากอนามัย&lt;br&gt;-ปัญหาเศรษฐกิจ คนถูกพักงาน ราคาสินค้าสูง&lt;br&gt;-ความยากลำบากในการเดินทางและซื้อสินค้า&lt;br&gt;Comm. Type: &lt;br&gt;Housholds: &lt;br&gt;DensityTH: หนาแน่นน้อย</t>
  </si>
  <si>
    <t>100.694639,13.843177,0</t>
  </si>
  <si>
    <t>พ.อ.อ. วรวุฒิ เหล็งนุ้ย</t>
  </si>
  <si>
    <t>086-9060838</t>
  </si>
  <si>
    <t>ชุมชนเจริญรุ่งเรือง</t>
  </si>
  <si>
    <t>name: &lt;br&gt;description: &lt;br&gt;Zone: กลุ่มเขตกรุงเทพใต้&lt;br&gt;Population: 2441&lt;br&gt;District: เขตบางนา&lt;br&gt;Sub-dist.: แขวงบางนา&lt;br&gt;Contact P.: นางสาว อุษา อินทรักษา&lt;br&gt;Tel.: 09-5457-5527&lt;br&gt;Urgnt Need: ต้องการเจลล้างมือ น้ำยาฆ่าเชื้อ และหน้ากากอนามัย&lt;br&gt;Comm. Type: ชุมชนแออัด&lt;br&gt;Housholds: 50&lt;br&gt;DensityTH: หนาแน่นปานกลาง</t>
  </si>
  <si>
    <t>100.602851,13.673519,0</t>
  </si>
  <si>
    <t>นางสาว อุษา อินทรักษา</t>
  </si>
  <si>
    <t>09-5457-5527</t>
  </si>
  <si>
    <t>ชุมชนร่มประดู่</t>
  </si>
  <si>
    <t>name: &lt;br&gt;description: &lt;br&gt;Zone: กลุ่มเขตกรุงเทพใต้&lt;br&gt;Population: 2890&lt;br&gt;District: เขตบางนา&lt;br&gt;Sub-dist.: แขวงบางนา&lt;br&gt;Contact P.: น.อ. พหล เทียมเมฆ&lt;br&gt;Tel.: 081-866-1754&lt;br&gt;Urgnt Need: ต้องการเจลล้างมือ น้ำยาฆ่าเชื้อ และหน้ากากอนามัย&lt;br&gt;Comm. Type: ชุมชนเมือง&lt;br&gt;Housholds: 212&lt;br&gt;DensityTH: หนาแน่นปานกลาง</t>
  </si>
  <si>
    <t>100.593351,13.666254,0</t>
  </si>
  <si>
    <t>น.อ. พหล เทียมเมฆ</t>
  </si>
  <si>
    <t>081-866-1754</t>
  </si>
  <si>
    <t>ชุมชนคลองบางพรานพัฒนา</t>
  </si>
  <si>
    <t>name: &lt;br&gt;description: &lt;br&gt;Zone: กลุ่มเขตกรุงธนใต้&lt;br&gt;Population: 1391&lt;br&gt;District: เขตบางบอน&lt;br&gt;Sub-dist.: แขวงบางบอน&lt;br&gt;Contact P.: นาง กัญจน์ญาภัท เส็งดอนไพร&lt;br&gt;Tel.: 062-7904858&lt;br&gt;Urgnt Need: -ปัญหาเศรษฐกิจและการประกอบอาชีพ&lt;br&gt;-ความเดือดร้อนจากมาตรการการกักตัว&lt;br&gt;-ต้องการหน้ากากอนามัยและเจลล้างมือ&lt;br&gt;Comm. Type: ชุมชนแออัด&lt;br&gt;Housholds: 30&lt;br&gt;DensityTH: หนาแน่นน้อย</t>
  </si>
  <si>
    <t>100.436377,13.684578,0</t>
  </si>
  <si>
    <t>นาง กัญจน์ญาภัท เส็งดอนไพร</t>
  </si>
  <si>
    <t>062-7904858</t>
  </si>
  <si>
    <t>ชุมชนใต้สะพาน โซน 1</t>
  </si>
  <si>
    <t>name: &lt;br&gt;description: &lt;br&gt;Zone: กลุ่มเขตกรุงธนใต้&lt;br&gt;Population: 1036&lt;br&gt;District: เขตทุ่งครุ&lt;br&gt;Sub-dist.: แขวงทุ่งครุ&lt;br&gt;Contact P.: นาย เฉลิมศักดิ์ ลีวังษี&lt;br&gt;Tel.: 09-2414-2721&lt;br&gt;Urgnt Need: &lt;br&gt;Comm. Type: &lt;br&gt;Housholds: &lt;br&gt;DensityTH: หนาแน่นน้อย</t>
  </si>
  <si>
    <t>100.501079,13.622867,0</t>
  </si>
  <si>
    <t>นาย เฉลิมศักดิ์ ลีวังษี</t>
  </si>
  <si>
    <t>09-2414-2721</t>
  </si>
  <si>
    <t>ชุมชนคอลิดีน</t>
  </si>
  <si>
    <t>name: &lt;br&gt;description: &lt;br&gt;Zone: กลุ่มเขตกรุงธนใต้&lt;br&gt;Population: 1036&lt;br&gt;District: เขตทุ่งครุ&lt;br&gt;Sub-dist.: แขวงบางมด&lt;br&gt;Contact P.: นาย ทองมี บุญตา&lt;br&gt;Tel.: 09-2839-7493&lt;br&gt;Urgnt Need: &lt;br&gt;Comm. Type: ชุมชนเมือง&lt;br&gt;Housholds: 291&lt;br&gt;DensityTH: หนาแน่นน้อย</t>
  </si>
  <si>
    <t>100.494088,13.635443,0</t>
  </si>
  <si>
    <t>นาย ทองมี บุญตา</t>
  </si>
  <si>
    <t>09-2839-7493</t>
  </si>
  <si>
    <t>ชุมชนมิตรไมตรี</t>
  </si>
  <si>
    <t>name: &lt;br&gt;description: &lt;br&gt;Zone: กลุ่มเขตกรุงธนใต้&lt;br&gt;Population: 1404&lt;br&gt;District: เขตทุ่งครุ&lt;br&gt;Sub-dist.: แขวงทุ่งครุ&lt;br&gt;Contact P.: นาง อารีวรรณ เย็นอังกูร&lt;br&gt;Tel.: 094-485-8526&lt;br&gt;Urgnt Need: &lt;br&gt;Comm. Type: ชุมชนเมือง&lt;br&gt;Housholds: 109&lt;br&gt;DensityTH: หนาแน่นน้อย</t>
  </si>
  <si>
    <t>100.495212,13.63712,0</t>
  </si>
  <si>
    <t>นาง อารีวรรณ เย็นอังกูร</t>
  </si>
  <si>
    <t>094-485-8526</t>
  </si>
  <si>
    <t>ชุมชนนูรุ้ลฮูดา</t>
  </si>
  <si>
    <t>name: &lt;br&gt;description: &lt;br&gt;Zone: กลุ่มเขตกรุงธนใต้&lt;br&gt;Population: 1682&lt;br&gt;District: เขตทุ่งครุ&lt;br&gt;Sub-dist.: แขวงบางมด&lt;br&gt;Contact P.: นาย ระพีพันธ์ ทองอยู์&lt;br&gt;Tel.: 09-5805-9215&lt;br&gt;Urgnt Need: -ต้องการหน้ากากอนามัยและเจลล้างมือ&lt;br&gt;-ต้องการให้มีการพ่นยาฆ่าเชื้อ&lt;br&gt;Comm. Type: &lt;br&gt;Housholds: &lt;br&gt;DensityTH: หนาแน่นน้อย</t>
  </si>
  <si>
    <t>100.474471,13.637602,0</t>
  </si>
  <si>
    <t>นาย ระพีพันธ์ ทองอยู์</t>
  </si>
  <si>
    <t>09-5805-9215</t>
  </si>
  <si>
    <t>ชุมชนกองพันทหารช่างที่ 1 รักษาพระองค์</t>
  </si>
  <si>
    <t>name: &lt;br&gt;description: &lt;br&gt;Zone: กลุ่มเขตกรุงเทพเหนือ&lt;br&gt;Population: 1709&lt;br&gt;District: เขตบางเขน&lt;br&gt;Sub-dist.: แขวงอนุสาวรีย์&lt;br&gt;Contact P.: สุรกิจ สกุลทิพย์&lt;br&gt;Tel.: 088-718-6200&lt;br&gt;Urgnt Need: &lt;br&gt;Comm. Type: ชุมชนอาคารสูง&lt;br&gt;Housholds: 331&lt;br&gt;DensityTH: หนาแน่นน้อย</t>
  </si>
  <si>
    <t>100.599927,13.849527,0</t>
  </si>
  <si>
    <t>สุรกิจ สกุลทิพย์</t>
  </si>
  <si>
    <t>088-718-6200</t>
  </si>
  <si>
    <t>name: &lt;br&gt;description: &lt;br&gt;Zone: กลุ่มกรุงเทพตะวันออก&lt;br&gt;Population: 703&lt;br&gt;District: เขตหนองจอก&lt;br&gt;Sub-dist.: แขวงกระทุ่มราย&lt;br&gt;Contact P.: นาง สํารวย เอี่ยมจรูญ&lt;br&gt;Tel.: 089-7734529&lt;br&gt;Urgnt Need: -ต้องการหน้ากากอนามัยและเจลล้างมือ&lt;br&gt;-ต้องการให้มีการพ่นยาฆ่าเชื้อ&lt;br&gt;Comm. Type: ชุมชนชานเมือง&lt;br&gt;Housholds: 93&lt;br&gt;DensityTH: หนาแน่นน้อย</t>
  </si>
  <si>
    <t>100.892659,13.849032,0</t>
  </si>
  <si>
    <t>ชุมชนแฟลตการรถไฟ(วัดดวงแข)</t>
  </si>
  <si>
    <t>name: &lt;br&gt;description: &lt;br&gt;Zone: กลุ่มเขตกรุงเทพใต้&lt;br&gt;Population: 4046&lt;br&gt;District: เขตปทุมวัน&lt;br&gt;Sub-dist.: แขวงรองเมือง&lt;br&gt;Contact P.: นาง กาญจณศิริ คํารื่น&lt;br&gt;Tel.: 095-2544574&lt;br&gt;Urgnt Need: ต้องการหน้ากากอนามัย เจลล้างมือ และแอลกอฮอล์&lt;br&gt;Comm. Type: &lt;br&gt;Housholds: &lt;br&gt;DensityTH: หนาแน่นมาก</t>
  </si>
  <si>
    <t>100.519394,13.742577,0</t>
  </si>
  <si>
    <t>นาง กาญจณศิริ คํารื่น</t>
  </si>
  <si>
    <t>095-2544574</t>
  </si>
  <si>
    <t>ชุมชนเลียบคลอง 13</t>
  </si>
  <si>
    <t>name: &lt;br&gt;description: &lt;br&gt;Zone: กลุ่มกรุงเทพตะวันออก&lt;br&gt;Population: 366&lt;br&gt;District: เขตหนองจอก&lt;br&gt;Sub-dist.: แขวงหนองจอก&lt;br&gt;Contact P.: นาย สมบัติ แสงสุข&lt;br&gt;Tel.: 086-994-4750&lt;br&gt;Urgnt Need: -ต้องการหน้ากากอนามัยและเจลล้างมือ&lt;br&gt;-ต้องการถุงยังชีพ&lt;br&gt;Comm. Type: ชุมชนชานเมือง&lt;br&gt;Housholds: 120&lt;br&gt;DensityTH: หนาแน่นน้อย</t>
  </si>
  <si>
    <t>100.873438,13.862388,0</t>
  </si>
  <si>
    <t>นาย สมบัติ แสงสุข</t>
  </si>
  <si>
    <t>086-994-4750</t>
  </si>
  <si>
    <t>ชุมชนฉิมพลี</t>
  </si>
  <si>
    <t>name: &lt;br&gt;description: &lt;br&gt;Zone: กลุ่มเขตกรุงธนเหนือ&lt;br&gt;Population: 1144&lt;br&gt;District: เขตตลิ่งชัน&lt;br&gt;Sub-dist.: แขวงฉิมพลี&lt;br&gt;Contact P.: นาง กัญญลักษณ์ สังขกนิษฐ์&lt;br&gt;Tel.: 08-9204-4314&lt;br&gt;Urgnt Need: ต้องการหน้ากากอนามัย&lt;br&gt;Comm. Type: ชุมชนชานเมือง&lt;br&gt;Housholds: 272&lt;br&gt;DensityTH: หนาแน่นน้อย</t>
  </si>
  <si>
    <t>100.446711,13.783095,0</t>
  </si>
  <si>
    <t>นาง กัญญลักษณ์ สังขกนิษฐ์</t>
  </si>
  <si>
    <t>08-9204-4314</t>
  </si>
  <si>
    <t>ชุมชนพล.ปตอ.พื้นที่เกียกกาย</t>
  </si>
  <si>
    <t>name: &lt;br&gt;description: &lt;br&gt;Zone: กลุ่มเขตกรุงเทพกลาง&lt;br&gt;Population: 3785&lt;br&gt;District: เขตดุสิต&lt;br&gt;Sub-dist.: แขวงถนนนครไชยศรี&lt;br&gt;Contact P.: นาย วิโรจน์ เสนาะคํา&lt;br&gt;Tel.: 090-552-5857&lt;br&gt;Urgnt Need: -ต้องการเจลล้างมือและน้ำยาฆ่าเชื้อ&lt;br&gt;-ต้องการอาหารแห้ง&lt;br&gt;Comm. Type: &lt;br&gt;Housholds: &lt;br&gt;DensityTH: หนาแน่นปานกลาง</t>
  </si>
  <si>
    <t>100.523724,13.799292,0</t>
  </si>
  <si>
    <t>นาย วิโรจน์ เสนาะคํา</t>
  </si>
  <si>
    <t>090-552-5857</t>
  </si>
  <si>
    <t>ชุมชนข้างหมู่บ้านสหกรณ์ (โต๊ะบางอุปถัมป์)</t>
  </si>
  <si>
    <t>name: &lt;br&gt;description: &lt;br&gt;Zone: กลุ่มกรุงเทพตะวันออก&lt;br&gt;Population: 1523&lt;br&gt;District: เขตบึงกุ่ม&lt;br&gt;Sub-dist.: แขวงคลองกุ่ม&lt;br&gt;Contact P.: นาง อนงค์ นายวม&lt;br&gt;Tel.: 089-1752493&lt;br&gt;Urgnt Need: &lt;br&gt;Comm. Type: &lt;br&gt;Housholds: &lt;br&gt;DensityTH: หนาแน่นน้อย</t>
  </si>
  <si>
    <t>100.668655,13.8003,0</t>
  </si>
  <si>
    <t>นาง อนงค์ นายวม</t>
  </si>
  <si>
    <t>089-1752493</t>
  </si>
  <si>
    <t>ชุมชนซอยรามคำแหง 68</t>
  </si>
  <si>
    <t>name: &lt;br&gt;description: &lt;br&gt;Zone: กลุ่มกรุงเทพตะวันออก&lt;br&gt;Population: 3269&lt;br&gt;District: เขตบางกะปิ&lt;br&gt;Sub-dist.: แขวงหัวหมาก&lt;br&gt;Contact P.: นาย ภิเศรษฐ์ ลิ้มอยู่สุข&lt;br&gt;Tel.: 097-989-9784&lt;br&gt;Urgnt Need: &lt;br&gt;Comm. Type: ชุมชนเมือง&lt;br&gt;Housholds: 250&lt;br&gt;DensityTH: หนาแน่นปานกลาง</t>
  </si>
  <si>
    <t>100.659302,13.763739,0</t>
  </si>
  <si>
    <t>นาย ภิเศรษฐ์ ลิ้มอยู่สุข</t>
  </si>
  <si>
    <t>097-989-9784</t>
  </si>
  <si>
    <t>ชุมชนหลวงพ่อโบสถ์บน</t>
  </si>
  <si>
    <t>name: &lt;br&gt;description: &lt;br&gt;Zone: กลุ่มเขตกรุงธนเหนือ&lt;br&gt;Population: 4626&lt;br&gt;District: เขตคลองสาน&lt;br&gt;Sub-dist.: แขวงบางลำภูล่าง&lt;br&gt;Contact P.: นาย พศวัต สุมาสา&lt;br&gt;Tel.: 099-669-2769&lt;br&gt;Urgnt Need: -ต้องการเจลล้างมือ (เขตแจกมาให้บ้างแล้วแต่ไม่เพียงพอ)&lt;br&gt;-มีการทำหน้ากากผ้าแจกสมาชิก&lt;br&gt;Comm. Type: ชุมชนแออัด&lt;br&gt;Housholds: 144&lt;br&gt;DensityTH: หนาแน่นมาก</t>
  </si>
  <si>
    <t>100.504173,13.714605,0</t>
  </si>
  <si>
    <t>นาย พศวัต สุมาสา</t>
  </si>
  <si>
    <t>099-669-2769</t>
  </si>
  <si>
    <t>ชุมชนวัดทองเจ้าพัฒนา</t>
  </si>
  <si>
    <t>name: &lt;br&gt;description: &lt;br&gt;Zone: กลุ่มเขตกรุงเทพใต้&lt;br&gt;Population: 3493&lt;br&gt;District: เขตสวนหลวง&lt;br&gt;Sub-dist.: แขวงสวนหลวง&lt;br&gt;Contact P.: นาย สมทบ ถาวรผล&lt;br&gt;Tel.: 084-535-9134&lt;br&gt;Urgnt Need: -ต้องการหน้ากากอนามัย เจลล้างมือ น้ำยาฆ่าเชื้อ&lt;br&gt;-ต้องการเครื่องตรวจวัดอุณหภูมิ&lt;br&gt;Comm. Type: ชุมชนเมือง&lt;br&gt;Housholds: 122&lt;br&gt;DensityTH: หนาแน่นปานกลาง</t>
  </si>
  <si>
    <t>100.628738,13.713659,0</t>
  </si>
  <si>
    <t>นาย สมทบ ถาวรผล</t>
  </si>
  <si>
    <t>084-535-9134</t>
  </si>
  <si>
    <t>ชุมชนเกาะกลางพัฒนา</t>
  </si>
  <si>
    <t>name: &lt;br&gt;description: &lt;br&gt;Zone: กลุ่มกรุงเทพตะวันออก&lt;br&gt;Population: 638&lt;br&gt;District: เขตหนองจอก&lt;br&gt;Sub-dist.: แขวงกระทุ่มราย&lt;br&gt;Contact P.: นาย นิพนธ์ สมัน&lt;br&gt;Tel.: 08-1559-3631&lt;br&gt;Urgnt Need: &lt;br&gt;Comm. Type: ชุมชนชานเมือง&lt;br&gt;Housholds: 180&lt;br&gt;DensityTH: หนาแน่นน้อย</t>
  </si>
  <si>
    <t>100.882679,13.850548,0</t>
  </si>
  <si>
    <t>นาย นิพนธ์ สมัน</t>
  </si>
  <si>
    <t>08-1559-3631</t>
  </si>
  <si>
    <t>ชุมชนริมคลองราษฎร์เจริญสุข</t>
  </si>
  <si>
    <t>name: &lt;br&gt;description: &lt;br&gt;Zone: กลุ่มเขตกรุงธนใต้&lt;br&gt;Population: 2175&lt;br&gt;District: เขตหนองแขม&lt;br&gt;Sub-dist.: แขวงหนองค้างพลู&lt;br&gt;Contact P.: นาย สุรพล ห้าวหาญ&lt;br&gt;Tel.: &lt;br&gt;Urgnt Need: &lt;br&gt;Comm. Type: ชุมชนชานเมือง&lt;br&gt;Housholds: 145&lt;br&gt;DensityTH: หนาแน่นปานกลาง</t>
  </si>
  <si>
    <t>100.349223,13.706901,0</t>
  </si>
  <si>
    <t>นาย สุรพล ห้าวหาญ</t>
  </si>
  <si>
    <t>name: &lt;br&gt;description: &lt;br&gt;Zone: กลุ่มเขตกรุงเทพเหนือ&lt;br&gt;Population: 2404&lt;br&gt;District: เขตดอนเมือง&lt;br&gt;Sub-dist.: แขวงดอนเมือง&lt;br&gt;Contact P.: นาย บัญฑิต กิตติเขมากร&lt;br&gt;Tel.: 061-7826955&lt;br&gt;Urgnt Need: -ต้องการหน้ากากอนามัยสำหรับเด็กและวัยรุ่น&lt;br&gt;-เจลล้างมือแบบพกพา&lt;br&gt;Comm. Type: ชุมชนเมือง&lt;br&gt;Housholds: 68&lt;br&gt;DensityTH: หนาแน่นปานกลาง</t>
  </si>
  <si>
    <t>100.568458,13.916913,0</t>
  </si>
  <si>
    <t>ชุมชนคลองบางบำหรุ</t>
  </si>
  <si>
    <t>name: &lt;br&gt;description: &lt;br&gt;Zone: กลุ่มเขตกรุงธนเหนือ&lt;br&gt;Population: 5117&lt;br&gt;District: เขตบางพลัด&lt;br&gt;Sub-dist.: แขวงบางบำหรุ&lt;br&gt;Contact P.: นาย จักรกฤษณ์ ยิ่งใหญ่&lt;br&gt;Tel.: 083-247-1706&lt;br&gt;Urgnt Need: &lt;br&gt;Comm. Type: ชุมชนแออัด&lt;br&gt;Housholds: 258&lt;br&gt;DensityTH: หนาแน่นมาก</t>
  </si>
  <si>
    <t>100.486274,13.779536,0</t>
  </si>
  <si>
    <t>นาย จักรกฤษณ์ ยิ่งใหญ่</t>
  </si>
  <si>
    <t>083-247-1706</t>
  </si>
  <si>
    <t>ชุมชนวัดทอง</t>
  </si>
  <si>
    <t>name: &lt;br&gt;description: &lt;br&gt;Zone: กลุ่มเขตกรุงธนเหนือ&lt;br&gt;Population: 6369&lt;br&gt;District: เขตบางพลัด&lt;br&gt;Sub-dist.: แขวงบางยี่ขัน&lt;br&gt;Contact P.: นาย บัณฑิต สุขเจริญ&lt;br&gt;Tel.: 089-771-4525&lt;br&gt;Urgnt Need: -มีผู้ติดเชื้อและไปกักตัวแล้ว&lt;br&gt;-ต้องการหน้ากากอนามัยและเจลล้างมือ&lt;br&gt;Comm. Type: ชุมชนแออัด&lt;br&gt;Housholds: 104&lt;br&gt;DensityTH: แออัด</t>
  </si>
  <si>
    <t>100.489775,13.777903,0</t>
  </si>
  <si>
    <t>นาย บัณฑิต สุขเจริญ</t>
  </si>
  <si>
    <t>089-771-4525</t>
  </si>
  <si>
    <t>ชุมชนร่วมพัฒนาซอยจรัญฯ 65</t>
  </si>
  <si>
    <t>name: &lt;br&gt;description: &lt;br&gt;Zone: กลุ่มเขตกรุงธนเหนือ&lt;br&gt;Population: 5062&lt;br&gt;District: เขตบางพลัด&lt;br&gt;Sub-dist.: แขวงบางบำหรุ&lt;br&gt;Contact P.: นาย ระดม ทองอยู่เลิศ&lt;br&gt;Tel.: 088-649-4281&lt;br&gt;Urgnt Need: &lt;br&gt;Comm. Type: &lt;br&gt;Housholds: &lt;br&gt;DensityTH: หนาแน่นมาก</t>
  </si>
  <si>
    <t>100.488787,13.783863,0</t>
  </si>
  <si>
    <t>นาย ระดม ทองอยู่เลิศ</t>
  </si>
  <si>
    <t>088-649-4281</t>
  </si>
  <si>
    <t>ชุมชนเติมสุข</t>
  </si>
  <si>
    <t>name: &lt;br&gt;description: &lt;br&gt;Zone: กลุ่มเขตกรุงธนเหนือ&lt;br&gt;Population: 5933&lt;br&gt;District: เขตบางพลัด&lt;br&gt;Sub-dist.: แขวงบางอ้อ&lt;br&gt;Contact P.: นาย เทอดเกียรติ ล้วนโกศล&lt;br&gt;Tel.: 092-274-4921&lt;br&gt;Urgnt Need: ต้องการหน้ากากอนามัยและเจลล้างมือ&lt;br&gt;Comm. Type: ชุมชนแออัด&lt;br&gt;Housholds: 100&lt;br&gt;DensityTH: หนาแน่นมาก</t>
  </si>
  <si>
    <t>100.503575,13.793476,0</t>
  </si>
  <si>
    <t>นาย เทอดเกียรติ ล้วนโกศล</t>
  </si>
  <si>
    <t>092-274-4921</t>
  </si>
  <si>
    <t>ชุมชนซอยสุขใจ</t>
  </si>
  <si>
    <t>name: &lt;br&gt;description: &lt;br&gt;Zone: กลุ่มเขตกรุงเทพกลาง&lt;br&gt;Population: 6378&lt;br&gt;District: เขตดินแดง&lt;br&gt;Sub-dist.: แขวงดินแดง&lt;br&gt;Contact P.: นาย ธีระยุทธ ศรีเอก&lt;br&gt;Tel.: 083-2501997&lt;br&gt;Urgnt Need: -ต้องการเจลล้างมือและน้ำยาฆ่าเชื้อ &lt;br&gt;-ต้องการอาหารแห้ง&lt;br&gt;Comm. Type: ชุมชนเมือง&lt;br&gt;Housholds: 118&lt;br&gt;DensityTH: แออัด</t>
  </si>
  <si>
    <t>100.562542,13.774551,0</t>
  </si>
  <si>
    <t>นาย ธีระยุทธ ศรีเอก</t>
  </si>
  <si>
    <t>083-2501997</t>
  </si>
  <si>
    <t>ชุมชนริมคลองเจ็ดขนัด</t>
  </si>
  <si>
    <t>name: &lt;br&gt;description: &lt;br&gt;Zone: กลุ่มเขตกรุงเทพใต้&lt;br&gt;Population: 2982&lt;br&gt;District: เขตสวนหลวง&lt;br&gt;Sub-dist.: แขวงสวนหลวง&lt;br&gt;Contact P.: นาย ทองพูล สืบก่ํา&lt;br&gt;Tel.: 097-109-2001&lt;br&gt;Urgnt Need: -ต้องการหน้ากากอนามัย เจลล้างมือ น้ำยาฆ่าเชื้อ&lt;br&gt;-ต้องการเครื่องตรวจวัดอุณหภูมิ&lt;br&gt;Comm. Type: ชุมชนเมือง&lt;br&gt;Housholds: 78&lt;br&gt;DensityTH: หนาแน่นปานกลาง</t>
  </si>
  <si>
    <t>100.619964,13.710991,0</t>
  </si>
  <si>
    <t>นาย ทองพูล สืบก่ํา</t>
  </si>
  <si>
    <t>097-109-2001</t>
  </si>
  <si>
    <t>ชุมชนถนนพระราม 9 พัฒนา</t>
  </si>
  <si>
    <t>name: &lt;br&gt;description: &lt;br&gt;Zone: กลุ่มเขตกรุงเทพใต้&lt;br&gt;Population: 2479&lt;br&gt;District: เขตสวนหลวง&lt;br&gt;Sub-dist.: แขวงสวนหลวง&lt;br&gt;Contact P.: นาย สันติ ขําวิไล&lt;br&gt;Tel.: 089-891-4044&lt;br&gt;Urgnt Need: -ต้องการหน้ากากอนามัย เจลล้างมือ น้ำยาฆ่าเชื้อ&lt;br&gt;-ต้องการเครื่องตรวจวัดอุณหภูมิ&lt;br&gt;Comm. Type: ชุมชนเมือง&lt;br&gt;Housholds: 50&lt;br&gt;DensityTH: หนาแน่นปานกลาง</t>
  </si>
  <si>
    <t>100.61399,13.744235,0</t>
  </si>
  <si>
    <t>นาย สันติ ขําวิไล</t>
  </si>
  <si>
    <t>089-891-4044</t>
  </si>
  <si>
    <t>ชุมชนร่วมแรงร่วมใจพัฒนา</t>
  </si>
  <si>
    <t>name: &lt;br&gt;description: &lt;br&gt;Zone: กลุ่มกรุงเทพตะวันออก&lt;br&gt;Population: 89&lt;br&gt;District: เขตคลองสามวา&lt;br&gt;Sub-dist.: แขวงทรายกองดิน&lt;br&gt;Contact P.: นางสาว จุฑารัตน์ พ่วงรอด&lt;br&gt;Tel.: 061-8616476&lt;br&gt;Urgnt Need: ต้องการเจลล้างมือ น้ำยาฆ่าเชื้อ และหน้ากากอนามัย&lt;br&gt;Comm. Type: ชุมชนชานเมือง&lt;br&gt;Housholds: 56&lt;br&gt;DensityTH: หนาแน่นน้อย</t>
  </si>
  <si>
    <t>100.764123,13.865052,0</t>
  </si>
  <si>
    <t>นางสาว จุฑารัตน์ พ่วงรอด</t>
  </si>
  <si>
    <t>061-8616476</t>
  </si>
  <si>
    <t>ชุมชนวังวราเวศน์</t>
  </si>
  <si>
    <t>name: &lt;br&gt;description: &lt;br&gt;Zone: กลุ่มเขตกรุงเทพเหนือ&lt;br&gt;Population: 2275&lt;br&gt;District: เขตบางเขน&lt;br&gt;Sub-dist.: แขวงท่าแร้ง&lt;br&gt;Contact P.: -&lt;br&gt;Tel.: &lt;br&gt;Urgnt Need: &lt;br&gt;Comm. Type: ชุมชนเมือง&lt;br&gt;Housholds: 102&lt;br&gt;DensityTH: หนาแน่นปานกลาง</t>
  </si>
  <si>
    <t>100.621342,13.848554,0</t>
  </si>
  <si>
    <t>ชุมชนมิตรปรีดา</t>
  </si>
  <si>
    <t>name: &lt;br&gt;description: &lt;br&gt;Zone: กลุ่มกรุงเทพตะวันออก&lt;br&gt;Population: 2059&lt;br&gt;District: เขตมีนบุรี&lt;br&gt;Sub-dist.: แขวงแสนแสบ&lt;br&gt;Contact P.: นาย วิรัตน์ ยะรังวงษ์&lt;br&gt;Tel.: 094-0649262&lt;br&gt;Urgnt Need: ต้องการหน้ากากอนามัยและเจลแอลกอฮอล์ จำนวน 1,000 ชิ้น ให้ทุกบ้าน ทั้งที่มีเลขบ้านและไม่มีเลขบ้าน&lt;br&gt;Comm. Type: ชุมชนชานเมือง&lt;br&gt;Housholds: 102&lt;br&gt;DensityTH: หนาแน่นปานกลาง</t>
  </si>
  <si>
    <t>100.79661,13.847022,0</t>
  </si>
  <si>
    <t>นาย วิรัตน์ ยะรังวงษ์</t>
  </si>
  <si>
    <t>094-0649262</t>
  </si>
  <si>
    <t>ต้องการหน้ากากอนามัยและเจลแอลกอฮอล์ จำนวน 1,000 ชิ้น ให้ทุกบ้าน ทั้งที่มีเลขบ้านและไม่มีเลขบ้าน</t>
  </si>
  <si>
    <t>ชุมชนภราดรพัฒนา</t>
  </si>
  <si>
    <t>name: &lt;br&gt;description: &lt;br&gt;Zone: กลุ่มกรุงเทพตะวันออก&lt;br&gt;Population: 1427&lt;br&gt;District: เขตมีนบุรี&lt;br&gt;Sub-dist.: แขวงแสนแสบ&lt;br&gt;Contact P.: ส.ต. อาทร ปาแสล๊ะ&lt;br&gt;Tel.: 085-8234042&lt;br&gt;Urgnt Need: -ต้องการหน้ากากอนามัยและเจลแอลกอฮอล์&lt;br&gt;-ต้องการใหมีการฉีดพ่นยาฆ่าเชื้อในชุมชน โรงเรียน&lt;br&gt;Comm. Type: ชุมชนชานเมือง&lt;br&gt;Housholds: 145&lt;br&gt;DensityTH: หนาแน่นน้อย</t>
  </si>
  <si>
    <t>100.791744,13.844742,0</t>
  </si>
  <si>
    <t>ส.ต. อาทร ปาแสล๊ะ</t>
  </si>
  <si>
    <t>085-8234042</t>
  </si>
  <si>
    <t>ชุมชนหมู่ 6 พัฒนา</t>
  </si>
  <si>
    <t>name: &lt;br&gt;description: &lt;br&gt;Zone: กลุ่มกรุงเทพตะวันออก&lt;br&gt;Population: 1232&lt;br&gt;District: เขตมีนบุรี&lt;br&gt;Sub-dist.: แขวงแสนแสบ&lt;br&gt;Contact P.: นาย วินัย โต๊ะเหม&lt;br&gt;Tel.: 080-5512264&lt;br&gt;Urgnt Need: ต้องการหน้ากากอนามัยและเจลแอลกอฮอล์&lt;br&gt;Comm. Type: ชุมชนชานเมือง&lt;br&gt;Housholds: 117&lt;br&gt;DensityTH: หนาแน่นน้อย</t>
  </si>
  <si>
    <t>100.786898,13.841627,0</t>
  </si>
  <si>
    <t>นาย วินัย โต๊ะเหม</t>
  </si>
  <si>
    <t>080-5512264</t>
  </si>
  <si>
    <t>ชุมชนสุกกาทองโครงการ 2</t>
  </si>
  <si>
    <t>name: &lt;br&gt;description: &lt;br&gt;Zone: กลุ่มกรุงเทพตะวันออก&lt;br&gt;Population: 2029&lt;br&gt;District: เขตมีนบุรี&lt;br&gt;Sub-dist.: แขวงแสนแสบ&lt;br&gt;Contact P.: นางสาว อนิศนีย์ พรหมพงษ์&lt;br&gt;Tel.: 083-0505062&lt;br&gt;Urgnt Need: -ต้องการหน้ากากอนามัยห้กลุ่มผู้สูงอายุ&lt;br&gt;-ต้องการเครื่องตรวจวัดอุณภูมิ&lt;br&gt;-ต้องการยาฆ่าเชื้อ&lt;br&gt;-ต้องการความปลอดภัย&lt;br&gt;-ต้องการการแนะนำการดูแลตัวเอง&lt;br&gt;Comm. Type: &lt;br&gt;Housholds: &lt;br&gt;DensityTH: หนาแน่นปานกลาง</t>
  </si>
  <si>
    <t>100.798761,13.849038,0</t>
  </si>
  <si>
    <t>นางสาว อนิศนีย์ พรหมพงษ์</t>
  </si>
  <si>
    <t>083-0505062</t>
  </si>
  <si>
    <t>ชุมชนบึงพระยา</t>
  </si>
  <si>
    <t>name: &lt;br&gt;description: &lt;br&gt;Zone: กลุ่มกรุงเทพตะวันออก&lt;br&gt;Population: 1067&lt;br&gt;District: เขตมีนบุรี&lt;br&gt;Sub-dist.: แขวงแสนแสบ&lt;br&gt;Contact P.: นาย ปรีดา โต๊ะอาด&lt;br&gt;Tel.: 090-103-1124&lt;br&gt;Urgnt Need: -ต้องการหน้ากากอนามัยและเจลแอลกอฮอล์&lt;br&gt;-ต้องการน้ำยาฉีดพ่นฆ่าเชื้อในชุมชน&lt;br&gt;Comm. Type: ชุมชนชานเมือง&lt;br&gt;Housholds: 291&lt;br&gt;DensityTH: หนาแน่นน้อย</t>
  </si>
  <si>
    <t>100.744984,13.816742,0</t>
  </si>
  <si>
    <t>นาย ปรีดา โต๊ะอาด</t>
  </si>
  <si>
    <t>090-103-1124</t>
  </si>
  <si>
    <t>ชุมชนชายคลองเสนานิคม 2</t>
  </si>
  <si>
    <t>name: &lt;br&gt;description: &lt;br&gt;Zone: กลุ่มเขตกรุงเทพเหนือ&lt;br&gt;Population: 1587&lt;br&gt;District: เขตจตุจักร&lt;br&gt;Sub-dist.: แขวงเสนานิคม&lt;br&gt;Contact P.: ทวี น้อยจาด&lt;br&gt;Tel.: 08-1444-5796&lt;br&gt;Urgnt Need: ขาดแคลนเจลล้างมือและหน้ากากอนามัย&lt;br&gt;Comm. Type: ชุมชนแออัด&lt;br&gt;Housholds: 140&lt;br&gt;DensityTH: หนาแน่นน้อย</t>
  </si>
  <si>
    <t>100.589791,13.842322,0</t>
  </si>
  <si>
    <t>ทวี น้อยจาด</t>
  </si>
  <si>
    <t>08-1444-5796</t>
  </si>
  <si>
    <t>ชุมชนร่วมรัฐสามัคคี(ดอนกระต่าย)</t>
  </si>
  <si>
    <t>name: &lt;br&gt;description: &lt;br&gt;Zone: กลุ่มเขตกรุงธนใต้&lt;br&gt;Population: 1722&lt;br&gt;District: เขตทุ่งครุ&lt;br&gt;Sub-dist.: แขวงบางมด&lt;br&gt;Contact P.: น.ท. จรัญ แสนเรือง ร.น.&lt;br&gt;Tel.: 08-6570-2052&lt;br&gt;Urgnt Need: ต้องการหน้ากากอนามัย&lt;br&gt;Comm. Type: &lt;br&gt;Housholds: &lt;br&gt;DensityTH: หนาแน่นน้อย</t>
  </si>
  <si>
    <t>100.498742,13.643625,0</t>
  </si>
  <si>
    <t>น.ท. จรัญ แสนเรือง ร.น.</t>
  </si>
  <si>
    <t>08-6570-2052</t>
  </si>
  <si>
    <t>ชุมชนคลองล่าง</t>
  </si>
  <si>
    <t>name: &lt;br&gt;description: &lt;br&gt;Zone: กลุ่มเขตกรุงธนเหนือ&lt;br&gt;Population: 4820&lt;br&gt;District: เขตบางกอกน้อย&lt;br&gt;Sub-dist.: แขวงบางขุนศรี&lt;br&gt;Contact P.: นาย สุรัตน์ ดวงกันยา&lt;br&gt;Tel.: 081-5542293&lt;br&gt;Urgnt Need: ต้องการหน้ากากอนามัยและเจลล้างมือ&lt;br&gt;Comm. Type: ชุมชนแออัด&lt;br&gt;Housholds: 190&lt;br&gt;DensityTH: หนาแน่นมาก</t>
  </si>
  <si>
    <t>100.463586,13.765879,0</t>
  </si>
  <si>
    <t>นาย สุรัตน์ ดวงกันยา</t>
  </si>
  <si>
    <t>081-5542293</t>
  </si>
  <si>
    <t>ชุมชนโรงช้อน 45</t>
  </si>
  <si>
    <t>name: &lt;br&gt;description: &lt;br&gt;Zone: กลุ่มเขตกรุงเทพเหนือ&lt;br&gt;Population: 3767&lt;br&gt;District: เขตจตุจักร&lt;br&gt;Sub-dist.: แขวงลาดยาว&lt;br&gt;Contact P.: ยุทธพล หงษ์ขจร&lt;br&gt;Tel.: 08-9813-5676&lt;br&gt;Urgnt Need: ขาดแคลนเจลล้างมือและหน้ากากอนามัย&lt;br&gt;Comm. Type: ชุมชนเมือง&lt;br&gt;Housholds: 74&lt;br&gt;DensityTH: หนาแน่นปานกลาง</t>
  </si>
  <si>
    <t>100.580373,13.850212,0</t>
  </si>
  <si>
    <t>ยุทธพล หงษ์ขจร</t>
  </si>
  <si>
    <t>08-9813-5676</t>
  </si>
  <si>
    <t>ชุมชนสวนหลวงก้าวหน้า</t>
  </si>
  <si>
    <t>name: &lt;br&gt;description: &lt;br&gt;Zone: กลุ่มเขตกรุงเทพใต้&lt;br&gt;Population: 3428&lt;br&gt;District: เขตสวนหลวง&lt;br&gt;Sub-dist.: แขวงสวนหลวง&lt;br&gt;Contact P.: นางสาว สุภีร์ ศรีนาคร&lt;br&gt;Tel.: 081-374-4360&lt;br&gt;Urgnt Need: -ต้องการหน้ากากอนามัย เจลล้างมือ น้ำยาฆ่าเชื้อ&lt;br&gt;-ต้องการเครื่องตรวจวัดอุณหภูมิ&lt;br&gt;Comm. Type: ชุมชนเมือง&lt;br&gt;Housholds: 203&lt;br&gt;DensityTH: หนาแน่นปานกลาง</t>
  </si>
  <si>
    <t>100.610102,13.712582,0</t>
  </si>
  <si>
    <t>นางสาว สุภีร์ ศรีนาคร</t>
  </si>
  <si>
    <t>081-374-4360</t>
  </si>
  <si>
    <t>ชุมชนหมู่บ้านอ่อนนุชทาวน์เฮ้าส์ 1</t>
  </si>
  <si>
    <t>name: &lt;br&gt;description: &lt;br&gt;Zone: กลุ่มเขตกรุงเทพใต้&lt;br&gt;Population: 3256&lt;br&gt;District: เขตสวนหลวง&lt;br&gt;Sub-dist.: แขวงสวนหลวง&lt;br&gt;Contact P.: นาง สาลินี โกมลหทัย&lt;br&gt;Tel.: 08-1600-9660&lt;br&gt;Urgnt Need: -ต้องการหน้ากากอนามัย เจลล้างมือ น้ำยาฆ่าเชื้อ&lt;br&gt;-ต้องการเครื่องตรวจวัดอุณหภูมิ&lt;br&gt;Comm. Type: ชุมชนเมือง&lt;br&gt;Housholds: 287&lt;br&gt;DensityTH: หนาแน่นปานกลาง</t>
  </si>
  <si>
    <t>100.645906,13.715519,0</t>
  </si>
  <si>
    <t>นาง สาลินี โกมลหทัย</t>
  </si>
  <si>
    <t>08-1600-9660</t>
  </si>
  <si>
    <t>ชุมชนร่วมพัฒนา หมู่ 9 สะพานสูง</t>
  </si>
  <si>
    <t>name: &lt;br&gt;description: &lt;br&gt;Zone: กลุ่มกรุงเทพตะวันออก&lt;br&gt;Population: 2013&lt;br&gt;District: เขตสะพานสูง&lt;br&gt;Sub-dist.: แขวงสะพานสูง&lt;br&gt;Contact P.: นาย เสถียร เปลี่ยนอํารุง&lt;br&gt;Tel.: 062-5205630&lt;br&gt;Urgnt Need: &lt;br&gt;Comm. Type: &lt;br&gt;Housholds: &lt;br&gt;DensityTH: หนาแน่นปานกลาง</t>
  </si>
  <si>
    <t>100.711324,13.770427,0</t>
  </si>
  <si>
    <t>นาย เสถียร เปลี่ยนอํารุง</t>
  </si>
  <si>
    <t>062-5205630</t>
  </si>
  <si>
    <t>ชุมชนมุสลิมสัมพันธ์</t>
  </si>
  <si>
    <t>name: &lt;br&gt;description: &lt;br&gt;Zone: กลุ่มกรุงเทพตะวันออก&lt;br&gt;Population: 869&lt;br&gt;District: เขตสะพานสูง&lt;br&gt;Sub-dist.: แขวงสะพานสูง&lt;br&gt;Contact P.: นาย ขวัญชัย พึ่งเอี่ยม&lt;br&gt;Tel.: 089-9633592&lt;br&gt;Urgnt Need: &lt;br&gt;Comm. Type: ชุมชนชานเมือง&lt;br&gt;Housholds: 22&lt;br&gt;DensityTH: หนาแน่นน้อย</t>
  </si>
  <si>
    <t>100.700204,13.761991,0</t>
  </si>
  <si>
    <t>นาย ขวัญชัย พึ่งเอี่ยม</t>
  </si>
  <si>
    <t>089-9633592</t>
  </si>
  <si>
    <t>ชุมชนริมคลองลาดพร้าว</t>
  </si>
  <si>
    <t>name: &lt;br&gt;description: &lt;br&gt;Zone: กลุ่มเขตกรุงเทพกลาง&lt;br&gt;Population: 4372&lt;br&gt;District: เขตวังทองหลาง&lt;br&gt;Sub-dist.: แขวงพลับพลา&lt;br&gt;Contact P.: นาย สมหวัง ฤทธิ์งาม&lt;br&gt;Tel.: 08-1984-9756&lt;br&gt;Urgnt Need: -ต้องการเจลล้างมือและน้ำยาฆ่าเชื้อ&lt;br&gt;-ต้องการอาหารแห้ง&lt;br&gt;-ต้องการเครื่องตรวจวัดอุณหภูมิ&lt;br&gt;-ต้องการตู้พ่นยาฆ่าเชื้อ&lt;br&gt;Comm. Type: ชุมชนแออัด&lt;br&gt;Housholds: 134&lt;br&gt;DensityTH: หนาแน่นมาก</t>
  </si>
  <si>
    <t>100.612081,13.761549,0</t>
  </si>
  <si>
    <t>นาย สมหวัง ฤทธิ์งาม</t>
  </si>
  <si>
    <t>08-1984-9756</t>
  </si>
  <si>
    <t>ชุมชนไขศรีปราโมชพัฒนา</t>
  </si>
  <si>
    <t>name: &lt;br&gt;description: &lt;br&gt;Zone: กลุ่มกรุงเทพตะวันออก&lt;br&gt;Population: 4701&lt;br&gt;District: เขตบางกะปิ&lt;br&gt;Sub-dist.: แขวงคลองจั่น&lt;br&gt;Contact P.: นาย ประไพรัตน์ ชาติเวช&lt;br&gt;Tel.: 061-403-9711&lt;br&gt;Urgnt Need: &lt;br&gt;Comm. Type: ชุมชนเมือง&lt;br&gt;Housholds: 150&lt;br&gt;DensityTH: หนาแน่นมาก</t>
  </si>
  <si>
    <t>100.636408,13.766644,0</t>
  </si>
  <si>
    <t>นาย ประไพรัตน์ ชาติเวช</t>
  </si>
  <si>
    <t>061-403-9711</t>
  </si>
  <si>
    <t>ชุมชนลำสาลีพัฒนา</t>
  </si>
  <si>
    <t>name: &lt;br&gt;description: &lt;br&gt;Zone: กลุ่มกรุงเทพตะวันออก&lt;br&gt;Population: 3373&lt;br&gt;District: เขตบางกะปิ&lt;br&gt;Sub-dist.: แขวงหัวหมาก&lt;br&gt;Contact P.: นาย หัสนัย รอดศรี&lt;br&gt;Tel.: 081-921-1941&lt;br&gt;Urgnt Need: &lt;br&gt;Comm. Type: ชุมชนแออัด&lt;br&gt;Housholds: 573&lt;br&gt;DensityTH: หนาแน่นปานกลาง</t>
  </si>
  <si>
    <t>100.646007,13.747952,0</t>
  </si>
  <si>
    <t>นาย หัสนัย รอดศรี</t>
  </si>
  <si>
    <t>081-921-1941</t>
  </si>
  <si>
    <t>ชุมชนหมู่ 3</t>
  </si>
  <si>
    <t>name: &lt;br&gt;description: &lt;br&gt;Zone: กลุ่มกรุงเทพตะวันออก&lt;br&gt;Population: 594&lt;br&gt;District: เขตคลองสามวา&lt;br&gt;Sub-dist.: แขวงสามวาตะวันออก&lt;br&gt;Contact P.: นาง สายหยุด ยศกลาง&lt;br&gt;Tel.: 086-9806009&lt;br&gt;Urgnt Need: -ต้องการอาหารแห้ง ข้าวสาร &lt;br&gt;-ต้องการน้ำยาค่าเชื้อมาพ่นเองในชุมชน&lt;br&gt;-ปัญหาเศรษฐกิจ คนถูกพักงาน ราคาสินค้าสูง&lt;br&gt;-ความยากลำบากในการเดินทางและซื้อสินค้า&lt;br&gt;Comm. Type: &lt;br&gt;Housholds: &lt;br&gt;DensityTH: หนาแน่นน้อย</t>
  </si>
  <si>
    <t>100.731237,13.880323,0</t>
  </si>
  <si>
    <t>นาง สายหยุด ยศกลาง</t>
  </si>
  <si>
    <t>086-9806009</t>
  </si>
  <si>
    <t>ชุมชนหมู่บ้านเกษมสันต์ 1</t>
  </si>
  <si>
    <t>name: &lt;br&gt;description: &lt;br&gt;Zone: กลุ่มเขตกรุงเทพใต้&lt;br&gt;Population: 3083&lt;br&gt;District: เขตสวนหลวง&lt;br&gt;Sub-dist.: แขวงสวนหลวง&lt;br&gt;Contact P.: นาย บุญเลิศ เลิศวัฒนากร&lt;br&gt;Tel.: 08-1495-9777&lt;br&gt;Urgnt Need: -ต้องการหน้ากากอนามัย เจลล้างมือ น้ำยาฆ่าเชื้อ&lt;br&gt;-ต้องการเครื่องตรวจวัดอุณหภูมิ&lt;br&gt;Comm. Type: ชุมชนเมือง&lt;br&gt;Housholds: 71&lt;br&gt;DensityTH: หนาแน่นปานกลาง</t>
  </si>
  <si>
    <t>100.613648,13.72303,0</t>
  </si>
  <si>
    <t>นาย บุญเลิศ เลิศวัฒนากร</t>
  </si>
  <si>
    <t>08-1495-9777</t>
  </si>
  <si>
    <t>ชุมชนนิติบุคคลอาคารชุด เคหะชุมชนบางนา 2</t>
  </si>
  <si>
    <t>name: &lt;br&gt;description: &lt;br&gt;Zone: กลุ่มเขตกรุงเทพใต้&lt;br&gt;Population: 2109&lt;br&gt;District: เขตบางนา&lt;br&gt;Sub-dist.: แขวงบางนา&lt;br&gt;Contact P.: นาง อุทัยวรรณ ทองศรีคํา&lt;br&gt;Tel.: 08-6100-0884&lt;br&gt;Urgnt Need: ต้องการเจลล้างมือ น้ำยาฆ่าเชื้อ และหน้ากากอนามัย&lt;br&gt;Comm. Type: เคหะชุมชน&lt;br&gt;Housholds: 427&lt;br&gt;DensityTH: หนาแน่นปานกลาง</t>
  </si>
  <si>
    <t>100.641407,13.665093,0</t>
  </si>
  <si>
    <t>นาง อุทัยวรรณ ทองศรีคํา</t>
  </si>
  <si>
    <t>08-6100-0884</t>
  </si>
  <si>
    <t>ชุมชนดารุ้ลอิบาดะฮ์</t>
  </si>
  <si>
    <t>name: &lt;br&gt;description: &lt;br&gt;Zone: กลุ่มเขตกรุงธนใต้&lt;br&gt;Population: 434&lt;br&gt;District: เขตทุ่งครุ&lt;br&gt;Sub-dist.: แขวงทุ่งครุ&lt;br&gt;Contact P.: นาย ยงยุทธ หวังนิมิน&lt;br&gt;Tel.: 08-50600249&lt;br&gt;Urgnt Need: -ปัญหาเศรษฐกิจ&lt;br&gt;-ต้องการหน้ากากอนามัยและเจลล้างมือ&lt;br&gt;Comm. Type: ชุมชนชานเมือง&lt;br&gt;Housholds: 55&lt;br&gt;DensityTH: หนาแน่นน้อย</t>
  </si>
  <si>
    <t>100.479006,13.632796,0</t>
  </si>
  <si>
    <t>นาย ยงยุทธ หวังนิมิน</t>
  </si>
  <si>
    <t>08-50600249</t>
  </si>
  <si>
    <t>ชุมชนริมคลองภาษีเจริญ บางหว้า หมู่ 15</t>
  </si>
  <si>
    <t>name: &lt;br&gt;description: &lt;br&gt;Zone: กลุ่มเขตกรุงธนใต้&lt;br&gt;Population: 3100&lt;br&gt;District: เขตภาษีเจริญ&lt;br&gt;Sub-dist.: แขวงบางหว้า&lt;br&gt;Contact P.: นาย สรชา วรเมธากร&lt;br&gt;Tel.: 081-483-8953&lt;br&gt;Urgnt Need: ต้องการหน้ากากอนามัยและเจลล้างมือ&lt;br&gt;Comm. Type: &lt;br&gt;Housholds: &lt;br&gt;DensityTH: หนาแน่นปานกลาง</t>
  </si>
  <si>
    <t>100.431015,13.709247,0</t>
  </si>
  <si>
    <t>นาย สรชา วรเมธากร</t>
  </si>
  <si>
    <t>081-483-8953</t>
  </si>
  <si>
    <t>ชุมชนกำแพงทองพัฒนา</t>
  </si>
  <si>
    <t>name: &lt;br&gt;description: &lt;br&gt;Zone: กลุ่มเขตกรุงธนใต้&lt;br&gt;Population: 3160&lt;br&gt;District: เขตภาษีเจริญ&lt;br&gt;Sub-dist.: แขวงปากคลองภาษีเจริญ&lt;br&gt;Contact P.: นาย สมชาย พึ่งศิลป์&lt;br&gt;Tel.: &lt;br&gt;Urgnt Need: &lt;br&gt;Comm. Type: ชุมชนเมือง&lt;br&gt;Housholds: 278&lt;br&gt;DensityTH: หนาแน่นปานกลาง</t>
  </si>
  <si>
    <t>100.463044,13.729596,0</t>
  </si>
  <si>
    <t>แขวงปากคลองภาษีเจริญ</t>
  </si>
  <si>
    <t>นาย สมชาย พึ่งศิลป์</t>
  </si>
  <si>
    <t>ชุมชนหมู่ 5 บางแวก</t>
  </si>
  <si>
    <t>name: &lt;br&gt;description: &lt;br&gt;Zone: กลุ่มเขตกรุงธนใต้&lt;br&gt;Population: 3491&lt;br&gt;District: เขตภาษีเจริญ&lt;br&gt;Sub-dist.: แขวงบางแวก&lt;br&gt;Contact P.: นาย พิสูตรศักดิ์ พิมพ์ชื่น&lt;br&gt;Tel.: 082-5530843&lt;br&gt;Urgnt Need: -ต้องการหน้ากากอนามัยและเจลล้างมือ&lt;br&gt;-ต้องการให้มีการพ่นยาฆ่าเชื้อ&lt;br&gt;Comm. Type: ชุมชนเมือง&lt;br&gt;Housholds: 114&lt;br&gt;DensityTH: หนาแน่นปานกลาง</t>
  </si>
  <si>
    <t>100.433556,13.733735,0</t>
  </si>
  <si>
    <t>นาย พิสูตรศักดิ์ พิมพ์ชื่น</t>
  </si>
  <si>
    <t>082-5530843</t>
  </si>
  <si>
    <t>ชุมชนหมู่ 4 ชาวบางแวก</t>
  </si>
  <si>
    <t>name: &lt;br&gt;description: &lt;br&gt;Zone: กลุ่มเขตกรุงธนใต้&lt;br&gt;Population: 2978&lt;br&gt;District: เขตภาษีเจริญ&lt;br&gt;Sub-dist.: แขวงบางแวก&lt;br&gt;Contact P.: นาง มะลิวัลย์ พรมมา&lt;br&gt;Tel.: &lt;br&gt;Urgnt Need: &lt;br&gt;Comm. Type: ชุมชนเมือง&lt;br&gt;Housholds: 104&lt;br&gt;DensityTH: หนาแน่นปานกลาง</t>
  </si>
  <si>
    <t>100.456656,13.739382,0</t>
  </si>
  <si>
    <t>นาง มะลิวัลย์ พรมมา</t>
  </si>
  <si>
    <t>ชุมชนจันทร์รวมใจ</t>
  </si>
  <si>
    <t>name: &lt;br&gt;description: &lt;br&gt;Zone: กลุ่มเขตกรุงธนใต้&lt;br&gt;Population: 3076&lt;br&gt;District: เขตภาษีเจริญ&lt;br&gt;Sub-dist.: แขวงบางด้วน&lt;br&gt;Contact P.: นาย สมพงษ์ กิมฮวดกุล&lt;br&gt;Tel.: &lt;br&gt;Urgnt Need: &lt;br&gt;Comm. Type: ชุมชนเมือง&lt;br&gt;Housholds: 74&lt;br&gt;DensityTH: หนาแน่นปานกลาง</t>
  </si>
  <si>
    <t>100.436544,13.728594,0</t>
  </si>
  <si>
    <t>นาย สมพงษ์ กิมฮวดกุล</t>
  </si>
  <si>
    <t>ชุมชนกัลปพฤกษ์ หมู่ 4</t>
  </si>
  <si>
    <t>name: &lt;br&gt;description: &lt;br&gt;Zone: กลุ่มเขตกรุงธนใต้&lt;br&gt;Population: 2710&lt;br&gt;District: เขตภาษีเจริญ&lt;br&gt;Sub-dist.: แขวงบางหว้า&lt;br&gt;Contact P.: นางสาว วิไล อยู่ยงสิน&lt;br&gt;Tel.: 08-1733-3268&lt;br&gt;Urgnt Need: -ต้องการเจลล้างมือ&lt;br&gt;-ต้องการให้มีการพ่นยาฆ่าเชื้อ&lt;br&gt;Comm. Type: ชุมชนเมือง&lt;br&gt;Housholds: 185&lt;br&gt;DensityTH: หนาแน่นปานกลาง</t>
  </si>
  <si>
    <t>100.451796,13.712786,0</t>
  </si>
  <si>
    <t>นางสาว วิไล อยู่ยงสิน</t>
  </si>
  <si>
    <t>08-1733-3268</t>
  </si>
  <si>
    <t>ชุมชนหมู่ 6 ร่วมใจ</t>
  </si>
  <si>
    <t>name: &lt;br&gt;description: &lt;br&gt;Zone: กลุ่มเขตกรุงธนใต้&lt;br&gt;Population: 2807&lt;br&gt;District: เขตภาษีเจริญ&lt;br&gt;Sub-dist.: แขวงบางหว้า&lt;br&gt;Contact P.: นาย ทินกร ขวัญรัตน์&lt;br&gt;Tel.: &lt;br&gt;Urgnt Need: &lt;br&gt;Comm. Type: ชุมชนเมือง&lt;br&gt;Housholds: 91&lt;br&gt;DensityTH: หนาแน่นปานกลาง</t>
  </si>
  <si>
    <t>100.445419,13.714001,0</t>
  </si>
  <si>
    <t>นาย ทินกร ขวัญรัตน์</t>
  </si>
  <si>
    <t>ชุมชนเลิศสุขสม</t>
  </si>
  <si>
    <t>name: &lt;br&gt;description: &lt;br&gt;Zone: กลุ่มเขตกรุงธนใต้&lt;br&gt;Population: 1953&lt;br&gt;District: เขตภาษีเจริญ&lt;br&gt;Sub-dist.: แขวงบางด้วน&lt;br&gt;Contact P.: นาง อารมณ์ ยมทอง&lt;br&gt;Tel.: &lt;br&gt;Urgnt Need: &lt;br&gt;Comm. Type: ชุมชนชานเมือง&lt;br&gt;Housholds: 150&lt;br&gt;DensityTH: หนาแน่นน้อย</t>
  </si>
  <si>
    <t>100.430124,13.722926,0</t>
  </si>
  <si>
    <t>นาง อารมณ์ ยมทอง</t>
  </si>
  <si>
    <t>ชุมชนศรีประดู่</t>
  </si>
  <si>
    <t>name: &lt;br&gt;description: &lt;br&gt;Zone: กลุ่มเขตกรุงธนใต้&lt;br&gt;Population: 1806&lt;br&gt;District: เขตภาษีเจริญ&lt;br&gt;Sub-dist.: แขวงบางจาก&lt;br&gt;Contact P.: นาย วิโรจน์ จั่นแย้ม&lt;br&gt;Tel.: &lt;br&gt;Urgnt Need: &lt;br&gt;Comm. Type: ชุมชนเมือง&lt;br&gt;Housholds: 134&lt;br&gt;DensityTH: หนาแน่นน้อย</t>
  </si>
  <si>
    <t>100.451175,13.73063,0</t>
  </si>
  <si>
    <t>นาย วิโรจน์ จั่นแย้ม</t>
  </si>
  <si>
    <t>ชุมชนจันทรังษี</t>
  </si>
  <si>
    <t>name: &lt;br&gt;description: &lt;br&gt;Zone: กลุ่มเขตกรุงธนใต้&lt;br&gt;Population: 2685&lt;br&gt;District: เขตภาษีเจริญ&lt;br&gt;Sub-dist.: แขวงบางด้วน&lt;br&gt;Contact P.: นางสาว อโณทัย โกยปฐม&lt;br&gt;Tel.: 089-6917143&lt;br&gt;Urgnt Need: -ต้องการหน้ากากอนามัยและเจลล้างมือ&lt;br&gt;-ต้องการเครื่องตรวจวัดอุณหภูมิ&lt;br&gt;Comm. Type: ชุมชนเมือง&lt;br&gt;Housholds: 152&lt;br&gt;DensityTH: หนาแน่นปานกลาง</t>
  </si>
  <si>
    <t>100.439822,13.722613,0</t>
  </si>
  <si>
    <t>นางสาว อโณทัย โกยปฐม</t>
  </si>
  <si>
    <t>089-6917143</t>
  </si>
  <si>
    <t>ชุมชนเคหะสุวินทวงศ์</t>
  </si>
  <si>
    <t>name: &lt;br&gt;description: &lt;br&gt;Zone: กลุ่มกรุงเทพตะวันออก&lt;br&gt;Population: 60&lt;br&gt;District: เขตมีนบุรี&lt;br&gt;Sub-dist.: แขวงแสนแสบ&lt;br&gt;Contact P.: นาย ประจวบ เลือดไทย&lt;br&gt;Tel.: 086-3873712&lt;br&gt;Urgnt Need: &lt;br&gt;Comm. Type: เคหะชุมชน&lt;br&gt;Housholds: 492&lt;br&gt;DensityTH: หนาแน่นน้อย</t>
  </si>
  <si>
    <t>100.794399,13.821023,0</t>
  </si>
  <si>
    <t>นาย ประจวบ เลือดไทย</t>
  </si>
  <si>
    <t>086-3873712</t>
  </si>
  <si>
    <t>ชุมชนโรงช้อน</t>
  </si>
  <si>
    <t>name: &lt;br&gt;description: &lt;br&gt;Zone: กลุ่มกรุงเทพตะวันออก&lt;br&gt;Population: 1563&lt;br&gt;District: เขตมีนบุรี&lt;br&gt;Sub-dist.: แขวงมีนบุรี&lt;br&gt;Contact P.: นาย ชาลี สุวรรณวิเวก&lt;br&gt;Tel.: 08-9482-2306&lt;br&gt;Urgnt Need: ต้องการหน้ากากอนามัยและเจลแอลกอฮอล์&lt;br&gt;Comm. Type: ชุมชนเมือง&lt;br&gt;Housholds: 164&lt;br&gt;DensityTH: หนาแน่นน้อย</t>
  </si>
  <si>
    <t>100.717244,13.82775,0</t>
  </si>
  <si>
    <t>นาย ชาลี สุวรรณวิเวก</t>
  </si>
  <si>
    <t>08-9482-2306</t>
  </si>
  <si>
    <t>ชุมชนเกาะใหญ่พัฒนา</t>
  </si>
  <si>
    <t>name: &lt;br&gt;description: &lt;br&gt;Zone: กลุ่มกรุงเทพตะวันออก&lt;br&gt;Population: 811&lt;br&gt;District: เขตมีนบุรี&lt;br&gt;Sub-dist.: แขวงแสนแสบ&lt;br&gt;Contact P.: นาง มณี ตะเคียนโต&lt;br&gt;Tel.: 086-383-3042&lt;br&gt;Urgnt Need: -ต้องการหน้ากากอนามัยและเจลแอลกอฮอล์&lt;br&gt;-ต้องการถุงยังชีพ&lt;br&gt;Comm. Type: ชุมชนชานเมือง&lt;br&gt;Housholds: 129&lt;br&gt;DensityTH: หนาแน่นน้อย</t>
  </si>
  <si>
    <t>100.777377,13.829233,0</t>
  </si>
  <si>
    <t>นาง มณี ตะเคียนโต</t>
  </si>
  <si>
    <t>086-383-3042</t>
  </si>
  <si>
    <t>ชุมชนซอยรอดอนันต์ 7</t>
  </si>
  <si>
    <t>name: &lt;br&gt;description: &lt;br&gt;Zone: กลุ่มกรุงเทพตะวันออก&lt;br&gt;Population: 2446&lt;br&gt;District: เขตคันนายาว&lt;br&gt;Sub-dist.: แขวงรามอินทรา&lt;br&gt;Contact P.: นาย ปองเดช ภิรมย์&lt;br&gt;Tel.: 081-827-9817&lt;br&gt;Urgnt Need: ต้องการอาหารแห้ง ข้าวสาร&lt;br&gt;Comm. Type: ชุมชนเมือง&lt;br&gt;Housholds: 97&lt;br&gt;DensityTH: หนาแน่นปานกลาง</t>
  </si>
  <si>
    <t>100.665917,13.833659,0</t>
  </si>
  <si>
    <t>นาย ปองเดช ภิรมย์</t>
  </si>
  <si>
    <t>081-827-9817</t>
  </si>
  <si>
    <t>ชุมชนซอยคู้บอน 25</t>
  </si>
  <si>
    <t>name: &lt;br&gt;description: &lt;br&gt;Zone: กลุ่มกรุงเทพตะวันออก&lt;br&gt;Population: 2168&lt;br&gt;District: เขตคันนายาว&lt;br&gt;Sub-dist.: แขวงรามอินทรา&lt;br&gt;Contact P.: นางสาว ปราณี กิตชัย&lt;br&gt;Tel.: 08-4712-5545&lt;br&gt;Urgnt Need: -ต้องการผ้าอ้อมผู้ใหญ่สำหรับผู้ป่วยติดเตียง&lt;br&gt;-ต้องการให้มีการสอนวิธีทำเจลล้างมือ&lt;br&gt;Comm. Type: ชุมชนเมือง&lt;br&gt;Housholds: 105&lt;br&gt;DensityTH: หนาแน่นปานกลาง</t>
  </si>
  <si>
    <t>100.669059,13.85147,0</t>
  </si>
  <si>
    <t>นางสาว ปราณี กิตชัย</t>
  </si>
  <si>
    <t>08-4712-5545</t>
  </si>
  <si>
    <t>ชุมชนจินดาบำรุงพัฒนา</t>
  </si>
  <si>
    <t>name: &lt;br&gt;description: &lt;br&gt;Zone: กลุ่มกรุงเทพตะวันออก&lt;br&gt;Population: 1377&lt;br&gt;District: เขตคันนายาว&lt;br&gt;Sub-dist.: แขวงรามอินทรา&lt;br&gt;Contact P.: นาย สมหมาย แสงแก้ว&lt;br&gt;Tel.: 09-4845-0613&lt;br&gt;Urgnt Need: &lt;br&gt;Comm. Type: ชุมชนแออัด&lt;br&gt;Housholds: 77&lt;br&gt;DensityTH: หนาแน่นน้อย</t>
  </si>
  <si>
    <t>100.661611,13.843274,0</t>
  </si>
  <si>
    <t>นาย สมหมาย แสงแก้ว</t>
  </si>
  <si>
    <t>09-4845-0613</t>
  </si>
  <si>
    <t>ชุมชนธนวัฑฒ์</t>
  </si>
  <si>
    <t>name: &lt;br&gt;description: &lt;br&gt;Zone: กลุ่มเขตกรุงธนใต้&lt;br&gt;Population: 2356&lt;br&gt;District: เขตหนองแขม&lt;br&gt;Sub-dist.: แขวงหนองแขม&lt;br&gt;Contact P.: นาง ทุมมา โสมนัส&lt;br&gt;Tel.: &lt;br&gt;Urgnt Need: &lt;br&gt;Comm. Type: ชุมชนเมือง&lt;br&gt;Housholds: 127&lt;br&gt;DensityTH: หนาแน่นปานกลาง</t>
  </si>
  <si>
    <t>100.380314,13.693366,0</t>
  </si>
  <si>
    <t>นาง ทุมมา โสมนัส</t>
  </si>
  <si>
    <t>ชุมชนซอยสามัคคี</t>
  </si>
  <si>
    <t>name: &lt;br&gt;description: &lt;br&gt;Zone: กลุ่มเขตกรุงธนใต้&lt;br&gt;Population: 1564&lt;br&gt;District: เขตหนองแขม&lt;br&gt;Sub-dist.: แขวงหนองค้างพลู&lt;br&gt;Contact P.: นาย สํารอง เลือดทหาร&lt;br&gt;Tel.: 08-5116-8990&lt;br&gt;Urgnt Need: &lt;br&gt;Comm. Type: ชุมชนชานเมือง&lt;br&gt;Housholds: 135&lt;br&gt;DensityTH: หนาแน่นน้อย</t>
  </si>
  <si>
    <t>100.363167,13.718661,0</t>
  </si>
  <si>
    <t>นาย สํารอง เลือดทหาร</t>
  </si>
  <si>
    <t>08-5116-8990</t>
  </si>
  <si>
    <t>ชุมชนแยก 9 พัฒนา</t>
  </si>
  <si>
    <t>name: &lt;br&gt;description: &lt;br&gt;Zone: กลุ่มเขตกรุงธนใต้&lt;br&gt;Population: 2988&lt;br&gt;District: เขตหนองแขม&lt;br&gt;Sub-dist.: แขวงหนองค้างพลู&lt;br&gt;Contact P.: นาย สุทธิพงษ์ อังจันทร์เพ็ญ&lt;br&gt;Tel.: 08-1441-6418&lt;br&gt;Urgnt Need: &lt;br&gt;Comm. Type: ชุมชนชานเมือง&lt;br&gt;Housholds: 94&lt;br&gt;DensityTH: หนาแน่นปานกลาง</t>
  </si>
  <si>
    <t>100.345477,13.719567,0</t>
  </si>
  <si>
    <t>นาย สุทธิพงษ์ อังจันทร์เพ็ญ</t>
  </si>
  <si>
    <t>08-1441-6418</t>
  </si>
  <si>
    <t>ชุมชนหมู่ 4 วัดศรีนวล</t>
  </si>
  <si>
    <t>name: &lt;br&gt;description: &lt;br&gt;Zone: กลุ่มเขตกรุงธนใต้&lt;br&gt;Population: 1078&lt;br&gt;District: เขตหนองแขม&lt;br&gt;Sub-dist.: แขวงหนองแขม&lt;br&gt;Contact P.: นาย ณัฐพัชร ทิมกล่ัน&lt;br&gt;Tel.: 08-5110-5820&lt;br&gt;Urgnt Need: ต้องการหน้ากากอนามัยและเจลล้างมือ&lt;br&gt;Comm. Type: ชุมชนชานเมือง&lt;br&gt;Housholds: 87&lt;br&gt;DensityTH: หนาแน่นน้อย</t>
  </si>
  <si>
    <t>100.3409,13.666839,0</t>
  </si>
  <si>
    <t>นาย ณัฐพัชร ทิมกล่ัน</t>
  </si>
  <si>
    <t>08-5110-5820</t>
  </si>
  <si>
    <t>ชุมชนแย้มผากาสามัคคี หมู่ 13</t>
  </si>
  <si>
    <t>name: &lt;br&gt;description: &lt;br&gt;Zone: กลุ่มเขตกรุงธนใต้&lt;br&gt;Population: 1361&lt;br&gt;District: เขตหนองแขม&lt;br&gt;Sub-dist.: แขวงหนองแขม&lt;br&gt;Contact P.: นาย วิชัย แย้มผกา&lt;br&gt;Tel.: &lt;br&gt;Urgnt Need: &lt;br&gt;Comm. Type: &lt;br&gt;Housholds: &lt;br&gt;DensityTH: หนาแน่นน้อย</t>
  </si>
  <si>
    <t>100.372239,13.676794,0</t>
  </si>
  <si>
    <t>นาย วิชัย แย้มผกา</t>
  </si>
  <si>
    <t>ชุมชนเพิ่มดีพัฒนา</t>
  </si>
  <si>
    <t>name: &lt;br&gt;description: &lt;br&gt;Zone: กลุ่มเขตกรุงธนใต้&lt;br&gt;Population: 2222&lt;br&gt;District: เขตหนองแขม&lt;br&gt;Sub-dist.: แขวงหนองแขม&lt;br&gt;Contact P.: นางสาว วรลักษณ์ เดชพันธ์&lt;br&gt;Tel.: &lt;br&gt;Urgnt Need: &lt;br&gt;Comm. Type: ชุมชนชานเมือง&lt;br&gt;Housholds: 84&lt;br&gt;DensityTH: หนาแน่นปานกลาง</t>
  </si>
  <si>
    <t>100.370046,13.690984,0</t>
  </si>
  <si>
    <t>นางสาว วรลักษณ์ เดชพันธ์</t>
  </si>
  <si>
    <t>ชุมชนปทุมทิพย์</t>
  </si>
  <si>
    <t>name: &lt;br&gt;description: &lt;br&gt;Zone: กลุ่มเขตกรุงเทพเหนือ&lt;br&gt;Population: 3090&lt;br&gt;District: เขตบางซื่อ&lt;br&gt;Sub-dist.: แขวงบางซื่อ&lt;br&gt;Contact P.: สมชาย เสือประดิษฐ&lt;br&gt;Tel.: 080-976-8462&lt;br&gt;Urgnt Need: ขาดแคลนเจลล้างมือและหน้ากากอนามัย&lt;br&gt;Comm. Type: ชุมชนแออัด&lt;br&gt;Housholds: 210&lt;br&gt;DensityTH: หนาแน่นปานกลาง</t>
  </si>
  <si>
    <t>100.529446,13.814394,0</t>
  </si>
  <si>
    <t>สมชาย เสือประดิษฐ</t>
  </si>
  <si>
    <t>080-976-8462</t>
  </si>
  <si>
    <t>ชุมชนบ้านคลองเก้า</t>
  </si>
  <si>
    <t>name: &lt;br&gt;description: &lt;br&gt;Zone: กลุ่มกรุงเทพตะวันออก&lt;br&gt;Population: 573&lt;br&gt;District: เขตหนองจอก&lt;br&gt;Sub-dist.: แขวงคลองสิบ&lt;br&gt;Contact P.: นาย จรินทร พิมพุด&lt;br&gt;Tel.: 094-1354720&lt;br&gt;Urgnt Need: &lt;br&gt;Comm. Type: ชุมชนชานเมือง&lt;br&gt;Housholds: 110&lt;br&gt;DensityTH: หนาแน่นน้อย</t>
  </si>
  <si>
    <t>100.793642,13.924433,0</t>
  </si>
  <si>
    <t>นาย จรินทร พิมพุด</t>
  </si>
  <si>
    <t>094-1354720</t>
  </si>
  <si>
    <t>ชุมชนลำสลิดทองพัฒนา</t>
  </si>
  <si>
    <t>name: &lt;br&gt;description: &lt;br&gt;Zone: กลุ่มกรุงเทพตะวันออก&lt;br&gt;Population: 79&lt;br&gt;District: เขตหนองจอก&lt;br&gt;Sub-dist.: แขวงกระทุ่มราย&lt;br&gt;Contact P.: นาย สมาน สุไลมาน&lt;br&gt;Tel.: 08-5056-7471&lt;br&gt;Urgnt Need: &lt;br&gt;Comm. Type: ชุมชนชานเมือง&lt;br&gt;Housholds: 155&lt;br&gt;DensityTH: หนาแน่นน้อย</t>
  </si>
  <si>
    <t>100.87,13.828936,0</t>
  </si>
  <si>
    <t>นาย สมาน สุไลมาน</t>
  </si>
  <si>
    <t>08-5056-7471</t>
  </si>
  <si>
    <t>ชุมชน ป.เจริญมิตรพัฒนา</t>
  </si>
  <si>
    <t>name: &lt;br&gt;description: &lt;br&gt;Zone: กลุ่มกรุงเทพตะวันออก&lt;br&gt;Population: 244&lt;br&gt;District: เขตหนองจอก&lt;br&gt;Sub-dist.: แขวงกระทุ่มราย&lt;br&gt;Contact P.: นาย พนมพร ปั้นเจริญ&lt;br&gt;Tel.: 08-1497-0753&lt;br&gt;Urgnt Need: &lt;br&gt;Comm. Type: ชุมชนชานเมือง&lt;br&gt;Housholds: 108&lt;br&gt;DensityTH: หนาแน่นน้อย</t>
  </si>
  <si>
    <t>100.926368,13.823299,0</t>
  </si>
  <si>
    <t>นาย พนมพร ปั้นเจริญ</t>
  </si>
  <si>
    <t>08-1497-0753</t>
  </si>
  <si>
    <t>ชุมชนแผ่นดินทองดารุสซาลาม(บาหยัน1)</t>
  </si>
  <si>
    <t>name: &lt;br&gt;description: &lt;br&gt;Zone: กลุ่มกรุงเทพตะวันออก&lt;br&gt;Population: 519&lt;br&gt;District: เขตหนองจอก&lt;br&gt;Sub-dist.: แขวงโคกแฝด&lt;br&gt;Contact P.: นาย นายมูฮําหมัด ประดิษฐสุวรรณ&lt;br&gt;Tel.: 083-1361624&lt;br&gt;Urgnt Need: -ต้องการหน้ากากอนามัยและเจลล้างมือ&lt;br&gt;-ต้องการถุงยังชีพ&lt;br&gt;Comm. Type: &lt;br&gt;Housholds: &lt;br&gt;DensityTH: หนาแน่นน้อย</t>
  </si>
  <si>
    <t>100.824614,13.852097,0</t>
  </si>
  <si>
    <t>นาย นายมูฮําหมัด ประดิษฐสุวรรณ</t>
  </si>
  <si>
    <t>083-1361624</t>
  </si>
  <si>
    <t>ชุมชนสมานมิตรพัฒนา</t>
  </si>
  <si>
    <t>name: &lt;br&gt;description: &lt;br&gt;Zone: กลุ่มเขตกรุงเทพใต้&lt;br&gt;Population: 2738&lt;br&gt;District: เขตสวนหลวง&lt;br&gt;Sub-dist.: แขวงสวนหลวง&lt;br&gt;Contact P.: นาย วิทยา มูฮัมหมัดสอิ๊ด&lt;br&gt;Tel.: 099-341-4744&lt;br&gt;Urgnt Need: -ต้องการหน้ากากอนามัย เจลล้างมือ น้ำยาฆ่าเชื้อ&lt;br&gt;-ต้องการเครื่องตรวจวัดอุณหภูมิ&lt;br&gt;Comm. Type: ชุมชนเมือง&lt;br&gt;Housholds: 137&lt;br&gt;DensityTH: หนาแน่นปานกลาง</t>
  </si>
  <si>
    <t>100.60684,13.744425,0</t>
  </si>
  <si>
    <t>นาย วิทยา มูฮัมหมัดสอิ๊ด</t>
  </si>
  <si>
    <t>099-341-4744</t>
  </si>
  <si>
    <t>ชุมชนปู่เหลี่ยม</t>
  </si>
  <si>
    <t>name: &lt;br&gt;description: &lt;br&gt;Zone: กลุ่มเขตกรุงเทพใต้&lt;br&gt;Population: 6236&lt;br&gt;District: เขตสาทร&lt;br&gt;Sub-dist.: แขวงทุ่งวัดดอน&lt;br&gt;Contact P.: นาย ณภัทร ยมะคุปต์&lt;br&gt;Tel.: 08-6353-5623&lt;br&gt;Urgnt Need: ต้องการหน้าน้ำยาฆ่าเชื้อและเจลแอกกอฮอล์&lt;br&gt;Comm. Type: ชุมชนเมือง&lt;br&gt;Housholds: 83&lt;br&gt;DensityTH: แออัด</t>
  </si>
  <si>
    <t>100.51778,13.707863,0</t>
  </si>
  <si>
    <t>นาย ณภัทร ยมะคุปต์</t>
  </si>
  <si>
    <t>08-6353-5623</t>
  </si>
  <si>
    <t>ชุมชนหลังวัดไก่เตี้ย</t>
  </si>
  <si>
    <t>name: &lt;br&gt;description: &lt;br&gt;Zone: กลุ่มเขตกรุงธนเหนือ&lt;br&gt;Population: 2809&lt;br&gt;District: เขตตลิ่งชัน&lt;br&gt;Sub-dist.: แขวงตลิ่งชัน&lt;br&gt;Contact P.: ส.อ. จเด็ด นิลเพ็ชร์&lt;br&gt;Tel.: 084-727-3566&lt;br&gt;Urgnt Need: &lt;br&gt;Comm. Type: ชุมชนเมือง&lt;br&gt;Housholds: 60&lt;br&gt;DensityTH: หนาแน่นปานกลาง</t>
  </si>
  <si>
    <t>100.465451,13.783557,0</t>
  </si>
  <si>
    <t>ส.อ. จเด็ด นิลเพ็ชร์</t>
  </si>
  <si>
    <t>084-727-3566</t>
  </si>
  <si>
    <t>ชุมชน หมู่ 12 บ้านสวนบางพรม</t>
  </si>
  <si>
    <t>name: &lt;br&gt;description: &lt;br&gt;Zone: กลุ่มเขตกรุงธนเหนือ&lt;br&gt;Population: 1350&lt;br&gt;District: เขตตลิ่งชัน&lt;br&gt;Sub-dist.: แขวงบางพรม&lt;br&gt;Contact P.: นาย ยศพล พงษ์พันธ์&lt;br&gt;Tel.: 08-5188-0454&lt;br&gt;Urgnt Need: -ต้องการเจลล้างมือและหน้ากากอนามัย&lt;br&gt;-รายได้ลดลงจากการหยุดงาน&lt;br&gt;Comm. Type: &lt;br&gt;Housholds: &lt;br&gt;DensityTH: หนาแน่นน้อย</t>
  </si>
  <si>
    <t>100.442728,13.754103,0</t>
  </si>
  <si>
    <t>นาย ยศพล พงษ์พันธ์</t>
  </si>
  <si>
    <t>08-5188-0454</t>
  </si>
  <si>
    <t>ชุมชนวัดทองบางระมาด หมู่ 10 ฉิมพลี</t>
  </si>
  <si>
    <t>name: &lt;br&gt;description: &lt;br&gt;Zone: กลุ่มเขตกรุงธนเหนือ&lt;br&gt;Population: 1338&lt;br&gt;District: เขตตลิ่งชัน&lt;br&gt;Sub-dist.: แขวงฉิมพลี&lt;br&gt;Contact P.: นาง มุกดา ไทยหอม&lt;br&gt;Tel.: 08-7985-9577&lt;br&gt;Urgnt Need: -ต้องการเจลล้างมือและหน้ากากอนามัย&lt;br&gt;-ห่วงเรื่องคนนอกเข้ามาในชุมชน เช่น คนขายของ&lt;br&gt;Comm. Type: ชุมชนชานเมือง&lt;br&gt;Housholds: 130&lt;br&gt;DensityTH: หนาแน่นน้อย</t>
  </si>
  <si>
    <t>100.441121,13.773688,0</t>
  </si>
  <si>
    <t>นาง มุกดา ไทยหอม</t>
  </si>
  <si>
    <t>08-7985-9577</t>
  </si>
  <si>
    <t>ชุมชนบ้านไทร</t>
  </si>
  <si>
    <t>name: &lt;br&gt;description: &lt;br&gt;Zone: กลุ่มเขตกรุงธนเหนือ&lt;br&gt;Population: 1212&lt;br&gt;District: เขตตลิ่งชัน&lt;br&gt;Sub-dist.: แขวงบางระมาด&lt;br&gt;Contact P.: นาย สําราญ ปานทอง&lt;br&gt;Tel.: 08-1938-2210&lt;br&gt;Urgnt Need: &lt;br&gt;Comm. Type: ชุมชนชานเมือง&lt;br&gt;Housholds: 100&lt;br&gt;DensityTH: หนาแน่นน้อย</t>
  </si>
  <si>
    <t>100.449058,13.764219,0</t>
  </si>
  <si>
    <t>นาย สําราญ ปานทอง</t>
  </si>
  <si>
    <t>08-1938-2210</t>
  </si>
  <si>
    <t>ชุมชนบ้านคู่คลอง</t>
  </si>
  <si>
    <t>name: &lt;br&gt;description: &lt;br&gt;Zone: กลุ่มเขตกรุงธนเหนือ&lt;br&gt;Population: 1905&lt;br&gt;District: เขตตลิ่งชัน&lt;br&gt;Sub-dist.: แขวงคลองชักพระ&lt;br&gt;Contact P.: นาย ศุภชัย สอนวิทย์&lt;br&gt;Tel.: 08-5909-0752&lt;br&gt;Urgnt Need: -ต้องการเจลล้างมือและหน้ากากอนามัย&lt;br&gt;-ต้องการให้มีการฉีดพ่นยาฆ่าเชื้อ&lt;br&gt;Comm. Type: ชุมชนชานเมือง&lt;br&gt;Housholds: 107&lt;br&gt;DensityTH: หนาแน่นน้อย</t>
  </si>
  <si>
    <t>100.460514,13.753879,0</t>
  </si>
  <si>
    <t>นาย ศุภชัย สอนวิทย์</t>
  </si>
  <si>
    <t>08-5909-0752</t>
  </si>
  <si>
    <t>ชุมชนวัดหิรัญรูจี</t>
  </si>
  <si>
    <t>name: &lt;br&gt;description: &lt;br&gt;Zone: กลุ่มเขตกรุงธนเหนือ&lt;br&gt;Population: 5551&lt;br&gt;District: เขตธนบุรี&lt;br&gt;Sub-dist.: แขวงหิรัญรูจี&lt;br&gt;Contact P.: นาง รัชดา ชัชวาลย์ปรีชา&lt;br&gt;Tel.: 085-115-7457&lt;br&gt;Urgnt Need: มีการสอนทำเจลให้สมาชิกต้องการหน้ากากอนามัย&lt;br&gt;Comm. Type: ชุมชนแออัด&lt;br&gt;Housholds: 350&lt;br&gt;DensityTH: หนาแน่นมาก</t>
  </si>
  <si>
    <t>100.491651,13.728686,0</t>
  </si>
  <si>
    <t>นาง รัชดา ชัชวาลย์ปรีชา</t>
  </si>
  <si>
    <t>085-115-7457</t>
  </si>
  <si>
    <t>มีการสอนทำเจลให้สมาชิกต้องการหน้ากากอนามัย</t>
  </si>
  <si>
    <t>ชุมชนอินทามระ 11</t>
  </si>
  <si>
    <t>name: &lt;br&gt;description: &lt;br&gt;Zone: กลุ่มเขตกรุงเทพกลาง&lt;br&gt;Population: 5977&lt;br&gt;District: เขตพญาไท&lt;br&gt;Sub-dist.: แขวงสามเสนใน&lt;br&gt;Contact P.: นาย อุดม เผือกงาม&lt;br&gt;Tel.: 087-0722073&lt;br&gt;Urgnt Need: -ต้องการเจลล้างมือและน้ำยาฆ่าเชื้อ&lt;br&gt;-ต้องการอาหารแห้ง&lt;br&gt;Comm. Type: ชุมชนแออัด&lt;br&gt;Housholds: 145&lt;br&gt;DensityTH: หนาแน่นมาก</t>
  </si>
  <si>
    <t>100.554991,13.78965,0</t>
  </si>
  <si>
    <t>นาย อุดม เผือกงาม</t>
  </si>
  <si>
    <t>087-0722073</t>
  </si>
  <si>
    <t>ชุมชนวัดดวงแข</t>
  </si>
  <si>
    <t>name: &lt;br&gt;description: &lt;br&gt;Zone: กลุ่มเขตกรุงเทพใต้&lt;br&gt;Population: 4481&lt;br&gt;District: เขตปทุมวัน&lt;br&gt;Sub-dist.: แขวงรองเมือง&lt;br&gt;Contact P.: นาง กาญจณศิริ คํารื่น&lt;br&gt;Tel.: 095-2544574&lt;br&gt;Urgnt Need: &lt;br&gt;Comm. Type: ชุมชนแออัด&lt;br&gt;Housholds: 66&lt;br&gt;DensityTH: หนาแน่นมาก</t>
  </si>
  <si>
    <t>100.519238,13.741364,0</t>
  </si>
  <si>
    <t>ชุมชนทวีปัญญารักษ์</t>
  </si>
  <si>
    <t>name: &lt;br&gt;description: &lt;br&gt;Zone: กลุ่มกรุงเทพตะวันออก&lt;br&gt;Population: 912&lt;br&gt;District: เขตลาดกระบัง&lt;br&gt;Sub-dist.: แขวงลาดกระบัง&lt;br&gt;Contact P.: นาย สมเกียรติ โพธิ์ศรีเรือง&lt;br&gt;Tel.: 095-6870014&lt;br&gt;Urgnt Need: &lt;br&gt;Comm. Type: ชุมชนเมือง&lt;br&gt;Housholds: 203&lt;br&gt;DensityTH: หนาแน่นน้อย</t>
  </si>
  <si>
    <t>100.757751,13.722102,0</t>
  </si>
  <si>
    <t>นาย สมเกียรติ โพธิ์ศรีเรือง</t>
  </si>
  <si>
    <t>095-6870014</t>
  </si>
  <si>
    <t>ชุมชนสองฝั่งคลอง</t>
  </si>
  <si>
    <t>name: &lt;br&gt;description: &lt;br&gt;Zone: กลุ่มกรุงเทพตะวันออก&lt;br&gt;Population: 1381&lt;br&gt;District: เขตลาดกระบัง&lt;br&gt;Sub-dist.: แขวงคลองสามประเวศ&lt;br&gt;Contact P.: นาย บุญเริ่ม มีเย็น&lt;br&gt;Tel.: 082-3560887&lt;br&gt;Urgnt Need: &lt;br&gt;Comm. Type: ชุมชนชานเมือง&lt;br&gt;Housholds: 246&lt;br&gt;DensityTH: หนาแน่นน้อย</t>
  </si>
  <si>
    <t>100.767777,13.736425,0</t>
  </si>
  <si>
    <t>นาย บุญเริ่ม มีเย็น</t>
  </si>
  <si>
    <t>082-3560887</t>
  </si>
  <si>
    <t>ชุมชนริมคลองลาดบัวขาว</t>
  </si>
  <si>
    <t>name: &lt;br&gt;description: &lt;br&gt;Zone: กลุ่มกรุงเทพตะวันออก&lt;br&gt;Population: 1200&lt;br&gt;District: เขตลาดกระบัง&lt;br&gt;Sub-dist.: แขวงคลองสองต้นนุ่น&lt;br&gt;Contact P.: นาย โผน พลเภา&lt;br&gt;Tel.: 081-3724870&lt;br&gt;Urgnt Need: &lt;br&gt;Comm. Type: ชุมชนชานเมือง&lt;br&gt;Housholds: 145&lt;br&gt;DensityTH: หนาแน่นน้อย</t>
  </si>
  <si>
    <t>100.717204,13.770693,0</t>
  </si>
  <si>
    <t>นาย โผน พลเภา</t>
  </si>
  <si>
    <t>081-3724870</t>
  </si>
  <si>
    <t>ชุมชนมัจฉา</t>
  </si>
  <si>
    <t>name: &lt;br&gt;description: &lt;br&gt;Zone: กลุ่มกรุงเทพตะวันออก&lt;br&gt;Population: 4701&lt;br&gt;District: เขตบางกะปิ&lt;br&gt;Sub-dist.: แขวงหัวหมาก&lt;br&gt;Contact P.: นาย เผด็จ กลิ่นมาลัย&lt;br&gt;Tel.: 094-931-9900&lt;br&gt;Urgnt Need: &lt;br&gt;Comm. Type: ชุมชนแออัด&lt;br&gt;Housholds: 61&lt;br&gt;DensityTH: หนาแน่นมาก</t>
  </si>
  <si>
    <t>100.646792,13.761651,0</t>
  </si>
  <si>
    <t>นาย เผด็จ กลิ่นมาลัย</t>
  </si>
  <si>
    <t>094-931-9900</t>
  </si>
  <si>
    <t>ชุมชนประชาร่วมใจ (ตลาดสหกรณ์)</t>
  </si>
  <si>
    <t>name: &lt;br&gt;description: &lt;br&gt;Zone: กลุ่มกรุงเทพตะวันออก&lt;br&gt;Population: 4511&lt;br&gt;District: เขตบางกะปิ&lt;br&gt;Sub-dist.: แขวงหัวหมาก&lt;br&gt;Contact P.: นาย วีรวุธ รักเที่ยง&lt;br&gt;Tel.: 096-8786452&lt;br&gt;Urgnt Need: &lt;br&gt;Comm. Type: ชุมชนเมือง&lt;br&gt;Housholds: 341&lt;br&gt;DensityTH: หนาแน่นมาก</t>
  </si>
  <si>
    <t>100.651758,13.753854,0</t>
  </si>
  <si>
    <t>นาย วีรวุธ รักเที่ยง</t>
  </si>
  <si>
    <t>096-8786452</t>
  </si>
  <si>
    <t>ชุมชนศาลาครืนรวมใจ</t>
  </si>
  <si>
    <t>name: &lt;br&gt;description: &lt;br&gt;Zone: กลุ่มเขตกรุงธนเหนือ&lt;br&gt;Population: 3187&lt;br&gt;District: เขตจอมทอง&lt;br&gt;Sub-dist.: แขวงบางค้อ&lt;br&gt;Contact P.: นาย ยอดธรรม ดิษยบุตร&lt;br&gt;Tel.: 084-422-4433&lt;br&gt;Urgnt Need: -ปัญหาเศรษฐกิจ รายได้ลดลง&lt;br&gt;-ไข่ไก่หายาก&lt;br&gt;-ต้องการหน้ากากอนามัยและเจลล้างมือ&lt;br&gt;Comm. Type: ชุมชนชานเมือง&lt;br&gt;Housholds: 220&lt;br&gt;DensityTH: หนาแน่นปานกลาง</t>
  </si>
  <si>
    <t>100.46073,13.706466,0</t>
  </si>
  <si>
    <t>นาย ยอดธรรม ดิษยบุตร</t>
  </si>
  <si>
    <t>084-422-4433</t>
  </si>
  <si>
    <t>name: &lt;br&gt;description: &lt;br&gt;Zone: กลุ่มเขตกรุงเทพใต้&lt;br&gt;Population: 3267&lt;br&gt;District: เขตคลองเตย&lt;br&gt;Sub-dist.: แขวงคลองเตย&lt;br&gt;Contact P.: นาย บัญฑิต กิตติเขมากร&lt;br&gt;Tel.: 061-7826955&lt;br&gt;Urgnt Need: -ต้องการหน้ากากอนามัยสำหรับเด็กและวัยรุ่น&lt;br&gt;-เจลล้างมือแบบพกพา&lt;br&gt;Comm. Type: ชุมชนเมือง&lt;br&gt;Housholds: 68&lt;br&gt;DensityTH: หนาแน่นปานกลาง</t>
  </si>
  <si>
    <t>100.558691,13.722965,0</t>
  </si>
  <si>
    <t>ชุมชนหมู่ 3 ร่วมใจพัฒนา</t>
  </si>
  <si>
    <t>name: &lt;br&gt;description: &lt;br&gt;Zone: กลุ่มกรุงเทพตะวันออก&lt;br&gt;Population: 1003&lt;br&gt;District: เขตคันนายาว&lt;br&gt;Sub-dist.: แขวงคันนายาว&lt;br&gt;Contact P.: นาย สุลัยมาน แสงศรี&lt;br&gt;Tel.: 08-1920-5980&lt;br&gt;Urgnt Need: -ต้องการอาหารแห้ง ข้าวสาร&lt;br&gt;-ต้องการหน้ากากอนามัย&lt;br&gt;-ต้องการให้มีการสอนวิธีทำเจลล้างมือ&lt;br&gt;Comm. Type: ชุมชนแออัด&lt;br&gt;Housholds: 138&lt;br&gt;DensityTH: หนาแน่นน้อย</t>
  </si>
  <si>
    <t>100.694564,13.794807,0</t>
  </si>
  <si>
    <t>นาย สุลัยมาน แสงศรี</t>
  </si>
  <si>
    <t>08-1920-5980</t>
  </si>
  <si>
    <t>ชุมชนคลองลำนุ่น</t>
  </si>
  <si>
    <t>name: &lt;br&gt;description: &lt;br&gt;Zone: กลุ่มกรุงเทพตะวันออก&lt;br&gt;Population: 705&lt;br&gt;District: เขตคันนายาว&lt;br&gt;Sub-dist.: แขวงคันนายาว&lt;br&gt;Contact P.: นาย จักรพันธุ์ เที่ยงตรง&lt;br&gt;Tel.: 08-7000-1507&lt;br&gt;Urgnt Need: -ต้องการอาหารแห้ง ข้าวสาร&lt;br&gt;-ต้องการหน้ากากอนามัย&lt;br&gt;-ต้องการให้มีการสอนวิธีทำเจลล้างมือ&lt;br&gt;Comm. Type: ชุมชนแออัด&lt;br&gt;Housholds: 53&lt;br&gt;DensityTH: หนาแน่นน้อย</t>
  </si>
  <si>
    <t>100.6785416,13.8192338,0</t>
  </si>
  <si>
    <t>นาย จักรพันธุ์ เที่ยงตรง</t>
  </si>
  <si>
    <t>08-7000-1507</t>
  </si>
  <si>
    <t>ชุมชนซอยรามอินทรา 83,85</t>
  </si>
  <si>
    <t>name: &lt;br&gt;description: &lt;br&gt;Zone: กลุ่มกรุงเทพตะวันออก&lt;br&gt;Population: 1538&lt;br&gt;District: เขตคันนายาว&lt;br&gt;Sub-dist.: แขวงรามอินทรา&lt;br&gt;Contact P.: นาย อําพล บัวทอง&lt;br&gt;Tel.: 08-9509-8243&lt;br&gt;Urgnt Need: &lt;br&gt;Comm. Type: &lt;br&gt;Housholds: &lt;br&gt;DensityTH: หนาแน่นน้อย</t>
  </si>
  <si>
    <t>100.669876,13.836366,0</t>
  </si>
  <si>
    <t>นาย อําพล บัวทอง</t>
  </si>
  <si>
    <t>08-9509-8243</t>
  </si>
  <si>
    <t>ชุมชนสรรพาวุธนิเวศน์</t>
  </si>
  <si>
    <t>name: &lt;br&gt;description: &lt;br&gt;Zone: กลุ่มเขตกรุงเทพกลาง&lt;br&gt;Population: 3203&lt;br&gt;District: เขตดุสิต&lt;br&gt;Sub-dist.: แขวงถนนนครไชยศรี&lt;br&gt;Contact P.: นาย บัณฑิตย์ ชาลีรัตน์&lt;br&gt;Tel.: 081-258-9379&lt;br&gt;Urgnt Need: -ต้องการเจลล้างมือและน้ำยาฆ่าเชื้อ&lt;br&gt;-ต้องการอาหารแห้ง&lt;br&gt;Comm. Type: ชุมชนเมือง&lt;br&gt;Housholds: 251&lt;br&gt;DensityTH: หนาแน่นปานกลาง</t>
  </si>
  <si>
    <t>100.528116,13.785962,0</t>
  </si>
  <si>
    <t>นาย บัณฑิตย์ ชาลีรัตน์</t>
  </si>
  <si>
    <t>081-258-9379</t>
  </si>
  <si>
    <t>ชุมชนหมู่บ้านอินทามระซอย 51</t>
  </si>
  <si>
    <t>name: &lt;br&gt;description: &lt;br&gt;Zone: กลุ่มเขตกรุงเทพกลาง&lt;br&gt;Population: 8863&lt;br&gt;District: เขตดินแดง&lt;br&gt;Sub-dist.: แขวงดินแดง&lt;br&gt;Contact P.: นาย นพดล กิ้มแสง&lt;br&gt;Tel.: 097-2434844&lt;br&gt;Urgnt Need: -ต้องการเจลล้างมือและน้ำยาฆ่าเชื้อ&lt;br&gt;-ต้องการอาหารจำพวก ข้าวสาร น้ำปลา ปลากระป๋อง ไข่ น้ำมันพืช&lt;br&gt;Comm. Type: &lt;br&gt;Housholds: &lt;br&gt;DensityTH: แออัด</t>
  </si>
  <si>
    <t>100.568203,13.783932,0</t>
  </si>
  <si>
    <t>นาย นพดล กิ้มแสง</t>
  </si>
  <si>
    <t>097-2434844</t>
  </si>
  <si>
    <t>name: &lt;br&gt;description: &lt;br&gt;Zone: กลุ่มเขตกรุงเทพกลาง&lt;br&gt;Population: 4224&lt;br&gt;District: เขตดินแดง&lt;br&gt;Sub-dist.: แขวงดินแดง&lt;br&gt;Contact P.: -&lt;br&gt;Tel.: -&lt;br&gt;Urgnt Need: &lt;br&gt;Comm. Type: ชุมชนเมือง&lt;br&gt;Housholds: 374&lt;br&gt;DensityTH: หนาแน่นมาก</t>
  </si>
  <si>
    <t>100.558131,13.772018,0</t>
  </si>
  <si>
    <t>ชุมชนมหาสิน</t>
  </si>
  <si>
    <t>name: &lt;br&gt;description: &lt;br&gt;Zone: กลุ่มเขตกรุงเทพใต้&lt;br&gt;Population: 2929&lt;br&gt;District: เขตบางนา&lt;br&gt;Sub-dist.: แขวงบางนา&lt;br&gt;Contact P.: นาย สุชีพ อุดมจิตนิธิ&lt;br&gt;Tel.: 08-1986-9345&lt;br&gt;Urgnt Need: ต้องการเจลล้างมือ น้ำยาฆ่าเชื้อ และหน้ากากอนามัย&lt;br&gt;Comm. Type: ชุมชนเมือง&lt;br&gt;Housholds: 793&lt;br&gt;DensityTH: หนาแน่นปานกลาง</t>
  </si>
  <si>
    <t>100.619535,13.683058,0</t>
  </si>
  <si>
    <t>นาย สุชีพ อุดมจิตนิธิ</t>
  </si>
  <si>
    <t>08-1986-9345</t>
  </si>
  <si>
    <t>ชุมชนทหารผ่านศึก</t>
  </si>
  <si>
    <t>name: &lt;br&gt;description: &lt;br&gt;Zone: กลุ่มเขตกรุงเทพเหนือ&lt;br&gt;Population: 1990&lt;br&gt;District: เขตบางเขน&lt;br&gt;Sub-dist.: แขวงอนุสาวรีย์&lt;br&gt;Contact P.: ร้อยโท นิ่ม คำพุกกะ&lt;br&gt;Tel.: 086-789-8500&lt;br&gt;Urgnt Need: ต้องการเจลแอลกอฮอล์ล้างมือและหน้ากากอนามัยจำนวน 72 หลังคาเรือน&lt;br&gt;Comm. Type: ชุมชนอาคารสูง&lt;br&gt;Housholds: 206&lt;br&gt;DensityTH: หนาแน่นน้อย</t>
  </si>
  <si>
    <t>100.609685,13.868759,0</t>
  </si>
  <si>
    <t>ร้อยโท นิ่ม คำพุกกะ</t>
  </si>
  <si>
    <t>086-789-8500</t>
  </si>
  <si>
    <t>ต้องการเจลแอลกอฮอล์ล้างมือและหน้ากากอนามัยจำนวน 72 หลังคาเรือน</t>
  </si>
  <si>
    <t>ชุมชนโสรัจ</t>
  </si>
  <si>
    <t>name: &lt;br&gt;description: &lt;br&gt;Zone: กลุ่มเขตกรุงเทพเหนือ&lt;br&gt;Population: 2509&lt;br&gt;District: เขตบางเขน&lt;br&gt;Sub-dist.: แขวงอนุสาวรีย์&lt;br&gt;Contact P.: ร้อยตรี ยงยุทธ์ เกตุสวัสดิ์&lt;br&gt;Tel.: 085-985-6986&lt;br&gt;Urgnt Need: -ต้องการเจลแอลกอฮอล์ล้างมือและหน้ากากอนามัยจำนวน 450 หลังคาเรือน&lt;br&gt;-ต้องการให้มีการพ่นยาฆ่าเชื้อไวรัส&lt;br&gt;Comm. Type: ชุมชนเมือง&lt;br&gt;Housholds: 177&lt;br&gt;DensityTH: หนาแน่นปานกลาง</t>
  </si>
  <si>
    <t>100.602982,13.88832,0</t>
  </si>
  <si>
    <t>ร้อยตรี ยงยุทธ์ เกตุสวัสดิ์</t>
  </si>
  <si>
    <t>085-985-6986</t>
  </si>
  <si>
    <t>-ต้องการเจลแอลกอฮอล์ล้างมือและหน้ากากอนามัยจำนวน 450 หลังคาเรือน
-ต้องการให้มีการพ่นยาฆ่าเชื้อไวรัส</t>
  </si>
  <si>
    <t>ชุมชนร่วมใจพัฒนากลาง</t>
  </si>
  <si>
    <t>name: &lt;br&gt;description: &lt;br&gt;Zone: กลุ่มเขตกรุงเทพเหนือ&lt;br&gt;Population: 2062&lt;br&gt;District: เขตบางเขน&lt;br&gt;Sub-dist.: แขวงอนุสาวรีย์&lt;br&gt;Contact P.: สุกัญญา กสิกรณ์&lt;br&gt;Tel.: 081-254-1705&lt;br&gt;Urgnt Need: -ต้องหน้ากากอนามัยโดยให้สอบถามจำนวนคนในแต่ละหลังคาเรือน&lt;br&gt;-ต้องการแอลกอฮอล์ โดยขอเป็นส่วนกลางจำนวน 2 จุด&lt;br&gt;Comm. Type: ชุมชนแออัด&lt;br&gt;Housholds: 51&lt;br&gt;DensityTH: หนาแน่นปานกลาง</t>
  </si>
  <si>
    <t>100.596145,13.886164,0</t>
  </si>
  <si>
    <t>สุกัญญา กสิกรณ์</t>
  </si>
  <si>
    <t>081-254-1705</t>
  </si>
  <si>
    <t>-ต้องหน้ากากอนามัยโดยให้สอบถามจำนวนคนในแต่ละหลังคาเรือน
-ต้องการแอลกอฮอล์ โดยขอเป็นส่วนกลางจำนวน 2 จุด</t>
  </si>
  <si>
    <t>ชุมชนกูบแดงร่วมใจพัฒนา</t>
  </si>
  <si>
    <t>name: &lt;br&gt;description: &lt;br&gt;Zone: กลุ่มเขตกรุงเทพเหนือ&lt;br&gt;Population: 2213&lt;br&gt;District: เขตบางเขน&lt;br&gt;Sub-dist.: แขวงอนุสาวรีย์&lt;br&gt;Contact P.: สงกรานต์ สีวังลาด&lt;br&gt;Tel.: -&lt;br&gt;Urgnt Need: &lt;br&gt;Comm. Type: ชุมชนอาคารสูง&lt;br&gt;Housholds: 144&lt;br&gt;DensityTH: หนาแน่นปานกลาง</t>
  </si>
  <si>
    <t>100.586646,13.858822,0</t>
  </si>
  <si>
    <t>สงกรานต์ สีวังลาด</t>
  </si>
  <si>
    <t>ชุมชนหลักสี่พัฒนา 99</t>
  </si>
  <si>
    <t>name: &lt;br&gt;description: &lt;br&gt;Zone: กลุ่มเขตกรุงเทพเหนือ&lt;br&gt;Population: 2961&lt;br&gt;District: เขตหลักสี่&lt;br&gt;Sub-dist.: แขวงตลาดบางเขน&lt;br&gt;Contact P.: นาย สัญญา ฉิมพิภพ&lt;br&gt;Tel.: 089-018-4260&lt;br&gt;Urgnt Need: &lt;br&gt;Comm. Type: ชุมชนแออัด&lt;br&gt;Housholds: 60&lt;br&gt;DensityTH: หนาแน่นปานกลาง</t>
  </si>
  <si>
    <t>100.583099,13.889895,0</t>
  </si>
  <si>
    <t>นาย สัญญา ฉิมพิภพ</t>
  </si>
  <si>
    <t>089-018-4260</t>
  </si>
  <si>
    <t>ชุมชนบางบัวเชิงสะพานไม้ 1</t>
  </si>
  <si>
    <t>name: &lt;br&gt;description: &lt;br&gt;Zone: กลุ่มเขตกรุงเทพเหนือ&lt;br&gt;Population: 2872&lt;br&gt;District: เขตหลักสี่&lt;br&gt;Sub-dist.: แขวงตลาดบางเขน&lt;br&gt;Contact P.: พ.ท. สมชาย จินต์ประยูร&lt;br&gt;Tel.: 062-849-8805&lt;br&gt;Urgnt Need: &lt;br&gt;Comm. Type: ชุมชนเมือง&lt;br&gt;Housholds: 109&lt;br&gt;DensityTH: หนาแน่นปานกลาง</t>
  </si>
  <si>
    <t>100.585694,13.860361,0</t>
  </si>
  <si>
    <t>พ.ท. สมชาย จินต์ประยูร</t>
  </si>
  <si>
    <t>062-849-8805</t>
  </si>
  <si>
    <t>ชุมชนบางบัวร่วมใจพัฒนา(เชิงสะพานไม้ 2 )</t>
  </si>
  <si>
    <t>name: &lt;br&gt;description: &lt;br&gt;Zone: กลุ่มเขตกรุงเทพเหนือ&lt;br&gt;Population: 2454&lt;br&gt;District: เขตหลักสี่&lt;br&gt;Sub-dist.: แขวงตลาดบางเขน&lt;br&gt;Contact P.: นางสาว สมเพียร เหลือศิริ&lt;br&gt;Tel.: 097-095-7393&lt;br&gt;Urgnt Need: &lt;br&gt;Comm. Type: &lt;br&gt;Housholds: &lt;br&gt;DensityTH: หนาแน่นปานกลาง</t>
  </si>
  <si>
    <t>100.58375,13.865893,0</t>
  </si>
  <si>
    <t>นางสาว สมเพียร เหลือศิริ</t>
  </si>
  <si>
    <t>097-095-7393</t>
  </si>
  <si>
    <t>ชุมชนสตรีเหล็กพัฒนา</t>
  </si>
  <si>
    <t>name: &lt;br&gt;description: &lt;br&gt;Zone: กลุ่มเขตกรุงเทพเหนือ&lt;br&gt;Population: 1548&lt;br&gt;District: เขตดอนเมือง&lt;br&gt;Sub-dist.: แขวงดอนเมือง&lt;br&gt;Contact P.: นางบุญศรี สุวรรณดี&lt;br&gt;Tel.: 086-5125689&lt;br&gt;Urgnt Need: -ต้องการเครื่องอุปโภค-บริโภค&lt;br&gt;-ต้องการหน้ากากอนามัย&lt;br&gt;-ต้องการแอลกอฮอล์เจลล้างมือ&lt;br&gt;-ต้องการพ่นยาฆ่าเชื้อไวรัส&lt;br&gt;จำนวน 95 หลังคาเรือน&lt;br&gt;Comm. Type: ชุมชนหมู่บ้านจัดสรร&lt;br&gt;Housholds: 75&lt;br&gt;DensityTH: หนาแน่นน้อย</t>
  </si>
  <si>
    <t>100.590421,13.904948,0</t>
  </si>
  <si>
    <t>นางบุญศรี สุวรรณดี</t>
  </si>
  <si>
    <t>086-5125689</t>
  </si>
  <si>
    <t>-ต้องการเครื่องอุปโภค-บริโภค
-ต้องการหน้ากากอนามัย
-ต้องการแอลกอฮอล์เจลล้างมือ
-ต้องการพ่นยาฆ่าเชื้อไวรัส
จำนวน 95 หลังคาเรือน</t>
  </si>
  <si>
    <t>ชุมชนร่วมใจรัก(คลองเปรมประชากร)</t>
  </si>
  <si>
    <t>name: &lt;br&gt;description: &lt;br&gt;Zone: กลุ่มเขตกรุงเทพเหนือ&lt;br&gt;Population: 2201&lt;br&gt;District: เขตดอนเมือง&lt;br&gt;Sub-dist.: แขวงสีกัน&lt;br&gt;Contact P.: นางสาว ผานิต แดงประเสริฐ&lt;br&gt;Tel.: 081-274-3374&lt;br&gt;Urgnt Need: -ต้องการแอลกอฮอล์ล้างมือและหน้ากากอนามัยจำนวน 150 หลังคาเรือน&lt;br&gt;-ต้องการให้มีการพ่นยาฆ่าเชื้อไวรัสทุกหลังคาเรือน&lt;br&gt;Comm. Type: &lt;br&gt;Housholds: &lt;br&gt;DensityTH: หนาแน่นปานกลาง</t>
  </si>
  <si>
    <t>100.606517,13.944557,0</t>
  </si>
  <si>
    <t>นางสาว ผานิต แดงประเสริฐ</t>
  </si>
  <si>
    <t>081-274-3374</t>
  </si>
  <si>
    <t>-ต้องการแอลกอฮอล์ล้างมือและหน้ากากอนามัยจำนวน 150 หลังคาเรือน
-ต้องการให้มีการพ่นยาฆ่าเชื้อไวรัสทุกหลังคาเรือน</t>
  </si>
  <si>
    <t>ชุมชนกาญจนา</t>
  </si>
  <si>
    <t>name: &lt;br&gt;description: &lt;br&gt;Zone: กลุ่มกรุงเทพตะวันออก&lt;br&gt;Population: 1054&lt;br&gt;District: เขตคลองสามวา&lt;br&gt;Sub-dist.: แขวงบางชัน&lt;br&gt;Contact P.: นาย สํารอง น้อยคํามูล&lt;br&gt;Tel.: 064-4803342&lt;br&gt;Urgnt Need: &lt;br&gt;Comm. Type: ชุมชนชานเมือง&lt;br&gt;Housholds: 80&lt;br&gt;DensityTH: หนาแน่นน้อย</t>
  </si>
  <si>
    <t>100.702972,13.835898,0</t>
  </si>
  <si>
    <t>นาย สํารอง น้อยคํามูล</t>
  </si>
  <si>
    <t>064-4803342</t>
  </si>
  <si>
    <t>ชุมชนรุ่งเรือง 1</t>
  </si>
  <si>
    <t>name: &lt;br&gt;description: &lt;br&gt;Zone: กลุ่มกรุงเทพตะวันออก&lt;br&gt;Population: 1233&lt;br&gt;District: เขตคลองสามวา&lt;br&gt;Sub-dist.: แขวงบางชัน&lt;br&gt;Contact P.: นาย บุญเลิศ เจ๊ะเซ็น&lt;br&gt;Tel.: 086-9843377&lt;br&gt;Urgnt Need: -ต้องการอาหารแห้ง ข้าวสาร &lt;br&gt;-ต้องการเจลล้างมือ น้ำยาฆ่าเชื้อ และหน้ากากอนามัย&lt;br&gt;-ปัญหาเศรษฐกิจ คนถูกพักงาน &lt;br&gt;-ชุมชนอยู่ติดกับหมู่บ้าน 2 หมู่บ้านที่มีผู้ติดเชื้อ 6 ราย&lt;br&gt;Comm. Type: ชุมชนชานเมือง&lt;br&gt;Housholds: 179&lt;br&gt;DensityTH: หนาแน่นน้อย</t>
  </si>
  <si>
    <t>100.708139,13.844217,0</t>
  </si>
  <si>
    <t>นาย บุญเลิศ เจ๊ะเซ็น</t>
  </si>
  <si>
    <t>086-9843377</t>
  </si>
  <si>
    <t>-ต้องการอาหารแห้ง ข้าวสาร 
-ต้องการเจลล้างมือ น้ำยาฆ่าเชื้อ และหน้ากากอนามัย
-ปัญหาเศรษฐกิจ คนถูกพักงาน 
-ชุมชนอยู่ติดกับหมู่บ้าน 2 หมู่บ้านที่มีผู้ติดเชื้อ 6 ราย</t>
  </si>
  <si>
    <t>ชุมชนอาสาพัฒนา</t>
  </si>
  <si>
    <t>name: &lt;br&gt;description: &lt;br&gt;Zone: กลุ่มกรุงเทพตะวันออก&lt;br&gt;Population: 583&lt;br&gt;District: เขตคลองสามวา&lt;br&gt;Sub-dist.: แขวงสามวาตะวันออก&lt;br&gt;Contact P.: นาย พรชัย เขียวอ่อน&lt;br&gt;Tel.: 095-4974819&lt;br&gt;Urgnt Need: -ต้องการน้ำยาค่าเชื้อมาพ่นเองในชุมชน มีอุปกรณ์อยู่แล้ว&lt;br&gt;-ปัญหาเศรษฐกิจ คนถูกพักงาน ราคาสินค้าสูง&lt;br&gt;-ความยากลำบากในการเดินทางและซื้อสินค้า&lt;br&gt;Comm. Type: ชุมชนชานเมือง&lt;br&gt;Housholds: 53&lt;br&gt;DensityTH: หนาแน่นน้อย</t>
  </si>
  <si>
    <t>100.729307,13.878393,0</t>
  </si>
  <si>
    <t>นาย พรชัย เขียวอ่อน</t>
  </si>
  <si>
    <t>095-4974819</t>
  </si>
  <si>
    <t>ชุมชนเคหะคลองเก้า</t>
  </si>
  <si>
    <t>name: &lt;br&gt;description: &lt;br&gt;Zone: กลุ่มกรุงเทพตะวันออก&lt;br&gt;Population: 974&lt;br&gt;District: เขตคลองสามวา&lt;br&gt;Sub-dist.: แขวงสามวาตะวันออก&lt;br&gt;Contact P.: นาย ประทุม จุ่นคต&lt;br&gt;Tel.: 062-790-3241&lt;br&gt;Urgnt Need: -ต้องการอาหารแห้ง ข้าวสาร &lt;br&gt;-ต้องการเจลล้างมือ น้ำยาฆ่าเชื้อ และหน้ากากอนามัย&lt;br&gt;-ปัญหาเศรษฐกิจ คนถูกพักงาน ราคาสินค้าสูง&lt;br&gt;-ความยากลำบากในการเดินทางและซื้อสินค้า&lt;br&gt;Comm. Type: เคหะชุมชน&lt;br&gt;Housholds: 652&lt;br&gt;DensityTH: หนาแน่นน้อย</t>
  </si>
  <si>
    <t>100.792209,13.909057,0</t>
  </si>
  <si>
    <t>นาย ประทุม จุ่นคต</t>
  </si>
  <si>
    <t>062-790-3241</t>
  </si>
  <si>
    <t>ชุมชนบางระแนะน้อย</t>
  </si>
  <si>
    <t>name: &lt;br&gt;description: &lt;br&gt;Zone: กลุ่มเขตกรุงธนเหนือ&lt;br&gt;Population: 3367&lt;br&gt;District: เขตจอมทอง&lt;br&gt;Sub-dist.: แขวงบางมด&lt;br&gt;Contact P.: นาย พยนต์ จันทร์แจ้ง&lt;br&gt;Tel.: 089-923-6830&lt;br&gt;Urgnt Need: &lt;br&gt;Comm. Type: ชุมชนเมือง&lt;br&gt;Housholds: 75&lt;br&gt;DensityTH: หนาแน่นปานกลาง</t>
  </si>
  <si>
    <t>100.461421,13.677686,0</t>
  </si>
  <si>
    <t>นาย พยนต์ จันทร์แจ้ง</t>
  </si>
  <si>
    <t>089-923-6830</t>
  </si>
  <si>
    <t>ชุมชนศรีสุข-ญาดา ร่วมพัฒนา</t>
  </si>
  <si>
    <t>name: &lt;br&gt;description: &lt;br&gt;Zone: กลุ่มเขตกรุงเทพเหนือ&lt;br&gt;Population: 1814&lt;br&gt;District: เขตดอนเมือง&lt;br&gt;Sub-dist.: แขวงสีกัน&lt;br&gt;Contact P.: นาย อนุศร ศรีทองทิม&lt;br&gt;Tel.: 091-8143398&lt;br&gt;Urgnt Need: &lt;br&gt;Comm. Type: &lt;br&gt;Housholds: &lt;br&gt;DensityTH: หนาแน่นน้อย</t>
  </si>
  <si>
    <t>100.594483,13.948379,0</t>
  </si>
  <si>
    <t>นาย อนุศร ศรีทองทิม</t>
  </si>
  <si>
    <t>091-8143398</t>
  </si>
  <si>
    <t>ชุมชนตรอกต้นโพธิ์</t>
  </si>
  <si>
    <t>name: &lt;br&gt;description: &lt;br&gt;Zone: กลุ่มเขตกรุงเทพกลาง&lt;br&gt;Population: 3305&lt;br&gt;District: เขตดุสิต&lt;br&gt;Sub-dist.: แขวงถนนนครไชยศรี&lt;br&gt;Contact P.: นาง วิไลวรรณ เหล่าธนาวิน&lt;br&gt;Tel.: 087-9836-468&lt;br&gt;Urgnt Need: -ต้องการเจลล้างมือและน้ำยาฆ่าเชื้อ&lt;br&gt;-ต้องการอาหารแห้ง&lt;br&gt;Comm. Type: ชุมชนเมือง&lt;br&gt;Housholds: 110&lt;br&gt;DensityTH: หนาแน่นปานกลาง</t>
  </si>
  <si>
    <t>100.517581,13.779744,0</t>
  </si>
  <si>
    <t>นาง วิไลวรรณ เหล่าธนาวิน</t>
  </si>
  <si>
    <t>087-9836-468</t>
  </si>
  <si>
    <t>ชุมชนหมู่บ้านพัฒนาวัดอินทราวาส 2</t>
  </si>
  <si>
    <t>name: &lt;br&gt;description: &lt;br&gt;Zone: กลุ่มเขตกรุงธนเหนือ&lt;br&gt;Population: 1693&lt;br&gt;District: เขตตลิ่งชัน&lt;br&gt;Sub-dist.: แขวงบางระมาด&lt;br&gt;Contact P.: นาง ปราณี เปลี่ยนใจ&lt;br&gt;Tel.: 09-2272-7655&lt;br&gt;Urgnt Need: -ต้องการยาฉีดพ่นฆ่าเชื้อ&lt;br&gt;-มีหน้ากากผ้าเย็บใช้เอง มีศูนย์สอนทำหน้ากากแบบเต็มใส&lt;br&gt;Comm. Type: ชุมชนชานเมือง&lt;br&gt;Housholds: 165&lt;br&gt;DensityTH: หนาแน่นน้อย</t>
  </si>
  <si>
    <t>100.433287,13.758268,0</t>
  </si>
  <si>
    <t>นาง ปราณี เปลี่ยนใจ</t>
  </si>
  <si>
    <t>09-2272-7655</t>
  </si>
  <si>
    <t>ชุมชนโค้งเอส</t>
  </si>
  <si>
    <t>name: &lt;br&gt;description: &lt;br&gt;Zone: กลุ่มเขตกรุงธนเหนือ&lt;br&gt;Population: 1567&lt;br&gt;District: เขตตลิ่งชัน&lt;br&gt;Sub-dist.: แขวงบางพรม&lt;br&gt;Contact P.: นาง นงค์เยาว์ บุญเลิศ&lt;br&gt;Tel.: 08-4915-6095&lt;br&gt;Urgnt Need: &lt;br&gt;Comm. Type: ชุมชนชานเมือง&lt;br&gt;Housholds: 83&lt;br&gt;DensityTH: หนาแน่นน้อย</t>
  </si>
  <si>
    <t>100.44023,13.754001,0</t>
  </si>
  <si>
    <t>นาง นงค์เยาว์ บุญเลิศ</t>
  </si>
  <si>
    <t>08-4915-6095</t>
  </si>
  <si>
    <t>ชุมชนหมู่ 8 วัดทองบางเชือกหนัง</t>
  </si>
  <si>
    <t>name: &lt;br&gt;description: &lt;br&gt;Zone: กลุ่มเขตกรุงธนเหนือ&lt;br&gt;Population: 4028&lt;br&gt;District: เขตตลิ่งชัน&lt;br&gt;Sub-dist.: แขวงบางเชือกหนัง&lt;br&gt;Contact P.: นาย สุวัชร จําปาขอม&lt;br&gt;Tel.: 08-1483-7597&lt;br&gt;Urgnt Need: ต้องการเจลล้างมือและหน้ากากอนามัยเพิ่ม&lt;br&gt;Comm. Type: ชุมชนเมือง&lt;br&gt;Housholds: 89&lt;br&gt;DensityTH: หนาแน่นมาก</t>
  </si>
  <si>
    <t>100.448659,13.74111,0</t>
  </si>
  <si>
    <t>นาย สุวัชร จําปาขอม</t>
  </si>
  <si>
    <t>08-1483-7597</t>
  </si>
  <si>
    <t>ต้องการเจลล้างมือและหน้ากากอนามัยเพิ่ม</t>
  </si>
  <si>
    <t>ชุมชนหมู่ 5 บางพรม</t>
  </si>
  <si>
    <t>name: &lt;br&gt;description: &lt;br&gt;Zone: กลุ่มเขตกรุงธนเหนือ&lt;br&gt;Population: 1327&lt;br&gt;District: เขตตลิ่งชัน&lt;br&gt;Sub-dist.: แขวงบางพรม&lt;br&gt;Contact P.: พ.ท. บุญทม ขําขันทอง&lt;br&gt;Tel.: 06-5312-6071&lt;br&gt;Urgnt Need: &lt;br&gt;Comm. Type: ชุมชนชานเมือง&lt;br&gt;Housholds: 125&lt;br&gt;DensityTH: หนาแน่นน้อย</t>
  </si>
  <si>
    <t>100.443363,13.747155,0</t>
  </si>
  <si>
    <t>พ.ท. บุญทม ขําขันทอง</t>
  </si>
  <si>
    <t>06-5312-6071</t>
  </si>
  <si>
    <t>name: &lt;br&gt;description: &lt;br&gt;Zone: กลุ่มเขตกรุงธนเหนือ&lt;br&gt;Population: 1304&lt;br&gt;District: เขตตลิ่งชัน&lt;br&gt;Sub-dist.: แขวงฉิมพลี&lt;br&gt;Contact P.: นาย จํารัส แตงมณี&lt;br&gt;Tel.: 086-990-3927&lt;br&gt;Urgnt Need: &lt;br&gt;Comm. Type: ชุมชนเมือง&lt;br&gt;Housholds: 351&lt;br&gt;DensityTH: หนาแน่นน้อย</t>
  </si>
  <si>
    <t>100.443523,13.773734,0</t>
  </si>
  <si>
    <t>ชุมชนราชพฤกษ์</t>
  </si>
  <si>
    <t>name: &lt;br&gt;description: &lt;br&gt;Zone: กลุ่มเขตกรุงธนเหนือ&lt;br&gt;Population: 1441&lt;br&gt;District: เขตตลิ่งชัน&lt;br&gt;Sub-dist.: แขวงบางพรม&lt;br&gt;Contact P.: นาง วไล เย็นเป็นสุข&lt;br&gt;Tel.: 08-1651-2876&lt;br&gt;Urgnt Need: &lt;br&gt;Comm. Type: ชุมชนชานเมือง&lt;br&gt;Housholds: 254&lt;br&gt;DensityTH: หนาแน่นน้อย</t>
  </si>
  <si>
    <t>100.44681,13.75388,0</t>
  </si>
  <si>
    <t>นาง วไล เย็นเป็นสุข</t>
  </si>
  <si>
    <t>08-1651-2876</t>
  </si>
  <si>
    <t>ชุมชนเกษตรพัฒนาบึงพระยาสุเรนทร์</t>
  </si>
  <si>
    <t>name: &lt;br&gt;description: &lt;br&gt;Zone: กลุ่มเขตกรุงเทพเหนือ&lt;br&gt;Population: 995&lt;br&gt;District: เขตบางเขน&lt;br&gt;Sub-dist.: แขวงท่าแร้ง&lt;br&gt;Contact P.: มานพ ขำเนตร&lt;br&gt;Tel.: 08-9790-6033&lt;br&gt;Urgnt Need: -ต้องการหน้ากากอนามัย &lt;br&gt;-ต้องการให้มีการพ่นยาฆ่าเชื้อไวรัสทุกหลังคาเรือน&lt;br&gt;-ต้องการแอลกอฮอล์ล้างมือจำนวน 150 หลังคาเรือน&lt;br&gt;Comm. Type: ชุมชนชานเมือง&lt;br&gt;Housholds: 102&lt;br&gt;DensityTH: หนาแน่นน้อย</t>
  </si>
  <si>
    <t>100.663473,13.868369,0</t>
  </si>
  <si>
    <t>มานพ ขำเนตร</t>
  </si>
  <si>
    <t>08-9790-6033</t>
  </si>
  <si>
    <t>-ต้องการหน้ากากอนามัย 
-ต้องการให้มีการพ่นยาฆ่าเชื้อไวรัสทุกหลังคาเรือน
-ต้องการแอลกอฮอล์ล้างมือจำนวน 150 หลังคาเรือน</t>
  </si>
  <si>
    <t>ชุมชนฤทธิ์พัฒนา</t>
  </si>
  <si>
    <t>name: &lt;br&gt;description: &lt;br&gt;Zone: กลุ่มเขตกรุงธนใต้&lt;br&gt;Population: 2904&lt;br&gt;District: เขตบางแค&lt;br&gt;Sub-dist.: แขวงบางแคเหนือ&lt;br&gt;Contact P.: นางสาว มาลัย ธนานิธิพัฒน์&lt;br&gt;Tel.: 081-8344365&lt;br&gt;Urgnt Need: -ต้องการหน้ากากอนามัยและเจลล้างมือ&lt;br&gt;-ต้องการให้มีการพ่นยาฆ่าเชื้อ&lt;br&gt;-ต้องข้อมูลที่ถูกต้องเพื่อประชาสัมพันธ์&lt;br&gt;Comm. Type: ชุมชนเมือง&lt;br&gt;Housholds: 101&lt;br&gt;DensityTH: หนาแน่นปานกลาง</t>
  </si>
  <si>
    <t>100.388905,13.717096,0</t>
  </si>
  <si>
    <t>นางสาว มาลัย ธนานิธิพัฒน์</t>
  </si>
  <si>
    <t>081-8344365</t>
  </si>
  <si>
    <t>ชุมชนซอยรถไฟวรพงษ์</t>
  </si>
  <si>
    <t>name: &lt;br&gt;description: &lt;br&gt;Zone: กลุ่มเขตกรุงธนเหนือ&lt;br&gt;Population: 5225&lt;br&gt;District: เขตบางพลัด&lt;br&gt;Sub-dist.: แขวงบางยี่ขัน&lt;br&gt;Contact P.: นาย ชาญวุฒิ แก่นจันดา&lt;br&gt;Tel.: 081-833-4129&lt;br&gt;Urgnt Need: -ต้องการแอลกอฮล์ (มีการแจกแล้วแต้ไม่เพียงพอ)&lt;br&gt;-ต้องการหน้ากากอนามัย จำนวน 166 หลังคาเรือน&lt;br&gt;Comm. Type: ชุมชนเมือง&lt;br&gt;Housholds: 136&lt;br&gt;DensityTH: หนาแน่นมาก</t>
  </si>
  <si>
    <t>100.494725,13.777315,0</t>
  </si>
  <si>
    <t>นาย ชาญวุฒิ แก่นจันดา</t>
  </si>
  <si>
    <t>081-833-4129</t>
  </si>
  <si>
    <t>-ต้องการแอลกอฮล์ (มีการแจกแล้วแต้ไม่เพียงพอ)
-ต้องการหน้ากากอนามัย จำนวน 166 หลังคาเรือน</t>
  </si>
  <si>
    <t>ชุมชนบ้านทับยาว</t>
  </si>
  <si>
    <t>name: &lt;br&gt;description: &lt;br&gt;Zone: กลุ่มกรุงเทพตะวันออก&lt;br&gt;Population: 528&lt;br&gt;District: เขตลาดกระบัง&lt;br&gt;Sub-dist.: แขวงทับยาว&lt;br&gt;Contact P.: นาง สุวรรณี อินทรน้อย&lt;br&gt;Tel.: 065-0528207&lt;br&gt;Urgnt Need: &lt;br&gt;Comm. Type: ชุมชนชานเมือง&lt;br&gt;Housholds: 179&lt;br&gt;DensityTH: หนาแน่นน้อย</t>
  </si>
  <si>
    <t>100.838127,13.731786,0</t>
  </si>
  <si>
    <t>นาง สุวรรณี อินทรน้อย</t>
  </si>
  <si>
    <t>065-0528207</t>
  </si>
  <si>
    <t>ชุมชนริมคลองลำปลาทิว</t>
  </si>
  <si>
    <t>name: &lt;br&gt;description: &lt;br&gt;Zone: กลุ่มกรุงเทพตะวันออก&lt;br&gt;Population: 732&lt;br&gt;District: เขตลาดกระบัง&lt;br&gt;Sub-dist.: แขวงลำปลาทิว&lt;br&gt;Contact P.: นาย บุตร หมื่นพัน&lt;br&gt;Tel.: 087-5616832&lt;br&gt;Urgnt Need: &lt;br&gt;Comm. Type: &lt;br&gt;Housholds: &lt;br&gt;DensityTH: หนาแน่นน้อย</t>
  </si>
  <si>
    <t>100.806656,13.763574,0</t>
  </si>
  <si>
    <t>นาย บุตร หมื่นพัน</t>
  </si>
  <si>
    <t>087-5616832</t>
  </si>
  <si>
    <t>ชุมชนรักสามัคคี</t>
  </si>
  <si>
    <t>name: &lt;br&gt;description: &lt;br&gt;Zone: กลุ่มกรุงเทพตะวันออก&lt;br&gt;Population: 120&lt;br&gt;District: เขตลาดกระบัง&lt;br&gt;Sub-dist.: แขวงคลองสองต้นนุ่น&lt;br&gt;Contact P.: นาง นุจรีย์ นาราษฎร์&lt;br&gt;Tel.: 084-3419956&lt;br&gt;Urgnt Need: &lt;br&gt;Comm. Type: ชุมชนชานเมือง&lt;br&gt;Housholds: 101&lt;br&gt;DensityTH: หนาแน่นน้อย</t>
  </si>
  <si>
    <t>100.722846,13.75597,0</t>
  </si>
  <si>
    <t>นาง นุจรีย์ นาราษฎร์</t>
  </si>
  <si>
    <t>ชุมชนรุ่งเรืองพัฒนา</t>
  </si>
  <si>
    <t>name: &lt;br&gt;description: &lt;br&gt;Zone: กลุ่มกรุงเทพตะวันออก&lt;br&gt;Population: 1957&lt;br&gt;District: เขตลาดกระบัง&lt;br&gt;Sub-dist.: แขวงลาดกระบัง&lt;br&gt;Contact P.: นาย ธวัชชัย มะอยู่เที่ยง&lt;br&gt;Tel.: 063-2319691&lt;br&gt;Urgnt Need: &lt;br&gt;Comm. Type: ชุมชนเมือง&lt;br&gt;Housholds: 86&lt;br&gt;DensityTH: หนาแน่นน้อย</t>
  </si>
  <si>
    <t>100.713765,13.727749,0</t>
  </si>
  <si>
    <t>นาย ธวัชชัย มะอยู่เที่ยง</t>
  </si>
  <si>
    <t>063-2319691</t>
  </si>
  <si>
    <t>ชุมชนลาดบัวขาวพัฒนา</t>
  </si>
  <si>
    <t>name: &lt;br&gt;description: &lt;br&gt;Zone: กลุ่มกรุงเทพตะวันออก&lt;br&gt;Population: 384&lt;br&gt;District: เขตลาดกระบัง&lt;br&gt;Sub-dist.: แขวงคลองสองต้นนุ่น&lt;br&gt;Contact P.: นาย สุรัตน์ พวงมณี&lt;br&gt;Tel.: &lt;br&gt;Urgnt Need: &lt;br&gt;Comm. Type: ชุมชนชานเมือง&lt;br&gt;Housholds: 78&lt;br&gt;DensityTH: หนาแน่นน้อย</t>
  </si>
  <si>
    <t>100.710923,13.756825,0</t>
  </si>
  <si>
    <t>นาย สุรัตน์ พวงมณี</t>
  </si>
  <si>
    <t>ชุมชนหมู่ 4 คลองสามประเวศ</t>
  </si>
  <si>
    <t>name: &lt;br&gt;description: &lt;br&gt;Zone: กลุ่มกรุงเทพตะวันออก&lt;br&gt;Population: 1501&lt;br&gt;District: เขตลาดกระบัง&lt;br&gt;Sub-dist.: แขวงคลองสามประเวศ&lt;br&gt;Contact P.: นาย จํารูญ จําเริญ&lt;br&gt;Tel.: 081-8050298&lt;br&gt;Urgnt Need: &lt;br&gt;Comm. Type: ชุมชนชานเมือง&lt;br&gt;Housholds: 162&lt;br&gt;DensityTH: หนาแน่นน้อย</t>
  </si>
  <si>
    <t>100.748278,13.770399,0</t>
  </si>
  <si>
    <t>นาย จํารูญ จําเริญ</t>
  </si>
  <si>
    <t>081-8050298</t>
  </si>
  <si>
    <t>ชุมชนซอยลาดปลาเค้า 24</t>
  </si>
  <si>
    <t>name: &lt;br&gt;description: &lt;br&gt;Zone: กลุ่มเขตกรุงเทพเหนือ&lt;br&gt;Population: 3950&lt;br&gt;District: เขตลาดพร้าว&lt;br&gt;Sub-dist.: แขวงจรเข้บัว&lt;br&gt;Contact P.: นาง นภาพร ศรีอินทร์&lt;br&gt;Tel.: &lt;br&gt;Urgnt Need: &lt;br&gt;Comm. Type: ชุมชนชานเมือง&lt;br&gt;Housholds: 189&lt;br&gt;DensityTH: หนาแน่นปานกลาง</t>
  </si>
  <si>
    <t>100.600796,13.834917,0</t>
  </si>
  <si>
    <t>นาง นภาพร ศรีอินทร์</t>
  </si>
  <si>
    <t>ชุมชนคลองพลับพลา</t>
  </si>
  <si>
    <t>name: &lt;br&gt;description: &lt;br&gt;Zone: กลุ่มเขตกรุงเทพกลาง&lt;br&gt;Population: 3106&lt;br&gt;District: เขตวังทองหลาง&lt;br&gt;Sub-dist.: แขวงพลับพลา&lt;br&gt;Contact P.: นาย จรัญ บุญแถว&lt;br&gt;Tel.: 09-8562-4247&lt;br&gt;Urgnt Need: -ต้องการเจลล้างมือและน้ำยาฆ่าเชื้อ &lt;br&gt;-ต้องการอาหารแห้ง &lt;br&gt;-ต้องการเครื่องตรวจวัดอุณหภูมิ&lt;br&gt;-ต้องการตู้พ่นยาฆ่าเชื้อ&lt;br&gt;Comm. Type: ชุมชนแออัด&lt;br&gt;Housholds: 289&lt;br&gt;DensityTH: หนาแน่นปานกลาง</t>
  </si>
  <si>
    <t>100.599721,13.757325,0</t>
  </si>
  <si>
    <t>นาย จรัญ บุญแถว</t>
  </si>
  <si>
    <t>09-8562-4247</t>
  </si>
  <si>
    <t>name: &lt;br&gt;description: &lt;br&gt;Zone: กลุ่มเขตกรุงเทพกลาง&lt;br&gt;Population: 3117&lt;br&gt;District: เขตวังทองหลาง&lt;br&gt;Sub-dist.: แขวงพลับพลา&lt;br&gt;Contact P.: นาย ปัญญศักดิ์ กระแสโสม&lt;br&gt;Tel.: 09-1742-2741&lt;br&gt;Urgnt Need: ต้องการหน้ากากอนามัย แอลกอฮอล์ และเจลล้างมือ&lt;br&gt;Comm. Type: ชุมชนแออัด&lt;br&gt;Housholds: 128&lt;br&gt;DensityTH: หนาแน่นปานกลาง</t>
  </si>
  <si>
    <t>100.602087,13.763966,0</t>
  </si>
  <si>
    <t>name: &lt;br&gt;description: &lt;br&gt;Zone: กลุ่มเขตกรุงเทพใต้&lt;br&gt;Population: 3191&lt;br&gt;District: เขตสวนหลวง&lt;br&gt;Sub-dist.: แขวงสวนหลวง&lt;br&gt;Contact P.: นาง อารีวรรณ เย็นอังกูร&lt;br&gt;Tel.: 094-485-8526&lt;br&gt;Urgnt Need: &lt;br&gt;Comm. Type: ชุมชนเมือง&lt;br&gt;Housholds: 109&lt;br&gt;DensityTH: หนาแน่นปานกลาง</t>
  </si>
  <si>
    <t>100.614238,13.720398,0</t>
  </si>
  <si>
    <t>name: &lt;br&gt;description: &lt;br&gt;Zone: กลุ่มเขตกรุงเทพใต้&lt;br&gt;Population: 3773&lt;br&gt;District: เขตสวนหลวง&lt;br&gt;Sub-dist.: แขวงสวนหลวง&lt;br&gt;Contact P.: นาย วัฒนชัย โชติศิริ&lt;br&gt;Tel.: 087-9037208&lt;br&gt;Urgnt Need: ต้องการหน้ากากอนามัยและเจลล้างมือ&lt;br&gt;Comm. Type: ชุมชนเมือง&lt;br&gt;Housholds: 151&lt;br&gt;DensityTH: หนาแน่นปานกลาง</t>
  </si>
  <si>
    <t>100.640194,13.714704,0</t>
  </si>
  <si>
    <t>ชุมชนสวนนกพัฒนา</t>
  </si>
  <si>
    <t>name: &lt;br&gt;description: &lt;br&gt;Zone: กลุ่มกรุงเทพตะวันออก&lt;br&gt;Population: 1376&lt;br&gt;District: เขตสะพานสูง&lt;br&gt;Sub-dist.: แขวงสะพานสูง&lt;br&gt;Contact P.: นาย ปรีชาพล สุรปกรณ์พรรณ&lt;br&gt;Tel.: 064-1730627&lt;br&gt;Urgnt Need: &lt;br&gt;Comm. Type: ชุมชนชานเมือง&lt;br&gt;Housholds: 59&lt;br&gt;DensityTH: หนาแน่นน้อย</t>
  </si>
  <si>
    <t>100.704961,13.763524,0</t>
  </si>
  <si>
    <t>นาย ปรีชาพล สุรปกรณ์พรรณ</t>
  </si>
  <si>
    <t>064-1730627</t>
  </si>
  <si>
    <t>ชุมชนฮิดายะห์พัฒนา</t>
  </si>
  <si>
    <t>name: &lt;br&gt;description: &lt;br&gt;Zone: กลุ่มกรุงเทพตะวันออก&lt;br&gt;Population: 1422&lt;br&gt;District: เขตสะพานสูง&lt;br&gt;Sub-dist.: แขวงสะพานสูง&lt;br&gt;Contact P.: นาย ชนะ เหมวัน&lt;br&gt;Tel.: 097-3270420&lt;br&gt;Urgnt Need: &lt;br&gt;Comm. Type: ชุมชนชานเมือง&lt;br&gt;Housholds: 79&lt;br&gt;DensityTH: หนาแน่นน้อย</t>
  </si>
  <si>
    <t>100.672204,13.776899,0</t>
  </si>
  <si>
    <t>นาย ชนะ เหมวัน</t>
  </si>
  <si>
    <t>097-3270420</t>
  </si>
  <si>
    <t>ชุมชนเล่งบ้วยเอี๊ยะ</t>
  </si>
  <si>
    <t>name: &lt;br&gt;description: &lt;br&gt;Zone: กลุ่มเขตกรุงเทพกลาง&lt;br&gt;Population: 3561&lt;br&gt;District: เขตสัมพันธวงศ์&lt;br&gt;Sub-dist.: แขวงสัมพันธวงศ์&lt;br&gt;Contact P.: นาย ธนกฤติ อังสุปาลี&lt;br&gt;Tel.: &lt;br&gt;Urgnt Need: &lt;br&gt;Comm. Type: ชุมชนเมือง&lt;br&gt;Housholds: 160&lt;br&gt;DensityTH: หนาแน่นปานกลาง</t>
  </si>
  <si>
    <t>100.510012,13.740342,0</t>
  </si>
  <si>
    <t>นาย ธนกฤติ อังสุปาลี</t>
  </si>
  <si>
    <t>ชุมชนซอย 99</t>
  </si>
  <si>
    <t>name: &lt;br&gt;description: &lt;br&gt;Zone: กลุ่มเขตกรุงธนใต้&lt;br&gt;Population: 1173&lt;br&gt;District: เขตหนองแขม&lt;br&gt;Sub-dist.: แขวงหนองแขม&lt;br&gt;Contact P.: นาย พรณรงค์ ธีมะสถิตย์&lt;br&gt;Tel.: 08-2024-7080&lt;br&gt;Urgnt Need: -ต้องการหน้ากากอนามัย&lt;br&gt;-ต้องการให้มีการพ่นยาฆ่าเชื้อ&lt;br&gt;Comm. Type: ชุมชนชานเมือง&lt;br&gt;Housholds: 72&lt;br&gt;DensityTH: หนาแน่นน้อย</t>
  </si>
  <si>
    <t>100.344598,13.66939,0</t>
  </si>
  <si>
    <t>นาย พรณรงค์ ธีมะสถิตย์</t>
  </si>
  <si>
    <t>08-2024-7080</t>
  </si>
  <si>
    <t>ชุมชนบุญส่ง</t>
  </si>
  <si>
    <t>name: &lt;br&gt;description: &lt;br&gt;Zone: กลุ่มเขตกรุงธนใต้&lt;br&gt;Population: 704&lt;br&gt;District: เขตหนองแขม&lt;br&gt;Sub-dist.: แขวงหนองค้างพลู&lt;br&gt;Contact P.: นาย สิริรักษ์ คําวงษ์&lt;br&gt;Tel.: 09-2339-0152&lt;br&gt;Urgnt Need: &lt;br&gt;Comm. Type: ชุมชนแออัด&lt;br&gt;Housholds: 57&lt;br&gt;DensityTH: หนาแน่นน้อย</t>
  </si>
  <si>
    <t>100.358956,13.725468,0</t>
  </si>
  <si>
    <t>นาย สิริรักษ์ คําวงษ์</t>
  </si>
  <si>
    <t>09-2339-0152</t>
  </si>
  <si>
    <t>ชุมชนชายคลอง</t>
  </si>
  <si>
    <t>name: &lt;br&gt;description: &lt;br&gt;Zone: กลุ่มเขตกรุงธนใต้&lt;br&gt;Population: 250&lt;br&gt;District: เขตหนองแขม&lt;br&gt;Sub-dist.: แขวงหนองค้างพลู&lt;br&gt;Contact P.: นาย สมเจตน์ เกตุแก้ว&lt;br&gt;Tel.: 06-2737-2324&lt;br&gt;Urgnt Need: &lt;br&gt;Comm. Type: ชุมชนชานเมือง&lt;br&gt;Housholds: 58&lt;br&gt;DensityTH: หนาแน่นน้อย</t>
  </si>
  <si>
    <t>100.355277,13.725033,0</t>
  </si>
  <si>
    <t>นาย สมเจตน์ เกตุแก้ว</t>
  </si>
  <si>
    <t>06-2737-2324</t>
  </si>
  <si>
    <t>ชุมชนแผ่นดินทองบ้านเกาะพัฒนา</t>
  </si>
  <si>
    <t>name: &lt;br&gt;description: &lt;br&gt;Zone: กลุ่มกรุงเทพตะวันออก&lt;br&gt;Population: 472&lt;br&gt;District: เขตหนองจอก&lt;br&gt;Sub-dist.: แขวงหนองจอก&lt;br&gt;Contact P.: นาย สุไลมาน คะเด&lt;br&gt;Tel.: 083-2730542&lt;br&gt;Urgnt Need: -ต้องการหน้ากากอนามัยและเจลล้างมือ&lt;br&gt;-ต้องการถุงยังชีพ&lt;br&gt;Comm. Type: ชุมชนชานเมือง&lt;br&gt;Housholds: 130&lt;br&gt;DensityTH: หนาแน่นน้อย</t>
  </si>
  <si>
    <t>100.885382,13.875257,0</t>
  </si>
  <si>
    <t>นาย สุไลมาน คะเด</t>
  </si>
  <si>
    <t>083-2730542</t>
  </si>
  <si>
    <t>ชุมชนดำรงสันติธรรม</t>
  </si>
  <si>
    <t>name: &lt;br&gt;description: &lt;br&gt;Zone: กลุ่มกรุงเทพตะวันออก&lt;br&gt;Population: 811&lt;br&gt;District: เขตหนองจอก&lt;br&gt;Sub-dist.: แขวงโคกแฝด&lt;br&gt;Contact P.: นาย ประเสริฐ มาดาเรส&lt;br&gt;Tel.: 093-931-6674&lt;br&gt;Urgnt Need: -ต้องการหน้ากากอนามัยและเจลล้างมือ&lt;br&gt;-ต้องการถุงยังชีพ&lt;br&gt;Comm. Type: ชุมชนชานเมือง&lt;br&gt;Housholds: 200&lt;br&gt;DensityTH: หนาแน่นน้อย</t>
  </si>
  <si>
    <t>100.846885,13.857265,0</t>
  </si>
  <si>
    <t>นาย ประเสริฐ มาดาเรส</t>
  </si>
  <si>
    <t>093-931-6674</t>
  </si>
  <si>
    <t>ชุมชนผดุงพันธ์พัฒนา</t>
  </si>
  <si>
    <t>name: &lt;br&gt;description: &lt;br&gt;Zone: กลุ่มกรุงเทพตะวันออก&lt;br&gt;Population: 991&lt;br&gt;District: เขตหนองจอก&lt;br&gt;Sub-dist.: แขวงหนองจอก&lt;br&gt;Contact P.: นาย สมัย แสงสุข&lt;br&gt;Tel.: 081-6510657&lt;br&gt;Urgnt Need: -ต้องการหน้ากากอนามัยและเจลล้างมือ&lt;br&gt;-ต้องการถุงยังชีพ&lt;br&gt;Comm. Type: ชุมชนชานเมือง&lt;br&gt;Housholds: 165&lt;br&gt;DensityTH: หนาแน่นน้อย</t>
  </si>
  <si>
    <t>100.869449,13.856509,0</t>
  </si>
  <si>
    <t>นาย สมัย แสงสุข</t>
  </si>
  <si>
    <t>081-6510657</t>
  </si>
  <si>
    <t>ชุมชนซอยพัชราภา</t>
  </si>
  <si>
    <t>name: &lt;br&gt;description: &lt;br&gt;Zone: กลุ่มเขตกรุงเทพเหนือ&lt;br&gt;Population: 2983&lt;br&gt;District: เขตหลักสี่&lt;br&gt;Sub-dist.: แขวงตลาดบางเขน&lt;br&gt;Contact P.: นาย สุพล รักษา&lt;br&gt;Tel.: 081-618-3346&lt;br&gt;Urgnt Need: &lt;br&gt;Comm. Type: ชุมชนเมือง&lt;br&gt;Housholds: 259&lt;br&gt;DensityTH: หนาแน่นปานกลาง</t>
  </si>
  <si>
    <t>100.586964,13.889167,0</t>
  </si>
  <si>
    <t>นาย สุพล รักษา</t>
  </si>
  <si>
    <t>081-618-3346</t>
  </si>
  <si>
    <t>ชุมชนเกษตรก้าวหน้าลำรางหนองกง</t>
  </si>
  <si>
    <t>name: &lt;br&gt;description: &lt;br&gt;Zone: กลุ่มเขตกรุงเทพเหนือ&lt;br&gt;Population: 504&lt;br&gt;District: เขตบางเขน&lt;br&gt;Sub-dist.: แขวงท่าแร้ง&lt;br&gt;Contact P.: ดำรงค์ สิงห์ทอง&lt;br&gt;Tel.: 08-1908-8009&lt;br&gt;Urgnt Need: ต้องการวัตถุดิบ เพื่อนำไปผลิตหน้ากากอนามัย/แอลกอฮอร์เจล โดยขอจำนวนตามความเหมาะสมที่ได้&lt;br&gt;Comm. Type: ชุมชนชานเมือง&lt;br&gt;Housholds: 116&lt;br&gt;DensityTH: หนาแน่นน้อย</t>
  </si>
  <si>
    <t>100.675832,13.864468,0</t>
  </si>
  <si>
    <t>ดำรงค์ สิงห์ทอง</t>
  </si>
  <si>
    <t>08-1908-8009</t>
  </si>
  <si>
    <t>ต้องการวัตถุดิบ เพื่อนำไปผลิตหน้ากากอนามัย/แอลกอฮอร์เจล โดยขอจำนวนตามความเหมาะสมที่ได้</t>
  </si>
  <si>
    <t>ชุมชนปากคลองสองห้อง</t>
  </si>
  <si>
    <t>name: &lt;br&gt;description: &lt;br&gt;Zone: กลุ่มกรุงเทพตะวันออก&lt;br&gt;Population: 2070&lt;br&gt;District: เขตประเวศ&lt;br&gt;Sub-dist.: แขวงประเวศ&lt;br&gt;Contact P.: นาย สุทัศน์ วรรณชาติ&lt;br&gt;Tel.: 086-553-0025&lt;br&gt;Urgnt Need: 1.หน้ากากอนามัย 2.ฉีดน้ำยาฆ่าเชื้อ 3.เจลแอลกอฮอล์&lt;br&gt;Comm. Type: ชุมชนเมือง&lt;br&gt;Housholds: 86&lt;br&gt;DensityTH: หนาแน่นปานกลาง</t>
  </si>
  <si>
    <t>100.680439,13.723769,0</t>
  </si>
  <si>
    <t>นาย สุทัศน์ วรรณชาติ</t>
  </si>
  <si>
    <t>086-553-0025</t>
  </si>
  <si>
    <t>ชุมชนคลองมะขามเทศพัฒนา</t>
  </si>
  <si>
    <t>name: &lt;br&gt;description: &lt;br&gt;Zone: กลุ่มกรุงเทพตะวันออก&lt;br&gt;Population: 1316&lt;br&gt;District: เขตประเวศ&lt;br&gt;Sub-dist.: แขวงประเวศ&lt;br&gt;Contact P.: นาย มานิต ต้อยน้อย&lt;br&gt;Tel.: 084-923-8558&lt;br&gt;Urgnt Need: 1.หน้ากากอนามัย 2.ฉีดน้ำยาฆ่าเชื้อ 3.เจลแอลกอฮอล์&lt;br&gt;Comm. Type: ชุมชนเมือง&lt;br&gt;Housholds: 63&lt;br&gt;DensityTH: หนาแน่นน้อย</t>
  </si>
  <si>
    <t>100.676913,13.700902,0</t>
  </si>
  <si>
    <t>นาย มานิต ต้อยน้อย</t>
  </si>
  <si>
    <t>084-923-8558</t>
  </si>
  <si>
    <t>ชุมชนก้าวใหม่พัฒนาบึงปรง</t>
  </si>
  <si>
    <t>name: &lt;br&gt;description: &lt;br&gt;Zone: กลุ่มกรุงเทพตะวันออก&lt;br&gt;Population: 26&lt;br&gt;District: เขตหนองจอก&lt;br&gt;Sub-dist.: แขวงคลองสิบสอง&lt;br&gt;Contact P.: นาง วราภรณ์ ขันทิพย์&lt;br&gt;Tel.: 087-5186602&lt;br&gt;Urgnt Need: -ต้องการหน้ากากอนามัยและเจลล้างมือ&lt;br&gt;-ต้องการถุงยังชีพ&lt;br&gt;Comm. Type: ชุมชนชานเมือง&lt;br&gt;Housholds: 130&lt;br&gt;DensityTH: หนาแน่นน้อย</t>
  </si>
  <si>
    <t>100.897009,13.896047,0</t>
  </si>
  <si>
    <t>นาง วราภรณ์ ขันทิพย์</t>
  </si>
  <si>
    <t>087-5186602</t>
  </si>
  <si>
    <t>ชุมชนจระเข้ขบเกาะล่าง</t>
  </si>
  <si>
    <t>name: &lt;br&gt;description: &lt;br&gt;Zone: กลุ่มกรุงเทพตะวันออก&lt;br&gt;Population: 990&lt;br&gt;District: เขตประเวศ&lt;br&gt;Sub-dist.: แขวงประเวศ&lt;br&gt;Contact P.: นาย อุสมาน พยุงทอง&lt;br&gt;Tel.: 081-985-0646&lt;br&gt;Urgnt Need: 1.หน้ากากอนามัย 2.ฉีดน้ำยาฆ่าเชื้อ 3.เจลแอลกอฮอล์&lt;br&gt;Comm. Type: &lt;br&gt;Housholds: &lt;br&gt;DensityTH: หนาแน่นน้อย</t>
  </si>
  <si>
    <t>100.702216,13.71547,0</t>
  </si>
  <si>
    <t>ชุมชนคลองลัดภาชี</t>
  </si>
  <si>
    <t>name: &lt;br&gt;description: &lt;br&gt;Zone: กลุ่มเขตกรุงธนใต้&lt;br&gt;Population: 2807&lt;br&gt;District: เขตภาษีเจริญ&lt;br&gt;Sub-dist.: แขวงบางด้วน&lt;br&gt;Contact P.: นาง ฉวีวรรณ ตระกูลธรรม&lt;br&gt;Tel.: 087-9910071&lt;br&gt;Urgnt Need: -ต้องการหน้ากากอนามัยและแอลกอฮอล์&lt;br&gt;-ต้องการให้มีการพ่นยาฆ่าเชื้อ&lt;br&gt;-ต้องการข้าวสารอาหารแห้ง&lt;br&gt;Comm. Type: ชุมชนเมือง&lt;br&gt;Housholds: 80&lt;br&gt;DensityTH: หนาแน่นปานกลาง</t>
  </si>
  <si>
    <t>100.443831,13.721217,0</t>
  </si>
  <si>
    <t>นาง ฉวีวรรณ ตระกูลธรรม</t>
  </si>
  <si>
    <t>087-9910071</t>
  </si>
  <si>
    <t>ชุมชนหมู่ 5 ลำต้อยติ่ง</t>
  </si>
  <si>
    <t>name: &lt;br&gt;description: &lt;br&gt;Zone: กลุ่มกรุงเทพตะวันออก&lt;br&gt;Population: 252&lt;br&gt;District: เขตหนองจอก&lt;br&gt;Sub-dist.: แขวงลำต้อยติ่ง&lt;br&gt;Contact P.: นาง แววดาว แป้นมณี&lt;br&gt;Tel.: 086-8737149&lt;br&gt;Urgnt Need: -ต้องการหน้ากากอนามัยและเจลล้างมือ&lt;br&gt;-ต้องการถุงยังชีพ&lt;br&gt;Comm. Type: ชุมชนชานเมือง&lt;br&gt;Housholds: 66&lt;br&gt;DensityTH: หนาแน่นน้อย</t>
  </si>
  <si>
    <t>100.884067,13.792038,0</t>
  </si>
  <si>
    <t>นาง แววดาว แป้นมณี</t>
  </si>
  <si>
    <t>086-8737149</t>
  </si>
  <si>
    <t>ชุมชนก้าวไกลพัฒนา</t>
  </si>
  <si>
    <t>name: &lt;br&gt;description: &lt;br&gt;Zone: กลุ่มกรุงเทพตะวันออก&lt;br&gt;Population: 159&lt;br&gt;District: เขตหนองจอก&lt;br&gt;Sub-dist.: แขวงคลองสิบสอง&lt;br&gt;Contact P.: นาย ปรีชา เหมกรณ์&lt;br&gt;Tel.: 085-059-3555&lt;br&gt;Urgnt Need: -ต้องการหน้ากากอนามัยและเจลล้างมือ&lt;br&gt;-ต้องการถุงยังชีพ&lt;br&gt;Comm. Type: ชุมชนชานเมือง&lt;br&gt;Housholds: 106&lt;br&gt;DensityTH: หนาแน่นน้อย</t>
  </si>
  <si>
    <t>100.888121,13.89328,0</t>
  </si>
  <si>
    <t>นาย ปรีชา เหมกรณ์</t>
  </si>
  <si>
    <t>085-059-3555</t>
  </si>
  <si>
    <t>ชุมชนคลองรางจาก</t>
  </si>
  <si>
    <t>name: &lt;br&gt;description: &lt;br&gt;Zone: กลุ่มเขตกรุงธนใต้&lt;br&gt;Population: 1839&lt;br&gt;District: เขตทุ่งครุ&lt;br&gt;Sub-dist.: แขวงทุ่งครุ&lt;br&gt;Contact P.: นาง พจวรรณ นพวงศ์ ณ อยุธยา&lt;br&gt;Tel.: 083-753-9508&lt;br&gt;Urgnt Need: &lt;br&gt;Comm. Type: ชุมชนเมือง&lt;br&gt;Housholds: 58&lt;br&gt;DensityTH: หนาแน่นน้อย</t>
  </si>
  <si>
    <t>100.508103,13.633124,0</t>
  </si>
  <si>
    <t>นาง พจวรรณ นพวงศ์ ณ อยุธยา</t>
  </si>
  <si>
    <t>083-753-9508</t>
  </si>
  <si>
    <t>ชุมชนมติมิตร</t>
  </si>
  <si>
    <t>name: &lt;br&gt;description: &lt;br&gt;Zone: กลุ่มเขตกรุงธนใต้&lt;br&gt;Population: 1454&lt;br&gt;District: เขตทุ่งครุ&lt;br&gt;Sub-dist.: แขวงบางมด&lt;br&gt;Contact P.: นาย มนต์ชัย ธนชูเชาวน์&lt;br&gt;Tel.: 081-1137-498&lt;br&gt;Urgnt Need: &lt;br&gt;Comm. Type: ชุมชนเมือง&lt;br&gt;Housholds: 95&lt;br&gt;DensityTH: หนาแน่นน้อย</t>
  </si>
  <si>
    <t>100.501515,13.653738,0</t>
  </si>
  <si>
    <t>นาย มนต์ชัย ธนชูเชาวน์</t>
  </si>
  <si>
    <t>081-1137-498</t>
  </si>
  <si>
    <t>ชุมชนสยามคอนโด 2</t>
  </si>
  <si>
    <t>name: &lt;br&gt;description: &lt;br&gt;Zone: กลุ่มเขตกรุงเทพใต้&lt;br&gt;Population: 3398&lt;br&gt;District: เขตบางนา&lt;br&gt;Sub-dist.: แขวงบางนา&lt;br&gt;Contact P.: นาง สุภาวดี แจ้งศิลป์&lt;br&gt;Tel.: 08-6803-8763&lt;br&gt;Urgnt Need: &lt;br&gt;Comm. Type: ชุมชนอาคารสูง&lt;br&gt;Housholds: 103&lt;br&gt;DensityTH: หนาแน่นปานกลาง</t>
  </si>
  <si>
    <t>100.62594,13.673264,0</t>
  </si>
  <si>
    <t>นาง สุภาวดี แจ้งศิลป์</t>
  </si>
  <si>
    <t>08-6803-8763</t>
  </si>
  <si>
    <t>ชุมชนหมู่ที่ 8 หนองจอกกงลิบฮัวเคียว</t>
  </si>
  <si>
    <t>name: &lt;br&gt;description: &lt;br&gt;Zone: กลุ่มกรุงเทพตะวันออก&lt;br&gt;Population: 1157&lt;br&gt;District: เขตหนองจอก&lt;br&gt;Sub-dist.: แขวงหนองจอก&lt;br&gt;Contact P.: นางสาว สมศรี กาญจนเดชากุล&lt;br&gt;Tel.: 086-0014355&lt;br&gt;Urgnt Need: &lt;br&gt;Comm. Type: ชุมชนชานเมือง&lt;br&gt;Housholds: 104&lt;br&gt;DensityTH: หนาแน่นน้อย</t>
  </si>
  <si>
    <t>100.86661,13.857186,0</t>
  </si>
  <si>
    <t>นางสาว สมศรี กาญจนเดชากุล</t>
  </si>
  <si>
    <t>086-0014355</t>
  </si>
  <si>
    <t>ชุมชนวัดใหม่กระทุ่มล้ม</t>
  </si>
  <si>
    <t>name: &lt;br&gt;description: &lt;br&gt;Zone: กลุ่มกรุงเทพตะวันออก&lt;br&gt;Population: 379&lt;br&gt;District: เขตหนองจอก&lt;br&gt;Sub-dist.: แขวงลำต้อยติ่ง&lt;br&gt;Contact P.: นาย พรทิพย์ เอี่ยมแล้&lt;br&gt;Tel.: 089-4884626&lt;br&gt;Urgnt Need: ต้องการหน้ากากอนามัยและเจลล้างมือ&lt;br&gt;Comm. Type: ชุมชนชานเมือง&lt;br&gt;Housholds: 176&lt;br&gt;DensityTH: หนาแน่นน้อย</t>
  </si>
  <si>
    <t>100.869816,13.780853,0</t>
  </si>
  <si>
    <t>นาย พรทิพย์ เอี่ยมแล้</t>
  </si>
  <si>
    <t>089-4884626</t>
  </si>
  <si>
    <t>ชุมชนประชาพัฒนา</t>
  </si>
  <si>
    <t>name: &lt;br&gt;description: &lt;br&gt;Zone: กลุ่มกรุงเทพตะวันออก&lt;br&gt;Population: 1473&lt;br&gt;District: เขตมีนบุรี&lt;br&gt;Sub-dist.: แขวงมีนบุรี&lt;br&gt;Contact P.: นาย ทรงพล กลิ่นนาค&lt;br&gt;Tel.: 081-9269056&lt;br&gt;Urgnt Need: ต้องการหน้ากากอนามัยและแอลกอฮอล์&lt;br&gt;Comm. Type: ชุมชนชานเมือง&lt;br&gt;Housholds: 53&lt;br&gt;DensityTH: หนาแน่นน้อย</t>
  </si>
  <si>
    <t>100.729377,13.817682,0</t>
  </si>
  <si>
    <t>นาย ทรงพล กลิ่นนาค</t>
  </si>
  <si>
    <t>081-9269056</t>
  </si>
  <si>
    <t>ชุมชนแก้วฟ้าชัยมงคล</t>
  </si>
  <si>
    <t>name: &lt;br&gt;description: &lt;br&gt;Zone: กลุ่มกรุงเทพตะวันออก&lt;br&gt;Population: 1347&lt;br&gt;District: เขตบึงกุ่ม&lt;br&gt;Sub-dist.: แขวงคลองกุ่ม&lt;br&gt;Contact P.: นาง วรรณทนา อู่ชมภูทอง&lt;br&gt;Tel.: 09-4558-3605&lt;br&gt;Urgnt Need: &lt;br&gt;Comm. Type: ชุมชนเมือง&lt;br&gt;Housholds: 57&lt;br&gt;DensityTH: หนาแน่นน้อย</t>
  </si>
  <si>
    <t>100.65225,13.782306,0</t>
  </si>
  <si>
    <t>นาง วรรณทนา อู่ชมภูทอง</t>
  </si>
  <si>
    <t>09-4558-3605</t>
  </si>
  <si>
    <t>ชุมชนวัดดอนเมือง(ด้านเหนือ)</t>
  </si>
  <si>
    <t>name: &lt;br&gt;description: &lt;br&gt;Zone: กลุ่มเขตกรุงเทพเหนือ&lt;br&gt;Population: 2951&lt;br&gt;District: เขตดอนเมือง&lt;br&gt;Sub-dist.: แขวงสีกัน&lt;br&gt;Contact P.: นาย โกมล ถาดทอง&lt;br&gt;Tel.: 096-967-9377&lt;br&gt;Urgnt Need: ต้องการสินค้าอุปโภค-บริโภคในราคาถูก หรือแจกฟรี&lt;br&gt;Comm. Type: &lt;br&gt;Housholds: &lt;br&gt;DensityTH: หนาแน่นปานกลาง</t>
  </si>
  <si>
    <t>100.601517,13.923151,0</t>
  </si>
  <si>
    <t>นาย โกมล ถาดทอง</t>
  </si>
  <si>
    <t>096-967-9377</t>
  </si>
  <si>
    <t>ต้องการสินค้าอุปโภค-บริโภคในราคาถูก หรือแจกฟรี</t>
  </si>
  <si>
    <t>ชุมชนศิริเกษมรวมใจ 50</t>
  </si>
  <si>
    <t>name: &lt;br&gt;description: &lt;br&gt;Zone: กลุ่มเขตกรุงธนใต้&lt;br&gt;Population: 2920&lt;br&gt;District: เขตบางแค&lt;br&gt;Sub-dist.: แขวงบางไผ่&lt;br&gt;Contact P.: นาย ทวีศักดิ์ วิศิษฎางกูร&lt;br&gt;Tel.: &lt;br&gt;Urgnt Need: &lt;br&gt;Comm. Type: ชุมชนเมือง&lt;br&gt;Housholds: 485&lt;br&gt;DensityTH: หนาแน่นปานกลาง</t>
  </si>
  <si>
    <t>100.36711,13.737178,0</t>
  </si>
  <si>
    <t>นาย ทวีศักดิ์ วิศิษฎางกูร</t>
  </si>
  <si>
    <t>ชุมชนรักษ์พัฒนา</t>
  </si>
  <si>
    <t>name: &lt;br&gt;description: &lt;br&gt;Zone: กลุ่มเขตกรุงธนใต้&lt;br&gt;Population: 1845&lt;br&gt;District: เขตบางแค&lt;br&gt;Sub-dist.: แขวงบางไผ่&lt;br&gt;Contact P.: นาย จักริน บุญเกิด&lt;br&gt;Tel.: 908857789&lt;br&gt;Urgnt Need: -ต้องการหน้ากากอนามัยและเจลล้างมือ&lt;br&gt;-ต้องการให้มีการจำหน่ายสินค้าราคาถูก เพราะคนไม่มีรายได้&lt;br&gt;Comm. Type: ชุมชนชานเมือง&lt;br&gt;Housholds: 132&lt;br&gt;DensityTH: หนาแน่นน้อย</t>
  </si>
  <si>
    <t>100.379077,13.736152,0</t>
  </si>
  <si>
    <t>นาย จักริน บุญเกิด</t>
  </si>
  <si>
    <t>ชุมชนจรัสเมือง</t>
  </si>
  <si>
    <t>name: &lt;br&gt;description: &lt;br&gt;Zone: กลุ่มเขตกรุงเทพใต้&lt;br&gt;Population: 3730&lt;br&gt;District: เขตปทุมวัน&lt;br&gt;Sub-dist.: แขวงรองเมือง&lt;br&gt;Contact P.: นาย ณัฐพล รักเจริญเมือง&lt;br&gt;Tel.: 091-7012706&lt;br&gt;Urgnt Need: ต้องการหน้ากากอนามัย&lt;br&gt;Comm. Type: ชุมชนเมือง&lt;br&gt;Housholds: 32&lt;br&gt;DensityTH: หนาแน่นปานกลาง</t>
  </si>
  <si>
    <t>100.519294,13.743623,0</t>
  </si>
  <si>
    <t>นาย ณัฐพล รักเจริญเมือง</t>
  </si>
  <si>
    <t>091-7012706</t>
  </si>
  <si>
    <t>ชุมชนอุมาร์ 2</t>
  </si>
  <si>
    <t>name: &lt;br&gt;description: &lt;br&gt;Zone: กลุ่มกรุงเทพตะวันออก&lt;br&gt;Population: 239&lt;br&gt;District: เขตหนองจอก&lt;br&gt;Sub-dist.: แขวงคลองสิบ&lt;br&gt;Contact P.: นาย นายสะและ แดงวิจิต&lt;br&gt;Tel.: 092-7542390&lt;br&gt;Urgnt Need: -ต้องการหน้ากากอนามัยและเจลล้างมือ&lt;br&gt;-ต้องการถุงยังชีพ&lt;br&gt;Comm. Type: ชุมชนชานเมือง&lt;br&gt;Housholds: 72&lt;br&gt;DensityTH: หนาแน่นน้อย</t>
  </si>
  <si>
    <t>100.814054,13.924126,0</t>
  </si>
  <si>
    <t>นาย นายสะและ แดงวิจิต</t>
  </si>
  <si>
    <t>092-7542390</t>
  </si>
  <si>
    <t>ชุมชนอัลฟาลาห์</t>
  </si>
  <si>
    <t>name: &lt;br&gt;description: &lt;br&gt;Zone: กลุ่มกรุงเทพตะวันออก&lt;br&gt;Population: 705&lt;br&gt;District: เขตหนองจอก&lt;br&gt;Sub-dist.: แขวงคลองสิบ&lt;br&gt;Contact P.: นาย สมชาย รักษาเดช&lt;br&gt;Tel.: 081-6840559&lt;br&gt;Urgnt Need: -ต้องการหน้ากากอนามัยและเจลล้างมือ&lt;br&gt;-ต้องการถุงยังชีพ&lt;br&gt;Comm. Type: ชุมชนชานเมือง&lt;br&gt;Housholds: 115&lt;br&gt;DensityTH: หนาแน่นน้อย</t>
  </si>
  <si>
    <t>100.792614,13.903782,0</t>
  </si>
  <si>
    <t>นาย สมชาย รักษาเดช</t>
  </si>
  <si>
    <t>081-6840559</t>
  </si>
  <si>
    <t>ชุมชนสุดซอยสีน้ำเงิน</t>
  </si>
  <si>
    <t>name: &lt;br&gt;description: &lt;br&gt;Zone: กลุ่มเขตกรุงเทพเหนือ&lt;br&gt;Population: 4028&lt;br&gt;District: เขตบางซื่อ&lt;br&gt;Sub-dist.: แขวงบางซื่อ&lt;br&gt;Contact P.: บพิธ เงินสังเกตุ&lt;br&gt;Tel.: 082-5948294&lt;br&gt;Urgnt Need: ขาดแคลนเจลล้างมือและหน้ากากอนามัย&lt;br&gt;Comm. Type: ชุมชนแออัด&lt;br&gt;Housholds: 71&lt;br&gt;DensityTH: หนาแน่นมาก</t>
  </si>
  <si>
    <t>100.52496,13.818471,0</t>
  </si>
  <si>
    <t>บพิธ เงินสังเกตุ</t>
  </si>
  <si>
    <t>082-5948294</t>
  </si>
  <si>
    <t>ชุมชนสถาพร</t>
  </si>
  <si>
    <t>name: &lt;br&gt;description: &lt;br&gt;Zone: กลุ่มเขตกรุงธนใต้&lt;br&gt;Population: 2973&lt;br&gt;District: เขตราษฎร์บูรณะ&lt;br&gt;Sub-dist.: แขวงราษฎร์บูรณะ&lt;br&gt;Contact P.: นาง ภัสสภรณ์ ป่าเขียว&lt;br&gt;Tel.: 081-3166859&lt;br&gt;Urgnt Need: ต้องการหน้ากากอนามัย แอลกอฮอล์ และเจลล้างมือ&lt;br&gt;Comm. Type: &lt;br&gt;Housholds: &lt;br&gt;DensityTH: หนาแน่นปานกลาง</t>
  </si>
  <si>
    <t>100.510586,13.666788,0</t>
  </si>
  <si>
    <t>นาง ภัสสภรณ์ ป่าเขียว</t>
  </si>
  <si>
    <t>081-3166859</t>
  </si>
  <si>
    <t>ชุมชนพัฒนาลำต้นไทร</t>
  </si>
  <si>
    <t>name: &lt;br&gt;description: &lt;br&gt;Zone: กลุ่มกรุงเทพตะวันออก&lt;br&gt;Population: 405&lt;br&gt;District: เขตหนองจอก&lt;br&gt;Sub-dist.: แขวงโคกแฝด&lt;br&gt;Contact P.: นาย สมาน พุฒเพ็ง&lt;br&gt;Tel.: 081-665-4639&lt;br&gt;Urgnt Need: &lt;br&gt;Comm. Type: ชุมชนชานเมือง&lt;br&gt;Housholds: 105&lt;br&gt;DensityTH: หนาแน่นน้อย</t>
  </si>
  <si>
    <t>100.838772,13.834572,0</t>
  </si>
  <si>
    <t>นาย สมาน พุฒเพ็ง</t>
  </si>
  <si>
    <t>081-665-4639</t>
  </si>
  <si>
    <t>ชุมชนร่มไทรงามพัฒนา</t>
  </si>
  <si>
    <t>name: &lt;br&gt;description: &lt;br&gt;Zone: กลุ่มเขตกรุงเทพเหนือ&lt;br&gt;Population: 2204&lt;br&gt;District: เขตดอนเมือง&lt;br&gt;Sub-dist.: แขวงดอนเมือง&lt;br&gt;Contact P.: นาง สุธาดา เจตมณี&lt;br&gt;Tel.: 094-485-1326&lt;br&gt;Urgnt Need: -ต้องการแอลกอฮอล์ล้างมือและหน้ากากอนามัยจำนวน 315 หลังคาเรือน&lt;br&gt;-ต้องการให้มีการพ่นยาฆ่าเชื้อไวรัส&lt;br&gt;Comm. Type: ชุมชนแออัด&lt;br&gt;Housholds: 372&lt;br&gt;DensityTH: หนาแน่นปานกลาง</t>
  </si>
  <si>
    <t>100.592829,13.910824,0</t>
  </si>
  <si>
    <t>นาง สุธาดา เจตมณี</t>
  </si>
  <si>
    <t>094-485-1326</t>
  </si>
  <si>
    <t>-ต้องการแอลกอฮอล์ล้างมือและหน้ากากอนามัยจำนวน 315 หลังคาเรือน
-ต้องการให้มีการพ่นยาฆ่าเชื้อไวรัส</t>
  </si>
  <si>
    <t>ชุมชนคลองหนึ่ง</t>
  </si>
  <si>
    <t>name: &lt;br&gt;description: &lt;br&gt;Zone: กลุ่มกรุงเทพตะวันออก&lt;br&gt;Population: 972&lt;br&gt;District: เขตลาดกระบัง&lt;br&gt;Sub-dist.: แขวงคลองสองต้นนุ่น&lt;br&gt;Contact P.: นางสาว เกวลิน สุรคุปต์&lt;br&gt;Tel.: 098-7459556&lt;br&gt;Urgnt Need: &lt;br&gt;Comm. Type: ชุมชนชานเมือง&lt;br&gt;Housholds: 291&lt;br&gt;DensityTH: หนาแน่นน้อย</t>
  </si>
  <si>
    <t>100.725321,13.734901,0</t>
  </si>
  <si>
    <t>นางสาว เกวลิน สุรคุปต์</t>
  </si>
  <si>
    <t>098-7459556</t>
  </si>
  <si>
    <t>name: &lt;br&gt;description: &lt;br&gt;Zone: กลุ่มเขตกรุงเทพเหนือ&lt;br&gt;Population: 2933&lt;br&gt;District: เขตลาดพร้าว&lt;br&gt;Sub-dist.: แขวงลาดพร้าว&lt;br&gt;Contact P.: นาง เพ็ญศรี สมแสง&lt;br&gt;Tel.: 087-823-4012&lt;br&gt;Urgnt Need: &lt;br&gt;Comm. Type: ชุมชนเมือง&lt;br&gt;Housholds: 251&lt;br&gt;DensityTH: หนาแน่นปานกลาง</t>
  </si>
  <si>
    <t>100.597836,13.825558,0</t>
  </si>
  <si>
    <t>ชุมชนหมู่บ้านพัฒนาวัดอินทราวาส 1</t>
  </si>
  <si>
    <t>name: &lt;br&gt;description: &lt;br&gt;Zone: กลุ่มเขตกรุงธนเหนือ&lt;br&gt;Population: 1968&lt;br&gt;District: เขตตลิ่งชัน&lt;br&gt;Sub-dist.: แขวงบางระมาด&lt;br&gt;Contact P.: นาย ชลิต กนิษฐสุต&lt;br&gt;Tel.: 0-2887-7064&lt;br&gt;Urgnt Need: -ต้องการเจลล้างมือและหน้ากากอนามัย&lt;br&gt;-ต้องการให้มีการฉีดพ่นยาฆ่าเชื้อ&lt;br&gt;-มีหน้ากากผ้าเย็บใช้เอง&lt;br&gt;Comm. Type: ชุมชนเมือง&lt;br&gt;Housholds: 478&lt;br&gt;DensityTH: หนาแน่นน้อย</t>
  </si>
  <si>
    <t>100.429538,13.758404,0</t>
  </si>
  <si>
    <t>นาย ชลิต กนิษฐสุต</t>
  </si>
  <si>
    <t>0-2887-7064</t>
  </si>
  <si>
    <t>ชุมชนกองขยะหนองแขม</t>
  </si>
  <si>
    <t>name: &lt;br&gt;description: &lt;br&gt;Zone: กลุ่มเขตกรุงธนใต้&lt;br&gt;Population: 1819&lt;br&gt;District: เขตหนองแขม&lt;br&gt;Sub-dist.: แขวงหนองค้างพลู&lt;br&gt;Contact P.: นาย บรรจง แซ่อึ้ง&lt;br&gt;Tel.: 08-1440-2088&lt;br&gt;Urgnt Need: &lt;br&gt;Comm. Type: ชุมชนแออัด&lt;br&gt;Housholds: 165&lt;br&gt;DensityTH: หนาแน่นน้อย</t>
  </si>
  <si>
    <t>100.361177,13.730987,0</t>
  </si>
  <si>
    <t>นาย บรรจง แซ่อึ้ง</t>
  </si>
  <si>
    <t>08-1440-2088</t>
  </si>
  <si>
    <t>name: &lt;br&gt;description: &lt;br&gt;Zone: กลุ่มเขตกรุงเทพเหนือ&lt;br&gt;Population: 3261&lt;br&gt;District: เขตดอนเมือง&lt;br&gt;Sub-dist.: แขวงดอนเมือง&lt;br&gt;Contact P.: นาย ปัญญา โปรยเจริญ&lt;br&gt;Tel.: 063-3646729&lt;br&gt;Urgnt Need: &lt;br&gt;Comm. Type: ชุมชนแออัด&lt;br&gt;Housholds: 90&lt;br&gt;DensityTH: หนาแน่นปานกลาง</t>
  </si>
  <si>
    <t>100.590427,13.922454,0</t>
  </si>
  <si>
    <t>ชุมชนหลอแหลสายกลาง</t>
  </si>
  <si>
    <t>name: &lt;br&gt;description: &lt;br&gt;Zone: กลุ่มกรุงเทพตะวันออก&lt;br&gt;Population: 974&lt;br&gt;District: เขตสะพานสูง&lt;br&gt;Sub-dist.: แขวงสะพานสูง&lt;br&gt;Contact P.: นาย ยูซบ วงษ์มะเซาะ&lt;br&gt;Tel.: 085-1704423&lt;br&gt;Urgnt Need: &lt;br&gt;Comm. Type: ชุมชนชานเมือง&lt;br&gt;Housholds: 81&lt;br&gt;DensityTH: หนาแน่นน้อย</t>
  </si>
  <si>
    <t>100.693255,13.768206,0</t>
  </si>
  <si>
    <t>นาย ยูซบ วงษ์มะเซาะ</t>
  </si>
  <si>
    <t>085-1704423</t>
  </si>
  <si>
    <t>name: &lt;br&gt;description: &lt;br&gt;Zone: กลุ่มกรุงเทพตะวันออก&lt;br&gt;Population: 3539&lt;br&gt;District: เขตบางกะปิ&lt;br&gt;Sub-dist.: แขวงคลองจั่น&lt;br&gt;Contact P.: นาง เพ็ญศรี สมแสง&lt;br&gt;Tel.: 087-823-4012&lt;br&gt;Urgnt Need: &lt;br&gt;Comm. Type: ชุมชนเมือง&lt;br&gt;Housholds: 251&lt;br&gt;DensityTH: หนาแน่นปานกลาง</t>
  </si>
  <si>
    <t>100.625594,13.808489,0</t>
  </si>
  <si>
    <t>ชุมชนซอยเรืองสอน 1</t>
  </si>
  <si>
    <t>name: &lt;br&gt;description: &lt;br&gt;Zone: กลุ่มเขตกรุงธนใต้&lt;br&gt;Population: 1363&lt;br&gt;District: เขตบางแค&lt;br&gt;Sub-dist.: แขวงหลักสอง&lt;br&gt;Contact P.: นางสาว พิศสมัย เหมือนมาตย์&lt;br&gt;Tel.: 097-0785015&lt;br&gt;Urgnt Need: -ต้องการแอลกอฮอล์และเจลล้างมือ&lt;br&gt;-ต้องการให้มีการพ่นยาฆ่าเชื้อ&lt;br&gt;Comm. Type: &lt;br&gt;Housholds: &lt;br&gt;DensityTH: หนาแน่นน้อย</t>
  </si>
  <si>
    <t>100.397448,13.68653,0</t>
  </si>
  <si>
    <t>นางสาว พิศสมัย เหมือนมาตย์</t>
  </si>
  <si>
    <t>097-0785015</t>
  </si>
  <si>
    <t>ชุมชนเกษตรรุ่งเรือง</t>
  </si>
  <si>
    <t>name: &lt;br&gt;description: &lt;br&gt;Zone: กลุ่มเขตกรุงธนใต้&lt;br&gt;Population: 433&lt;br&gt;District: เขตบางแค&lt;br&gt;Sub-dist.: แขวงหลักสอง&lt;br&gt;Contact P.: นาย จวน เจี่ยฮะสูน&lt;br&gt;Tel.: 062-4474529&lt;br&gt;Urgnt Need: &lt;br&gt;Comm. Type: ชุมชนแออัด&lt;br&gt;Housholds: 120&lt;br&gt;DensityTH: หนาแน่นน้อย</t>
  </si>
  <si>
    <t>100.400087,13.693555,0</t>
  </si>
  <si>
    <t>ชุมชนคลองปักหลักพัฒนา</t>
  </si>
  <si>
    <t>name: &lt;br&gt;description: &lt;br&gt;Zone: กลุ่มกรุงเทพตะวันออก&lt;br&gt;Population: 855&lt;br&gt;District: เขตประเวศ&lt;br&gt;Sub-dist.: แขวงดอกไม้&lt;br&gt;Contact P.: นาย จรัญ สังข์วิจิตร&lt;br&gt;Tel.: 084-928-6007&lt;br&gt;Urgnt Need: 1.หน้ากากอนามัย 2.ฉีดน้ำยาฆ่าเชื้อ 3.เจลแอลกอฮอล์&lt;br&gt;Comm. Type: ชุมชนเมือง&lt;br&gt;Housholds: 174&lt;br&gt;DensityTH: หนาแน่นน้อย</t>
  </si>
  <si>
    <t>100.698199,13.682163,0</t>
  </si>
  <si>
    <t>นาย จรัญ สังข์วิจิตร</t>
  </si>
  <si>
    <t>084-928-6007</t>
  </si>
  <si>
    <t>ชุมชนกระทุ่มแจ้พัฒนา</t>
  </si>
  <si>
    <t>name: &lt;br&gt;description: &lt;br&gt;Zone: กลุ่มกรุงเทพตะวันออก&lt;br&gt;Population: 1091&lt;br&gt;District: เขตประเวศ&lt;br&gt;Sub-dist.: แขวงดอกไม้&lt;br&gt;Contact P.: นาย วิชาญ ฤทธิบัณฑิตย์&lt;br&gt;Tel.: 094-242-8556&lt;br&gt;Urgnt Need: 1.หน้ากากอนามัย 2.ฉีดน้ำยาฆ่าเชื้อ 3.เจลแอลกอฮอล์&lt;br&gt;Comm. Type: &lt;br&gt;Housholds: &lt;br&gt;DensityTH: หนาแน่นน้อย</t>
  </si>
  <si>
    <t>100.686226,13.68335,0</t>
  </si>
  <si>
    <t>นาย วิชาญ ฤทธิบัณฑิตย์</t>
  </si>
  <si>
    <t>094-242-8556</t>
  </si>
  <si>
    <t>ชุมชนคลองบ้านม้า หมู่ 10</t>
  </si>
  <si>
    <t>name: &lt;br&gt;description: &lt;br&gt;Zone: กลุ่มกรุงเทพตะวันออก&lt;br&gt;Population: 2868&lt;br&gt;District: เขตสะพานสูง&lt;br&gt;Sub-dist.: แขวงสะพานสูง&lt;br&gt;Contact P.: นาง ชมพรวรรณ มีสุข&lt;br&gt;Tel.: 061-7387365&lt;br&gt;Urgnt Need: &lt;br&gt;Comm. Type: &lt;br&gt;Housholds: &lt;br&gt;DensityTH: หนาแน่นปานกลาง</t>
  </si>
  <si>
    <t>100.668161,13.769078,0</t>
  </si>
  <si>
    <t>นาง ชมพรวรรณ มีสุข</t>
  </si>
  <si>
    <t>061-7387365</t>
  </si>
  <si>
    <t>ชุมชนบ้านมั่นคงสวนพลู</t>
  </si>
  <si>
    <t>name: &lt;br&gt;description: &lt;br&gt;Zone: กลุ่มเขตกรุงเทพใต้&lt;br&gt;Population: 4421&lt;br&gt;District: เขตสาทร&lt;br&gt;Sub-dist.: แขวงทุ่งมหาเมฆ&lt;br&gt;Contact P.: นาง พรทิพย์ วงศ์จอม&lt;br&gt;Tel.: 081-489-1012&lt;br&gt;Urgnt Need: -ต้องการหน้าน้ำยาฆ่าเชื้อ หน้ากากอนามัย และเจลแอลกอฮอล์&lt;br&gt;-ต้องการผ้าอ้อมผู้ใหญ่ สำหรับผู้ป่วยติดเตียง&lt;br&gt;Comm. Type: ชุมชนเมือง&lt;br&gt;Housholds: &lt;br&gt;DensityTH: หนาแน่นมาก</t>
  </si>
  <si>
    <t>100.5446,13.71707,0</t>
  </si>
  <si>
    <t>นาง พรทิพย์ วงศ์จอม</t>
  </si>
  <si>
    <t>081-489-1012</t>
  </si>
  <si>
    <t>ชุมชนคลองตาสอน</t>
  </si>
  <si>
    <t>name: &lt;br&gt;description: &lt;br&gt;Zone: กลุ่มกรุงเทพตะวันออก&lt;br&gt;Population: 636&lt;br&gt;District: เขตลาดกระบัง&lt;br&gt;Sub-dist.: แขวงขุมทอง&lt;br&gt;Contact P.: นาย สมบัติ แดงโกเมน&lt;br&gt;Tel.: 089-415-4575&lt;br&gt;Urgnt Need: &lt;br&gt;Comm. Type: ชุมชนชานเมือง&lt;br&gt;Housholds: 81&lt;br&gt;DensityTH: หนาแน่นน้อย</t>
  </si>
  <si>
    <t>100.852954,13.723334,0</t>
  </si>
  <si>
    <t>นาย สมบัติ แดงโกเมน</t>
  </si>
  <si>
    <t>089-415-4575</t>
  </si>
  <si>
    <t>ชุมชนซิรอตุ้ลญันนะห์</t>
  </si>
  <si>
    <t>name: &lt;br&gt;description: &lt;br&gt;Zone: กลุ่มกรุงเทพตะวันออก&lt;br&gt;Population: 420&lt;br&gt;District: เขตลาดกระบัง&lt;br&gt;Sub-dist.: แขวงขุมทอง&lt;br&gt;Contact P.: นาย เอกชัย อาบีดิน&lt;br&gt;Tel.: 094-544-4421&lt;br&gt;Urgnt Need: &lt;br&gt;Comm. Type: ชุมชนชานเมือง&lt;br&gt;Housholds: 32&lt;br&gt;DensityTH: หนาแน่นน้อย</t>
  </si>
  <si>
    <t>100.853854,13.702763,0</t>
  </si>
  <si>
    <t>นาย เอกชัย อาบีดิน</t>
  </si>
  <si>
    <t>094-544-4421</t>
  </si>
  <si>
    <t>name: &lt;br&gt;description: &lt;br&gt;Zone: กลุ่มกรุงเทพตะวันออก&lt;br&gt;Population: &lt;br&gt;District: เขตคันนายาว&lt;br&gt;Sub-dist.: แขวงรามอินทรา&lt;br&gt;Contact P.: นาง กุนสุมา แถวกระต่าย&lt;br&gt;Tel.: 09-5570-6232&lt;br&gt;Urgnt Need: -ต้องการหน้ากากอนามัยและเจลล้างมือ (เคยมีมาแจกแล้วแต่ไม่เพียงพอ)&lt;br&gt;-ปัญหาเศรษฐกิจ ขายของไม่ได้&lt;br&gt;Comm. Type: &lt;br&gt;Housholds: &lt;br&gt;DensityTH: ไม่ทราบข้อมูล</t>
  </si>
  <si>
    <t>100.659998,13.837494,0</t>
  </si>
  <si>
    <t>นาง กุนสุมา แถวกระต่าย</t>
  </si>
  <si>
    <t>09-5570-6232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</si>
</sst>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b/>
      <sz val="18"/>
      <color theme="3"/>
      <name val="Cambria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65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Normal" xfId="0" builtinId="0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เซลล์ตรวจสอบ" xfId="13" builtinId="23" customBuiltin="1"/>
    <cellStyle name="เซลล์ที่มีการเชื่อมโยง" xfId="12" builtinId="24" customBuiltin="1"/>
    <cellStyle name="ดี" xfId="6" builtinId="26" customBuiltin="1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แย่" xfId="7" builtinId="27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แสดงผล" xfId="10" builtinId="21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351"/>
  <sheetViews>
    <sheetView tabSelected="1" workbookViewId="0">
      <selection activeCell="N19" sqref="N19"/>
    </sheetView>
  </sheetViews>
  <sheetFormatPr defaultRowHeight="15"/>
  <cols>
    <col min="12" max="12" width="31.8554687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t="s">
        <v>17</v>
      </c>
    </row>
    <row r="4" spans="1:17">
      <c r="C4" t="s">
        <v>18</v>
      </c>
      <c r="D4" t="s">
        <v>19</v>
      </c>
      <c r="E4">
        <v>1</v>
      </c>
      <c r="F4" t="s">
        <v>20</v>
      </c>
      <c r="G4">
        <v>0</v>
      </c>
    </row>
    <row r="5" spans="1:17">
      <c r="C5" t="s">
        <v>21</v>
      </c>
      <c r="D5" t="s">
        <v>19</v>
      </c>
      <c r="E5">
        <v>1</v>
      </c>
      <c r="F5" t="s">
        <v>20</v>
      </c>
      <c r="G5">
        <v>1</v>
      </c>
    </row>
    <row r="6" spans="1:17">
      <c r="C6" t="s">
        <v>22</v>
      </c>
      <c r="D6" t="s">
        <v>23</v>
      </c>
      <c r="E6">
        <v>1</v>
      </c>
      <c r="F6" t="s">
        <v>20</v>
      </c>
      <c r="G6">
        <v>0</v>
      </c>
    </row>
    <row r="7" spans="1:17">
      <c r="C7" t="s">
        <v>24</v>
      </c>
      <c r="D7" t="s">
        <v>23</v>
      </c>
      <c r="E7">
        <v>1</v>
      </c>
      <c r="F7" t="s">
        <v>20</v>
      </c>
      <c r="G7">
        <v>1</v>
      </c>
    </row>
    <row r="8" spans="1:17">
      <c r="C8" t="s">
        <v>25</v>
      </c>
      <c r="D8" t="s">
        <v>26</v>
      </c>
      <c r="E8">
        <v>1</v>
      </c>
      <c r="F8" t="s">
        <v>20</v>
      </c>
      <c r="G8">
        <v>0</v>
      </c>
    </row>
    <row r="9" spans="1:17">
      <c r="C9" t="s">
        <v>27</v>
      </c>
      <c r="D9" t="s">
        <v>26</v>
      </c>
      <c r="E9">
        <v>1</v>
      </c>
      <c r="F9" t="s">
        <v>20</v>
      </c>
      <c r="G9">
        <v>1</v>
      </c>
    </row>
    <row r="10" spans="1:17">
      <c r="C10" t="s">
        <v>28</v>
      </c>
      <c r="D10" t="s">
        <v>29</v>
      </c>
      <c r="E10">
        <v>1</v>
      </c>
      <c r="F10" t="s">
        <v>20</v>
      </c>
      <c r="G10">
        <v>0</v>
      </c>
    </row>
    <row r="11" spans="1:17">
      <c r="C11" t="s">
        <v>30</v>
      </c>
      <c r="D11" t="s">
        <v>29</v>
      </c>
      <c r="E11">
        <v>1</v>
      </c>
      <c r="F11" t="s">
        <v>20</v>
      </c>
      <c r="G11">
        <v>1</v>
      </c>
    </row>
    <row r="12" spans="1:17">
      <c r="C12" t="s">
        <v>31</v>
      </c>
      <c r="D12" t="s">
        <v>32</v>
      </c>
      <c r="E12">
        <v>1</v>
      </c>
      <c r="F12" t="s">
        <v>20</v>
      </c>
      <c r="G12">
        <v>0</v>
      </c>
    </row>
    <row r="13" spans="1:17">
      <c r="C13" t="s">
        <v>33</v>
      </c>
      <c r="D13" t="s">
        <v>32</v>
      </c>
      <c r="E13">
        <v>1</v>
      </c>
      <c r="F13" t="s">
        <v>20</v>
      </c>
      <c r="G13">
        <v>1</v>
      </c>
    </row>
    <row r="14" spans="1:17">
      <c r="H14" t="s">
        <v>34</v>
      </c>
      <c r="I14" t="s">
        <v>35</v>
      </c>
      <c r="J14" t="s">
        <v>36</v>
      </c>
    </row>
    <row r="15" spans="1:17">
      <c r="H15" t="s">
        <v>34</v>
      </c>
      <c r="I15" t="s">
        <v>37</v>
      </c>
      <c r="J15" t="s">
        <v>38</v>
      </c>
    </row>
    <row r="16" spans="1:17">
      <c r="H16" t="s">
        <v>39</v>
      </c>
      <c r="I16" t="s">
        <v>35</v>
      </c>
      <c r="J16" t="s">
        <v>40</v>
      </c>
    </row>
    <row r="17" spans="8:17">
      <c r="H17" t="s">
        <v>39</v>
      </c>
      <c r="I17" t="s">
        <v>37</v>
      </c>
      <c r="J17" t="s">
        <v>41</v>
      </c>
    </row>
    <row r="18" spans="8:17">
      <c r="H18" t="s">
        <v>42</v>
      </c>
      <c r="I18" t="s">
        <v>35</v>
      </c>
      <c r="J18" t="s">
        <v>43</v>
      </c>
    </row>
    <row r="19" spans="8:17">
      <c r="H19" t="s">
        <v>42</v>
      </c>
      <c r="I19" t="s">
        <v>37</v>
      </c>
      <c r="J19" t="s">
        <v>44</v>
      </c>
    </row>
    <row r="20" spans="8:17">
      <c r="H20" t="s">
        <v>45</v>
      </c>
      <c r="I20" t="s">
        <v>35</v>
      </c>
      <c r="J20" t="s">
        <v>46</v>
      </c>
    </row>
    <row r="21" spans="8:17">
      <c r="H21" t="s">
        <v>45</v>
      </c>
      <c r="I21" t="s">
        <v>37</v>
      </c>
      <c r="J21" t="s">
        <v>47</v>
      </c>
    </row>
    <row r="22" spans="8:17">
      <c r="H22" t="s">
        <v>48</v>
      </c>
      <c r="I22" t="s">
        <v>35</v>
      </c>
      <c r="J22" t="s">
        <v>49</v>
      </c>
    </row>
    <row r="23" spans="8:17">
      <c r="H23" t="s">
        <v>48</v>
      </c>
      <c r="I23" t="s">
        <v>37</v>
      </c>
      <c r="J23" t="s">
        <v>50</v>
      </c>
    </row>
    <row r="24" spans="8:17">
      <c r="K24" t="s">
        <v>51</v>
      </c>
      <c r="L24" t="s">
        <v>52</v>
      </c>
      <c r="M24" t="s">
        <v>53</v>
      </c>
      <c r="N24" t="s">
        <v>54</v>
      </c>
      <c r="O24" t="s">
        <v>14</v>
      </c>
      <c r="Q24" t="s">
        <v>55</v>
      </c>
    </row>
    <row r="25" spans="8:17">
      <c r="K25" t="s">
        <v>51</v>
      </c>
      <c r="L25" t="s">
        <v>52</v>
      </c>
      <c r="M25" t="s">
        <v>53</v>
      </c>
      <c r="N25" t="s">
        <v>54</v>
      </c>
      <c r="O25" t="s">
        <v>56</v>
      </c>
      <c r="Q25" t="s">
        <v>55</v>
      </c>
    </row>
    <row r="26" spans="8:17">
      <c r="K26" t="s">
        <v>51</v>
      </c>
      <c r="L26" t="s">
        <v>52</v>
      </c>
      <c r="M26" t="s">
        <v>53</v>
      </c>
      <c r="N26" t="s">
        <v>54</v>
      </c>
      <c r="O26" t="s">
        <v>57</v>
      </c>
      <c r="P26" t="s">
        <v>58</v>
      </c>
      <c r="Q26" t="s">
        <v>55</v>
      </c>
    </row>
    <row r="27" spans="8:17">
      <c r="K27" t="s">
        <v>51</v>
      </c>
      <c r="L27" t="s">
        <v>52</v>
      </c>
      <c r="M27" t="s">
        <v>53</v>
      </c>
      <c r="N27" t="s">
        <v>54</v>
      </c>
      <c r="O27" t="s">
        <v>59</v>
      </c>
      <c r="P27">
        <v>4336</v>
      </c>
      <c r="Q27" t="s">
        <v>55</v>
      </c>
    </row>
    <row r="28" spans="8:17">
      <c r="K28" t="s">
        <v>51</v>
      </c>
      <c r="L28" t="s">
        <v>52</v>
      </c>
      <c r="M28" t="s">
        <v>53</v>
      </c>
      <c r="N28" t="s">
        <v>54</v>
      </c>
      <c r="O28" t="s">
        <v>60</v>
      </c>
      <c r="P28" t="s">
        <v>61</v>
      </c>
      <c r="Q28" t="s">
        <v>55</v>
      </c>
    </row>
    <row r="29" spans="8:17">
      <c r="K29" t="s">
        <v>51</v>
      </c>
      <c r="L29" t="s">
        <v>52</v>
      </c>
      <c r="M29" t="s">
        <v>53</v>
      </c>
      <c r="N29" t="s">
        <v>54</v>
      </c>
      <c r="O29" t="s">
        <v>62</v>
      </c>
      <c r="P29" t="s">
        <v>63</v>
      </c>
      <c r="Q29" t="s">
        <v>55</v>
      </c>
    </row>
    <row r="30" spans="8:17">
      <c r="K30" t="s">
        <v>51</v>
      </c>
      <c r="L30" t="s">
        <v>52</v>
      </c>
      <c r="M30" t="s">
        <v>53</v>
      </c>
      <c r="N30" t="s">
        <v>54</v>
      </c>
      <c r="O30" t="s">
        <v>64</v>
      </c>
      <c r="P30" t="s">
        <v>65</v>
      </c>
      <c r="Q30" t="s">
        <v>55</v>
      </c>
    </row>
    <row r="31" spans="8:17">
      <c r="K31" t="s">
        <v>51</v>
      </c>
      <c r="L31" t="s">
        <v>52</v>
      </c>
      <c r="M31" t="s">
        <v>53</v>
      </c>
      <c r="N31" t="s">
        <v>54</v>
      </c>
      <c r="O31" t="s">
        <v>66</v>
      </c>
      <c r="P31" t="s">
        <v>67</v>
      </c>
      <c r="Q31" t="s">
        <v>55</v>
      </c>
    </row>
    <row r="32" spans="8:17">
      <c r="K32" t="s">
        <v>51</v>
      </c>
      <c r="L32" t="s">
        <v>52</v>
      </c>
      <c r="M32" t="s">
        <v>53</v>
      </c>
      <c r="N32" t="s">
        <v>54</v>
      </c>
      <c r="O32" t="s">
        <v>68</v>
      </c>
      <c r="P32" t="s">
        <v>69</v>
      </c>
      <c r="Q32" t="s">
        <v>55</v>
      </c>
    </row>
    <row r="33" spans="11:17">
      <c r="K33" t="s">
        <v>51</v>
      </c>
      <c r="L33" t="s">
        <v>52</v>
      </c>
      <c r="M33" t="s">
        <v>53</v>
      </c>
      <c r="N33" t="s">
        <v>54</v>
      </c>
      <c r="O33" t="s">
        <v>70</v>
      </c>
      <c r="P33" t="s">
        <v>71</v>
      </c>
      <c r="Q33" t="s">
        <v>55</v>
      </c>
    </row>
    <row r="34" spans="11:17">
      <c r="K34" t="s">
        <v>51</v>
      </c>
      <c r="L34" t="s">
        <v>52</v>
      </c>
      <c r="M34" t="s">
        <v>53</v>
      </c>
      <c r="N34" t="s">
        <v>54</v>
      </c>
      <c r="O34" t="s">
        <v>72</v>
      </c>
      <c r="P34">
        <v>295</v>
      </c>
      <c r="Q34" t="s">
        <v>55</v>
      </c>
    </row>
    <row r="35" spans="11:17">
      <c r="K35" t="s">
        <v>51</v>
      </c>
      <c r="L35" t="s">
        <v>52</v>
      </c>
      <c r="M35" t="s">
        <v>53</v>
      </c>
      <c r="N35" t="s">
        <v>54</v>
      </c>
      <c r="O35" t="s">
        <v>73</v>
      </c>
      <c r="P35" t="s">
        <v>74</v>
      </c>
      <c r="Q35" t="s">
        <v>55</v>
      </c>
    </row>
    <row r="36" spans="11:17">
      <c r="K36" t="s">
        <v>51</v>
      </c>
      <c r="L36" t="s">
        <v>75</v>
      </c>
      <c r="M36" t="s">
        <v>76</v>
      </c>
      <c r="N36" t="s">
        <v>77</v>
      </c>
      <c r="O36" t="s">
        <v>14</v>
      </c>
      <c r="Q36" t="s">
        <v>78</v>
      </c>
    </row>
    <row r="37" spans="11:17">
      <c r="K37" t="s">
        <v>51</v>
      </c>
      <c r="L37" t="s">
        <v>75</v>
      </c>
      <c r="M37" t="s">
        <v>76</v>
      </c>
      <c r="N37" t="s">
        <v>77</v>
      </c>
      <c r="O37" t="s">
        <v>56</v>
      </c>
      <c r="Q37" t="s">
        <v>78</v>
      </c>
    </row>
    <row r="38" spans="11:17">
      <c r="K38" t="s">
        <v>51</v>
      </c>
      <c r="L38" t="s">
        <v>75</v>
      </c>
      <c r="M38" t="s">
        <v>76</v>
      </c>
      <c r="N38" t="s">
        <v>77</v>
      </c>
      <c r="O38" t="s">
        <v>57</v>
      </c>
      <c r="P38" t="s">
        <v>58</v>
      </c>
      <c r="Q38" t="s">
        <v>78</v>
      </c>
    </row>
    <row r="39" spans="11:17">
      <c r="K39" t="s">
        <v>51</v>
      </c>
      <c r="L39" t="s">
        <v>75</v>
      </c>
      <c r="M39" t="s">
        <v>76</v>
      </c>
      <c r="N39" t="s">
        <v>77</v>
      </c>
      <c r="O39" t="s">
        <v>59</v>
      </c>
      <c r="P39">
        <v>3392</v>
      </c>
      <c r="Q39" t="s">
        <v>78</v>
      </c>
    </row>
    <row r="40" spans="11:17">
      <c r="K40" t="s">
        <v>51</v>
      </c>
      <c r="L40" t="s">
        <v>75</v>
      </c>
      <c r="M40" t="s">
        <v>76</v>
      </c>
      <c r="N40" t="s">
        <v>77</v>
      </c>
      <c r="O40" t="s">
        <v>60</v>
      </c>
      <c r="P40" t="s">
        <v>61</v>
      </c>
      <c r="Q40" t="s">
        <v>78</v>
      </c>
    </row>
    <row r="41" spans="11:17">
      <c r="K41" t="s">
        <v>51</v>
      </c>
      <c r="L41" t="s">
        <v>75</v>
      </c>
      <c r="M41" t="s">
        <v>76</v>
      </c>
      <c r="N41" t="s">
        <v>77</v>
      </c>
      <c r="O41" t="s">
        <v>62</v>
      </c>
      <c r="P41" t="s">
        <v>63</v>
      </c>
      <c r="Q41" t="s">
        <v>78</v>
      </c>
    </row>
    <row r="42" spans="11:17">
      <c r="K42" t="s">
        <v>51</v>
      </c>
      <c r="L42" t="s">
        <v>75</v>
      </c>
      <c r="M42" t="s">
        <v>76</v>
      </c>
      <c r="N42" t="s">
        <v>77</v>
      </c>
      <c r="O42" t="s">
        <v>64</v>
      </c>
      <c r="P42" t="s">
        <v>79</v>
      </c>
      <c r="Q42" t="s">
        <v>78</v>
      </c>
    </row>
    <row r="43" spans="11:17">
      <c r="K43" t="s">
        <v>51</v>
      </c>
      <c r="L43" t="s">
        <v>75</v>
      </c>
      <c r="M43" t="s">
        <v>76</v>
      </c>
      <c r="N43" t="s">
        <v>77</v>
      </c>
      <c r="O43" t="s">
        <v>66</v>
      </c>
      <c r="P43" t="s">
        <v>80</v>
      </c>
      <c r="Q43" t="s">
        <v>78</v>
      </c>
    </row>
    <row r="44" spans="11:17">
      <c r="K44" t="s">
        <v>51</v>
      </c>
      <c r="L44" t="s">
        <v>75</v>
      </c>
      <c r="M44" t="s">
        <v>76</v>
      </c>
      <c r="N44" t="s">
        <v>77</v>
      </c>
      <c r="O44" t="s">
        <v>68</v>
      </c>
      <c r="P44" s="1" t="s">
        <v>81</v>
      </c>
      <c r="Q44" t="s">
        <v>78</v>
      </c>
    </row>
    <row r="45" spans="11:17">
      <c r="K45" t="s">
        <v>51</v>
      </c>
      <c r="L45" t="s">
        <v>75</v>
      </c>
      <c r="M45" t="s">
        <v>76</v>
      </c>
      <c r="N45" t="s">
        <v>77</v>
      </c>
      <c r="O45" t="s">
        <v>70</v>
      </c>
      <c r="P45" t="s">
        <v>71</v>
      </c>
      <c r="Q45" t="s">
        <v>78</v>
      </c>
    </row>
    <row r="46" spans="11:17">
      <c r="K46" t="s">
        <v>51</v>
      </c>
      <c r="L46" t="s">
        <v>75</v>
      </c>
      <c r="M46" t="s">
        <v>76</v>
      </c>
      <c r="N46" t="s">
        <v>77</v>
      </c>
      <c r="O46" t="s">
        <v>72</v>
      </c>
      <c r="P46">
        <v>542</v>
      </c>
      <c r="Q46" t="s">
        <v>78</v>
      </c>
    </row>
    <row r="47" spans="11:17">
      <c r="K47" t="s">
        <v>51</v>
      </c>
      <c r="L47" t="s">
        <v>75</v>
      </c>
      <c r="M47" t="s">
        <v>76</v>
      </c>
      <c r="N47" t="s">
        <v>77</v>
      </c>
      <c r="O47" t="s">
        <v>73</v>
      </c>
      <c r="P47" t="s">
        <v>82</v>
      </c>
      <c r="Q47" t="s">
        <v>78</v>
      </c>
    </row>
    <row r="48" spans="11:17">
      <c r="K48" t="s">
        <v>51</v>
      </c>
      <c r="L48" t="s">
        <v>83</v>
      </c>
      <c r="M48" t="s">
        <v>84</v>
      </c>
      <c r="N48" t="s">
        <v>77</v>
      </c>
      <c r="O48" t="s">
        <v>14</v>
      </c>
      <c r="Q48" t="s">
        <v>85</v>
      </c>
    </row>
    <row r="49" spans="11:17">
      <c r="K49" t="s">
        <v>51</v>
      </c>
      <c r="L49" t="s">
        <v>83</v>
      </c>
      <c r="M49" t="s">
        <v>84</v>
      </c>
      <c r="N49" t="s">
        <v>77</v>
      </c>
      <c r="O49" t="s">
        <v>56</v>
      </c>
      <c r="Q49" t="s">
        <v>85</v>
      </c>
    </row>
    <row r="50" spans="11:17">
      <c r="K50" t="s">
        <v>51</v>
      </c>
      <c r="L50" t="s">
        <v>83</v>
      </c>
      <c r="M50" t="s">
        <v>84</v>
      </c>
      <c r="N50" t="s">
        <v>77</v>
      </c>
      <c r="O50" t="s">
        <v>57</v>
      </c>
      <c r="P50" t="s">
        <v>58</v>
      </c>
      <c r="Q50" t="s">
        <v>85</v>
      </c>
    </row>
    <row r="51" spans="11:17">
      <c r="K51" t="s">
        <v>51</v>
      </c>
      <c r="L51" t="s">
        <v>83</v>
      </c>
      <c r="M51" t="s">
        <v>84</v>
      </c>
      <c r="N51" t="s">
        <v>77</v>
      </c>
      <c r="O51" t="s">
        <v>59</v>
      </c>
      <c r="P51">
        <v>2937</v>
      </c>
      <c r="Q51" t="s">
        <v>85</v>
      </c>
    </row>
    <row r="52" spans="11:17">
      <c r="K52" t="s">
        <v>51</v>
      </c>
      <c r="L52" t="s">
        <v>83</v>
      </c>
      <c r="M52" t="s">
        <v>84</v>
      </c>
      <c r="N52" t="s">
        <v>77</v>
      </c>
      <c r="O52" t="s">
        <v>60</v>
      </c>
      <c r="P52" t="s">
        <v>61</v>
      </c>
      <c r="Q52" t="s">
        <v>85</v>
      </c>
    </row>
    <row r="53" spans="11:17">
      <c r="K53" t="s">
        <v>51</v>
      </c>
      <c r="L53" t="s">
        <v>83</v>
      </c>
      <c r="M53" t="s">
        <v>84</v>
      </c>
      <c r="N53" t="s">
        <v>77</v>
      </c>
      <c r="O53" t="s">
        <v>62</v>
      </c>
      <c r="P53" t="s">
        <v>63</v>
      </c>
      <c r="Q53" t="s">
        <v>85</v>
      </c>
    </row>
    <row r="54" spans="11:17">
      <c r="K54" t="s">
        <v>51</v>
      </c>
      <c r="L54" t="s">
        <v>83</v>
      </c>
      <c r="M54" t="s">
        <v>84</v>
      </c>
      <c r="N54" t="s">
        <v>77</v>
      </c>
      <c r="O54" t="s">
        <v>64</v>
      </c>
      <c r="P54" t="s">
        <v>86</v>
      </c>
      <c r="Q54" t="s">
        <v>85</v>
      </c>
    </row>
    <row r="55" spans="11:17">
      <c r="K55" t="s">
        <v>51</v>
      </c>
      <c r="L55" t="s">
        <v>83</v>
      </c>
      <c r="M55" t="s">
        <v>84</v>
      </c>
      <c r="N55" t="s">
        <v>77</v>
      </c>
      <c r="O55" t="s">
        <v>66</v>
      </c>
      <c r="P55" t="s">
        <v>87</v>
      </c>
      <c r="Q55" t="s">
        <v>85</v>
      </c>
    </row>
    <row r="56" spans="11:17">
      <c r="K56" t="s">
        <v>51</v>
      </c>
      <c r="L56" t="s">
        <v>83</v>
      </c>
      <c r="M56" t="s">
        <v>84</v>
      </c>
      <c r="N56" t="s">
        <v>77</v>
      </c>
      <c r="O56" t="s">
        <v>68</v>
      </c>
      <c r="P56" t="e">
        <f>-ต้องการหน้ากากอนามัย น้ำยาฆ่าเชื้อสำหรับฉีดพ่น และเจลล้างมือแอลกอฮอล์
-ต้องการข้าวสาร อาหารแห้ง</f>
        <v>#NAME?</v>
      </c>
      <c r="Q56" t="s">
        <v>85</v>
      </c>
    </row>
    <row r="57" spans="11:17">
      <c r="K57" t="s">
        <v>51</v>
      </c>
      <c r="L57" t="s">
        <v>83</v>
      </c>
      <c r="M57" t="s">
        <v>84</v>
      </c>
      <c r="N57" t="s">
        <v>77</v>
      </c>
      <c r="O57" t="s">
        <v>70</v>
      </c>
      <c r="P57" t="s">
        <v>71</v>
      </c>
      <c r="Q57" t="s">
        <v>85</v>
      </c>
    </row>
    <row r="58" spans="11:17">
      <c r="K58" t="s">
        <v>51</v>
      </c>
      <c r="L58" t="s">
        <v>83</v>
      </c>
      <c r="M58" t="s">
        <v>84</v>
      </c>
      <c r="N58" t="s">
        <v>77</v>
      </c>
      <c r="O58" t="s">
        <v>72</v>
      </c>
      <c r="P58">
        <v>170</v>
      </c>
      <c r="Q58" t="s">
        <v>85</v>
      </c>
    </row>
    <row r="59" spans="11:17">
      <c r="K59" t="s">
        <v>51</v>
      </c>
      <c r="L59" t="s">
        <v>83</v>
      </c>
      <c r="M59" t="s">
        <v>84</v>
      </c>
      <c r="N59" t="s">
        <v>77</v>
      </c>
      <c r="O59" t="s">
        <v>73</v>
      </c>
      <c r="P59" t="s">
        <v>82</v>
      </c>
      <c r="Q59" t="s">
        <v>85</v>
      </c>
    </row>
    <row r="60" spans="11:17">
      <c r="K60" t="s">
        <v>51</v>
      </c>
      <c r="L60" t="s">
        <v>88</v>
      </c>
      <c r="M60" t="s">
        <v>89</v>
      </c>
      <c r="N60" t="s">
        <v>77</v>
      </c>
      <c r="O60" t="s">
        <v>14</v>
      </c>
      <c r="Q60" t="s">
        <v>90</v>
      </c>
    </row>
    <row r="61" spans="11:17">
      <c r="K61" t="s">
        <v>51</v>
      </c>
      <c r="L61" t="s">
        <v>88</v>
      </c>
      <c r="M61" t="s">
        <v>89</v>
      </c>
      <c r="N61" t="s">
        <v>77</v>
      </c>
      <c r="O61" t="s">
        <v>56</v>
      </c>
      <c r="Q61" t="s">
        <v>90</v>
      </c>
    </row>
    <row r="62" spans="11:17">
      <c r="K62" t="s">
        <v>51</v>
      </c>
      <c r="L62" t="s">
        <v>88</v>
      </c>
      <c r="M62" t="s">
        <v>89</v>
      </c>
      <c r="N62" t="s">
        <v>77</v>
      </c>
      <c r="O62" t="s">
        <v>57</v>
      </c>
      <c r="P62" t="s">
        <v>58</v>
      </c>
      <c r="Q62" t="s">
        <v>90</v>
      </c>
    </row>
    <row r="63" spans="11:17">
      <c r="K63" t="s">
        <v>51</v>
      </c>
      <c r="L63" t="s">
        <v>88</v>
      </c>
      <c r="M63" t="s">
        <v>89</v>
      </c>
      <c r="N63" t="s">
        <v>77</v>
      </c>
      <c r="O63" t="s">
        <v>59</v>
      </c>
      <c r="P63">
        <v>3077</v>
      </c>
      <c r="Q63" t="s">
        <v>90</v>
      </c>
    </row>
    <row r="64" spans="11:17">
      <c r="K64" t="s">
        <v>51</v>
      </c>
      <c r="L64" t="s">
        <v>88</v>
      </c>
      <c r="M64" t="s">
        <v>89</v>
      </c>
      <c r="N64" t="s">
        <v>77</v>
      </c>
      <c r="O64" t="s">
        <v>60</v>
      </c>
      <c r="P64" t="s">
        <v>61</v>
      </c>
      <c r="Q64" t="s">
        <v>90</v>
      </c>
    </row>
    <row r="65" spans="11:17">
      <c r="K65" t="s">
        <v>51</v>
      </c>
      <c r="L65" t="s">
        <v>88</v>
      </c>
      <c r="M65" t="s">
        <v>89</v>
      </c>
      <c r="N65" t="s">
        <v>77</v>
      </c>
      <c r="O65" t="s">
        <v>62</v>
      </c>
      <c r="P65" t="s">
        <v>63</v>
      </c>
      <c r="Q65" t="s">
        <v>90</v>
      </c>
    </row>
    <row r="66" spans="11:17">
      <c r="K66" t="s">
        <v>51</v>
      </c>
      <c r="L66" t="s">
        <v>88</v>
      </c>
      <c r="M66" t="s">
        <v>89</v>
      </c>
      <c r="N66" t="s">
        <v>77</v>
      </c>
      <c r="O66" t="s">
        <v>64</v>
      </c>
      <c r="P66" t="s">
        <v>91</v>
      </c>
      <c r="Q66" t="s">
        <v>90</v>
      </c>
    </row>
    <row r="67" spans="11:17">
      <c r="K67" t="s">
        <v>51</v>
      </c>
      <c r="L67" t="s">
        <v>88</v>
      </c>
      <c r="M67" t="s">
        <v>89</v>
      </c>
      <c r="N67" t="s">
        <v>77</v>
      </c>
      <c r="O67" t="s">
        <v>66</v>
      </c>
      <c r="P67" t="s">
        <v>92</v>
      </c>
      <c r="Q67" t="s">
        <v>90</v>
      </c>
    </row>
    <row r="68" spans="11:17">
      <c r="K68" t="s">
        <v>51</v>
      </c>
      <c r="L68" t="s">
        <v>88</v>
      </c>
      <c r="M68" t="s">
        <v>89</v>
      </c>
      <c r="N68" t="s">
        <v>77</v>
      </c>
      <c r="O68" t="s">
        <v>68</v>
      </c>
      <c r="P68" s="1" t="s">
        <v>93</v>
      </c>
      <c r="Q68" t="s">
        <v>90</v>
      </c>
    </row>
    <row r="69" spans="11:17">
      <c r="K69" t="s">
        <v>51</v>
      </c>
      <c r="L69" t="s">
        <v>88</v>
      </c>
      <c r="M69" t="s">
        <v>89</v>
      </c>
      <c r="N69" t="s">
        <v>77</v>
      </c>
      <c r="O69" t="s">
        <v>70</v>
      </c>
      <c r="P69" t="s">
        <v>71</v>
      </c>
      <c r="Q69" t="s">
        <v>90</v>
      </c>
    </row>
    <row r="70" spans="11:17">
      <c r="K70" t="s">
        <v>51</v>
      </c>
      <c r="L70" t="s">
        <v>88</v>
      </c>
      <c r="M70" t="s">
        <v>89</v>
      </c>
      <c r="N70" t="s">
        <v>77</v>
      </c>
      <c r="O70" t="s">
        <v>72</v>
      </c>
      <c r="P70">
        <v>144</v>
      </c>
      <c r="Q70" t="s">
        <v>90</v>
      </c>
    </row>
    <row r="71" spans="11:17">
      <c r="K71" t="s">
        <v>51</v>
      </c>
      <c r="L71" t="s">
        <v>88</v>
      </c>
      <c r="M71" t="s">
        <v>89</v>
      </c>
      <c r="N71" t="s">
        <v>77</v>
      </c>
      <c r="O71" t="s">
        <v>73</v>
      </c>
      <c r="P71" t="s">
        <v>82</v>
      </c>
      <c r="Q71" t="s">
        <v>90</v>
      </c>
    </row>
    <row r="72" spans="11:17">
      <c r="K72" t="s">
        <v>51</v>
      </c>
      <c r="L72" t="s">
        <v>94</v>
      </c>
      <c r="M72" t="s">
        <v>95</v>
      </c>
      <c r="N72" t="s">
        <v>77</v>
      </c>
      <c r="O72" t="s">
        <v>14</v>
      </c>
      <c r="Q72" t="s">
        <v>96</v>
      </c>
    </row>
    <row r="73" spans="11:17">
      <c r="K73" t="s">
        <v>51</v>
      </c>
      <c r="L73" t="s">
        <v>94</v>
      </c>
      <c r="M73" t="s">
        <v>95</v>
      </c>
      <c r="N73" t="s">
        <v>77</v>
      </c>
      <c r="O73" t="s">
        <v>56</v>
      </c>
      <c r="Q73" t="s">
        <v>96</v>
      </c>
    </row>
    <row r="74" spans="11:17">
      <c r="K74" t="s">
        <v>51</v>
      </c>
      <c r="L74" t="s">
        <v>94</v>
      </c>
      <c r="M74" t="s">
        <v>95</v>
      </c>
      <c r="N74" t="s">
        <v>77</v>
      </c>
      <c r="O74" t="s">
        <v>57</v>
      </c>
      <c r="P74" t="s">
        <v>58</v>
      </c>
      <c r="Q74" t="s">
        <v>96</v>
      </c>
    </row>
    <row r="75" spans="11:17">
      <c r="K75" t="s">
        <v>51</v>
      </c>
      <c r="L75" t="s">
        <v>94</v>
      </c>
      <c r="M75" t="s">
        <v>95</v>
      </c>
      <c r="N75" t="s">
        <v>77</v>
      </c>
      <c r="O75" t="s">
        <v>59</v>
      </c>
      <c r="P75">
        <v>2984</v>
      </c>
      <c r="Q75" t="s">
        <v>96</v>
      </c>
    </row>
    <row r="76" spans="11:17">
      <c r="K76" t="s">
        <v>51</v>
      </c>
      <c r="L76" t="s">
        <v>94</v>
      </c>
      <c r="M76" t="s">
        <v>95</v>
      </c>
      <c r="N76" t="s">
        <v>77</v>
      </c>
      <c r="O76" t="s">
        <v>60</v>
      </c>
      <c r="P76" t="s">
        <v>61</v>
      </c>
      <c r="Q76" t="s">
        <v>96</v>
      </c>
    </row>
    <row r="77" spans="11:17">
      <c r="K77" t="s">
        <v>51</v>
      </c>
      <c r="L77" t="s">
        <v>94</v>
      </c>
      <c r="M77" t="s">
        <v>95</v>
      </c>
      <c r="N77" t="s">
        <v>77</v>
      </c>
      <c r="O77" t="s">
        <v>62</v>
      </c>
      <c r="P77" t="s">
        <v>63</v>
      </c>
      <c r="Q77" t="s">
        <v>96</v>
      </c>
    </row>
    <row r="78" spans="11:17">
      <c r="K78" t="s">
        <v>51</v>
      </c>
      <c r="L78" t="s">
        <v>94</v>
      </c>
      <c r="M78" t="s">
        <v>95</v>
      </c>
      <c r="N78" t="s">
        <v>77</v>
      </c>
      <c r="O78" t="s">
        <v>64</v>
      </c>
      <c r="P78" t="s">
        <v>97</v>
      </c>
      <c r="Q78" t="s">
        <v>96</v>
      </c>
    </row>
    <row r="79" spans="11:17">
      <c r="K79" t="s">
        <v>51</v>
      </c>
      <c r="L79" t="s">
        <v>94</v>
      </c>
      <c r="M79" t="s">
        <v>95</v>
      </c>
      <c r="N79" t="s">
        <v>77</v>
      </c>
      <c r="O79" t="s">
        <v>66</v>
      </c>
      <c r="P79" t="s">
        <v>98</v>
      </c>
      <c r="Q79" t="s">
        <v>96</v>
      </c>
    </row>
    <row r="80" spans="11:17">
      <c r="K80" t="s">
        <v>51</v>
      </c>
      <c r="L80" t="s">
        <v>94</v>
      </c>
      <c r="M80" t="s">
        <v>95</v>
      </c>
      <c r="N80" t="s">
        <v>77</v>
      </c>
      <c r="O80" t="s">
        <v>68</v>
      </c>
      <c r="Q80" t="s">
        <v>96</v>
      </c>
    </row>
    <row r="81" spans="11:17">
      <c r="K81" t="s">
        <v>51</v>
      </c>
      <c r="L81" t="s">
        <v>94</v>
      </c>
      <c r="M81" t="s">
        <v>95</v>
      </c>
      <c r="N81" t="s">
        <v>77</v>
      </c>
      <c r="O81" t="s">
        <v>70</v>
      </c>
      <c r="P81" t="s">
        <v>71</v>
      </c>
      <c r="Q81" t="s">
        <v>96</v>
      </c>
    </row>
    <row r="82" spans="11:17">
      <c r="K82" t="s">
        <v>51</v>
      </c>
      <c r="L82" t="s">
        <v>94</v>
      </c>
      <c r="M82" t="s">
        <v>95</v>
      </c>
      <c r="N82" t="s">
        <v>77</v>
      </c>
      <c r="O82" t="s">
        <v>72</v>
      </c>
      <c r="P82">
        <v>124</v>
      </c>
      <c r="Q82" t="s">
        <v>96</v>
      </c>
    </row>
    <row r="83" spans="11:17">
      <c r="K83" t="s">
        <v>51</v>
      </c>
      <c r="L83" t="s">
        <v>94</v>
      </c>
      <c r="M83" t="s">
        <v>95</v>
      </c>
      <c r="N83" t="s">
        <v>77</v>
      </c>
      <c r="O83" t="s">
        <v>73</v>
      </c>
      <c r="P83" t="s">
        <v>82</v>
      </c>
      <c r="Q83" t="s">
        <v>96</v>
      </c>
    </row>
    <row r="84" spans="11:17">
      <c r="K84" t="s">
        <v>51</v>
      </c>
      <c r="L84" t="s">
        <v>99</v>
      </c>
      <c r="M84" t="s">
        <v>100</v>
      </c>
      <c r="N84" t="s">
        <v>77</v>
      </c>
      <c r="O84" t="s">
        <v>14</v>
      </c>
      <c r="Q84" t="s">
        <v>101</v>
      </c>
    </row>
    <row r="85" spans="11:17">
      <c r="K85" t="s">
        <v>51</v>
      </c>
      <c r="L85" t="s">
        <v>99</v>
      </c>
      <c r="M85" t="s">
        <v>100</v>
      </c>
      <c r="N85" t="s">
        <v>77</v>
      </c>
      <c r="O85" t="s">
        <v>56</v>
      </c>
      <c r="Q85" t="s">
        <v>101</v>
      </c>
    </row>
    <row r="86" spans="11:17">
      <c r="K86" t="s">
        <v>51</v>
      </c>
      <c r="L86" t="s">
        <v>99</v>
      </c>
      <c r="M86" t="s">
        <v>100</v>
      </c>
      <c r="N86" t="s">
        <v>77</v>
      </c>
      <c r="O86" t="s">
        <v>57</v>
      </c>
      <c r="P86" t="s">
        <v>58</v>
      </c>
      <c r="Q86" t="s">
        <v>101</v>
      </c>
    </row>
    <row r="87" spans="11:17">
      <c r="K87" t="s">
        <v>51</v>
      </c>
      <c r="L87" t="s">
        <v>99</v>
      </c>
      <c r="M87" t="s">
        <v>100</v>
      </c>
      <c r="N87" t="s">
        <v>77</v>
      </c>
      <c r="O87" t="s">
        <v>59</v>
      </c>
      <c r="P87">
        <v>3544</v>
      </c>
      <c r="Q87" t="s">
        <v>101</v>
      </c>
    </row>
    <row r="88" spans="11:17">
      <c r="K88" t="s">
        <v>51</v>
      </c>
      <c r="L88" t="s">
        <v>99</v>
      </c>
      <c r="M88" t="s">
        <v>100</v>
      </c>
      <c r="N88" t="s">
        <v>77</v>
      </c>
      <c r="O88" t="s">
        <v>60</v>
      </c>
      <c r="P88" t="s">
        <v>61</v>
      </c>
      <c r="Q88" t="s">
        <v>101</v>
      </c>
    </row>
    <row r="89" spans="11:17">
      <c r="K89" t="s">
        <v>51</v>
      </c>
      <c r="L89" t="s">
        <v>99</v>
      </c>
      <c r="M89" t="s">
        <v>100</v>
      </c>
      <c r="N89" t="s">
        <v>77</v>
      </c>
      <c r="O89" t="s">
        <v>62</v>
      </c>
      <c r="P89" t="s">
        <v>63</v>
      </c>
      <c r="Q89" t="s">
        <v>101</v>
      </c>
    </row>
    <row r="90" spans="11:17">
      <c r="K90" t="s">
        <v>51</v>
      </c>
      <c r="L90" t="s">
        <v>99</v>
      </c>
      <c r="M90" t="s">
        <v>100</v>
      </c>
      <c r="N90" t="s">
        <v>77</v>
      </c>
      <c r="O90" t="s">
        <v>64</v>
      </c>
      <c r="P90" t="s">
        <v>102</v>
      </c>
      <c r="Q90" t="s">
        <v>101</v>
      </c>
    </row>
    <row r="91" spans="11:17">
      <c r="K91" t="s">
        <v>51</v>
      </c>
      <c r="L91" t="s">
        <v>99</v>
      </c>
      <c r="M91" t="s">
        <v>100</v>
      </c>
      <c r="N91" t="s">
        <v>77</v>
      </c>
      <c r="O91" t="s">
        <v>66</v>
      </c>
      <c r="P91" t="s">
        <v>103</v>
      </c>
      <c r="Q91" t="s">
        <v>101</v>
      </c>
    </row>
    <row r="92" spans="11:17">
      <c r="K92" t="s">
        <v>51</v>
      </c>
      <c r="L92" t="s">
        <v>99</v>
      </c>
      <c r="M92" t="s">
        <v>100</v>
      </c>
      <c r="N92" t="s">
        <v>77</v>
      </c>
      <c r="O92" t="s">
        <v>68</v>
      </c>
      <c r="Q92" t="s">
        <v>101</v>
      </c>
    </row>
    <row r="93" spans="11:17">
      <c r="K93" t="s">
        <v>51</v>
      </c>
      <c r="L93" t="s">
        <v>99</v>
      </c>
      <c r="M93" t="s">
        <v>100</v>
      </c>
      <c r="N93" t="s">
        <v>77</v>
      </c>
      <c r="O93" t="s">
        <v>70</v>
      </c>
      <c r="P93" t="s">
        <v>71</v>
      </c>
      <c r="Q93" t="s">
        <v>101</v>
      </c>
    </row>
    <row r="94" spans="11:17">
      <c r="K94" t="s">
        <v>51</v>
      </c>
      <c r="L94" t="s">
        <v>99</v>
      </c>
      <c r="M94" t="s">
        <v>100</v>
      </c>
      <c r="N94" t="s">
        <v>77</v>
      </c>
      <c r="O94" t="s">
        <v>72</v>
      </c>
      <c r="P94">
        <v>127</v>
      </c>
      <c r="Q94" t="s">
        <v>101</v>
      </c>
    </row>
    <row r="95" spans="11:17">
      <c r="K95" t="s">
        <v>51</v>
      </c>
      <c r="L95" t="s">
        <v>99</v>
      </c>
      <c r="M95" t="s">
        <v>100</v>
      </c>
      <c r="N95" t="s">
        <v>77</v>
      </c>
      <c r="O95" t="s">
        <v>73</v>
      </c>
      <c r="P95" t="s">
        <v>82</v>
      </c>
      <c r="Q95" t="s">
        <v>101</v>
      </c>
    </row>
    <row r="96" spans="11:17">
      <c r="K96" t="s">
        <v>51</v>
      </c>
      <c r="L96" t="s">
        <v>104</v>
      </c>
      <c r="M96" t="s">
        <v>105</v>
      </c>
      <c r="N96" t="s">
        <v>77</v>
      </c>
      <c r="O96" t="s">
        <v>14</v>
      </c>
      <c r="Q96" t="s">
        <v>106</v>
      </c>
    </row>
    <row r="97" spans="11:17">
      <c r="K97" t="s">
        <v>51</v>
      </c>
      <c r="L97" t="s">
        <v>104</v>
      </c>
      <c r="M97" t="s">
        <v>105</v>
      </c>
      <c r="N97" t="s">
        <v>77</v>
      </c>
      <c r="O97" t="s">
        <v>56</v>
      </c>
      <c r="Q97" t="s">
        <v>106</v>
      </c>
    </row>
    <row r="98" spans="11:17">
      <c r="K98" t="s">
        <v>51</v>
      </c>
      <c r="L98" t="s">
        <v>104</v>
      </c>
      <c r="M98" t="s">
        <v>105</v>
      </c>
      <c r="N98" t="s">
        <v>77</v>
      </c>
      <c r="O98" t="s">
        <v>57</v>
      </c>
      <c r="P98" t="s">
        <v>58</v>
      </c>
      <c r="Q98" t="s">
        <v>106</v>
      </c>
    </row>
    <row r="99" spans="11:17">
      <c r="K99" t="s">
        <v>51</v>
      </c>
      <c r="L99" t="s">
        <v>104</v>
      </c>
      <c r="M99" t="s">
        <v>105</v>
      </c>
      <c r="N99" t="s">
        <v>77</v>
      </c>
      <c r="O99" t="s">
        <v>59</v>
      </c>
      <c r="P99">
        <v>3777</v>
      </c>
      <c r="Q99" t="s">
        <v>106</v>
      </c>
    </row>
    <row r="100" spans="11:17">
      <c r="K100" t="s">
        <v>51</v>
      </c>
      <c r="L100" t="s">
        <v>104</v>
      </c>
      <c r="M100" t="s">
        <v>105</v>
      </c>
      <c r="N100" t="s">
        <v>77</v>
      </c>
      <c r="O100" t="s">
        <v>60</v>
      </c>
      <c r="P100" t="s">
        <v>61</v>
      </c>
      <c r="Q100" t="s">
        <v>106</v>
      </c>
    </row>
    <row r="101" spans="11:17">
      <c r="K101" t="s">
        <v>51</v>
      </c>
      <c r="L101" t="s">
        <v>104</v>
      </c>
      <c r="M101" t="s">
        <v>105</v>
      </c>
      <c r="N101" t="s">
        <v>77</v>
      </c>
      <c r="O101" t="s">
        <v>62</v>
      </c>
      <c r="P101" t="s">
        <v>63</v>
      </c>
      <c r="Q101" t="s">
        <v>106</v>
      </c>
    </row>
    <row r="102" spans="11:17">
      <c r="K102" t="s">
        <v>51</v>
      </c>
      <c r="L102" t="s">
        <v>104</v>
      </c>
      <c r="M102" t="s">
        <v>105</v>
      </c>
      <c r="N102" t="s">
        <v>77</v>
      </c>
      <c r="O102" t="s">
        <v>64</v>
      </c>
      <c r="P102" t="s">
        <v>107</v>
      </c>
      <c r="Q102" t="s">
        <v>106</v>
      </c>
    </row>
    <row r="103" spans="11:17">
      <c r="K103" t="s">
        <v>51</v>
      </c>
      <c r="L103" t="s">
        <v>104</v>
      </c>
      <c r="M103" t="s">
        <v>105</v>
      </c>
      <c r="N103" t="s">
        <v>77</v>
      </c>
      <c r="O103" t="s">
        <v>66</v>
      </c>
      <c r="P103" t="s">
        <v>108</v>
      </c>
      <c r="Q103" t="s">
        <v>106</v>
      </c>
    </row>
    <row r="104" spans="11:17">
      <c r="K104" t="s">
        <v>51</v>
      </c>
      <c r="L104" t="s">
        <v>104</v>
      </c>
      <c r="M104" t="s">
        <v>105</v>
      </c>
      <c r="N104" t="s">
        <v>77</v>
      </c>
      <c r="O104" t="s">
        <v>68</v>
      </c>
      <c r="P104" t="e">
        <f>-ต้องการหน้ากากอนามัย น้ำยาฆ่าเชื้อ และเจลล้างมือแอลกอฮอล์
-ต้องการข้าวสาร อาหารแห้ง</f>
        <v>#NAME?</v>
      </c>
      <c r="Q104" t="s">
        <v>106</v>
      </c>
    </row>
    <row r="105" spans="11:17">
      <c r="K105" t="s">
        <v>51</v>
      </c>
      <c r="L105" t="s">
        <v>104</v>
      </c>
      <c r="M105" t="s">
        <v>105</v>
      </c>
      <c r="N105" t="s">
        <v>77</v>
      </c>
      <c r="O105" t="s">
        <v>70</v>
      </c>
      <c r="P105" t="s">
        <v>71</v>
      </c>
      <c r="Q105" t="s">
        <v>106</v>
      </c>
    </row>
    <row r="106" spans="11:17">
      <c r="K106" t="s">
        <v>51</v>
      </c>
      <c r="L106" t="s">
        <v>104</v>
      </c>
      <c r="M106" t="s">
        <v>105</v>
      </c>
      <c r="N106" t="s">
        <v>77</v>
      </c>
      <c r="O106" t="s">
        <v>72</v>
      </c>
      <c r="P106">
        <v>87</v>
      </c>
      <c r="Q106" t="s">
        <v>106</v>
      </c>
    </row>
    <row r="107" spans="11:17">
      <c r="K107" t="s">
        <v>51</v>
      </c>
      <c r="L107" t="s">
        <v>104</v>
      </c>
      <c r="M107" t="s">
        <v>105</v>
      </c>
      <c r="N107" t="s">
        <v>77</v>
      </c>
      <c r="O107" t="s">
        <v>73</v>
      </c>
      <c r="P107" t="s">
        <v>82</v>
      </c>
      <c r="Q107" t="s">
        <v>106</v>
      </c>
    </row>
    <row r="108" spans="11:17">
      <c r="K108" t="s">
        <v>51</v>
      </c>
      <c r="L108" t="s">
        <v>109</v>
      </c>
      <c r="M108" t="s">
        <v>110</v>
      </c>
      <c r="N108" t="s">
        <v>54</v>
      </c>
      <c r="O108" t="s">
        <v>14</v>
      </c>
      <c r="Q108" t="s">
        <v>111</v>
      </c>
    </row>
    <row r="109" spans="11:17">
      <c r="K109" t="s">
        <v>51</v>
      </c>
      <c r="L109" t="s">
        <v>109</v>
      </c>
      <c r="M109" t="s">
        <v>110</v>
      </c>
      <c r="N109" t="s">
        <v>54</v>
      </c>
      <c r="O109" t="s">
        <v>56</v>
      </c>
      <c r="Q109" t="s">
        <v>111</v>
      </c>
    </row>
    <row r="110" spans="11:17">
      <c r="K110" t="s">
        <v>51</v>
      </c>
      <c r="L110" t="s">
        <v>109</v>
      </c>
      <c r="M110" t="s">
        <v>110</v>
      </c>
      <c r="N110" t="s">
        <v>54</v>
      </c>
      <c r="O110" t="s">
        <v>57</v>
      </c>
      <c r="P110" t="s">
        <v>58</v>
      </c>
      <c r="Q110" t="s">
        <v>111</v>
      </c>
    </row>
    <row r="111" spans="11:17">
      <c r="K111" t="s">
        <v>51</v>
      </c>
      <c r="L111" t="s">
        <v>109</v>
      </c>
      <c r="M111" t="s">
        <v>110</v>
      </c>
      <c r="N111" t="s">
        <v>54</v>
      </c>
      <c r="O111" t="s">
        <v>59</v>
      </c>
      <c r="P111">
        <v>4849</v>
      </c>
      <c r="Q111" t="s">
        <v>111</v>
      </c>
    </row>
    <row r="112" spans="11:17">
      <c r="K112" t="s">
        <v>51</v>
      </c>
      <c r="L112" t="s">
        <v>109</v>
      </c>
      <c r="M112" t="s">
        <v>110</v>
      </c>
      <c r="N112" t="s">
        <v>54</v>
      </c>
      <c r="O112" t="s">
        <v>60</v>
      </c>
      <c r="P112" t="s">
        <v>61</v>
      </c>
      <c r="Q112" t="s">
        <v>111</v>
      </c>
    </row>
    <row r="113" spans="11:17">
      <c r="K113" t="s">
        <v>51</v>
      </c>
      <c r="L113" t="s">
        <v>109</v>
      </c>
      <c r="M113" t="s">
        <v>110</v>
      </c>
      <c r="N113" t="s">
        <v>54</v>
      </c>
      <c r="O113" t="s">
        <v>62</v>
      </c>
      <c r="P113" t="s">
        <v>63</v>
      </c>
      <c r="Q113" t="s">
        <v>111</v>
      </c>
    </row>
    <row r="114" spans="11:17">
      <c r="K114" t="s">
        <v>51</v>
      </c>
      <c r="L114" t="s">
        <v>109</v>
      </c>
      <c r="M114" t="s">
        <v>110</v>
      </c>
      <c r="N114" t="s">
        <v>54</v>
      </c>
      <c r="O114" t="s">
        <v>64</v>
      </c>
      <c r="P114" t="s">
        <v>112</v>
      </c>
      <c r="Q114" t="s">
        <v>111</v>
      </c>
    </row>
    <row r="115" spans="11:17">
      <c r="K115" t="s">
        <v>51</v>
      </c>
      <c r="L115" t="s">
        <v>109</v>
      </c>
      <c r="M115" t="s">
        <v>110</v>
      </c>
      <c r="N115" t="s">
        <v>54</v>
      </c>
      <c r="O115" t="s">
        <v>66</v>
      </c>
      <c r="P115" t="s">
        <v>113</v>
      </c>
      <c r="Q115" t="s">
        <v>111</v>
      </c>
    </row>
    <row r="116" spans="11:17">
      <c r="K116" t="s">
        <v>51</v>
      </c>
      <c r="L116" t="s">
        <v>109</v>
      </c>
      <c r="M116" t="s">
        <v>110</v>
      </c>
      <c r="N116" t="s">
        <v>54</v>
      </c>
      <c r="O116" t="s">
        <v>68</v>
      </c>
      <c r="P116" t="s">
        <v>69</v>
      </c>
      <c r="Q116" t="s">
        <v>111</v>
      </c>
    </row>
    <row r="117" spans="11:17">
      <c r="K117" t="s">
        <v>51</v>
      </c>
      <c r="L117" t="s">
        <v>109</v>
      </c>
      <c r="M117" t="s">
        <v>110</v>
      </c>
      <c r="N117" t="s">
        <v>54</v>
      </c>
      <c r="O117" t="s">
        <v>70</v>
      </c>
      <c r="P117" t="s">
        <v>71</v>
      </c>
      <c r="Q117" t="s">
        <v>111</v>
      </c>
    </row>
    <row r="118" spans="11:17">
      <c r="K118" t="s">
        <v>51</v>
      </c>
      <c r="L118" t="s">
        <v>109</v>
      </c>
      <c r="M118" t="s">
        <v>110</v>
      </c>
      <c r="N118" t="s">
        <v>54</v>
      </c>
      <c r="O118" t="s">
        <v>72</v>
      </c>
      <c r="P118">
        <v>500</v>
      </c>
      <c r="Q118" t="s">
        <v>111</v>
      </c>
    </row>
    <row r="119" spans="11:17">
      <c r="K119" t="s">
        <v>51</v>
      </c>
      <c r="L119" t="s">
        <v>109</v>
      </c>
      <c r="M119" t="s">
        <v>110</v>
      </c>
      <c r="N119" t="s">
        <v>54</v>
      </c>
      <c r="O119" t="s">
        <v>73</v>
      </c>
      <c r="P119" t="s">
        <v>74</v>
      </c>
      <c r="Q119" t="s">
        <v>111</v>
      </c>
    </row>
    <row r="120" spans="11:17">
      <c r="K120" t="s">
        <v>51</v>
      </c>
      <c r="L120" t="s">
        <v>114</v>
      </c>
      <c r="M120" t="s">
        <v>115</v>
      </c>
      <c r="N120" t="s">
        <v>54</v>
      </c>
      <c r="O120" t="s">
        <v>14</v>
      </c>
      <c r="Q120" t="s">
        <v>116</v>
      </c>
    </row>
    <row r="121" spans="11:17">
      <c r="K121" t="s">
        <v>51</v>
      </c>
      <c r="L121" t="s">
        <v>114</v>
      </c>
      <c r="M121" t="s">
        <v>115</v>
      </c>
      <c r="N121" t="s">
        <v>54</v>
      </c>
      <c r="O121" t="s">
        <v>56</v>
      </c>
      <c r="Q121" t="s">
        <v>116</v>
      </c>
    </row>
    <row r="122" spans="11:17">
      <c r="K122" t="s">
        <v>51</v>
      </c>
      <c r="L122" t="s">
        <v>114</v>
      </c>
      <c r="M122" t="s">
        <v>115</v>
      </c>
      <c r="N122" t="s">
        <v>54</v>
      </c>
      <c r="O122" t="s">
        <v>57</v>
      </c>
      <c r="P122" t="s">
        <v>58</v>
      </c>
      <c r="Q122" t="s">
        <v>116</v>
      </c>
    </row>
    <row r="123" spans="11:17">
      <c r="K123" t="s">
        <v>51</v>
      </c>
      <c r="L123" t="s">
        <v>114</v>
      </c>
      <c r="M123" t="s">
        <v>115</v>
      </c>
      <c r="N123" t="s">
        <v>54</v>
      </c>
      <c r="O123" t="s">
        <v>59</v>
      </c>
      <c r="P123">
        <v>5922</v>
      </c>
      <c r="Q123" t="s">
        <v>116</v>
      </c>
    </row>
    <row r="124" spans="11:17">
      <c r="K124" t="s">
        <v>51</v>
      </c>
      <c r="L124" t="s">
        <v>114</v>
      </c>
      <c r="M124" t="s">
        <v>115</v>
      </c>
      <c r="N124" t="s">
        <v>54</v>
      </c>
      <c r="O124" t="s">
        <v>60</v>
      </c>
      <c r="P124" t="s">
        <v>61</v>
      </c>
      <c r="Q124" t="s">
        <v>116</v>
      </c>
    </row>
    <row r="125" spans="11:17">
      <c r="K125" t="s">
        <v>51</v>
      </c>
      <c r="L125" t="s">
        <v>114</v>
      </c>
      <c r="M125" t="s">
        <v>115</v>
      </c>
      <c r="N125" t="s">
        <v>54</v>
      </c>
      <c r="O125" t="s">
        <v>62</v>
      </c>
      <c r="P125" t="s">
        <v>63</v>
      </c>
      <c r="Q125" t="s">
        <v>116</v>
      </c>
    </row>
    <row r="126" spans="11:17">
      <c r="K126" t="s">
        <v>51</v>
      </c>
      <c r="L126" t="s">
        <v>114</v>
      </c>
      <c r="M126" t="s">
        <v>115</v>
      </c>
      <c r="N126" t="s">
        <v>54</v>
      </c>
      <c r="O126" t="s">
        <v>64</v>
      </c>
      <c r="P126" t="s">
        <v>117</v>
      </c>
      <c r="Q126" t="s">
        <v>116</v>
      </c>
    </row>
    <row r="127" spans="11:17">
      <c r="K127" t="s">
        <v>51</v>
      </c>
      <c r="L127" t="s">
        <v>114</v>
      </c>
      <c r="M127" t="s">
        <v>115</v>
      </c>
      <c r="N127" t="s">
        <v>54</v>
      </c>
      <c r="O127" t="s">
        <v>66</v>
      </c>
      <c r="P127" t="s">
        <v>118</v>
      </c>
      <c r="Q127" t="s">
        <v>116</v>
      </c>
    </row>
    <row r="128" spans="11:17">
      <c r="K128" t="s">
        <v>51</v>
      </c>
      <c r="L128" t="s">
        <v>114</v>
      </c>
      <c r="M128" t="s">
        <v>115</v>
      </c>
      <c r="N128" t="s">
        <v>54</v>
      </c>
      <c r="O128" t="s">
        <v>68</v>
      </c>
      <c r="P128" s="1" t="s">
        <v>119</v>
      </c>
      <c r="Q128" t="s">
        <v>116</v>
      </c>
    </row>
    <row r="129" spans="11:17">
      <c r="K129" t="s">
        <v>51</v>
      </c>
      <c r="L129" t="s">
        <v>114</v>
      </c>
      <c r="M129" t="s">
        <v>115</v>
      </c>
      <c r="N129" t="s">
        <v>54</v>
      </c>
      <c r="O129" t="s">
        <v>70</v>
      </c>
      <c r="P129" t="s">
        <v>71</v>
      </c>
      <c r="Q129" t="s">
        <v>116</v>
      </c>
    </row>
    <row r="130" spans="11:17">
      <c r="K130" t="s">
        <v>51</v>
      </c>
      <c r="L130" t="s">
        <v>114</v>
      </c>
      <c r="M130" t="s">
        <v>115</v>
      </c>
      <c r="N130" t="s">
        <v>54</v>
      </c>
      <c r="O130" t="s">
        <v>72</v>
      </c>
      <c r="P130">
        <v>44</v>
      </c>
      <c r="Q130" t="s">
        <v>116</v>
      </c>
    </row>
    <row r="131" spans="11:17">
      <c r="K131" t="s">
        <v>51</v>
      </c>
      <c r="L131" t="s">
        <v>114</v>
      </c>
      <c r="M131" t="s">
        <v>115</v>
      </c>
      <c r="N131" t="s">
        <v>54</v>
      </c>
      <c r="O131" t="s">
        <v>73</v>
      </c>
      <c r="P131" t="s">
        <v>74</v>
      </c>
      <c r="Q131" t="s">
        <v>116</v>
      </c>
    </row>
    <row r="132" spans="11:17">
      <c r="K132" t="s">
        <v>51</v>
      </c>
      <c r="L132" t="s">
        <v>120</v>
      </c>
      <c r="M132" t="s">
        <v>121</v>
      </c>
      <c r="N132" t="s">
        <v>54</v>
      </c>
      <c r="O132" t="s">
        <v>14</v>
      </c>
      <c r="Q132" t="s">
        <v>122</v>
      </c>
    </row>
    <row r="133" spans="11:17">
      <c r="K133" t="s">
        <v>51</v>
      </c>
      <c r="L133" t="s">
        <v>120</v>
      </c>
      <c r="M133" t="s">
        <v>121</v>
      </c>
      <c r="N133" t="s">
        <v>54</v>
      </c>
      <c r="O133" t="s">
        <v>56</v>
      </c>
      <c r="Q133" t="s">
        <v>122</v>
      </c>
    </row>
    <row r="134" spans="11:17">
      <c r="K134" t="s">
        <v>51</v>
      </c>
      <c r="L134" t="s">
        <v>120</v>
      </c>
      <c r="M134" t="s">
        <v>121</v>
      </c>
      <c r="N134" t="s">
        <v>54</v>
      </c>
      <c r="O134" t="s">
        <v>57</v>
      </c>
      <c r="P134" t="s">
        <v>58</v>
      </c>
      <c r="Q134" t="s">
        <v>122</v>
      </c>
    </row>
    <row r="135" spans="11:17">
      <c r="K135" t="s">
        <v>51</v>
      </c>
      <c r="L135" t="s">
        <v>120</v>
      </c>
      <c r="M135" t="s">
        <v>121</v>
      </c>
      <c r="N135" t="s">
        <v>54</v>
      </c>
      <c r="O135" t="s">
        <v>59</v>
      </c>
      <c r="P135">
        <v>4709</v>
      </c>
      <c r="Q135" t="s">
        <v>122</v>
      </c>
    </row>
    <row r="136" spans="11:17">
      <c r="K136" t="s">
        <v>51</v>
      </c>
      <c r="L136" t="s">
        <v>120</v>
      </c>
      <c r="M136" t="s">
        <v>121</v>
      </c>
      <c r="N136" t="s">
        <v>54</v>
      </c>
      <c r="O136" t="s">
        <v>60</v>
      </c>
      <c r="P136" t="s">
        <v>61</v>
      </c>
      <c r="Q136" t="s">
        <v>122</v>
      </c>
    </row>
    <row r="137" spans="11:17">
      <c r="K137" t="s">
        <v>51</v>
      </c>
      <c r="L137" t="s">
        <v>120</v>
      </c>
      <c r="M137" t="s">
        <v>121</v>
      </c>
      <c r="N137" t="s">
        <v>54</v>
      </c>
      <c r="O137" t="s">
        <v>62</v>
      </c>
      <c r="P137" t="s">
        <v>63</v>
      </c>
      <c r="Q137" t="s">
        <v>122</v>
      </c>
    </row>
    <row r="138" spans="11:17">
      <c r="K138" t="s">
        <v>51</v>
      </c>
      <c r="L138" t="s">
        <v>120</v>
      </c>
      <c r="M138" t="s">
        <v>121</v>
      </c>
      <c r="N138" t="s">
        <v>54</v>
      </c>
      <c r="O138" t="s">
        <v>64</v>
      </c>
      <c r="P138" t="s">
        <v>123</v>
      </c>
      <c r="Q138" t="s">
        <v>122</v>
      </c>
    </row>
    <row r="139" spans="11:17">
      <c r="K139" t="s">
        <v>51</v>
      </c>
      <c r="L139" t="s">
        <v>120</v>
      </c>
      <c r="M139" t="s">
        <v>121</v>
      </c>
      <c r="N139" t="s">
        <v>54</v>
      </c>
      <c r="O139" t="s">
        <v>66</v>
      </c>
      <c r="P139" t="s">
        <v>124</v>
      </c>
      <c r="Q139" t="s">
        <v>122</v>
      </c>
    </row>
    <row r="140" spans="11:17">
      <c r="K140" t="s">
        <v>51</v>
      </c>
      <c r="L140" t="s">
        <v>120</v>
      </c>
      <c r="M140" t="s">
        <v>121</v>
      </c>
      <c r="N140" t="s">
        <v>54</v>
      </c>
      <c r="O140" t="s">
        <v>68</v>
      </c>
      <c r="P140" t="s">
        <v>69</v>
      </c>
      <c r="Q140" t="s">
        <v>122</v>
      </c>
    </row>
    <row r="141" spans="11:17">
      <c r="K141" t="s">
        <v>51</v>
      </c>
      <c r="L141" t="s">
        <v>120</v>
      </c>
      <c r="M141" t="s">
        <v>121</v>
      </c>
      <c r="N141" t="s">
        <v>54</v>
      </c>
      <c r="O141" t="s">
        <v>70</v>
      </c>
      <c r="P141" t="s">
        <v>71</v>
      </c>
      <c r="Q141" t="s">
        <v>122</v>
      </c>
    </row>
    <row r="142" spans="11:17">
      <c r="K142" t="s">
        <v>51</v>
      </c>
      <c r="L142" t="s">
        <v>120</v>
      </c>
      <c r="M142" t="s">
        <v>121</v>
      </c>
      <c r="N142" t="s">
        <v>54</v>
      </c>
      <c r="O142" t="s">
        <v>72</v>
      </c>
      <c r="P142">
        <v>39</v>
      </c>
      <c r="Q142" t="s">
        <v>122</v>
      </c>
    </row>
    <row r="143" spans="11:17">
      <c r="K143" t="s">
        <v>51</v>
      </c>
      <c r="L143" t="s">
        <v>120</v>
      </c>
      <c r="M143" t="s">
        <v>121</v>
      </c>
      <c r="N143" t="s">
        <v>54</v>
      </c>
      <c r="O143" t="s">
        <v>73</v>
      </c>
      <c r="P143" t="s">
        <v>74</v>
      </c>
      <c r="Q143" t="s">
        <v>122</v>
      </c>
    </row>
    <row r="144" spans="11:17">
      <c r="K144" t="s">
        <v>51</v>
      </c>
      <c r="L144" t="s">
        <v>125</v>
      </c>
      <c r="M144" t="s">
        <v>126</v>
      </c>
      <c r="N144" t="s">
        <v>54</v>
      </c>
      <c r="O144" t="s">
        <v>14</v>
      </c>
      <c r="Q144" t="s">
        <v>127</v>
      </c>
    </row>
    <row r="145" spans="11:17">
      <c r="K145" t="s">
        <v>51</v>
      </c>
      <c r="L145" t="s">
        <v>125</v>
      </c>
      <c r="M145" t="s">
        <v>126</v>
      </c>
      <c r="N145" t="s">
        <v>54</v>
      </c>
      <c r="O145" t="s">
        <v>56</v>
      </c>
      <c r="Q145" t="s">
        <v>127</v>
      </c>
    </row>
    <row r="146" spans="11:17">
      <c r="K146" t="s">
        <v>51</v>
      </c>
      <c r="L146" t="s">
        <v>125</v>
      </c>
      <c r="M146" t="s">
        <v>126</v>
      </c>
      <c r="N146" t="s">
        <v>54</v>
      </c>
      <c r="O146" t="s">
        <v>57</v>
      </c>
      <c r="P146" t="s">
        <v>58</v>
      </c>
      <c r="Q146" t="s">
        <v>127</v>
      </c>
    </row>
    <row r="147" spans="11:17">
      <c r="K147" t="s">
        <v>51</v>
      </c>
      <c r="L147" t="s">
        <v>125</v>
      </c>
      <c r="M147" t="s">
        <v>126</v>
      </c>
      <c r="N147" t="s">
        <v>54</v>
      </c>
      <c r="O147" t="s">
        <v>59</v>
      </c>
      <c r="P147">
        <v>4989</v>
      </c>
      <c r="Q147" t="s">
        <v>127</v>
      </c>
    </row>
    <row r="148" spans="11:17">
      <c r="K148" t="s">
        <v>51</v>
      </c>
      <c r="L148" t="s">
        <v>125</v>
      </c>
      <c r="M148" t="s">
        <v>126</v>
      </c>
      <c r="N148" t="s">
        <v>54</v>
      </c>
      <c r="O148" t="s">
        <v>60</v>
      </c>
      <c r="P148" t="s">
        <v>61</v>
      </c>
      <c r="Q148" t="s">
        <v>127</v>
      </c>
    </row>
    <row r="149" spans="11:17">
      <c r="K149" t="s">
        <v>51</v>
      </c>
      <c r="L149" t="s">
        <v>125</v>
      </c>
      <c r="M149" t="s">
        <v>126</v>
      </c>
      <c r="N149" t="s">
        <v>54</v>
      </c>
      <c r="O149" t="s">
        <v>62</v>
      </c>
      <c r="P149" t="s">
        <v>63</v>
      </c>
      <c r="Q149" t="s">
        <v>127</v>
      </c>
    </row>
    <row r="150" spans="11:17">
      <c r="K150" t="s">
        <v>51</v>
      </c>
      <c r="L150" t="s">
        <v>125</v>
      </c>
      <c r="M150" t="s">
        <v>126</v>
      </c>
      <c r="N150" t="s">
        <v>54</v>
      </c>
      <c r="O150" t="s">
        <v>64</v>
      </c>
      <c r="P150" t="s">
        <v>128</v>
      </c>
      <c r="Q150" t="s">
        <v>127</v>
      </c>
    </row>
    <row r="151" spans="11:17">
      <c r="K151" t="s">
        <v>51</v>
      </c>
      <c r="L151" t="s">
        <v>125</v>
      </c>
      <c r="M151" t="s">
        <v>126</v>
      </c>
      <c r="N151" t="s">
        <v>54</v>
      </c>
      <c r="O151" t="s">
        <v>66</v>
      </c>
      <c r="P151" t="s">
        <v>129</v>
      </c>
      <c r="Q151" t="s">
        <v>127</v>
      </c>
    </row>
    <row r="152" spans="11:17">
      <c r="K152" t="s">
        <v>51</v>
      </c>
      <c r="L152" t="s">
        <v>125</v>
      </c>
      <c r="M152" t="s">
        <v>126</v>
      </c>
      <c r="N152" t="s">
        <v>54</v>
      </c>
      <c r="O152" t="s">
        <v>68</v>
      </c>
      <c r="P152" t="s">
        <v>130</v>
      </c>
      <c r="Q152" t="s">
        <v>127</v>
      </c>
    </row>
    <row r="153" spans="11:17">
      <c r="K153" t="s">
        <v>51</v>
      </c>
      <c r="L153" t="s">
        <v>125</v>
      </c>
      <c r="M153" t="s">
        <v>126</v>
      </c>
      <c r="N153" t="s">
        <v>54</v>
      </c>
      <c r="O153" t="s">
        <v>70</v>
      </c>
      <c r="P153" t="s">
        <v>131</v>
      </c>
      <c r="Q153" t="s">
        <v>127</v>
      </c>
    </row>
    <row r="154" spans="11:17">
      <c r="K154" t="s">
        <v>51</v>
      </c>
      <c r="L154" t="s">
        <v>125</v>
      </c>
      <c r="M154" t="s">
        <v>126</v>
      </c>
      <c r="N154" t="s">
        <v>54</v>
      </c>
      <c r="O154" t="s">
        <v>72</v>
      </c>
      <c r="P154">
        <v>135</v>
      </c>
      <c r="Q154" t="s">
        <v>127</v>
      </c>
    </row>
    <row r="155" spans="11:17">
      <c r="K155" t="s">
        <v>51</v>
      </c>
      <c r="L155" t="s">
        <v>125</v>
      </c>
      <c r="M155" t="s">
        <v>126</v>
      </c>
      <c r="N155" t="s">
        <v>54</v>
      </c>
      <c r="O155" t="s">
        <v>73</v>
      </c>
      <c r="P155" t="s">
        <v>74</v>
      </c>
      <c r="Q155" t="s">
        <v>127</v>
      </c>
    </row>
    <row r="156" spans="11:17">
      <c r="K156" t="s">
        <v>51</v>
      </c>
      <c r="L156" t="s">
        <v>132</v>
      </c>
      <c r="M156" t="s">
        <v>133</v>
      </c>
      <c r="N156" t="s">
        <v>54</v>
      </c>
      <c r="O156" t="s">
        <v>14</v>
      </c>
      <c r="Q156" t="s">
        <v>134</v>
      </c>
    </row>
    <row r="157" spans="11:17">
      <c r="K157" t="s">
        <v>51</v>
      </c>
      <c r="L157" t="s">
        <v>132</v>
      </c>
      <c r="M157" t="s">
        <v>133</v>
      </c>
      <c r="N157" t="s">
        <v>54</v>
      </c>
      <c r="O157" t="s">
        <v>56</v>
      </c>
      <c r="Q157" t="s">
        <v>134</v>
      </c>
    </row>
    <row r="158" spans="11:17">
      <c r="K158" t="s">
        <v>51</v>
      </c>
      <c r="L158" t="s">
        <v>132</v>
      </c>
      <c r="M158" t="s">
        <v>133</v>
      </c>
      <c r="N158" t="s">
        <v>54</v>
      </c>
      <c r="O158" t="s">
        <v>57</v>
      </c>
      <c r="P158" t="s">
        <v>58</v>
      </c>
      <c r="Q158" t="s">
        <v>134</v>
      </c>
    </row>
    <row r="159" spans="11:17">
      <c r="K159" t="s">
        <v>51</v>
      </c>
      <c r="L159" t="s">
        <v>132</v>
      </c>
      <c r="M159" t="s">
        <v>133</v>
      </c>
      <c r="N159" t="s">
        <v>54</v>
      </c>
      <c r="O159" t="s">
        <v>59</v>
      </c>
      <c r="P159">
        <v>4663</v>
      </c>
      <c r="Q159" t="s">
        <v>134</v>
      </c>
    </row>
    <row r="160" spans="11:17">
      <c r="K160" t="s">
        <v>51</v>
      </c>
      <c r="L160" t="s">
        <v>132</v>
      </c>
      <c r="M160" t="s">
        <v>133</v>
      </c>
      <c r="N160" t="s">
        <v>54</v>
      </c>
      <c r="O160" t="s">
        <v>60</v>
      </c>
      <c r="P160" t="s">
        <v>61</v>
      </c>
      <c r="Q160" t="s">
        <v>134</v>
      </c>
    </row>
    <row r="161" spans="11:17">
      <c r="K161" t="s">
        <v>51</v>
      </c>
      <c r="L161" t="s">
        <v>132</v>
      </c>
      <c r="M161" t="s">
        <v>133</v>
      </c>
      <c r="N161" t="s">
        <v>54</v>
      </c>
      <c r="O161" t="s">
        <v>62</v>
      </c>
      <c r="P161" t="s">
        <v>135</v>
      </c>
      <c r="Q161" t="s">
        <v>134</v>
      </c>
    </row>
    <row r="162" spans="11:17">
      <c r="K162" t="s">
        <v>51</v>
      </c>
      <c r="L162" t="s">
        <v>132</v>
      </c>
      <c r="M162" t="s">
        <v>133</v>
      </c>
      <c r="N162" t="s">
        <v>54</v>
      </c>
      <c r="O162" t="s">
        <v>64</v>
      </c>
      <c r="P162" t="s">
        <v>136</v>
      </c>
      <c r="Q162" t="s">
        <v>134</v>
      </c>
    </row>
    <row r="163" spans="11:17">
      <c r="K163" t="s">
        <v>51</v>
      </c>
      <c r="L163" t="s">
        <v>132</v>
      </c>
      <c r="M163" t="s">
        <v>133</v>
      </c>
      <c r="N163" t="s">
        <v>54</v>
      </c>
      <c r="O163" t="s">
        <v>66</v>
      </c>
      <c r="P163" t="s">
        <v>137</v>
      </c>
      <c r="Q163" t="s">
        <v>134</v>
      </c>
    </row>
    <row r="164" spans="11:17">
      <c r="K164" t="s">
        <v>51</v>
      </c>
      <c r="L164" t="s">
        <v>132</v>
      </c>
      <c r="M164" t="s">
        <v>133</v>
      </c>
      <c r="N164" t="s">
        <v>54</v>
      </c>
      <c r="O164" t="s">
        <v>68</v>
      </c>
      <c r="P164" t="s">
        <v>138</v>
      </c>
      <c r="Q164" t="s">
        <v>134</v>
      </c>
    </row>
    <row r="165" spans="11:17">
      <c r="K165" t="s">
        <v>51</v>
      </c>
      <c r="L165" t="s">
        <v>132</v>
      </c>
      <c r="M165" t="s">
        <v>133</v>
      </c>
      <c r="N165" t="s">
        <v>54</v>
      </c>
      <c r="O165" t="s">
        <v>70</v>
      </c>
      <c r="Q165" t="s">
        <v>134</v>
      </c>
    </row>
    <row r="166" spans="11:17">
      <c r="K166" t="s">
        <v>51</v>
      </c>
      <c r="L166" t="s">
        <v>132</v>
      </c>
      <c r="M166" t="s">
        <v>133</v>
      </c>
      <c r="N166" t="s">
        <v>54</v>
      </c>
      <c r="O166" t="s">
        <v>72</v>
      </c>
      <c r="Q166" t="s">
        <v>134</v>
      </c>
    </row>
    <row r="167" spans="11:17">
      <c r="K167" t="s">
        <v>51</v>
      </c>
      <c r="L167" t="s">
        <v>132</v>
      </c>
      <c r="M167" t="s">
        <v>133</v>
      </c>
      <c r="N167" t="s">
        <v>54</v>
      </c>
      <c r="O167" t="s">
        <v>73</v>
      </c>
      <c r="P167" t="s">
        <v>74</v>
      </c>
      <c r="Q167" t="s">
        <v>134</v>
      </c>
    </row>
    <row r="168" spans="11:17">
      <c r="K168" t="s">
        <v>51</v>
      </c>
      <c r="L168" t="s">
        <v>139</v>
      </c>
      <c r="M168" t="s">
        <v>140</v>
      </c>
      <c r="N168" t="s">
        <v>77</v>
      </c>
      <c r="O168" t="s">
        <v>14</v>
      </c>
      <c r="Q168" t="s">
        <v>141</v>
      </c>
    </row>
    <row r="169" spans="11:17">
      <c r="K169" t="s">
        <v>51</v>
      </c>
      <c r="L169" t="s">
        <v>139</v>
      </c>
      <c r="M169" t="s">
        <v>140</v>
      </c>
      <c r="N169" t="s">
        <v>77</v>
      </c>
      <c r="O169" t="s">
        <v>56</v>
      </c>
      <c r="Q169" t="s">
        <v>141</v>
      </c>
    </row>
    <row r="170" spans="11:17">
      <c r="K170" t="s">
        <v>51</v>
      </c>
      <c r="L170" t="s">
        <v>139</v>
      </c>
      <c r="M170" t="s">
        <v>140</v>
      </c>
      <c r="N170" t="s">
        <v>77</v>
      </c>
      <c r="O170" t="s">
        <v>57</v>
      </c>
      <c r="P170" t="s">
        <v>58</v>
      </c>
      <c r="Q170" t="s">
        <v>141</v>
      </c>
    </row>
    <row r="171" spans="11:17">
      <c r="K171" t="s">
        <v>51</v>
      </c>
      <c r="L171" t="s">
        <v>139</v>
      </c>
      <c r="M171" t="s">
        <v>140</v>
      </c>
      <c r="N171" t="s">
        <v>77</v>
      </c>
      <c r="O171" t="s">
        <v>59</v>
      </c>
      <c r="P171">
        <v>3777</v>
      </c>
      <c r="Q171" t="s">
        <v>141</v>
      </c>
    </row>
    <row r="172" spans="11:17">
      <c r="K172" t="s">
        <v>51</v>
      </c>
      <c r="L172" t="s">
        <v>139</v>
      </c>
      <c r="M172" t="s">
        <v>140</v>
      </c>
      <c r="N172" t="s">
        <v>77</v>
      </c>
      <c r="O172" t="s">
        <v>60</v>
      </c>
      <c r="P172" t="s">
        <v>61</v>
      </c>
      <c r="Q172" t="s">
        <v>141</v>
      </c>
    </row>
    <row r="173" spans="11:17">
      <c r="K173" t="s">
        <v>51</v>
      </c>
      <c r="L173" t="s">
        <v>139</v>
      </c>
      <c r="M173" t="s">
        <v>140</v>
      </c>
      <c r="N173" t="s">
        <v>77</v>
      </c>
      <c r="O173" t="s">
        <v>62</v>
      </c>
      <c r="P173" t="s">
        <v>135</v>
      </c>
      <c r="Q173" t="s">
        <v>141</v>
      </c>
    </row>
    <row r="174" spans="11:17">
      <c r="K174" t="s">
        <v>51</v>
      </c>
      <c r="L174" t="s">
        <v>139</v>
      </c>
      <c r="M174" t="s">
        <v>140</v>
      </c>
      <c r="N174" t="s">
        <v>77</v>
      </c>
      <c r="O174" t="s">
        <v>64</v>
      </c>
      <c r="P174" t="s">
        <v>142</v>
      </c>
      <c r="Q174" t="s">
        <v>141</v>
      </c>
    </row>
    <row r="175" spans="11:17">
      <c r="K175" t="s">
        <v>51</v>
      </c>
      <c r="L175" t="s">
        <v>139</v>
      </c>
      <c r="M175" t="s">
        <v>140</v>
      </c>
      <c r="N175" t="s">
        <v>77</v>
      </c>
      <c r="O175" t="s">
        <v>66</v>
      </c>
      <c r="P175" t="s">
        <v>143</v>
      </c>
      <c r="Q175" t="s">
        <v>141</v>
      </c>
    </row>
    <row r="176" spans="11:17">
      <c r="K176" t="s">
        <v>51</v>
      </c>
      <c r="L176" t="s">
        <v>139</v>
      </c>
      <c r="M176" t="s">
        <v>140</v>
      </c>
      <c r="N176" t="s">
        <v>77</v>
      </c>
      <c r="O176" t="s">
        <v>68</v>
      </c>
      <c r="P176" t="e">
        <f>-ต้องการหน้ากากอนามัย น้ำยาฆ่าเชื้อ และเจลล้างมือแอลกอฮอล์
-ต้องการข้าวสาร อาหารแห้ง</f>
        <v>#NAME?</v>
      </c>
      <c r="Q176" t="s">
        <v>141</v>
      </c>
    </row>
    <row r="177" spans="11:17">
      <c r="K177" t="s">
        <v>51</v>
      </c>
      <c r="L177" t="s">
        <v>139</v>
      </c>
      <c r="M177" t="s">
        <v>140</v>
      </c>
      <c r="N177" t="s">
        <v>77</v>
      </c>
      <c r="O177" t="s">
        <v>70</v>
      </c>
      <c r="P177" t="s">
        <v>131</v>
      </c>
      <c r="Q177" t="s">
        <v>141</v>
      </c>
    </row>
    <row r="178" spans="11:17">
      <c r="K178" t="s">
        <v>51</v>
      </c>
      <c r="L178" t="s">
        <v>139</v>
      </c>
      <c r="M178" t="s">
        <v>140</v>
      </c>
      <c r="N178" t="s">
        <v>77</v>
      </c>
      <c r="O178" t="s">
        <v>72</v>
      </c>
      <c r="P178">
        <v>140</v>
      </c>
      <c r="Q178" t="s">
        <v>141</v>
      </c>
    </row>
    <row r="179" spans="11:17">
      <c r="K179" t="s">
        <v>51</v>
      </c>
      <c r="L179" t="s">
        <v>139</v>
      </c>
      <c r="M179" t="s">
        <v>140</v>
      </c>
      <c r="N179" t="s">
        <v>77</v>
      </c>
      <c r="O179" t="s">
        <v>73</v>
      </c>
      <c r="P179" t="s">
        <v>82</v>
      </c>
      <c r="Q179" t="s">
        <v>141</v>
      </c>
    </row>
    <row r="180" spans="11:17">
      <c r="K180" t="s">
        <v>51</v>
      </c>
      <c r="L180" t="s">
        <v>144</v>
      </c>
      <c r="M180" t="s">
        <v>145</v>
      </c>
      <c r="N180" t="s">
        <v>54</v>
      </c>
      <c r="O180" t="s">
        <v>14</v>
      </c>
      <c r="Q180" t="s">
        <v>146</v>
      </c>
    </row>
    <row r="181" spans="11:17">
      <c r="K181" t="s">
        <v>51</v>
      </c>
      <c r="L181" t="s">
        <v>144</v>
      </c>
      <c r="M181" t="s">
        <v>145</v>
      </c>
      <c r="N181" t="s">
        <v>54</v>
      </c>
      <c r="O181" t="s">
        <v>56</v>
      </c>
      <c r="Q181" t="s">
        <v>146</v>
      </c>
    </row>
    <row r="182" spans="11:17">
      <c r="K182" t="s">
        <v>51</v>
      </c>
      <c r="L182" t="s">
        <v>144</v>
      </c>
      <c r="M182" t="s">
        <v>145</v>
      </c>
      <c r="N182" t="s">
        <v>54</v>
      </c>
      <c r="O182" t="s">
        <v>57</v>
      </c>
      <c r="P182" t="s">
        <v>58</v>
      </c>
      <c r="Q182" t="s">
        <v>146</v>
      </c>
    </row>
    <row r="183" spans="11:17">
      <c r="K183" t="s">
        <v>51</v>
      </c>
      <c r="L183" t="s">
        <v>144</v>
      </c>
      <c r="M183" t="s">
        <v>145</v>
      </c>
      <c r="N183" t="s">
        <v>54</v>
      </c>
      <c r="O183" t="s">
        <v>59</v>
      </c>
      <c r="P183">
        <v>5222</v>
      </c>
      <c r="Q183" t="s">
        <v>146</v>
      </c>
    </row>
    <row r="184" spans="11:17">
      <c r="K184" t="s">
        <v>51</v>
      </c>
      <c r="L184" t="s">
        <v>144</v>
      </c>
      <c r="M184" t="s">
        <v>145</v>
      </c>
      <c r="N184" t="s">
        <v>54</v>
      </c>
      <c r="O184" t="s">
        <v>60</v>
      </c>
      <c r="P184" t="s">
        <v>61</v>
      </c>
      <c r="Q184" t="s">
        <v>146</v>
      </c>
    </row>
    <row r="185" spans="11:17">
      <c r="K185" t="s">
        <v>51</v>
      </c>
      <c r="L185" t="s">
        <v>144</v>
      </c>
      <c r="M185" t="s">
        <v>145</v>
      </c>
      <c r="N185" t="s">
        <v>54</v>
      </c>
      <c r="O185" t="s">
        <v>62</v>
      </c>
      <c r="P185" t="s">
        <v>135</v>
      </c>
      <c r="Q185" t="s">
        <v>146</v>
      </c>
    </row>
    <row r="186" spans="11:17">
      <c r="K186" t="s">
        <v>51</v>
      </c>
      <c r="L186" t="s">
        <v>144</v>
      </c>
      <c r="M186" t="s">
        <v>145</v>
      </c>
      <c r="N186" t="s">
        <v>54</v>
      </c>
      <c r="O186" t="s">
        <v>64</v>
      </c>
      <c r="P186" t="s">
        <v>147</v>
      </c>
      <c r="Q186" t="s">
        <v>146</v>
      </c>
    </row>
    <row r="187" spans="11:17">
      <c r="K187" t="s">
        <v>51</v>
      </c>
      <c r="L187" t="s">
        <v>144</v>
      </c>
      <c r="M187" t="s">
        <v>145</v>
      </c>
      <c r="N187" t="s">
        <v>54</v>
      </c>
      <c r="O187" t="s">
        <v>66</v>
      </c>
      <c r="P187" t="s">
        <v>148</v>
      </c>
      <c r="Q187" t="s">
        <v>146</v>
      </c>
    </row>
    <row r="188" spans="11:17">
      <c r="K188" t="s">
        <v>51</v>
      </c>
      <c r="L188" t="s">
        <v>144</v>
      </c>
      <c r="M188" t="s">
        <v>145</v>
      </c>
      <c r="N188" t="s">
        <v>54</v>
      </c>
      <c r="O188" t="s">
        <v>68</v>
      </c>
      <c r="P188" t="e">
        <f>-ต้องการหน้ากากอนามัย น้ำยาฆ่าเชื้อ และเจลล้างมือแอลกอฮอล์
-ต้องการข้าวสาร อาหารแห้ง</f>
        <v>#NAME?</v>
      </c>
      <c r="Q188" t="s">
        <v>146</v>
      </c>
    </row>
    <row r="189" spans="11:17">
      <c r="K189" t="s">
        <v>51</v>
      </c>
      <c r="L189" t="s">
        <v>144</v>
      </c>
      <c r="M189" t="s">
        <v>145</v>
      </c>
      <c r="N189" t="s">
        <v>54</v>
      </c>
      <c r="O189" t="s">
        <v>70</v>
      </c>
      <c r="Q189" t="s">
        <v>146</v>
      </c>
    </row>
    <row r="190" spans="11:17">
      <c r="K190" t="s">
        <v>51</v>
      </c>
      <c r="L190" t="s">
        <v>144</v>
      </c>
      <c r="M190" t="s">
        <v>145</v>
      </c>
      <c r="N190" t="s">
        <v>54</v>
      </c>
      <c r="O190" t="s">
        <v>72</v>
      </c>
      <c r="Q190" t="s">
        <v>146</v>
      </c>
    </row>
    <row r="191" spans="11:17">
      <c r="K191" t="s">
        <v>51</v>
      </c>
      <c r="L191" t="s">
        <v>144</v>
      </c>
      <c r="M191" t="s">
        <v>145</v>
      </c>
      <c r="N191" t="s">
        <v>54</v>
      </c>
      <c r="O191" t="s">
        <v>73</v>
      </c>
      <c r="P191" t="s">
        <v>74</v>
      </c>
      <c r="Q191" t="s">
        <v>146</v>
      </c>
    </row>
    <row r="192" spans="11:17">
      <c r="K192" t="s">
        <v>51</v>
      </c>
      <c r="L192" t="s">
        <v>149</v>
      </c>
      <c r="M192" t="s">
        <v>150</v>
      </c>
      <c r="N192" t="s">
        <v>77</v>
      </c>
      <c r="O192" t="s">
        <v>14</v>
      </c>
      <c r="Q192" t="s">
        <v>151</v>
      </c>
    </row>
    <row r="193" spans="11:17">
      <c r="K193" t="s">
        <v>51</v>
      </c>
      <c r="L193" t="s">
        <v>149</v>
      </c>
      <c r="M193" t="s">
        <v>150</v>
      </c>
      <c r="N193" t="s">
        <v>77</v>
      </c>
      <c r="O193" t="s">
        <v>56</v>
      </c>
      <c r="Q193" t="s">
        <v>151</v>
      </c>
    </row>
    <row r="194" spans="11:17">
      <c r="K194" t="s">
        <v>51</v>
      </c>
      <c r="L194" t="s">
        <v>149</v>
      </c>
      <c r="M194" t="s">
        <v>150</v>
      </c>
      <c r="N194" t="s">
        <v>77</v>
      </c>
      <c r="O194" t="s">
        <v>57</v>
      </c>
      <c r="P194" t="s">
        <v>58</v>
      </c>
      <c r="Q194" t="s">
        <v>151</v>
      </c>
    </row>
    <row r="195" spans="11:17">
      <c r="K195" t="s">
        <v>51</v>
      </c>
      <c r="L195" t="s">
        <v>149</v>
      </c>
      <c r="M195" t="s">
        <v>150</v>
      </c>
      <c r="N195" t="s">
        <v>77</v>
      </c>
      <c r="O195" t="s">
        <v>59</v>
      </c>
      <c r="P195">
        <v>3730</v>
      </c>
      <c r="Q195" t="s">
        <v>151</v>
      </c>
    </row>
    <row r="196" spans="11:17">
      <c r="K196" t="s">
        <v>51</v>
      </c>
      <c r="L196" t="s">
        <v>149</v>
      </c>
      <c r="M196" t="s">
        <v>150</v>
      </c>
      <c r="N196" t="s">
        <v>77</v>
      </c>
      <c r="O196" t="s">
        <v>60</v>
      </c>
      <c r="P196" t="s">
        <v>61</v>
      </c>
      <c r="Q196" t="s">
        <v>151</v>
      </c>
    </row>
    <row r="197" spans="11:17">
      <c r="K197" t="s">
        <v>51</v>
      </c>
      <c r="L197" t="s">
        <v>149</v>
      </c>
      <c r="M197" t="s">
        <v>150</v>
      </c>
      <c r="N197" t="s">
        <v>77</v>
      </c>
      <c r="O197" t="s">
        <v>62</v>
      </c>
      <c r="P197" t="s">
        <v>135</v>
      </c>
      <c r="Q197" t="s">
        <v>151</v>
      </c>
    </row>
    <row r="198" spans="11:17">
      <c r="K198" t="s">
        <v>51</v>
      </c>
      <c r="L198" t="s">
        <v>149</v>
      </c>
      <c r="M198" t="s">
        <v>150</v>
      </c>
      <c r="N198" t="s">
        <v>77</v>
      </c>
      <c r="O198" t="s">
        <v>64</v>
      </c>
      <c r="P198" t="s">
        <v>152</v>
      </c>
      <c r="Q198" t="s">
        <v>151</v>
      </c>
    </row>
    <row r="199" spans="11:17">
      <c r="K199" t="s">
        <v>51</v>
      </c>
      <c r="L199" t="s">
        <v>149</v>
      </c>
      <c r="M199" t="s">
        <v>150</v>
      </c>
      <c r="N199" t="s">
        <v>77</v>
      </c>
      <c r="O199" t="s">
        <v>66</v>
      </c>
      <c r="P199" t="s">
        <v>153</v>
      </c>
      <c r="Q199" t="s">
        <v>151</v>
      </c>
    </row>
    <row r="200" spans="11:17">
      <c r="K200" t="s">
        <v>51</v>
      </c>
      <c r="L200" t="s">
        <v>149</v>
      </c>
      <c r="M200" t="s">
        <v>150</v>
      </c>
      <c r="N200" t="s">
        <v>77</v>
      </c>
      <c r="O200" t="s">
        <v>68</v>
      </c>
      <c r="P200" t="s">
        <v>69</v>
      </c>
      <c r="Q200" t="s">
        <v>151</v>
      </c>
    </row>
    <row r="201" spans="11:17">
      <c r="K201" t="s">
        <v>51</v>
      </c>
      <c r="L201" t="s">
        <v>149</v>
      </c>
      <c r="M201" t="s">
        <v>150</v>
      </c>
      <c r="N201" t="s">
        <v>77</v>
      </c>
      <c r="O201" t="s">
        <v>70</v>
      </c>
      <c r="Q201" t="s">
        <v>151</v>
      </c>
    </row>
    <row r="202" spans="11:17">
      <c r="K202" t="s">
        <v>51</v>
      </c>
      <c r="L202" t="s">
        <v>149</v>
      </c>
      <c r="M202" t="s">
        <v>150</v>
      </c>
      <c r="N202" t="s">
        <v>77</v>
      </c>
      <c r="O202" t="s">
        <v>72</v>
      </c>
      <c r="Q202" t="s">
        <v>151</v>
      </c>
    </row>
    <row r="203" spans="11:17">
      <c r="K203" t="s">
        <v>51</v>
      </c>
      <c r="L203" t="s">
        <v>149</v>
      </c>
      <c r="M203" t="s">
        <v>150</v>
      </c>
      <c r="N203" t="s">
        <v>77</v>
      </c>
      <c r="O203" t="s">
        <v>73</v>
      </c>
      <c r="P203" t="s">
        <v>82</v>
      </c>
      <c r="Q203" t="s">
        <v>151</v>
      </c>
    </row>
    <row r="204" spans="11:17">
      <c r="K204" t="s">
        <v>51</v>
      </c>
      <c r="L204" t="s">
        <v>154</v>
      </c>
      <c r="M204" t="s">
        <v>155</v>
      </c>
      <c r="N204" t="s">
        <v>54</v>
      </c>
      <c r="O204" t="s">
        <v>14</v>
      </c>
      <c r="Q204" t="s">
        <v>156</v>
      </c>
    </row>
    <row r="205" spans="11:17">
      <c r="K205" t="s">
        <v>51</v>
      </c>
      <c r="L205" t="s">
        <v>154</v>
      </c>
      <c r="M205" t="s">
        <v>155</v>
      </c>
      <c r="N205" t="s">
        <v>54</v>
      </c>
      <c r="O205" t="s">
        <v>56</v>
      </c>
      <c r="Q205" t="s">
        <v>156</v>
      </c>
    </row>
    <row r="206" spans="11:17">
      <c r="K206" t="s">
        <v>51</v>
      </c>
      <c r="L206" t="s">
        <v>154</v>
      </c>
      <c r="M206" t="s">
        <v>155</v>
      </c>
      <c r="N206" t="s">
        <v>54</v>
      </c>
      <c r="O206" t="s">
        <v>57</v>
      </c>
      <c r="P206" t="s">
        <v>58</v>
      </c>
      <c r="Q206" t="s">
        <v>156</v>
      </c>
    </row>
    <row r="207" spans="11:17">
      <c r="K207" t="s">
        <v>51</v>
      </c>
      <c r="L207" t="s">
        <v>154</v>
      </c>
      <c r="M207" t="s">
        <v>155</v>
      </c>
      <c r="N207" t="s">
        <v>54</v>
      </c>
      <c r="O207" t="s">
        <v>59</v>
      </c>
      <c r="P207">
        <v>4290</v>
      </c>
      <c r="Q207" t="s">
        <v>156</v>
      </c>
    </row>
    <row r="208" spans="11:17">
      <c r="K208" t="s">
        <v>51</v>
      </c>
      <c r="L208" t="s">
        <v>154</v>
      </c>
      <c r="M208" t="s">
        <v>155</v>
      </c>
      <c r="N208" t="s">
        <v>54</v>
      </c>
      <c r="O208" t="s">
        <v>60</v>
      </c>
      <c r="P208" t="s">
        <v>61</v>
      </c>
      <c r="Q208" t="s">
        <v>156</v>
      </c>
    </row>
    <row r="209" spans="11:17">
      <c r="K209" t="s">
        <v>51</v>
      </c>
      <c r="L209" t="s">
        <v>154</v>
      </c>
      <c r="M209" t="s">
        <v>155</v>
      </c>
      <c r="N209" t="s">
        <v>54</v>
      </c>
      <c r="O209" t="s">
        <v>62</v>
      </c>
      <c r="P209" t="s">
        <v>135</v>
      </c>
      <c r="Q209" t="s">
        <v>156</v>
      </c>
    </row>
    <row r="210" spans="11:17">
      <c r="K210" t="s">
        <v>51</v>
      </c>
      <c r="L210" t="s">
        <v>154</v>
      </c>
      <c r="M210" t="s">
        <v>155</v>
      </c>
      <c r="N210" t="s">
        <v>54</v>
      </c>
      <c r="O210" t="s">
        <v>64</v>
      </c>
      <c r="P210" t="s">
        <v>157</v>
      </c>
      <c r="Q210" t="s">
        <v>156</v>
      </c>
    </row>
    <row r="211" spans="11:17">
      <c r="K211" t="s">
        <v>51</v>
      </c>
      <c r="L211" t="s">
        <v>154</v>
      </c>
      <c r="M211" t="s">
        <v>155</v>
      </c>
      <c r="N211" t="s">
        <v>54</v>
      </c>
      <c r="O211" t="s">
        <v>66</v>
      </c>
      <c r="P211" t="s">
        <v>158</v>
      </c>
      <c r="Q211" t="s">
        <v>156</v>
      </c>
    </row>
    <row r="212" spans="11:17">
      <c r="K212" t="s">
        <v>51</v>
      </c>
      <c r="L212" t="s">
        <v>154</v>
      </c>
      <c r="M212" t="s">
        <v>155</v>
      </c>
      <c r="N212" t="s">
        <v>54</v>
      </c>
      <c r="O212" t="s">
        <v>68</v>
      </c>
      <c r="P212" t="s">
        <v>159</v>
      </c>
      <c r="Q212" t="s">
        <v>156</v>
      </c>
    </row>
    <row r="213" spans="11:17">
      <c r="K213" t="s">
        <v>51</v>
      </c>
      <c r="L213" t="s">
        <v>154</v>
      </c>
      <c r="M213" t="s">
        <v>155</v>
      </c>
      <c r="N213" t="s">
        <v>54</v>
      </c>
      <c r="O213" t="s">
        <v>70</v>
      </c>
      <c r="P213" t="s">
        <v>131</v>
      </c>
      <c r="Q213" t="s">
        <v>156</v>
      </c>
    </row>
    <row r="214" spans="11:17">
      <c r="K214" t="s">
        <v>51</v>
      </c>
      <c r="L214" t="s">
        <v>154</v>
      </c>
      <c r="M214" t="s">
        <v>155</v>
      </c>
      <c r="N214" t="s">
        <v>54</v>
      </c>
      <c r="O214" t="s">
        <v>72</v>
      </c>
      <c r="P214">
        <v>115</v>
      </c>
      <c r="Q214" t="s">
        <v>156</v>
      </c>
    </row>
    <row r="215" spans="11:17">
      <c r="K215" t="s">
        <v>51</v>
      </c>
      <c r="L215" t="s">
        <v>154</v>
      </c>
      <c r="M215" t="s">
        <v>155</v>
      </c>
      <c r="N215" t="s">
        <v>54</v>
      </c>
      <c r="O215" t="s">
        <v>73</v>
      </c>
      <c r="P215" t="s">
        <v>74</v>
      </c>
      <c r="Q215" t="s">
        <v>156</v>
      </c>
    </row>
    <row r="216" spans="11:17">
      <c r="K216" t="s">
        <v>51</v>
      </c>
      <c r="L216" t="s">
        <v>160</v>
      </c>
      <c r="M216" t="s">
        <v>161</v>
      </c>
      <c r="N216" t="s">
        <v>77</v>
      </c>
      <c r="O216" t="s">
        <v>14</v>
      </c>
      <c r="Q216" t="s">
        <v>162</v>
      </c>
    </row>
    <row r="217" spans="11:17">
      <c r="K217" t="s">
        <v>51</v>
      </c>
      <c r="L217" t="s">
        <v>160</v>
      </c>
      <c r="M217" t="s">
        <v>161</v>
      </c>
      <c r="N217" t="s">
        <v>77</v>
      </c>
      <c r="O217" t="s">
        <v>56</v>
      </c>
      <c r="Q217" t="s">
        <v>162</v>
      </c>
    </row>
    <row r="218" spans="11:17">
      <c r="K218" t="s">
        <v>51</v>
      </c>
      <c r="L218" t="s">
        <v>160</v>
      </c>
      <c r="M218" t="s">
        <v>161</v>
      </c>
      <c r="N218" t="s">
        <v>77</v>
      </c>
      <c r="O218" t="s">
        <v>57</v>
      </c>
      <c r="P218" t="s">
        <v>58</v>
      </c>
      <c r="Q218" t="s">
        <v>162</v>
      </c>
    </row>
    <row r="219" spans="11:17">
      <c r="K219" t="s">
        <v>51</v>
      </c>
      <c r="L219" t="s">
        <v>160</v>
      </c>
      <c r="M219" t="s">
        <v>161</v>
      </c>
      <c r="N219" t="s">
        <v>77</v>
      </c>
      <c r="O219" t="s">
        <v>59</v>
      </c>
      <c r="P219">
        <v>3077</v>
      </c>
      <c r="Q219" t="s">
        <v>162</v>
      </c>
    </row>
    <row r="220" spans="11:17">
      <c r="K220" t="s">
        <v>51</v>
      </c>
      <c r="L220" t="s">
        <v>160</v>
      </c>
      <c r="M220" t="s">
        <v>161</v>
      </c>
      <c r="N220" t="s">
        <v>77</v>
      </c>
      <c r="O220" t="s">
        <v>60</v>
      </c>
      <c r="P220" t="s">
        <v>61</v>
      </c>
      <c r="Q220" t="s">
        <v>162</v>
      </c>
    </row>
    <row r="221" spans="11:17">
      <c r="K221" t="s">
        <v>51</v>
      </c>
      <c r="L221" t="s">
        <v>160</v>
      </c>
      <c r="M221" t="s">
        <v>161</v>
      </c>
      <c r="N221" t="s">
        <v>77</v>
      </c>
      <c r="O221" t="s">
        <v>62</v>
      </c>
      <c r="P221" t="s">
        <v>63</v>
      </c>
      <c r="Q221" t="s">
        <v>162</v>
      </c>
    </row>
    <row r="222" spans="11:17">
      <c r="K222" t="s">
        <v>51</v>
      </c>
      <c r="L222" t="s">
        <v>160</v>
      </c>
      <c r="M222" t="s">
        <v>161</v>
      </c>
      <c r="N222" t="s">
        <v>77</v>
      </c>
      <c r="O222" t="s">
        <v>64</v>
      </c>
      <c r="P222" t="s">
        <v>163</v>
      </c>
      <c r="Q222" t="s">
        <v>162</v>
      </c>
    </row>
    <row r="223" spans="11:17">
      <c r="K223" t="s">
        <v>51</v>
      </c>
      <c r="L223" t="s">
        <v>160</v>
      </c>
      <c r="M223" t="s">
        <v>161</v>
      </c>
      <c r="N223" t="s">
        <v>77</v>
      </c>
      <c r="O223" t="s">
        <v>66</v>
      </c>
      <c r="P223" t="s">
        <v>164</v>
      </c>
      <c r="Q223" t="s">
        <v>162</v>
      </c>
    </row>
    <row r="224" spans="11:17">
      <c r="K224" t="s">
        <v>51</v>
      </c>
      <c r="L224" t="s">
        <v>160</v>
      </c>
      <c r="M224" t="s">
        <v>161</v>
      </c>
      <c r="N224" t="s">
        <v>77</v>
      </c>
      <c r="O224" t="s">
        <v>68</v>
      </c>
      <c r="P224" t="e">
        <f>-ต้องการหน้ากากอนามัย น้ำยาฆ่าเชื้อ และเจลล้างมือแอลกอฮอล์
-ต้องการข้าวสาร อาหารแห้ง</f>
        <v>#NAME?</v>
      </c>
      <c r="Q224" t="s">
        <v>162</v>
      </c>
    </row>
    <row r="225" spans="11:17">
      <c r="K225" t="s">
        <v>51</v>
      </c>
      <c r="L225" t="s">
        <v>160</v>
      </c>
      <c r="M225" t="s">
        <v>161</v>
      </c>
      <c r="N225" t="s">
        <v>77</v>
      </c>
      <c r="O225" t="s">
        <v>70</v>
      </c>
      <c r="P225" t="s">
        <v>71</v>
      </c>
      <c r="Q225" t="s">
        <v>162</v>
      </c>
    </row>
    <row r="226" spans="11:17">
      <c r="K226" t="s">
        <v>51</v>
      </c>
      <c r="L226" t="s">
        <v>160</v>
      </c>
      <c r="M226" t="s">
        <v>161</v>
      </c>
      <c r="N226" t="s">
        <v>77</v>
      </c>
      <c r="O226" t="s">
        <v>72</v>
      </c>
      <c r="P226">
        <v>48</v>
      </c>
      <c r="Q226" t="s">
        <v>162</v>
      </c>
    </row>
    <row r="227" spans="11:17">
      <c r="K227" t="s">
        <v>51</v>
      </c>
      <c r="L227" t="s">
        <v>160</v>
      </c>
      <c r="M227" t="s">
        <v>161</v>
      </c>
      <c r="N227" t="s">
        <v>77</v>
      </c>
      <c r="O227" t="s">
        <v>73</v>
      </c>
      <c r="P227" t="s">
        <v>82</v>
      </c>
      <c r="Q227" t="s">
        <v>162</v>
      </c>
    </row>
    <row r="228" spans="11:17">
      <c r="K228" t="s">
        <v>51</v>
      </c>
      <c r="L228" t="s">
        <v>165</v>
      </c>
      <c r="M228" t="s">
        <v>166</v>
      </c>
      <c r="N228" t="s">
        <v>77</v>
      </c>
      <c r="O228" t="s">
        <v>14</v>
      </c>
      <c r="Q228" t="s">
        <v>167</v>
      </c>
    </row>
    <row r="229" spans="11:17">
      <c r="K229" t="s">
        <v>51</v>
      </c>
      <c r="L229" t="s">
        <v>165</v>
      </c>
      <c r="M229" t="s">
        <v>166</v>
      </c>
      <c r="N229" t="s">
        <v>77</v>
      </c>
      <c r="O229" t="s">
        <v>56</v>
      </c>
      <c r="Q229" t="s">
        <v>167</v>
      </c>
    </row>
    <row r="230" spans="11:17">
      <c r="K230" t="s">
        <v>51</v>
      </c>
      <c r="L230" t="s">
        <v>165</v>
      </c>
      <c r="M230" t="s">
        <v>166</v>
      </c>
      <c r="N230" t="s">
        <v>77</v>
      </c>
      <c r="O230" t="s">
        <v>57</v>
      </c>
      <c r="P230" t="s">
        <v>168</v>
      </c>
      <c r="Q230" t="s">
        <v>167</v>
      </c>
    </row>
    <row r="231" spans="11:17">
      <c r="K231" t="s">
        <v>51</v>
      </c>
      <c r="L231" t="s">
        <v>165</v>
      </c>
      <c r="M231" t="s">
        <v>166</v>
      </c>
      <c r="N231" t="s">
        <v>77</v>
      </c>
      <c r="O231" t="s">
        <v>59</v>
      </c>
      <c r="P231">
        <v>2663</v>
      </c>
      <c r="Q231" t="s">
        <v>167</v>
      </c>
    </row>
    <row r="232" spans="11:17">
      <c r="K232" t="s">
        <v>51</v>
      </c>
      <c r="L232" t="s">
        <v>165</v>
      </c>
      <c r="M232" t="s">
        <v>166</v>
      </c>
      <c r="N232" t="s">
        <v>77</v>
      </c>
      <c r="O232" t="s">
        <v>60</v>
      </c>
      <c r="P232" t="s">
        <v>169</v>
      </c>
      <c r="Q232" t="s">
        <v>167</v>
      </c>
    </row>
    <row r="233" spans="11:17">
      <c r="K233" t="s">
        <v>51</v>
      </c>
      <c r="L233" t="s">
        <v>165</v>
      </c>
      <c r="M233" t="s">
        <v>166</v>
      </c>
      <c r="N233" t="s">
        <v>77</v>
      </c>
      <c r="O233" t="s">
        <v>62</v>
      </c>
      <c r="P233" t="s">
        <v>170</v>
      </c>
      <c r="Q233" t="s">
        <v>167</v>
      </c>
    </row>
    <row r="234" spans="11:17">
      <c r="K234" t="s">
        <v>51</v>
      </c>
      <c r="L234" t="s">
        <v>165</v>
      </c>
      <c r="M234" t="s">
        <v>166</v>
      </c>
      <c r="N234" t="s">
        <v>77</v>
      </c>
      <c r="O234" t="s">
        <v>64</v>
      </c>
      <c r="P234" t="s">
        <v>171</v>
      </c>
      <c r="Q234" t="s">
        <v>167</v>
      </c>
    </row>
    <row r="235" spans="11:17">
      <c r="K235" t="s">
        <v>51</v>
      </c>
      <c r="L235" t="s">
        <v>165</v>
      </c>
      <c r="M235" t="s">
        <v>166</v>
      </c>
      <c r="N235" t="s">
        <v>77</v>
      </c>
      <c r="O235" t="s">
        <v>66</v>
      </c>
      <c r="P235" t="s">
        <v>172</v>
      </c>
      <c r="Q235" t="s">
        <v>167</v>
      </c>
    </row>
    <row r="236" spans="11:17">
      <c r="K236" t="s">
        <v>51</v>
      </c>
      <c r="L236" t="s">
        <v>165</v>
      </c>
      <c r="M236" t="s">
        <v>166</v>
      </c>
      <c r="N236" t="s">
        <v>77</v>
      </c>
      <c r="O236" t="s">
        <v>68</v>
      </c>
      <c r="P236" t="e">
        <f>-ต้องการเจลล้างมือ หน้ากากอนามัย และน้ำยาฆ่าเชื้อ
-ต้องการอาหารแห้ง</f>
        <v>#NAME?</v>
      </c>
      <c r="Q236" t="s">
        <v>167</v>
      </c>
    </row>
    <row r="237" spans="11:17">
      <c r="K237" t="s">
        <v>51</v>
      </c>
      <c r="L237" t="s">
        <v>165</v>
      </c>
      <c r="M237" t="s">
        <v>166</v>
      </c>
      <c r="N237" t="s">
        <v>77</v>
      </c>
      <c r="O237" t="s">
        <v>70</v>
      </c>
      <c r="P237" t="s">
        <v>71</v>
      </c>
      <c r="Q237" t="s">
        <v>167</v>
      </c>
    </row>
    <row r="238" spans="11:17">
      <c r="K238" t="s">
        <v>51</v>
      </c>
      <c r="L238" t="s">
        <v>165</v>
      </c>
      <c r="M238" t="s">
        <v>166</v>
      </c>
      <c r="N238" t="s">
        <v>77</v>
      </c>
      <c r="O238" t="s">
        <v>72</v>
      </c>
      <c r="P238">
        <v>66</v>
      </c>
      <c r="Q238" t="s">
        <v>167</v>
      </c>
    </row>
    <row r="239" spans="11:17">
      <c r="K239" t="s">
        <v>51</v>
      </c>
      <c r="L239" t="s">
        <v>165</v>
      </c>
      <c r="M239" t="s">
        <v>166</v>
      </c>
      <c r="N239" t="s">
        <v>77</v>
      </c>
      <c r="O239" t="s">
        <v>73</v>
      </c>
      <c r="P239" t="s">
        <v>82</v>
      </c>
      <c r="Q239" t="s">
        <v>167</v>
      </c>
    </row>
    <row r="240" spans="11:17">
      <c r="K240" t="s">
        <v>51</v>
      </c>
      <c r="L240" t="s">
        <v>173</v>
      </c>
      <c r="M240" t="s">
        <v>174</v>
      </c>
      <c r="N240" t="s">
        <v>54</v>
      </c>
      <c r="O240" t="s">
        <v>14</v>
      </c>
      <c r="Q240" t="s">
        <v>175</v>
      </c>
    </row>
    <row r="241" spans="11:17">
      <c r="K241" t="s">
        <v>51</v>
      </c>
      <c r="L241" t="s">
        <v>173</v>
      </c>
      <c r="M241" t="s">
        <v>174</v>
      </c>
      <c r="N241" t="s">
        <v>54</v>
      </c>
      <c r="O241" t="s">
        <v>56</v>
      </c>
      <c r="Q241" t="s">
        <v>175</v>
      </c>
    </row>
    <row r="242" spans="11:17">
      <c r="K242" t="s">
        <v>51</v>
      </c>
      <c r="L242" t="s">
        <v>173</v>
      </c>
      <c r="M242" t="s">
        <v>174</v>
      </c>
      <c r="N242" t="s">
        <v>54</v>
      </c>
      <c r="O242" t="s">
        <v>57</v>
      </c>
      <c r="P242" t="s">
        <v>168</v>
      </c>
      <c r="Q242" t="s">
        <v>175</v>
      </c>
    </row>
    <row r="243" spans="11:17">
      <c r="K243" t="s">
        <v>51</v>
      </c>
      <c r="L243" t="s">
        <v>173</v>
      </c>
      <c r="M243" t="s">
        <v>174</v>
      </c>
      <c r="N243" t="s">
        <v>54</v>
      </c>
      <c r="O243" t="s">
        <v>59</v>
      </c>
      <c r="P243">
        <v>4655</v>
      </c>
      <c r="Q243" t="s">
        <v>175</v>
      </c>
    </row>
    <row r="244" spans="11:17">
      <c r="K244" t="s">
        <v>51</v>
      </c>
      <c r="L244" t="s">
        <v>173</v>
      </c>
      <c r="M244" t="s">
        <v>174</v>
      </c>
      <c r="N244" t="s">
        <v>54</v>
      </c>
      <c r="O244" t="s">
        <v>60</v>
      </c>
      <c r="P244" t="s">
        <v>169</v>
      </c>
      <c r="Q244" t="s">
        <v>175</v>
      </c>
    </row>
    <row r="245" spans="11:17">
      <c r="K245" t="s">
        <v>51</v>
      </c>
      <c r="L245" t="s">
        <v>173</v>
      </c>
      <c r="M245" t="s">
        <v>174</v>
      </c>
      <c r="N245" t="s">
        <v>54</v>
      </c>
      <c r="O245" t="s">
        <v>62</v>
      </c>
      <c r="P245" t="s">
        <v>176</v>
      </c>
      <c r="Q245" t="s">
        <v>175</v>
      </c>
    </row>
    <row r="246" spans="11:17">
      <c r="K246" t="s">
        <v>51</v>
      </c>
      <c r="L246" t="s">
        <v>173</v>
      </c>
      <c r="M246" t="s">
        <v>174</v>
      </c>
      <c r="N246" t="s">
        <v>54</v>
      </c>
      <c r="O246" t="s">
        <v>64</v>
      </c>
      <c r="P246" t="s">
        <v>177</v>
      </c>
      <c r="Q246" t="s">
        <v>175</v>
      </c>
    </row>
    <row r="247" spans="11:17">
      <c r="K247" t="s">
        <v>51</v>
      </c>
      <c r="L247" t="s">
        <v>173</v>
      </c>
      <c r="M247" t="s">
        <v>174</v>
      </c>
      <c r="N247" t="s">
        <v>54</v>
      </c>
      <c r="O247" t="s">
        <v>66</v>
      </c>
      <c r="P247" t="s">
        <v>178</v>
      </c>
      <c r="Q247" t="s">
        <v>175</v>
      </c>
    </row>
    <row r="248" spans="11:17">
      <c r="K248" t="s">
        <v>51</v>
      </c>
      <c r="L248" t="s">
        <v>173</v>
      </c>
      <c r="M248" t="s">
        <v>174</v>
      </c>
      <c r="N248" t="s">
        <v>54</v>
      </c>
      <c r="O248" t="s">
        <v>68</v>
      </c>
      <c r="P248" t="e">
        <f>-ต้องการเจลล้างมือและหน้ากากอนามัย
-ต้องการอาหารแห้ง</f>
        <v>#NAME?</v>
      </c>
      <c r="Q248" t="s">
        <v>175</v>
      </c>
    </row>
    <row r="249" spans="11:17">
      <c r="K249" t="s">
        <v>51</v>
      </c>
      <c r="L249" t="s">
        <v>173</v>
      </c>
      <c r="M249" t="s">
        <v>174</v>
      </c>
      <c r="N249" t="s">
        <v>54</v>
      </c>
      <c r="O249" t="s">
        <v>70</v>
      </c>
      <c r="Q249" t="s">
        <v>175</v>
      </c>
    </row>
    <row r="250" spans="11:17">
      <c r="K250" t="s">
        <v>51</v>
      </c>
      <c r="L250" t="s">
        <v>173</v>
      </c>
      <c r="M250" t="s">
        <v>174</v>
      </c>
      <c r="N250" t="s">
        <v>54</v>
      </c>
      <c r="O250" t="s">
        <v>72</v>
      </c>
      <c r="Q250" t="s">
        <v>175</v>
      </c>
    </row>
    <row r="251" spans="11:17">
      <c r="K251" t="s">
        <v>51</v>
      </c>
      <c r="L251" t="s">
        <v>173</v>
      </c>
      <c r="M251" t="s">
        <v>174</v>
      </c>
      <c r="N251" t="s">
        <v>54</v>
      </c>
      <c r="O251" t="s">
        <v>73</v>
      </c>
      <c r="P251" t="s">
        <v>74</v>
      </c>
      <c r="Q251" t="s">
        <v>175</v>
      </c>
    </row>
    <row r="252" spans="11:17">
      <c r="K252" t="s">
        <v>51</v>
      </c>
      <c r="L252" t="s">
        <v>179</v>
      </c>
      <c r="M252" t="s">
        <v>180</v>
      </c>
      <c r="N252" t="s">
        <v>54</v>
      </c>
      <c r="O252" t="s">
        <v>14</v>
      </c>
      <c r="Q252" t="s">
        <v>181</v>
      </c>
    </row>
    <row r="253" spans="11:17">
      <c r="K253" t="s">
        <v>51</v>
      </c>
      <c r="L253" t="s">
        <v>179</v>
      </c>
      <c r="M253" t="s">
        <v>180</v>
      </c>
      <c r="N253" t="s">
        <v>54</v>
      </c>
      <c r="O253" t="s">
        <v>56</v>
      </c>
      <c r="Q253" t="s">
        <v>181</v>
      </c>
    </row>
    <row r="254" spans="11:17">
      <c r="K254" t="s">
        <v>51</v>
      </c>
      <c r="L254" t="s">
        <v>179</v>
      </c>
      <c r="M254" t="s">
        <v>180</v>
      </c>
      <c r="N254" t="s">
        <v>54</v>
      </c>
      <c r="O254" t="s">
        <v>57</v>
      </c>
      <c r="P254" t="s">
        <v>168</v>
      </c>
      <c r="Q254" t="s">
        <v>181</v>
      </c>
    </row>
    <row r="255" spans="11:17">
      <c r="K255" t="s">
        <v>51</v>
      </c>
      <c r="L255" t="s">
        <v>179</v>
      </c>
      <c r="M255" t="s">
        <v>180</v>
      </c>
      <c r="N255" t="s">
        <v>54</v>
      </c>
      <c r="O255" t="s">
        <v>59</v>
      </c>
      <c r="P255">
        <v>4834</v>
      </c>
      <c r="Q255" t="s">
        <v>181</v>
      </c>
    </row>
    <row r="256" spans="11:17">
      <c r="K256" t="s">
        <v>51</v>
      </c>
      <c r="L256" t="s">
        <v>179</v>
      </c>
      <c r="M256" t="s">
        <v>180</v>
      </c>
      <c r="N256" t="s">
        <v>54</v>
      </c>
      <c r="O256" t="s">
        <v>60</v>
      </c>
      <c r="P256" t="s">
        <v>169</v>
      </c>
      <c r="Q256" t="s">
        <v>181</v>
      </c>
    </row>
    <row r="257" spans="11:17">
      <c r="K257" t="s">
        <v>51</v>
      </c>
      <c r="L257" t="s">
        <v>179</v>
      </c>
      <c r="M257" t="s">
        <v>180</v>
      </c>
      <c r="N257" t="s">
        <v>54</v>
      </c>
      <c r="O257" t="s">
        <v>62</v>
      </c>
      <c r="P257" t="s">
        <v>176</v>
      </c>
      <c r="Q257" t="s">
        <v>181</v>
      </c>
    </row>
    <row r="258" spans="11:17">
      <c r="K258" t="s">
        <v>51</v>
      </c>
      <c r="L258" t="s">
        <v>179</v>
      </c>
      <c r="M258" t="s">
        <v>180</v>
      </c>
      <c r="N258" t="s">
        <v>54</v>
      </c>
      <c r="O258" t="s">
        <v>64</v>
      </c>
      <c r="P258" t="s">
        <v>182</v>
      </c>
      <c r="Q258" t="s">
        <v>181</v>
      </c>
    </row>
    <row r="259" spans="11:17">
      <c r="K259" t="s">
        <v>51</v>
      </c>
      <c r="L259" t="s">
        <v>179</v>
      </c>
      <c r="M259" t="s">
        <v>180</v>
      </c>
      <c r="N259" t="s">
        <v>54</v>
      </c>
      <c r="O259" t="s">
        <v>66</v>
      </c>
      <c r="P259" t="s">
        <v>183</v>
      </c>
      <c r="Q259" t="s">
        <v>181</v>
      </c>
    </row>
    <row r="260" spans="11:17">
      <c r="K260" t="s">
        <v>51</v>
      </c>
      <c r="L260" t="s">
        <v>179</v>
      </c>
      <c r="M260" t="s">
        <v>180</v>
      </c>
      <c r="N260" t="s">
        <v>54</v>
      </c>
      <c r="O260" t="s">
        <v>68</v>
      </c>
      <c r="P260" t="e">
        <f>-ต้องการเจลล้างมือและน้ำยาฆ่าเชื้อ
-ต้องการอาหารแห้ง</f>
        <v>#NAME?</v>
      </c>
      <c r="Q260" t="s">
        <v>181</v>
      </c>
    </row>
    <row r="261" spans="11:17">
      <c r="K261" t="s">
        <v>51</v>
      </c>
      <c r="L261" t="s">
        <v>179</v>
      </c>
      <c r="M261" t="s">
        <v>180</v>
      </c>
      <c r="N261" t="s">
        <v>54</v>
      </c>
      <c r="O261" t="s">
        <v>70</v>
      </c>
      <c r="P261" t="s">
        <v>71</v>
      </c>
      <c r="Q261" t="s">
        <v>181</v>
      </c>
    </row>
    <row r="262" spans="11:17">
      <c r="K262" t="s">
        <v>51</v>
      </c>
      <c r="L262" t="s">
        <v>179</v>
      </c>
      <c r="M262" t="s">
        <v>180</v>
      </c>
      <c r="N262" t="s">
        <v>54</v>
      </c>
      <c r="O262" t="s">
        <v>72</v>
      </c>
      <c r="P262">
        <v>52</v>
      </c>
      <c r="Q262" t="s">
        <v>181</v>
      </c>
    </row>
    <row r="263" spans="11:17">
      <c r="K263" t="s">
        <v>51</v>
      </c>
      <c r="L263" t="s">
        <v>179</v>
      </c>
      <c r="M263" t="s">
        <v>180</v>
      </c>
      <c r="N263" t="s">
        <v>54</v>
      </c>
      <c r="O263" t="s">
        <v>73</v>
      </c>
      <c r="P263" t="s">
        <v>74</v>
      </c>
      <c r="Q263" t="s">
        <v>181</v>
      </c>
    </row>
    <row r="264" spans="11:17">
      <c r="K264" t="s">
        <v>51</v>
      </c>
      <c r="L264" t="s">
        <v>184</v>
      </c>
      <c r="M264" t="s">
        <v>185</v>
      </c>
      <c r="N264" t="s">
        <v>54</v>
      </c>
      <c r="O264" t="s">
        <v>14</v>
      </c>
      <c r="Q264" t="s">
        <v>186</v>
      </c>
    </row>
    <row r="265" spans="11:17">
      <c r="K265" t="s">
        <v>51</v>
      </c>
      <c r="L265" t="s">
        <v>184</v>
      </c>
      <c r="M265" t="s">
        <v>185</v>
      </c>
      <c r="N265" t="s">
        <v>54</v>
      </c>
      <c r="O265" t="s">
        <v>56</v>
      </c>
      <c r="Q265" t="s">
        <v>186</v>
      </c>
    </row>
    <row r="266" spans="11:17">
      <c r="K266" t="s">
        <v>51</v>
      </c>
      <c r="L266" t="s">
        <v>184</v>
      </c>
      <c r="M266" t="s">
        <v>185</v>
      </c>
      <c r="N266" t="s">
        <v>54</v>
      </c>
      <c r="O266" t="s">
        <v>57</v>
      </c>
      <c r="P266" t="s">
        <v>168</v>
      </c>
      <c r="Q266" t="s">
        <v>186</v>
      </c>
    </row>
    <row r="267" spans="11:17">
      <c r="K267" t="s">
        <v>51</v>
      </c>
      <c r="L267" t="s">
        <v>184</v>
      </c>
      <c r="M267" t="s">
        <v>185</v>
      </c>
      <c r="N267" t="s">
        <v>54</v>
      </c>
      <c r="O267" t="s">
        <v>59</v>
      </c>
      <c r="P267">
        <v>4295</v>
      </c>
      <c r="Q267" t="s">
        <v>186</v>
      </c>
    </row>
    <row r="268" spans="11:17">
      <c r="K268" t="s">
        <v>51</v>
      </c>
      <c r="L268" t="s">
        <v>184</v>
      </c>
      <c r="M268" t="s">
        <v>185</v>
      </c>
      <c r="N268" t="s">
        <v>54</v>
      </c>
      <c r="O268" t="s">
        <v>60</v>
      </c>
      <c r="P268" t="s">
        <v>169</v>
      </c>
      <c r="Q268" t="s">
        <v>186</v>
      </c>
    </row>
    <row r="269" spans="11:17">
      <c r="K269" t="s">
        <v>51</v>
      </c>
      <c r="L269" t="s">
        <v>184</v>
      </c>
      <c r="M269" t="s">
        <v>185</v>
      </c>
      <c r="N269" t="s">
        <v>54</v>
      </c>
      <c r="O269" t="s">
        <v>62</v>
      </c>
      <c r="P269" t="s">
        <v>176</v>
      </c>
      <c r="Q269" t="s">
        <v>186</v>
      </c>
    </row>
    <row r="270" spans="11:17">
      <c r="K270" t="s">
        <v>51</v>
      </c>
      <c r="L270" t="s">
        <v>184</v>
      </c>
      <c r="M270" t="s">
        <v>185</v>
      </c>
      <c r="N270" t="s">
        <v>54</v>
      </c>
      <c r="O270" t="s">
        <v>64</v>
      </c>
      <c r="P270" t="s">
        <v>187</v>
      </c>
      <c r="Q270" t="s">
        <v>186</v>
      </c>
    </row>
    <row r="271" spans="11:17">
      <c r="K271" t="s">
        <v>51</v>
      </c>
      <c r="L271" t="s">
        <v>184</v>
      </c>
      <c r="M271" t="s">
        <v>185</v>
      </c>
      <c r="N271" t="s">
        <v>54</v>
      </c>
      <c r="O271" t="s">
        <v>66</v>
      </c>
      <c r="P271" t="s">
        <v>188</v>
      </c>
      <c r="Q271" t="s">
        <v>186</v>
      </c>
    </row>
    <row r="272" spans="11:17">
      <c r="K272" t="s">
        <v>51</v>
      </c>
      <c r="L272" t="s">
        <v>184</v>
      </c>
      <c r="M272" t="s">
        <v>185</v>
      </c>
      <c r="N272" t="s">
        <v>54</v>
      </c>
      <c r="O272" t="s">
        <v>68</v>
      </c>
      <c r="P272" t="e">
        <f>-ต้องการเจลล้างมือและน้ำยาฆ่าเชื้อ
-ต้องการอาหารจำพวกไข่ นม ข้าวสาร น้ำดื่ม</f>
        <v>#NAME?</v>
      </c>
      <c r="Q272" t="s">
        <v>186</v>
      </c>
    </row>
    <row r="273" spans="11:17">
      <c r="K273" t="s">
        <v>51</v>
      </c>
      <c r="L273" t="s">
        <v>184</v>
      </c>
      <c r="M273" t="s">
        <v>185</v>
      </c>
      <c r="N273" t="s">
        <v>54</v>
      </c>
      <c r="O273" t="s">
        <v>70</v>
      </c>
      <c r="Q273" t="s">
        <v>186</v>
      </c>
    </row>
    <row r="274" spans="11:17">
      <c r="K274" t="s">
        <v>51</v>
      </c>
      <c r="L274" t="s">
        <v>184</v>
      </c>
      <c r="M274" t="s">
        <v>185</v>
      </c>
      <c r="N274" t="s">
        <v>54</v>
      </c>
      <c r="O274" t="s">
        <v>72</v>
      </c>
      <c r="Q274" t="s">
        <v>186</v>
      </c>
    </row>
    <row r="275" spans="11:17">
      <c r="K275" t="s">
        <v>51</v>
      </c>
      <c r="L275" t="s">
        <v>184</v>
      </c>
      <c r="M275" t="s">
        <v>185</v>
      </c>
      <c r="N275" t="s">
        <v>54</v>
      </c>
      <c r="O275" t="s">
        <v>73</v>
      </c>
      <c r="P275" t="s">
        <v>74</v>
      </c>
      <c r="Q275" t="s">
        <v>186</v>
      </c>
    </row>
    <row r="276" spans="11:17">
      <c r="K276" t="s">
        <v>51</v>
      </c>
      <c r="L276" t="s">
        <v>189</v>
      </c>
      <c r="M276" t="s">
        <v>190</v>
      </c>
      <c r="N276" t="s">
        <v>77</v>
      </c>
      <c r="O276" t="s">
        <v>14</v>
      </c>
      <c r="Q276" t="s">
        <v>191</v>
      </c>
    </row>
    <row r="277" spans="11:17">
      <c r="K277" t="s">
        <v>51</v>
      </c>
      <c r="L277" t="s">
        <v>189</v>
      </c>
      <c r="M277" t="s">
        <v>190</v>
      </c>
      <c r="N277" t="s">
        <v>77</v>
      </c>
      <c r="O277" t="s">
        <v>56</v>
      </c>
      <c r="Q277" t="s">
        <v>191</v>
      </c>
    </row>
    <row r="278" spans="11:17">
      <c r="K278" t="s">
        <v>51</v>
      </c>
      <c r="L278" t="s">
        <v>189</v>
      </c>
      <c r="M278" t="s">
        <v>190</v>
      </c>
      <c r="N278" t="s">
        <v>77</v>
      </c>
      <c r="O278" t="s">
        <v>57</v>
      </c>
      <c r="P278" t="s">
        <v>168</v>
      </c>
      <c r="Q278" t="s">
        <v>191</v>
      </c>
    </row>
    <row r="279" spans="11:17">
      <c r="K279" t="s">
        <v>51</v>
      </c>
      <c r="L279" t="s">
        <v>189</v>
      </c>
      <c r="M279" t="s">
        <v>190</v>
      </c>
      <c r="N279" t="s">
        <v>77</v>
      </c>
      <c r="O279" t="s">
        <v>59</v>
      </c>
      <c r="P279">
        <v>3863</v>
      </c>
      <c r="Q279" t="s">
        <v>191</v>
      </c>
    </row>
    <row r="280" spans="11:17">
      <c r="K280" t="s">
        <v>51</v>
      </c>
      <c r="L280" t="s">
        <v>189</v>
      </c>
      <c r="M280" t="s">
        <v>190</v>
      </c>
      <c r="N280" t="s">
        <v>77</v>
      </c>
      <c r="O280" t="s">
        <v>60</v>
      </c>
      <c r="P280" t="s">
        <v>169</v>
      </c>
      <c r="Q280" t="s">
        <v>191</v>
      </c>
    </row>
    <row r="281" spans="11:17">
      <c r="K281" t="s">
        <v>51</v>
      </c>
      <c r="L281" t="s">
        <v>189</v>
      </c>
      <c r="M281" t="s">
        <v>190</v>
      </c>
      <c r="N281" t="s">
        <v>77</v>
      </c>
      <c r="O281" t="s">
        <v>62</v>
      </c>
      <c r="P281" t="s">
        <v>176</v>
      </c>
      <c r="Q281" t="s">
        <v>191</v>
      </c>
    </row>
    <row r="282" spans="11:17">
      <c r="K282" t="s">
        <v>51</v>
      </c>
      <c r="L282" t="s">
        <v>189</v>
      </c>
      <c r="M282" t="s">
        <v>190</v>
      </c>
      <c r="N282" t="s">
        <v>77</v>
      </c>
      <c r="O282" t="s">
        <v>64</v>
      </c>
      <c r="P282" t="s">
        <v>192</v>
      </c>
      <c r="Q282" t="s">
        <v>191</v>
      </c>
    </row>
    <row r="283" spans="11:17">
      <c r="K283" t="s">
        <v>51</v>
      </c>
      <c r="L283" t="s">
        <v>189</v>
      </c>
      <c r="M283" t="s">
        <v>190</v>
      </c>
      <c r="N283" t="s">
        <v>77</v>
      </c>
      <c r="O283" t="s">
        <v>66</v>
      </c>
      <c r="P283" t="s">
        <v>193</v>
      </c>
      <c r="Q283" t="s">
        <v>191</v>
      </c>
    </row>
    <row r="284" spans="11:17">
      <c r="K284" t="s">
        <v>51</v>
      </c>
      <c r="L284" t="s">
        <v>189</v>
      </c>
      <c r="M284" t="s">
        <v>190</v>
      </c>
      <c r="N284" t="s">
        <v>77</v>
      </c>
      <c r="O284" t="s">
        <v>68</v>
      </c>
      <c r="P284" t="e">
        <f>-ต้องการเจลล้างมือและหน้ากากอนามัย
-ต้องการอาหารแห้ง</f>
        <v>#NAME?</v>
      </c>
      <c r="Q284" t="s">
        <v>191</v>
      </c>
    </row>
    <row r="285" spans="11:17">
      <c r="K285" t="s">
        <v>51</v>
      </c>
      <c r="L285" t="s">
        <v>189</v>
      </c>
      <c r="M285" t="s">
        <v>190</v>
      </c>
      <c r="N285" t="s">
        <v>77</v>
      </c>
      <c r="O285" t="s">
        <v>70</v>
      </c>
      <c r="Q285" t="s">
        <v>191</v>
      </c>
    </row>
    <row r="286" spans="11:17">
      <c r="K286" t="s">
        <v>51</v>
      </c>
      <c r="L286" t="s">
        <v>189</v>
      </c>
      <c r="M286" t="s">
        <v>190</v>
      </c>
      <c r="N286" t="s">
        <v>77</v>
      </c>
      <c r="O286" t="s">
        <v>72</v>
      </c>
      <c r="Q286" t="s">
        <v>191</v>
      </c>
    </row>
    <row r="287" spans="11:17">
      <c r="K287" t="s">
        <v>51</v>
      </c>
      <c r="L287" t="s">
        <v>189</v>
      </c>
      <c r="M287" t="s">
        <v>190</v>
      </c>
      <c r="N287" t="s">
        <v>77</v>
      </c>
      <c r="O287" t="s">
        <v>73</v>
      </c>
      <c r="P287" t="s">
        <v>82</v>
      </c>
      <c r="Q287" t="s">
        <v>191</v>
      </c>
    </row>
    <row r="288" spans="11:17">
      <c r="K288" t="s">
        <v>51</v>
      </c>
      <c r="L288" t="s">
        <v>194</v>
      </c>
      <c r="M288" t="s">
        <v>195</v>
      </c>
      <c r="N288" t="s">
        <v>77</v>
      </c>
      <c r="O288" t="s">
        <v>14</v>
      </c>
      <c r="Q288" t="s">
        <v>196</v>
      </c>
    </row>
    <row r="289" spans="11:17">
      <c r="K289" t="s">
        <v>51</v>
      </c>
      <c r="L289" t="s">
        <v>194</v>
      </c>
      <c r="M289" t="s">
        <v>195</v>
      </c>
      <c r="N289" t="s">
        <v>77</v>
      </c>
      <c r="O289" t="s">
        <v>56</v>
      </c>
      <c r="Q289" t="s">
        <v>196</v>
      </c>
    </row>
    <row r="290" spans="11:17">
      <c r="K290" t="s">
        <v>51</v>
      </c>
      <c r="L290" t="s">
        <v>194</v>
      </c>
      <c r="M290" t="s">
        <v>195</v>
      </c>
      <c r="N290" t="s">
        <v>77</v>
      </c>
      <c r="O290" t="s">
        <v>57</v>
      </c>
      <c r="P290" t="s">
        <v>168</v>
      </c>
      <c r="Q290" t="s">
        <v>196</v>
      </c>
    </row>
    <row r="291" spans="11:17">
      <c r="K291" t="s">
        <v>51</v>
      </c>
      <c r="L291" t="s">
        <v>194</v>
      </c>
      <c r="M291" t="s">
        <v>195</v>
      </c>
      <c r="N291" t="s">
        <v>77</v>
      </c>
      <c r="O291" t="s">
        <v>59</v>
      </c>
      <c r="P291">
        <v>3801</v>
      </c>
      <c r="Q291" t="s">
        <v>196</v>
      </c>
    </row>
    <row r="292" spans="11:17">
      <c r="K292" t="s">
        <v>51</v>
      </c>
      <c r="L292" t="s">
        <v>194</v>
      </c>
      <c r="M292" t="s">
        <v>195</v>
      </c>
      <c r="N292" t="s">
        <v>77</v>
      </c>
      <c r="O292" t="s">
        <v>60</v>
      </c>
      <c r="P292" t="s">
        <v>169</v>
      </c>
      <c r="Q292" t="s">
        <v>196</v>
      </c>
    </row>
    <row r="293" spans="11:17">
      <c r="K293" t="s">
        <v>51</v>
      </c>
      <c r="L293" t="s">
        <v>194</v>
      </c>
      <c r="M293" t="s">
        <v>195</v>
      </c>
      <c r="N293" t="s">
        <v>77</v>
      </c>
      <c r="O293" t="s">
        <v>62</v>
      </c>
      <c r="P293" t="s">
        <v>176</v>
      </c>
      <c r="Q293" t="s">
        <v>196</v>
      </c>
    </row>
    <row r="294" spans="11:17">
      <c r="K294" t="s">
        <v>51</v>
      </c>
      <c r="L294" t="s">
        <v>194</v>
      </c>
      <c r="M294" t="s">
        <v>195</v>
      </c>
      <c r="N294" t="s">
        <v>77</v>
      </c>
      <c r="O294" t="s">
        <v>64</v>
      </c>
      <c r="P294" t="s">
        <v>197</v>
      </c>
      <c r="Q294" t="s">
        <v>196</v>
      </c>
    </row>
    <row r="295" spans="11:17">
      <c r="K295" t="s">
        <v>51</v>
      </c>
      <c r="L295" t="s">
        <v>194</v>
      </c>
      <c r="M295" t="s">
        <v>195</v>
      </c>
      <c r="N295" t="s">
        <v>77</v>
      </c>
      <c r="O295" t="s">
        <v>66</v>
      </c>
      <c r="P295" t="s">
        <v>198</v>
      </c>
      <c r="Q295" t="s">
        <v>196</v>
      </c>
    </row>
    <row r="296" spans="11:17">
      <c r="K296" t="s">
        <v>51</v>
      </c>
      <c r="L296" t="s">
        <v>194</v>
      </c>
      <c r="M296" t="s">
        <v>195</v>
      </c>
      <c r="N296" t="s">
        <v>77</v>
      </c>
      <c r="O296" t="s">
        <v>68</v>
      </c>
      <c r="P296" t="e">
        <f>-ต้องการเจลล้างมือและน้ำยาฆ่าเชื้อ
-ต้องการอาหารแห้ง</f>
        <v>#NAME?</v>
      </c>
      <c r="Q296" t="s">
        <v>196</v>
      </c>
    </row>
    <row r="297" spans="11:17">
      <c r="K297" t="s">
        <v>51</v>
      </c>
      <c r="L297" t="s">
        <v>194</v>
      </c>
      <c r="M297" t="s">
        <v>195</v>
      </c>
      <c r="N297" t="s">
        <v>77</v>
      </c>
      <c r="O297" t="s">
        <v>70</v>
      </c>
      <c r="P297" t="s">
        <v>71</v>
      </c>
      <c r="Q297" t="s">
        <v>196</v>
      </c>
    </row>
    <row r="298" spans="11:17">
      <c r="K298" t="s">
        <v>51</v>
      </c>
      <c r="L298" t="s">
        <v>194</v>
      </c>
      <c r="M298" t="s">
        <v>195</v>
      </c>
      <c r="N298" t="s">
        <v>77</v>
      </c>
      <c r="O298" t="s">
        <v>72</v>
      </c>
      <c r="P298">
        <v>303</v>
      </c>
      <c r="Q298" t="s">
        <v>196</v>
      </c>
    </row>
    <row r="299" spans="11:17">
      <c r="K299" t="s">
        <v>51</v>
      </c>
      <c r="L299" t="s">
        <v>194</v>
      </c>
      <c r="M299" t="s">
        <v>195</v>
      </c>
      <c r="N299" t="s">
        <v>77</v>
      </c>
      <c r="O299" t="s">
        <v>73</v>
      </c>
      <c r="P299" t="s">
        <v>82</v>
      </c>
      <c r="Q299" t="s">
        <v>196</v>
      </c>
    </row>
    <row r="300" spans="11:17">
      <c r="K300" t="s">
        <v>51</v>
      </c>
      <c r="L300" t="s">
        <v>199</v>
      </c>
      <c r="M300" t="s">
        <v>200</v>
      </c>
      <c r="N300" t="s">
        <v>54</v>
      </c>
      <c r="O300" t="s">
        <v>14</v>
      </c>
      <c r="Q300" t="s">
        <v>201</v>
      </c>
    </row>
    <row r="301" spans="11:17">
      <c r="K301" t="s">
        <v>51</v>
      </c>
      <c r="L301" t="s">
        <v>199</v>
      </c>
      <c r="M301" t="s">
        <v>200</v>
      </c>
      <c r="N301" t="s">
        <v>54</v>
      </c>
      <c r="O301" t="s">
        <v>56</v>
      </c>
      <c r="Q301" t="s">
        <v>201</v>
      </c>
    </row>
    <row r="302" spans="11:17">
      <c r="K302" t="s">
        <v>51</v>
      </c>
      <c r="L302" t="s">
        <v>199</v>
      </c>
      <c r="M302" t="s">
        <v>200</v>
      </c>
      <c r="N302" t="s">
        <v>54</v>
      </c>
      <c r="O302" t="s">
        <v>57</v>
      </c>
      <c r="P302" t="s">
        <v>168</v>
      </c>
      <c r="Q302" t="s">
        <v>201</v>
      </c>
    </row>
    <row r="303" spans="11:17">
      <c r="K303" t="s">
        <v>51</v>
      </c>
      <c r="L303" t="s">
        <v>199</v>
      </c>
      <c r="M303" t="s">
        <v>200</v>
      </c>
      <c r="N303" t="s">
        <v>54</v>
      </c>
      <c r="O303" t="s">
        <v>59</v>
      </c>
      <c r="P303">
        <v>4234</v>
      </c>
      <c r="Q303" t="s">
        <v>201</v>
      </c>
    </row>
    <row r="304" spans="11:17">
      <c r="K304" t="s">
        <v>51</v>
      </c>
      <c r="L304" t="s">
        <v>199</v>
      </c>
      <c r="M304" t="s">
        <v>200</v>
      </c>
      <c r="N304" t="s">
        <v>54</v>
      </c>
      <c r="O304" t="s">
        <v>60</v>
      </c>
      <c r="P304" t="s">
        <v>169</v>
      </c>
      <c r="Q304" t="s">
        <v>201</v>
      </c>
    </row>
    <row r="305" spans="11:17">
      <c r="K305" t="s">
        <v>51</v>
      </c>
      <c r="L305" t="s">
        <v>199</v>
      </c>
      <c r="M305" t="s">
        <v>200</v>
      </c>
      <c r="N305" t="s">
        <v>54</v>
      </c>
      <c r="O305" t="s">
        <v>62</v>
      </c>
      <c r="P305" t="s">
        <v>176</v>
      </c>
      <c r="Q305" t="s">
        <v>201</v>
      </c>
    </row>
    <row r="306" spans="11:17">
      <c r="K306" t="s">
        <v>51</v>
      </c>
      <c r="L306" t="s">
        <v>199</v>
      </c>
      <c r="M306" t="s">
        <v>200</v>
      </c>
      <c r="N306" t="s">
        <v>54</v>
      </c>
      <c r="O306" t="s">
        <v>64</v>
      </c>
      <c r="P306" t="s">
        <v>202</v>
      </c>
      <c r="Q306" t="s">
        <v>201</v>
      </c>
    </row>
    <row r="307" spans="11:17">
      <c r="K307" t="s">
        <v>51</v>
      </c>
      <c r="L307" t="s">
        <v>199</v>
      </c>
      <c r="M307" t="s">
        <v>200</v>
      </c>
      <c r="N307" t="s">
        <v>54</v>
      </c>
      <c r="O307" t="s">
        <v>66</v>
      </c>
      <c r="P307" t="s">
        <v>203</v>
      </c>
      <c r="Q307" t="s">
        <v>201</v>
      </c>
    </row>
    <row r="308" spans="11:17">
      <c r="K308" t="s">
        <v>51</v>
      </c>
      <c r="L308" t="s">
        <v>199</v>
      </c>
      <c r="M308" t="s">
        <v>200</v>
      </c>
      <c r="N308" t="s">
        <v>54</v>
      </c>
      <c r="O308" t="s">
        <v>68</v>
      </c>
      <c r="P308" t="e">
        <f>-ต้องการเจลล้างมือ
-ต้องการอาหารแห้ง</f>
        <v>#NAME?</v>
      </c>
      <c r="Q308" t="s">
        <v>201</v>
      </c>
    </row>
    <row r="309" spans="11:17">
      <c r="K309" t="s">
        <v>51</v>
      </c>
      <c r="L309" t="s">
        <v>199</v>
      </c>
      <c r="M309" t="s">
        <v>200</v>
      </c>
      <c r="N309" t="s">
        <v>54</v>
      </c>
      <c r="O309" t="s">
        <v>70</v>
      </c>
      <c r="Q309" t="s">
        <v>201</v>
      </c>
    </row>
    <row r="310" spans="11:17">
      <c r="K310" t="s">
        <v>51</v>
      </c>
      <c r="L310" t="s">
        <v>199</v>
      </c>
      <c r="M310" t="s">
        <v>200</v>
      </c>
      <c r="N310" t="s">
        <v>54</v>
      </c>
      <c r="O310" t="s">
        <v>72</v>
      </c>
      <c r="Q310" t="s">
        <v>201</v>
      </c>
    </row>
    <row r="311" spans="11:17">
      <c r="K311" t="s">
        <v>51</v>
      </c>
      <c r="L311" t="s">
        <v>199</v>
      </c>
      <c r="M311" t="s">
        <v>200</v>
      </c>
      <c r="N311" t="s">
        <v>54</v>
      </c>
      <c r="O311" t="s">
        <v>73</v>
      </c>
      <c r="P311" t="s">
        <v>74</v>
      </c>
      <c r="Q311" t="s">
        <v>201</v>
      </c>
    </row>
    <row r="312" spans="11:17">
      <c r="K312" t="s">
        <v>51</v>
      </c>
      <c r="L312" t="s">
        <v>204</v>
      </c>
      <c r="M312" t="s">
        <v>205</v>
      </c>
      <c r="N312" t="s">
        <v>77</v>
      </c>
      <c r="O312" t="s">
        <v>14</v>
      </c>
      <c r="Q312" t="s">
        <v>206</v>
      </c>
    </row>
    <row r="313" spans="11:17">
      <c r="K313" t="s">
        <v>51</v>
      </c>
      <c r="L313" t="s">
        <v>204</v>
      </c>
      <c r="M313" t="s">
        <v>205</v>
      </c>
      <c r="N313" t="s">
        <v>77</v>
      </c>
      <c r="O313" t="s">
        <v>56</v>
      </c>
      <c r="Q313" t="s">
        <v>206</v>
      </c>
    </row>
    <row r="314" spans="11:17">
      <c r="K314" t="s">
        <v>51</v>
      </c>
      <c r="L314" t="s">
        <v>204</v>
      </c>
      <c r="M314" t="s">
        <v>205</v>
      </c>
      <c r="N314" t="s">
        <v>77</v>
      </c>
      <c r="O314" t="s">
        <v>57</v>
      </c>
      <c r="P314" t="s">
        <v>168</v>
      </c>
      <c r="Q314" t="s">
        <v>206</v>
      </c>
    </row>
    <row r="315" spans="11:17">
      <c r="K315" t="s">
        <v>51</v>
      </c>
      <c r="L315" t="s">
        <v>204</v>
      </c>
      <c r="M315" t="s">
        <v>205</v>
      </c>
      <c r="N315" t="s">
        <v>77</v>
      </c>
      <c r="O315" t="s">
        <v>59</v>
      </c>
      <c r="P315">
        <v>2164</v>
      </c>
      <c r="Q315" t="s">
        <v>206</v>
      </c>
    </row>
    <row r="316" spans="11:17">
      <c r="K316" t="s">
        <v>51</v>
      </c>
      <c r="L316" t="s">
        <v>204</v>
      </c>
      <c r="M316" t="s">
        <v>205</v>
      </c>
      <c r="N316" t="s">
        <v>77</v>
      </c>
      <c r="O316" t="s">
        <v>60</v>
      </c>
      <c r="P316" t="s">
        <v>169</v>
      </c>
      <c r="Q316" t="s">
        <v>206</v>
      </c>
    </row>
    <row r="317" spans="11:17">
      <c r="K317" t="s">
        <v>51</v>
      </c>
      <c r="L317" t="s">
        <v>204</v>
      </c>
      <c r="M317" t="s">
        <v>205</v>
      </c>
      <c r="N317" t="s">
        <v>77</v>
      </c>
      <c r="O317" t="s">
        <v>62</v>
      </c>
      <c r="P317" t="s">
        <v>170</v>
      </c>
      <c r="Q317" t="s">
        <v>206</v>
      </c>
    </row>
    <row r="318" spans="11:17">
      <c r="K318" t="s">
        <v>51</v>
      </c>
      <c r="L318" t="s">
        <v>204</v>
      </c>
      <c r="M318" t="s">
        <v>205</v>
      </c>
      <c r="N318" t="s">
        <v>77</v>
      </c>
      <c r="O318" t="s">
        <v>64</v>
      </c>
      <c r="P318" t="s">
        <v>207</v>
      </c>
      <c r="Q318" t="s">
        <v>206</v>
      </c>
    </row>
    <row r="319" spans="11:17">
      <c r="K319" t="s">
        <v>51</v>
      </c>
      <c r="L319" t="s">
        <v>204</v>
      </c>
      <c r="M319" t="s">
        <v>205</v>
      </c>
      <c r="N319" t="s">
        <v>77</v>
      </c>
      <c r="O319" t="s">
        <v>66</v>
      </c>
      <c r="P319" t="s">
        <v>208</v>
      </c>
      <c r="Q319" t="s">
        <v>206</v>
      </c>
    </row>
    <row r="320" spans="11:17">
      <c r="K320" t="s">
        <v>51</v>
      </c>
      <c r="L320" t="s">
        <v>204</v>
      </c>
      <c r="M320" t="s">
        <v>205</v>
      </c>
      <c r="N320" t="s">
        <v>77</v>
      </c>
      <c r="O320" t="s">
        <v>68</v>
      </c>
      <c r="P320" t="e">
        <f>-ต้องการเจลล้างมือ
-ต้องการอาหารแห้ง ข้าวสาร นม ไข่ น้ำดื่ม</f>
        <v>#NAME?</v>
      </c>
      <c r="Q320" t="s">
        <v>206</v>
      </c>
    </row>
    <row r="321" spans="11:17">
      <c r="K321" t="s">
        <v>51</v>
      </c>
      <c r="L321" t="s">
        <v>204</v>
      </c>
      <c r="M321" t="s">
        <v>205</v>
      </c>
      <c r="N321" t="s">
        <v>77</v>
      </c>
      <c r="O321" t="s">
        <v>70</v>
      </c>
      <c r="P321" t="s">
        <v>71</v>
      </c>
      <c r="Q321" t="s">
        <v>206</v>
      </c>
    </row>
    <row r="322" spans="11:17">
      <c r="K322" t="s">
        <v>51</v>
      </c>
      <c r="L322" t="s">
        <v>204</v>
      </c>
      <c r="M322" t="s">
        <v>205</v>
      </c>
      <c r="N322" t="s">
        <v>77</v>
      </c>
      <c r="O322" t="s">
        <v>72</v>
      </c>
      <c r="P322">
        <v>211</v>
      </c>
      <c r="Q322" t="s">
        <v>206</v>
      </c>
    </row>
    <row r="323" spans="11:17">
      <c r="K323" t="s">
        <v>51</v>
      </c>
      <c r="L323" t="s">
        <v>204</v>
      </c>
      <c r="M323" t="s">
        <v>205</v>
      </c>
      <c r="N323" t="s">
        <v>77</v>
      </c>
      <c r="O323" t="s">
        <v>73</v>
      </c>
      <c r="P323" t="s">
        <v>82</v>
      </c>
      <c r="Q323" t="s">
        <v>206</v>
      </c>
    </row>
    <row r="324" spans="11:17">
      <c r="K324" t="s">
        <v>51</v>
      </c>
      <c r="L324" t="s">
        <v>209</v>
      </c>
      <c r="M324" t="s">
        <v>210</v>
      </c>
      <c r="N324" t="s">
        <v>77</v>
      </c>
      <c r="O324" t="s">
        <v>14</v>
      </c>
      <c r="Q324" t="s">
        <v>211</v>
      </c>
    </row>
    <row r="325" spans="11:17">
      <c r="K325" t="s">
        <v>51</v>
      </c>
      <c r="L325" t="s">
        <v>209</v>
      </c>
      <c r="M325" t="s">
        <v>210</v>
      </c>
      <c r="N325" t="s">
        <v>77</v>
      </c>
      <c r="O325" t="s">
        <v>56</v>
      </c>
      <c r="Q325" t="s">
        <v>211</v>
      </c>
    </row>
    <row r="326" spans="11:17">
      <c r="K326" t="s">
        <v>51</v>
      </c>
      <c r="L326" t="s">
        <v>209</v>
      </c>
      <c r="M326" t="s">
        <v>210</v>
      </c>
      <c r="N326" t="s">
        <v>77</v>
      </c>
      <c r="O326" t="s">
        <v>57</v>
      </c>
      <c r="P326" t="s">
        <v>168</v>
      </c>
      <c r="Q326" t="s">
        <v>211</v>
      </c>
    </row>
    <row r="327" spans="11:17">
      <c r="K327" t="s">
        <v>51</v>
      </c>
      <c r="L327" t="s">
        <v>209</v>
      </c>
      <c r="M327" t="s">
        <v>210</v>
      </c>
      <c r="N327" t="s">
        <v>77</v>
      </c>
      <c r="O327" t="s">
        <v>59</v>
      </c>
      <c r="P327">
        <v>2121</v>
      </c>
      <c r="Q327" t="s">
        <v>211</v>
      </c>
    </row>
    <row r="328" spans="11:17">
      <c r="K328" t="s">
        <v>51</v>
      </c>
      <c r="L328" t="s">
        <v>209</v>
      </c>
      <c r="M328" t="s">
        <v>210</v>
      </c>
      <c r="N328" t="s">
        <v>77</v>
      </c>
      <c r="O328" t="s">
        <v>60</v>
      </c>
      <c r="P328" t="s">
        <v>169</v>
      </c>
      <c r="Q328" t="s">
        <v>211</v>
      </c>
    </row>
    <row r="329" spans="11:17">
      <c r="K329" t="s">
        <v>51</v>
      </c>
      <c r="L329" t="s">
        <v>209</v>
      </c>
      <c r="M329" t="s">
        <v>210</v>
      </c>
      <c r="N329" t="s">
        <v>77</v>
      </c>
      <c r="O329" t="s">
        <v>62</v>
      </c>
      <c r="P329" t="s">
        <v>170</v>
      </c>
      <c r="Q329" t="s">
        <v>211</v>
      </c>
    </row>
    <row r="330" spans="11:17">
      <c r="K330" t="s">
        <v>51</v>
      </c>
      <c r="L330" t="s">
        <v>209</v>
      </c>
      <c r="M330" t="s">
        <v>210</v>
      </c>
      <c r="N330" t="s">
        <v>77</v>
      </c>
      <c r="O330" t="s">
        <v>64</v>
      </c>
      <c r="P330" t="s">
        <v>212</v>
      </c>
      <c r="Q330" t="s">
        <v>211</v>
      </c>
    </row>
    <row r="331" spans="11:17">
      <c r="K331" t="s">
        <v>51</v>
      </c>
      <c r="L331" t="s">
        <v>209</v>
      </c>
      <c r="M331" t="s">
        <v>210</v>
      </c>
      <c r="N331" t="s">
        <v>77</v>
      </c>
      <c r="O331" t="s">
        <v>66</v>
      </c>
      <c r="P331" t="s">
        <v>213</v>
      </c>
      <c r="Q331" t="s">
        <v>211</v>
      </c>
    </row>
    <row r="332" spans="11:17">
      <c r="K332" t="s">
        <v>51</v>
      </c>
      <c r="L332" t="s">
        <v>209</v>
      </c>
      <c r="M332" t="s">
        <v>210</v>
      </c>
      <c r="N332" t="s">
        <v>77</v>
      </c>
      <c r="O332" t="s">
        <v>68</v>
      </c>
      <c r="P332" t="e">
        <f>-ต้องการเจลล้างมือและน้ำยาฆ่าเชื้อ
-ต้องการอาหารแห้ง ข้าวสาร ไข่ น้ำมันพืช</f>
        <v>#NAME?</v>
      </c>
      <c r="Q332" t="s">
        <v>211</v>
      </c>
    </row>
    <row r="333" spans="11:17">
      <c r="K333" t="s">
        <v>51</v>
      </c>
      <c r="L333" t="s">
        <v>209</v>
      </c>
      <c r="M333" t="s">
        <v>210</v>
      </c>
      <c r="N333" t="s">
        <v>77</v>
      </c>
      <c r="O333" t="s">
        <v>70</v>
      </c>
      <c r="P333" t="s">
        <v>71</v>
      </c>
      <c r="Q333" t="s">
        <v>211</v>
      </c>
    </row>
    <row r="334" spans="11:17">
      <c r="K334" t="s">
        <v>51</v>
      </c>
      <c r="L334" t="s">
        <v>209</v>
      </c>
      <c r="M334" t="s">
        <v>210</v>
      </c>
      <c r="N334" t="s">
        <v>77</v>
      </c>
      <c r="O334" t="s">
        <v>72</v>
      </c>
      <c r="P334">
        <v>203</v>
      </c>
      <c r="Q334" t="s">
        <v>211</v>
      </c>
    </row>
    <row r="335" spans="11:17">
      <c r="K335" t="s">
        <v>51</v>
      </c>
      <c r="L335" t="s">
        <v>209</v>
      </c>
      <c r="M335" t="s">
        <v>210</v>
      </c>
      <c r="N335" t="s">
        <v>77</v>
      </c>
      <c r="O335" t="s">
        <v>73</v>
      </c>
      <c r="P335" t="s">
        <v>82</v>
      </c>
      <c r="Q335" t="s">
        <v>211</v>
      </c>
    </row>
    <row r="336" spans="11:17">
      <c r="K336" t="s">
        <v>51</v>
      </c>
      <c r="L336" t="s">
        <v>214</v>
      </c>
      <c r="M336" t="s">
        <v>215</v>
      </c>
      <c r="N336" t="s">
        <v>54</v>
      </c>
      <c r="O336" t="s">
        <v>14</v>
      </c>
      <c r="Q336" t="s">
        <v>216</v>
      </c>
    </row>
    <row r="337" spans="11:17">
      <c r="K337" t="s">
        <v>51</v>
      </c>
      <c r="L337" t="s">
        <v>214</v>
      </c>
      <c r="M337" t="s">
        <v>215</v>
      </c>
      <c r="N337" t="s">
        <v>54</v>
      </c>
      <c r="O337" t="s">
        <v>56</v>
      </c>
      <c r="Q337" t="s">
        <v>216</v>
      </c>
    </row>
    <row r="338" spans="11:17">
      <c r="K338" t="s">
        <v>51</v>
      </c>
      <c r="L338" t="s">
        <v>214</v>
      </c>
      <c r="M338" t="s">
        <v>215</v>
      </c>
      <c r="N338" t="s">
        <v>54</v>
      </c>
      <c r="O338" t="s">
        <v>57</v>
      </c>
      <c r="P338" t="s">
        <v>168</v>
      </c>
      <c r="Q338" t="s">
        <v>216</v>
      </c>
    </row>
    <row r="339" spans="11:17">
      <c r="K339" t="s">
        <v>51</v>
      </c>
      <c r="L339" t="s">
        <v>214</v>
      </c>
      <c r="M339" t="s">
        <v>215</v>
      </c>
      <c r="N339" t="s">
        <v>54</v>
      </c>
      <c r="O339" t="s">
        <v>59</v>
      </c>
      <c r="P339">
        <v>4607</v>
      </c>
      <c r="Q339" t="s">
        <v>216</v>
      </c>
    </row>
    <row r="340" spans="11:17">
      <c r="K340" t="s">
        <v>51</v>
      </c>
      <c r="L340" t="s">
        <v>214</v>
      </c>
      <c r="M340" t="s">
        <v>215</v>
      </c>
      <c r="N340" t="s">
        <v>54</v>
      </c>
      <c r="O340" t="s">
        <v>60</v>
      </c>
      <c r="P340" t="s">
        <v>169</v>
      </c>
      <c r="Q340" t="s">
        <v>216</v>
      </c>
    </row>
    <row r="341" spans="11:17">
      <c r="K341" t="s">
        <v>51</v>
      </c>
      <c r="L341" t="s">
        <v>214</v>
      </c>
      <c r="M341" t="s">
        <v>215</v>
      </c>
      <c r="N341" t="s">
        <v>54</v>
      </c>
      <c r="O341" t="s">
        <v>62</v>
      </c>
      <c r="P341" t="s">
        <v>176</v>
      </c>
      <c r="Q341" t="s">
        <v>216</v>
      </c>
    </row>
    <row r="342" spans="11:17">
      <c r="K342" t="s">
        <v>51</v>
      </c>
      <c r="L342" t="s">
        <v>214</v>
      </c>
      <c r="M342" t="s">
        <v>215</v>
      </c>
      <c r="N342" t="s">
        <v>54</v>
      </c>
      <c r="O342" t="s">
        <v>64</v>
      </c>
      <c r="P342" t="s">
        <v>217</v>
      </c>
      <c r="Q342" t="s">
        <v>216</v>
      </c>
    </row>
    <row r="343" spans="11:17">
      <c r="K343" t="s">
        <v>51</v>
      </c>
      <c r="L343" t="s">
        <v>214</v>
      </c>
      <c r="M343" t="s">
        <v>215</v>
      </c>
      <c r="N343" t="s">
        <v>54</v>
      </c>
      <c r="O343" t="s">
        <v>66</v>
      </c>
      <c r="P343" t="s">
        <v>218</v>
      </c>
      <c r="Q343" t="s">
        <v>216</v>
      </c>
    </row>
    <row r="344" spans="11:17">
      <c r="K344" t="s">
        <v>51</v>
      </c>
      <c r="L344" t="s">
        <v>214</v>
      </c>
      <c r="M344" t="s">
        <v>215</v>
      </c>
      <c r="N344" t="s">
        <v>54</v>
      </c>
      <c r="O344" t="s">
        <v>68</v>
      </c>
      <c r="P344" t="e">
        <f>-ต้องการเจลล้างมือและน้ำยาฆ่าเชื้อ
-ต้องการอาหารแห้ง ข้าวสาร น้ำมัน</f>
        <v>#NAME?</v>
      </c>
      <c r="Q344" t="s">
        <v>216</v>
      </c>
    </row>
    <row r="345" spans="11:17">
      <c r="K345" t="s">
        <v>51</v>
      </c>
      <c r="L345" t="s">
        <v>214</v>
      </c>
      <c r="M345" t="s">
        <v>215</v>
      </c>
      <c r="N345" t="s">
        <v>54</v>
      </c>
      <c r="O345" t="s">
        <v>70</v>
      </c>
      <c r="P345" t="s">
        <v>71</v>
      </c>
      <c r="Q345" t="s">
        <v>216</v>
      </c>
    </row>
    <row r="346" spans="11:17">
      <c r="K346" t="s">
        <v>51</v>
      </c>
      <c r="L346" t="s">
        <v>214</v>
      </c>
      <c r="M346" t="s">
        <v>215</v>
      </c>
      <c r="N346" t="s">
        <v>54</v>
      </c>
      <c r="O346" t="s">
        <v>72</v>
      </c>
      <c r="P346">
        <v>120</v>
      </c>
      <c r="Q346" t="s">
        <v>216</v>
      </c>
    </row>
    <row r="347" spans="11:17">
      <c r="K347" t="s">
        <v>51</v>
      </c>
      <c r="L347" t="s">
        <v>214</v>
      </c>
      <c r="M347" t="s">
        <v>215</v>
      </c>
      <c r="N347" t="s">
        <v>54</v>
      </c>
      <c r="O347" t="s">
        <v>73</v>
      </c>
      <c r="P347" t="s">
        <v>74</v>
      </c>
      <c r="Q347" t="s">
        <v>216</v>
      </c>
    </row>
    <row r="348" spans="11:17">
      <c r="K348" t="s">
        <v>51</v>
      </c>
      <c r="L348" t="s">
        <v>219</v>
      </c>
      <c r="M348" t="s">
        <v>220</v>
      </c>
      <c r="N348" t="s">
        <v>77</v>
      </c>
      <c r="O348" t="s">
        <v>14</v>
      </c>
      <c r="Q348" t="s">
        <v>221</v>
      </c>
    </row>
    <row r="349" spans="11:17">
      <c r="K349" t="s">
        <v>51</v>
      </c>
      <c r="L349" t="s">
        <v>219</v>
      </c>
      <c r="M349" t="s">
        <v>220</v>
      </c>
      <c r="N349" t="s">
        <v>77</v>
      </c>
      <c r="O349" t="s">
        <v>56</v>
      </c>
      <c r="Q349" t="s">
        <v>221</v>
      </c>
    </row>
    <row r="350" spans="11:17">
      <c r="K350" t="s">
        <v>51</v>
      </c>
      <c r="L350" t="s">
        <v>219</v>
      </c>
      <c r="M350" t="s">
        <v>220</v>
      </c>
      <c r="N350" t="s">
        <v>77</v>
      </c>
      <c r="O350" t="s">
        <v>57</v>
      </c>
      <c r="P350" t="s">
        <v>168</v>
      </c>
      <c r="Q350" t="s">
        <v>221</v>
      </c>
    </row>
    <row r="351" spans="11:17">
      <c r="K351" t="s">
        <v>51</v>
      </c>
      <c r="L351" t="s">
        <v>219</v>
      </c>
      <c r="M351" t="s">
        <v>220</v>
      </c>
      <c r="N351" t="s">
        <v>77</v>
      </c>
      <c r="O351" t="s">
        <v>59</v>
      </c>
      <c r="P351">
        <v>3279</v>
      </c>
      <c r="Q351" t="s">
        <v>221</v>
      </c>
    </row>
    <row r="352" spans="11:17">
      <c r="K352" t="s">
        <v>51</v>
      </c>
      <c r="L352" t="s">
        <v>219</v>
      </c>
      <c r="M352" t="s">
        <v>220</v>
      </c>
      <c r="N352" t="s">
        <v>77</v>
      </c>
      <c r="O352" t="s">
        <v>60</v>
      </c>
      <c r="P352" t="s">
        <v>169</v>
      </c>
      <c r="Q352" t="s">
        <v>221</v>
      </c>
    </row>
    <row r="353" spans="11:17">
      <c r="K353" t="s">
        <v>51</v>
      </c>
      <c r="L353" t="s">
        <v>219</v>
      </c>
      <c r="M353" t="s">
        <v>220</v>
      </c>
      <c r="N353" t="s">
        <v>77</v>
      </c>
      <c r="O353" t="s">
        <v>62</v>
      </c>
      <c r="P353" t="s">
        <v>176</v>
      </c>
      <c r="Q353" t="s">
        <v>221</v>
      </c>
    </row>
    <row r="354" spans="11:17">
      <c r="K354" t="s">
        <v>51</v>
      </c>
      <c r="L354" t="s">
        <v>219</v>
      </c>
      <c r="M354" t="s">
        <v>220</v>
      </c>
      <c r="N354" t="s">
        <v>77</v>
      </c>
      <c r="O354" t="s">
        <v>64</v>
      </c>
      <c r="P354" t="s">
        <v>222</v>
      </c>
      <c r="Q354" t="s">
        <v>221</v>
      </c>
    </row>
    <row r="355" spans="11:17">
      <c r="K355" t="s">
        <v>51</v>
      </c>
      <c r="L355" t="s">
        <v>219</v>
      </c>
      <c r="M355" t="s">
        <v>220</v>
      </c>
      <c r="N355" t="s">
        <v>77</v>
      </c>
      <c r="O355" t="s">
        <v>66</v>
      </c>
      <c r="P355" t="s">
        <v>223</v>
      </c>
      <c r="Q355" t="s">
        <v>221</v>
      </c>
    </row>
    <row r="356" spans="11:17">
      <c r="K356" t="s">
        <v>51</v>
      </c>
      <c r="L356" t="s">
        <v>219</v>
      </c>
      <c r="M356" t="s">
        <v>220</v>
      </c>
      <c r="N356" t="s">
        <v>77</v>
      </c>
      <c r="O356" t="s">
        <v>68</v>
      </c>
      <c r="P356" t="e">
        <f>-ต้องการเจลล้างมือ
-ต้องการอาหารแห้ง</f>
        <v>#NAME?</v>
      </c>
      <c r="Q356" t="s">
        <v>221</v>
      </c>
    </row>
    <row r="357" spans="11:17">
      <c r="K357" t="s">
        <v>51</v>
      </c>
      <c r="L357" t="s">
        <v>219</v>
      </c>
      <c r="M357" t="s">
        <v>220</v>
      </c>
      <c r="N357" t="s">
        <v>77</v>
      </c>
      <c r="O357" t="s">
        <v>70</v>
      </c>
      <c r="P357" t="s">
        <v>71</v>
      </c>
      <c r="Q357" t="s">
        <v>221</v>
      </c>
    </row>
    <row r="358" spans="11:17">
      <c r="K358" t="s">
        <v>51</v>
      </c>
      <c r="L358" t="s">
        <v>219</v>
      </c>
      <c r="M358" t="s">
        <v>220</v>
      </c>
      <c r="N358" t="s">
        <v>77</v>
      </c>
      <c r="O358" t="s">
        <v>72</v>
      </c>
      <c r="P358">
        <v>159</v>
      </c>
      <c r="Q358" t="s">
        <v>221</v>
      </c>
    </row>
    <row r="359" spans="11:17">
      <c r="K359" t="s">
        <v>51</v>
      </c>
      <c r="L359" t="s">
        <v>219</v>
      </c>
      <c r="M359" t="s">
        <v>220</v>
      </c>
      <c r="N359" t="s">
        <v>77</v>
      </c>
      <c r="O359" t="s">
        <v>73</v>
      </c>
      <c r="P359" t="s">
        <v>82</v>
      </c>
      <c r="Q359" t="s">
        <v>221</v>
      </c>
    </row>
    <row r="360" spans="11:17">
      <c r="K360" t="s">
        <v>51</v>
      </c>
      <c r="L360" t="s">
        <v>224</v>
      </c>
      <c r="M360" t="s">
        <v>225</v>
      </c>
      <c r="N360" t="s">
        <v>77</v>
      </c>
      <c r="O360" t="s">
        <v>14</v>
      </c>
      <c r="Q360" t="s">
        <v>226</v>
      </c>
    </row>
    <row r="361" spans="11:17">
      <c r="K361" t="s">
        <v>51</v>
      </c>
      <c r="L361" t="s">
        <v>224</v>
      </c>
      <c r="M361" t="s">
        <v>225</v>
      </c>
      <c r="N361" t="s">
        <v>77</v>
      </c>
      <c r="O361" t="s">
        <v>56</v>
      </c>
      <c r="Q361" t="s">
        <v>226</v>
      </c>
    </row>
    <row r="362" spans="11:17">
      <c r="K362" t="s">
        <v>51</v>
      </c>
      <c r="L362" t="s">
        <v>224</v>
      </c>
      <c r="M362" t="s">
        <v>225</v>
      </c>
      <c r="N362" t="s">
        <v>77</v>
      </c>
      <c r="O362" t="s">
        <v>57</v>
      </c>
      <c r="P362" t="s">
        <v>168</v>
      </c>
      <c r="Q362" t="s">
        <v>226</v>
      </c>
    </row>
    <row r="363" spans="11:17">
      <c r="K363" t="s">
        <v>51</v>
      </c>
      <c r="L363" t="s">
        <v>224</v>
      </c>
      <c r="M363" t="s">
        <v>225</v>
      </c>
      <c r="N363" t="s">
        <v>77</v>
      </c>
      <c r="O363" t="s">
        <v>59</v>
      </c>
      <c r="P363">
        <v>2027</v>
      </c>
      <c r="Q363" t="s">
        <v>226</v>
      </c>
    </row>
    <row r="364" spans="11:17">
      <c r="K364" t="s">
        <v>51</v>
      </c>
      <c r="L364" t="s">
        <v>224</v>
      </c>
      <c r="M364" t="s">
        <v>225</v>
      </c>
      <c r="N364" t="s">
        <v>77</v>
      </c>
      <c r="O364" t="s">
        <v>60</v>
      </c>
      <c r="P364" t="s">
        <v>169</v>
      </c>
      <c r="Q364" t="s">
        <v>226</v>
      </c>
    </row>
    <row r="365" spans="11:17">
      <c r="K365" t="s">
        <v>51</v>
      </c>
      <c r="L365" t="s">
        <v>224</v>
      </c>
      <c r="M365" t="s">
        <v>225</v>
      </c>
      <c r="N365" t="s">
        <v>77</v>
      </c>
      <c r="O365" t="s">
        <v>62</v>
      </c>
      <c r="P365" t="s">
        <v>176</v>
      </c>
      <c r="Q365" t="s">
        <v>226</v>
      </c>
    </row>
    <row r="366" spans="11:17">
      <c r="K366" t="s">
        <v>51</v>
      </c>
      <c r="L366" t="s">
        <v>224</v>
      </c>
      <c r="M366" t="s">
        <v>225</v>
      </c>
      <c r="N366" t="s">
        <v>77</v>
      </c>
      <c r="O366" t="s">
        <v>64</v>
      </c>
      <c r="P366" t="s">
        <v>227</v>
      </c>
      <c r="Q366" t="s">
        <v>226</v>
      </c>
    </row>
    <row r="367" spans="11:17">
      <c r="K367" t="s">
        <v>51</v>
      </c>
      <c r="L367" t="s">
        <v>224</v>
      </c>
      <c r="M367" t="s">
        <v>225</v>
      </c>
      <c r="N367" t="s">
        <v>77</v>
      </c>
      <c r="O367" t="s">
        <v>66</v>
      </c>
      <c r="P367" t="s">
        <v>228</v>
      </c>
      <c r="Q367" t="s">
        <v>226</v>
      </c>
    </row>
    <row r="368" spans="11:17">
      <c r="K368" t="s">
        <v>51</v>
      </c>
      <c r="L368" t="s">
        <v>224</v>
      </c>
      <c r="M368" t="s">
        <v>225</v>
      </c>
      <c r="N368" t="s">
        <v>77</v>
      </c>
      <c r="O368" t="s">
        <v>68</v>
      </c>
      <c r="P368" t="e">
        <f>-ต้องการเจลล้างมือและหน้ากากอนามัย
-ต้องการอาหารแห้ง ไข่ ข้าวสาร</f>
        <v>#NAME?</v>
      </c>
      <c r="Q368" t="s">
        <v>226</v>
      </c>
    </row>
    <row r="369" spans="11:17">
      <c r="K369" t="s">
        <v>51</v>
      </c>
      <c r="L369" t="s">
        <v>224</v>
      </c>
      <c r="M369" t="s">
        <v>225</v>
      </c>
      <c r="N369" t="s">
        <v>77</v>
      </c>
      <c r="O369" t="s">
        <v>70</v>
      </c>
      <c r="Q369" t="s">
        <v>226</v>
      </c>
    </row>
    <row r="370" spans="11:17">
      <c r="K370" t="s">
        <v>51</v>
      </c>
      <c r="L370" t="s">
        <v>224</v>
      </c>
      <c r="M370" t="s">
        <v>225</v>
      </c>
      <c r="N370" t="s">
        <v>77</v>
      </c>
      <c r="O370" t="s">
        <v>72</v>
      </c>
      <c r="Q370" t="s">
        <v>226</v>
      </c>
    </row>
    <row r="371" spans="11:17">
      <c r="K371" t="s">
        <v>51</v>
      </c>
      <c r="L371" t="s">
        <v>224</v>
      </c>
      <c r="M371" t="s">
        <v>225</v>
      </c>
      <c r="N371" t="s">
        <v>77</v>
      </c>
      <c r="O371" t="s">
        <v>73</v>
      </c>
      <c r="P371" t="s">
        <v>82</v>
      </c>
      <c r="Q371" t="s">
        <v>226</v>
      </c>
    </row>
    <row r="372" spans="11:17">
      <c r="K372" t="s">
        <v>51</v>
      </c>
      <c r="L372" t="s">
        <v>229</v>
      </c>
      <c r="M372" t="s">
        <v>230</v>
      </c>
      <c r="N372" t="s">
        <v>77</v>
      </c>
      <c r="O372" t="s">
        <v>14</v>
      </c>
      <c r="Q372" t="s">
        <v>231</v>
      </c>
    </row>
    <row r="373" spans="11:17">
      <c r="K373" t="s">
        <v>51</v>
      </c>
      <c r="L373" t="s">
        <v>229</v>
      </c>
      <c r="M373" t="s">
        <v>230</v>
      </c>
      <c r="N373" t="s">
        <v>77</v>
      </c>
      <c r="O373" t="s">
        <v>56</v>
      </c>
      <c r="Q373" t="s">
        <v>231</v>
      </c>
    </row>
    <row r="374" spans="11:17">
      <c r="K374" t="s">
        <v>51</v>
      </c>
      <c r="L374" t="s">
        <v>229</v>
      </c>
      <c r="M374" t="s">
        <v>230</v>
      </c>
      <c r="N374" t="s">
        <v>77</v>
      </c>
      <c r="O374" t="s">
        <v>57</v>
      </c>
      <c r="P374" t="s">
        <v>168</v>
      </c>
      <c r="Q374" t="s">
        <v>231</v>
      </c>
    </row>
    <row r="375" spans="11:17">
      <c r="K375" t="s">
        <v>51</v>
      </c>
      <c r="L375" t="s">
        <v>229</v>
      </c>
      <c r="M375" t="s">
        <v>230</v>
      </c>
      <c r="N375" t="s">
        <v>77</v>
      </c>
      <c r="O375" t="s">
        <v>59</v>
      </c>
      <c r="P375">
        <v>3597</v>
      </c>
      <c r="Q375" t="s">
        <v>231</v>
      </c>
    </row>
    <row r="376" spans="11:17">
      <c r="K376" t="s">
        <v>51</v>
      </c>
      <c r="L376" t="s">
        <v>229</v>
      </c>
      <c r="M376" t="s">
        <v>230</v>
      </c>
      <c r="N376" t="s">
        <v>77</v>
      </c>
      <c r="O376" t="s">
        <v>60</v>
      </c>
      <c r="P376" t="s">
        <v>169</v>
      </c>
      <c r="Q376" t="s">
        <v>231</v>
      </c>
    </row>
    <row r="377" spans="11:17">
      <c r="K377" t="s">
        <v>51</v>
      </c>
      <c r="L377" t="s">
        <v>229</v>
      </c>
      <c r="M377" t="s">
        <v>230</v>
      </c>
      <c r="N377" t="s">
        <v>77</v>
      </c>
      <c r="O377" t="s">
        <v>62</v>
      </c>
      <c r="P377" t="s">
        <v>170</v>
      </c>
      <c r="Q377" t="s">
        <v>231</v>
      </c>
    </row>
    <row r="378" spans="11:17">
      <c r="K378" t="s">
        <v>51</v>
      </c>
      <c r="L378" t="s">
        <v>229</v>
      </c>
      <c r="M378" t="s">
        <v>230</v>
      </c>
      <c r="N378" t="s">
        <v>77</v>
      </c>
      <c r="O378" t="s">
        <v>64</v>
      </c>
      <c r="P378" t="s">
        <v>232</v>
      </c>
      <c r="Q378" t="s">
        <v>231</v>
      </c>
    </row>
    <row r="379" spans="11:17">
      <c r="K379" t="s">
        <v>51</v>
      </c>
      <c r="L379" t="s">
        <v>229</v>
      </c>
      <c r="M379" t="s">
        <v>230</v>
      </c>
      <c r="N379" t="s">
        <v>77</v>
      </c>
      <c r="O379" t="s">
        <v>66</v>
      </c>
      <c r="P379" t="s">
        <v>233</v>
      </c>
      <c r="Q379" t="s">
        <v>231</v>
      </c>
    </row>
    <row r="380" spans="11:17">
      <c r="K380" t="s">
        <v>51</v>
      </c>
      <c r="L380" t="s">
        <v>229</v>
      </c>
      <c r="M380" t="s">
        <v>230</v>
      </c>
      <c r="N380" t="s">
        <v>77</v>
      </c>
      <c r="O380" t="s">
        <v>68</v>
      </c>
      <c r="P380" t="e">
        <f>-ต้องการเจลล้างมือและน้ำยาพ่นฆ่าเชื้อ
-ต้องการอาหารแห้ง
-ต้องการตู้พ่นฆ่าเชื้อ</f>
        <v>#NAME?</v>
      </c>
      <c r="Q380" t="s">
        <v>231</v>
      </c>
    </row>
    <row r="381" spans="11:17">
      <c r="K381" t="s">
        <v>51</v>
      </c>
      <c r="L381" t="s">
        <v>229</v>
      </c>
      <c r="M381" t="s">
        <v>230</v>
      </c>
      <c r="N381" t="s">
        <v>77</v>
      </c>
      <c r="O381" t="s">
        <v>70</v>
      </c>
      <c r="P381" t="s">
        <v>71</v>
      </c>
      <c r="Q381" t="s">
        <v>231</v>
      </c>
    </row>
    <row r="382" spans="11:17">
      <c r="K382" t="s">
        <v>51</v>
      </c>
      <c r="L382" t="s">
        <v>229</v>
      </c>
      <c r="M382" t="s">
        <v>230</v>
      </c>
      <c r="N382" t="s">
        <v>77</v>
      </c>
      <c r="O382" t="s">
        <v>72</v>
      </c>
      <c r="P382">
        <v>68</v>
      </c>
      <c r="Q382" t="s">
        <v>231</v>
      </c>
    </row>
    <row r="383" spans="11:17">
      <c r="K383" t="s">
        <v>51</v>
      </c>
      <c r="L383" t="s">
        <v>229</v>
      </c>
      <c r="M383" t="s">
        <v>230</v>
      </c>
      <c r="N383" t="s">
        <v>77</v>
      </c>
      <c r="O383" t="s">
        <v>73</v>
      </c>
      <c r="P383" t="s">
        <v>82</v>
      </c>
      <c r="Q383" t="s">
        <v>231</v>
      </c>
    </row>
    <row r="384" spans="11:17">
      <c r="K384" t="s">
        <v>51</v>
      </c>
      <c r="L384" t="s">
        <v>234</v>
      </c>
      <c r="M384" t="s">
        <v>235</v>
      </c>
      <c r="N384" t="s">
        <v>77</v>
      </c>
      <c r="O384" t="s">
        <v>14</v>
      </c>
      <c r="Q384" t="s">
        <v>236</v>
      </c>
    </row>
    <row r="385" spans="11:17">
      <c r="K385" t="s">
        <v>51</v>
      </c>
      <c r="L385" t="s">
        <v>234</v>
      </c>
      <c r="M385" t="s">
        <v>235</v>
      </c>
      <c r="N385" t="s">
        <v>77</v>
      </c>
      <c r="O385" t="s">
        <v>56</v>
      </c>
      <c r="Q385" t="s">
        <v>236</v>
      </c>
    </row>
    <row r="386" spans="11:17">
      <c r="K386" t="s">
        <v>51</v>
      </c>
      <c r="L386" t="s">
        <v>234</v>
      </c>
      <c r="M386" t="s">
        <v>235</v>
      </c>
      <c r="N386" t="s">
        <v>77</v>
      </c>
      <c r="O386" t="s">
        <v>57</v>
      </c>
      <c r="P386" t="s">
        <v>168</v>
      </c>
      <c r="Q386" t="s">
        <v>236</v>
      </c>
    </row>
    <row r="387" spans="11:17">
      <c r="K387" t="s">
        <v>51</v>
      </c>
      <c r="L387" t="s">
        <v>234</v>
      </c>
      <c r="M387" t="s">
        <v>235</v>
      </c>
      <c r="N387" t="s">
        <v>77</v>
      </c>
      <c r="O387" t="s">
        <v>59</v>
      </c>
      <c r="P387">
        <v>3455</v>
      </c>
      <c r="Q387" t="s">
        <v>236</v>
      </c>
    </row>
    <row r="388" spans="11:17">
      <c r="K388" t="s">
        <v>51</v>
      </c>
      <c r="L388" t="s">
        <v>234</v>
      </c>
      <c r="M388" t="s">
        <v>235</v>
      </c>
      <c r="N388" t="s">
        <v>77</v>
      </c>
      <c r="O388" t="s">
        <v>60</v>
      </c>
      <c r="P388" t="s">
        <v>169</v>
      </c>
      <c r="Q388" t="s">
        <v>236</v>
      </c>
    </row>
    <row r="389" spans="11:17">
      <c r="K389" t="s">
        <v>51</v>
      </c>
      <c r="L389" t="s">
        <v>234</v>
      </c>
      <c r="M389" t="s">
        <v>235</v>
      </c>
      <c r="N389" t="s">
        <v>77</v>
      </c>
      <c r="O389" t="s">
        <v>62</v>
      </c>
      <c r="P389" t="s">
        <v>170</v>
      </c>
      <c r="Q389" t="s">
        <v>236</v>
      </c>
    </row>
    <row r="390" spans="11:17">
      <c r="K390" t="s">
        <v>51</v>
      </c>
      <c r="L390" t="s">
        <v>234</v>
      </c>
      <c r="M390" t="s">
        <v>235</v>
      </c>
      <c r="N390" t="s">
        <v>77</v>
      </c>
      <c r="O390" t="s">
        <v>64</v>
      </c>
      <c r="P390" t="s">
        <v>237</v>
      </c>
      <c r="Q390" t="s">
        <v>236</v>
      </c>
    </row>
    <row r="391" spans="11:17">
      <c r="K391" t="s">
        <v>51</v>
      </c>
      <c r="L391" t="s">
        <v>234</v>
      </c>
      <c r="M391" t="s">
        <v>235</v>
      </c>
      <c r="N391" t="s">
        <v>77</v>
      </c>
      <c r="O391" t="s">
        <v>66</v>
      </c>
      <c r="P391" t="s">
        <v>238</v>
      </c>
      <c r="Q391" t="s">
        <v>236</v>
      </c>
    </row>
    <row r="392" spans="11:17">
      <c r="K392" t="s">
        <v>51</v>
      </c>
      <c r="L392" t="s">
        <v>234</v>
      </c>
      <c r="M392" t="s">
        <v>235</v>
      </c>
      <c r="N392" t="s">
        <v>77</v>
      </c>
      <c r="O392" t="s">
        <v>68</v>
      </c>
      <c r="Q392" t="s">
        <v>236</v>
      </c>
    </row>
    <row r="393" spans="11:17">
      <c r="K393" t="s">
        <v>51</v>
      </c>
      <c r="L393" t="s">
        <v>234</v>
      </c>
      <c r="M393" t="s">
        <v>235</v>
      </c>
      <c r="N393" t="s">
        <v>77</v>
      </c>
      <c r="O393" t="s">
        <v>70</v>
      </c>
      <c r="P393" t="s">
        <v>71</v>
      </c>
      <c r="Q393" t="s">
        <v>236</v>
      </c>
    </row>
    <row r="394" spans="11:17">
      <c r="K394" t="s">
        <v>51</v>
      </c>
      <c r="L394" t="s">
        <v>234</v>
      </c>
      <c r="M394" t="s">
        <v>235</v>
      </c>
      <c r="N394" t="s">
        <v>77</v>
      </c>
      <c r="O394" t="s">
        <v>72</v>
      </c>
      <c r="P394">
        <v>228</v>
      </c>
      <c r="Q394" t="s">
        <v>236</v>
      </c>
    </row>
    <row r="395" spans="11:17">
      <c r="K395" t="s">
        <v>51</v>
      </c>
      <c r="L395" t="s">
        <v>234</v>
      </c>
      <c r="M395" t="s">
        <v>235</v>
      </c>
      <c r="N395" t="s">
        <v>77</v>
      </c>
      <c r="O395" t="s">
        <v>73</v>
      </c>
      <c r="P395" t="s">
        <v>82</v>
      </c>
      <c r="Q395" t="s">
        <v>236</v>
      </c>
    </row>
    <row r="396" spans="11:17">
      <c r="K396" t="s">
        <v>51</v>
      </c>
      <c r="L396" t="s">
        <v>239</v>
      </c>
      <c r="M396" t="s">
        <v>240</v>
      </c>
      <c r="N396" t="s">
        <v>77</v>
      </c>
      <c r="O396" t="s">
        <v>14</v>
      </c>
      <c r="Q396" t="s">
        <v>241</v>
      </c>
    </row>
    <row r="397" spans="11:17">
      <c r="K397" t="s">
        <v>51</v>
      </c>
      <c r="L397" t="s">
        <v>239</v>
      </c>
      <c r="M397" t="s">
        <v>240</v>
      </c>
      <c r="N397" t="s">
        <v>77</v>
      </c>
      <c r="O397" t="s">
        <v>56</v>
      </c>
      <c r="Q397" t="s">
        <v>241</v>
      </c>
    </row>
    <row r="398" spans="11:17">
      <c r="K398" t="s">
        <v>51</v>
      </c>
      <c r="L398" t="s">
        <v>239</v>
      </c>
      <c r="M398" t="s">
        <v>240</v>
      </c>
      <c r="N398" t="s">
        <v>77</v>
      </c>
      <c r="O398" t="s">
        <v>57</v>
      </c>
      <c r="P398" t="s">
        <v>168</v>
      </c>
      <c r="Q398" t="s">
        <v>241</v>
      </c>
    </row>
    <row r="399" spans="11:17">
      <c r="K399" t="s">
        <v>51</v>
      </c>
      <c r="L399" t="s">
        <v>239</v>
      </c>
      <c r="M399" t="s">
        <v>240</v>
      </c>
      <c r="N399" t="s">
        <v>77</v>
      </c>
      <c r="O399" t="s">
        <v>59</v>
      </c>
      <c r="P399">
        <v>2563</v>
      </c>
      <c r="Q399" t="s">
        <v>241</v>
      </c>
    </row>
    <row r="400" spans="11:17">
      <c r="K400" t="s">
        <v>51</v>
      </c>
      <c r="L400" t="s">
        <v>239</v>
      </c>
      <c r="M400" t="s">
        <v>240</v>
      </c>
      <c r="N400" t="s">
        <v>77</v>
      </c>
      <c r="O400" t="s">
        <v>60</v>
      </c>
      <c r="P400" t="s">
        <v>169</v>
      </c>
      <c r="Q400" t="s">
        <v>241</v>
      </c>
    </row>
    <row r="401" spans="11:17">
      <c r="K401" t="s">
        <v>51</v>
      </c>
      <c r="L401" t="s">
        <v>239</v>
      </c>
      <c r="M401" t="s">
        <v>240</v>
      </c>
      <c r="N401" t="s">
        <v>77</v>
      </c>
      <c r="O401" t="s">
        <v>62</v>
      </c>
      <c r="P401" t="s">
        <v>170</v>
      </c>
      <c r="Q401" t="s">
        <v>241</v>
      </c>
    </row>
    <row r="402" spans="11:17">
      <c r="K402" t="s">
        <v>51</v>
      </c>
      <c r="L402" t="s">
        <v>239</v>
      </c>
      <c r="M402" t="s">
        <v>240</v>
      </c>
      <c r="N402" t="s">
        <v>77</v>
      </c>
      <c r="O402" t="s">
        <v>64</v>
      </c>
      <c r="P402" t="s">
        <v>242</v>
      </c>
      <c r="Q402" t="s">
        <v>241</v>
      </c>
    </row>
    <row r="403" spans="11:17">
      <c r="K403" t="s">
        <v>51</v>
      </c>
      <c r="L403" t="s">
        <v>239</v>
      </c>
      <c r="M403" t="s">
        <v>240</v>
      </c>
      <c r="N403" t="s">
        <v>77</v>
      </c>
      <c r="O403" t="s">
        <v>66</v>
      </c>
      <c r="P403" t="s">
        <v>243</v>
      </c>
      <c r="Q403" t="s">
        <v>241</v>
      </c>
    </row>
    <row r="404" spans="11:17">
      <c r="K404" t="s">
        <v>51</v>
      </c>
      <c r="L404" t="s">
        <v>239</v>
      </c>
      <c r="M404" t="s">
        <v>240</v>
      </c>
      <c r="N404" t="s">
        <v>77</v>
      </c>
      <c r="O404" t="s">
        <v>68</v>
      </c>
      <c r="P404" t="e">
        <f>-ต้องการเจลล้างมือและน้ำยาฆ่าเชื้อ
-ต้องการอาหารแห้ง
-ต้องการเครื่องตรวจวัดอุณหภูมิ</f>
        <v>#NAME?</v>
      </c>
      <c r="Q404" t="s">
        <v>241</v>
      </c>
    </row>
    <row r="405" spans="11:17">
      <c r="K405" t="s">
        <v>51</v>
      </c>
      <c r="L405" t="s">
        <v>239</v>
      </c>
      <c r="M405" t="s">
        <v>240</v>
      </c>
      <c r="N405" t="s">
        <v>77</v>
      </c>
      <c r="O405" t="s">
        <v>70</v>
      </c>
      <c r="P405" t="s">
        <v>71</v>
      </c>
      <c r="Q405" t="s">
        <v>241</v>
      </c>
    </row>
    <row r="406" spans="11:17">
      <c r="K406" t="s">
        <v>51</v>
      </c>
      <c r="L406" t="s">
        <v>239</v>
      </c>
      <c r="M406" t="s">
        <v>240</v>
      </c>
      <c r="N406" t="s">
        <v>77</v>
      </c>
      <c r="O406" t="s">
        <v>72</v>
      </c>
      <c r="P406">
        <v>255</v>
      </c>
      <c r="Q406" t="s">
        <v>241</v>
      </c>
    </row>
    <row r="407" spans="11:17">
      <c r="K407" t="s">
        <v>51</v>
      </c>
      <c r="L407" t="s">
        <v>239</v>
      </c>
      <c r="M407" t="s">
        <v>240</v>
      </c>
      <c r="N407" t="s">
        <v>77</v>
      </c>
      <c r="O407" t="s">
        <v>73</v>
      </c>
      <c r="P407" t="s">
        <v>82</v>
      </c>
      <c r="Q407" t="s">
        <v>241</v>
      </c>
    </row>
    <row r="408" spans="11:17">
      <c r="K408" t="s">
        <v>51</v>
      </c>
      <c r="L408" t="s">
        <v>244</v>
      </c>
      <c r="M408" t="s">
        <v>245</v>
      </c>
      <c r="N408" t="s">
        <v>77</v>
      </c>
      <c r="O408" t="s">
        <v>14</v>
      </c>
      <c r="Q408" t="s">
        <v>246</v>
      </c>
    </row>
    <row r="409" spans="11:17">
      <c r="K409" t="s">
        <v>51</v>
      </c>
      <c r="L409" t="s">
        <v>244</v>
      </c>
      <c r="M409" t="s">
        <v>245</v>
      </c>
      <c r="N409" t="s">
        <v>77</v>
      </c>
      <c r="O409" t="s">
        <v>56</v>
      </c>
      <c r="Q409" t="s">
        <v>246</v>
      </c>
    </row>
    <row r="410" spans="11:17">
      <c r="K410" t="s">
        <v>51</v>
      </c>
      <c r="L410" t="s">
        <v>244</v>
      </c>
      <c r="M410" t="s">
        <v>245</v>
      </c>
      <c r="N410" t="s">
        <v>77</v>
      </c>
      <c r="O410" t="s">
        <v>57</v>
      </c>
      <c r="P410" t="s">
        <v>168</v>
      </c>
      <c r="Q410" t="s">
        <v>246</v>
      </c>
    </row>
    <row r="411" spans="11:17">
      <c r="K411" t="s">
        <v>51</v>
      </c>
      <c r="L411" t="s">
        <v>244</v>
      </c>
      <c r="M411" t="s">
        <v>245</v>
      </c>
      <c r="N411" t="s">
        <v>77</v>
      </c>
      <c r="O411" t="s">
        <v>59</v>
      </c>
      <c r="P411">
        <v>2627</v>
      </c>
      <c r="Q411" t="s">
        <v>246</v>
      </c>
    </row>
    <row r="412" spans="11:17">
      <c r="K412" t="s">
        <v>51</v>
      </c>
      <c r="L412" t="s">
        <v>244</v>
      </c>
      <c r="M412" t="s">
        <v>245</v>
      </c>
      <c r="N412" t="s">
        <v>77</v>
      </c>
      <c r="O412" t="s">
        <v>60</v>
      </c>
      <c r="P412" t="s">
        <v>169</v>
      </c>
      <c r="Q412" t="s">
        <v>246</v>
      </c>
    </row>
    <row r="413" spans="11:17">
      <c r="K413" t="s">
        <v>51</v>
      </c>
      <c r="L413" t="s">
        <v>244</v>
      </c>
      <c r="M413" t="s">
        <v>245</v>
      </c>
      <c r="N413" t="s">
        <v>77</v>
      </c>
      <c r="O413" t="s">
        <v>62</v>
      </c>
      <c r="P413" t="s">
        <v>170</v>
      </c>
      <c r="Q413" t="s">
        <v>246</v>
      </c>
    </row>
    <row r="414" spans="11:17">
      <c r="K414" t="s">
        <v>51</v>
      </c>
      <c r="L414" t="s">
        <v>244</v>
      </c>
      <c r="M414" t="s">
        <v>245</v>
      </c>
      <c r="N414" t="s">
        <v>77</v>
      </c>
      <c r="O414" t="s">
        <v>64</v>
      </c>
      <c r="P414" t="s">
        <v>247</v>
      </c>
      <c r="Q414" t="s">
        <v>246</v>
      </c>
    </row>
    <row r="415" spans="11:17">
      <c r="K415" t="s">
        <v>51</v>
      </c>
      <c r="L415" t="s">
        <v>244</v>
      </c>
      <c r="M415" t="s">
        <v>245</v>
      </c>
      <c r="N415" t="s">
        <v>77</v>
      </c>
      <c r="O415" t="s">
        <v>66</v>
      </c>
      <c r="P415" t="s">
        <v>248</v>
      </c>
      <c r="Q415" t="s">
        <v>246</v>
      </c>
    </row>
    <row r="416" spans="11:17">
      <c r="K416" t="s">
        <v>51</v>
      </c>
      <c r="L416" t="s">
        <v>244</v>
      </c>
      <c r="M416" t="s">
        <v>245</v>
      </c>
      <c r="N416" t="s">
        <v>77</v>
      </c>
      <c r="O416" t="s">
        <v>68</v>
      </c>
      <c r="P416" t="e">
        <f>-ต้องการเจลล้างมือและน้ำยาฆ่าเชื้อ
-ต้องการอาหารแห้ง ข้าวสาร ไข่</f>
        <v>#NAME?</v>
      </c>
      <c r="Q416" t="s">
        <v>246</v>
      </c>
    </row>
    <row r="417" spans="11:17">
      <c r="K417" t="s">
        <v>51</v>
      </c>
      <c r="L417" t="s">
        <v>244</v>
      </c>
      <c r="M417" t="s">
        <v>245</v>
      </c>
      <c r="N417" t="s">
        <v>77</v>
      </c>
      <c r="O417" t="s">
        <v>70</v>
      </c>
      <c r="P417" t="s">
        <v>71</v>
      </c>
      <c r="Q417" t="s">
        <v>246</v>
      </c>
    </row>
    <row r="418" spans="11:17">
      <c r="K418" t="s">
        <v>51</v>
      </c>
      <c r="L418" t="s">
        <v>244</v>
      </c>
      <c r="M418" t="s">
        <v>245</v>
      </c>
      <c r="N418" t="s">
        <v>77</v>
      </c>
      <c r="O418" t="s">
        <v>72</v>
      </c>
      <c r="P418">
        <v>228</v>
      </c>
      <c r="Q418" t="s">
        <v>246</v>
      </c>
    </row>
    <row r="419" spans="11:17">
      <c r="K419" t="s">
        <v>51</v>
      </c>
      <c r="L419" t="s">
        <v>244</v>
      </c>
      <c r="M419" t="s">
        <v>245</v>
      </c>
      <c r="N419" t="s">
        <v>77</v>
      </c>
      <c r="O419" t="s">
        <v>73</v>
      </c>
      <c r="P419" t="s">
        <v>82</v>
      </c>
      <c r="Q419" t="s">
        <v>246</v>
      </c>
    </row>
    <row r="420" spans="11:17">
      <c r="K420" t="s">
        <v>51</v>
      </c>
      <c r="L420" t="s">
        <v>249</v>
      </c>
      <c r="M420" t="s">
        <v>250</v>
      </c>
      <c r="N420" t="s">
        <v>77</v>
      </c>
      <c r="O420" t="s">
        <v>14</v>
      </c>
      <c r="Q420" t="s">
        <v>251</v>
      </c>
    </row>
    <row r="421" spans="11:17">
      <c r="K421" t="s">
        <v>51</v>
      </c>
      <c r="L421" t="s">
        <v>249</v>
      </c>
      <c r="M421" t="s">
        <v>250</v>
      </c>
      <c r="N421" t="s">
        <v>77</v>
      </c>
      <c r="O421" t="s">
        <v>56</v>
      </c>
      <c r="Q421" t="s">
        <v>251</v>
      </c>
    </row>
    <row r="422" spans="11:17">
      <c r="K422" t="s">
        <v>51</v>
      </c>
      <c r="L422" t="s">
        <v>249</v>
      </c>
      <c r="M422" t="s">
        <v>250</v>
      </c>
      <c r="N422" t="s">
        <v>77</v>
      </c>
      <c r="O422" t="s">
        <v>57</v>
      </c>
      <c r="P422" t="s">
        <v>58</v>
      </c>
      <c r="Q422" t="s">
        <v>251</v>
      </c>
    </row>
    <row r="423" spans="11:17">
      <c r="K423" t="s">
        <v>51</v>
      </c>
      <c r="L423" t="s">
        <v>249</v>
      </c>
      <c r="M423" t="s">
        <v>250</v>
      </c>
      <c r="N423" t="s">
        <v>77</v>
      </c>
      <c r="O423" t="s">
        <v>59</v>
      </c>
      <c r="P423">
        <v>3670</v>
      </c>
      <c r="Q423" t="s">
        <v>251</v>
      </c>
    </row>
    <row r="424" spans="11:17">
      <c r="K424" t="s">
        <v>51</v>
      </c>
      <c r="L424" t="s">
        <v>249</v>
      </c>
      <c r="M424" t="s">
        <v>250</v>
      </c>
      <c r="N424" t="s">
        <v>77</v>
      </c>
      <c r="O424" t="s">
        <v>60</v>
      </c>
      <c r="P424" t="s">
        <v>252</v>
      </c>
      <c r="Q424" t="s">
        <v>251</v>
      </c>
    </row>
    <row r="425" spans="11:17">
      <c r="K425" t="s">
        <v>51</v>
      </c>
      <c r="L425" t="s">
        <v>249</v>
      </c>
      <c r="M425" t="s">
        <v>250</v>
      </c>
      <c r="N425" t="s">
        <v>77</v>
      </c>
      <c r="O425" t="s">
        <v>62</v>
      </c>
      <c r="P425" t="s">
        <v>253</v>
      </c>
      <c r="Q425" t="s">
        <v>251</v>
      </c>
    </row>
    <row r="426" spans="11:17">
      <c r="K426" t="s">
        <v>51</v>
      </c>
      <c r="L426" t="s">
        <v>249</v>
      </c>
      <c r="M426" t="s">
        <v>250</v>
      </c>
      <c r="N426" t="s">
        <v>77</v>
      </c>
      <c r="O426" t="s">
        <v>64</v>
      </c>
      <c r="P426" t="s">
        <v>254</v>
      </c>
      <c r="Q426" t="s">
        <v>251</v>
      </c>
    </row>
    <row r="427" spans="11:17">
      <c r="K427" t="s">
        <v>51</v>
      </c>
      <c r="L427" t="s">
        <v>249</v>
      </c>
      <c r="M427" t="s">
        <v>250</v>
      </c>
      <c r="N427" t="s">
        <v>77</v>
      </c>
      <c r="O427" t="s">
        <v>66</v>
      </c>
      <c r="P427" t="s">
        <v>255</v>
      </c>
      <c r="Q427" t="s">
        <v>251</v>
      </c>
    </row>
    <row r="428" spans="11:17">
      <c r="K428" t="s">
        <v>51</v>
      </c>
      <c r="L428" t="s">
        <v>249</v>
      </c>
      <c r="M428" t="s">
        <v>250</v>
      </c>
      <c r="N428" t="s">
        <v>77</v>
      </c>
      <c r="O428" t="s">
        <v>68</v>
      </c>
      <c r="Q428" t="s">
        <v>251</v>
      </c>
    </row>
    <row r="429" spans="11:17">
      <c r="K429" t="s">
        <v>51</v>
      </c>
      <c r="L429" t="s">
        <v>249</v>
      </c>
      <c r="M429" t="s">
        <v>250</v>
      </c>
      <c r="N429" t="s">
        <v>77</v>
      </c>
      <c r="O429" t="s">
        <v>70</v>
      </c>
      <c r="P429" t="s">
        <v>71</v>
      </c>
      <c r="Q429" t="s">
        <v>251</v>
      </c>
    </row>
    <row r="430" spans="11:17">
      <c r="K430" t="s">
        <v>51</v>
      </c>
      <c r="L430" t="s">
        <v>249</v>
      </c>
      <c r="M430" t="s">
        <v>250</v>
      </c>
      <c r="N430" t="s">
        <v>77</v>
      </c>
      <c r="O430" t="s">
        <v>72</v>
      </c>
      <c r="P430">
        <v>110</v>
      </c>
      <c r="Q430" t="s">
        <v>251</v>
      </c>
    </row>
    <row r="431" spans="11:17">
      <c r="K431" t="s">
        <v>51</v>
      </c>
      <c r="L431" t="s">
        <v>249</v>
      </c>
      <c r="M431" t="s">
        <v>250</v>
      </c>
      <c r="N431" t="s">
        <v>77</v>
      </c>
      <c r="O431" t="s">
        <v>73</v>
      </c>
      <c r="P431" t="s">
        <v>82</v>
      </c>
      <c r="Q431" t="s">
        <v>251</v>
      </c>
    </row>
    <row r="432" spans="11:17">
      <c r="K432" t="s">
        <v>51</v>
      </c>
      <c r="L432" t="s">
        <v>256</v>
      </c>
      <c r="M432" t="s">
        <v>257</v>
      </c>
      <c r="N432" t="s">
        <v>77</v>
      </c>
      <c r="O432" t="s">
        <v>14</v>
      </c>
      <c r="Q432" t="s">
        <v>258</v>
      </c>
    </row>
    <row r="433" spans="11:17">
      <c r="K433" t="s">
        <v>51</v>
      </c>
      <c r="L433" t="s">
        <v>256</v>
      </c>
      <c r="M433" t="s">
        <v>257</v>
      </c>
      <c r="N433" t="s">
        <v>77</v>
      </c>
      <c r="O433" t="s">
        <v>56</v>
      </c>
      <c r="Q433" t="s">
        <v>258</v>
      </c>
    </row>
    <row r="434" spans="11:17">
      <c r="K434" t="s">
        <v>51</v>
      </c>
      <c r="L434" t="s">
        <v>256</v>
      </c>
      <c r="M434" t="s">
        <v>257</v>
      </c>
      <c r="N434" t="s">
        <v>77</v>
      </c>
      <c r="O434" t="s">
        <v>57</v>
      </c>
      <c r="P434" t="s">
        <v>58</v>
      </c>
      <c r="Q434" t="s">
        <v>258</v>
      </c>
    </row>
    <row r="435" spans="11:17">
      <c r="K435" t="s">
        <v>51</v>
      </c>
      <c r="L435" t="s">
        <v>256</v>
      </c>
      <c r="M435" t="s">
        <v>257</v>
      </c>
      <c r="N435" t="s">
        <v>77</v>
      </c>
      <c r="O435" t="s">
        <v>59</v>
      </c>
      <c r="P435">
        <v>3509</v>
      </c>
      <c r="Q435" t="s">
        <v>258</v>
      </c>
    </row>
    <row r="436" spans="11:17">
      <c r="K436" t="s">
        <v>51</v>
      </c>
      <c r="L436" t="s">
        <v>256</v>
      </c>
      <c r="M436" t="s">
        <v>257</v>
      </c>
      <c r="N436" t="s">
        <v>77</v>
      </c>
      <c r="O436" t="s">
        <v>60</v>
      </c>
      <c r="P436" t="s">
        <v>252</v>
      </c>
      <c r="Q436" t="s">
        <v>258</v>
      </c>
    </row>
    <row r="437" spans="11:17">
      <c r="K437" t="s">
        <v>51</v>
      </c>
      <c r="L437" t="s">
        <v>256</v>
      </c>
      <c r="M437" t="s">
        <v>257</v>
      </c>
      <c r="N437" t="s">
        <v>77</v>
      </c>
      <c r="O437" t="s">
        <v>62</v>
      </c>
      <c r="P437" t="s">
        <v>253</v>
      </c>
      <c r="Q437" t="s">
        <v>258</v>
      </c>
    </row>
    <row r="438" spans="11:17">
      <c r="K438" t="s">
        <v>51</v>
      </c>
      <c r="L438" t="s">
        <v>256</v>
      </c>
      <c r="M438" t="s">
        <v>257</v>
      </c>
      <c r="N438" t="s">
        <v>77</v>
      </c>
      <c r="O438" t="s">
        <v>64</v>
      </c>
      <c r="P438" t="s">
        <v>259</v>
      </c>
      <c r="Q438" t="s">
        <v>258</v>
      </c>
    </row>
    <row r="439" spans="11:17">
      <c r="K439" t="s">
        <v>51</v>
      </c>
      <c r="L439" t="s">
        <v>256</v>
      </c>
      <c r="M439" t="s">
        <v>257</v>
      </c>
      <c r="N439" t="s">
        <v>77</v>
      </c>
      <c r="O439" t="s">
        <v>66</v>
      </c>
      <c r="P439" t="s">
        <v>260</v>
      </c>
      <c r="Q439" t="s">
        <v>258</v>
      </c>
    </row>
    <row r="440" spans="11:17">
      <c r="K440" t="s">
        <v>51</v>
      </c>
      <c r="L440" t="s">
        <v>256</v>
      </c>
      <c r="M440" t="s">
        <v>257</v>
      </c>
      <c r="N440" t="s">
        <v>77</v>
      </c>
      <c r="O440" t="s">
        <v>68</v>
      </c>
      <c r="P440" t="s">
        <v>261</v>
      </c>
      <c r="Q440" t="s">
        <v>258</v>
      </c>
    </row>
    <row r="441" spans="11:17">
      <c r="K441" t="s">
        <v>51</v>
      </c>
      <c r="L441" t="s">
        <v>256</v>
      </c>
      <c r="M441" t="s">
        <v>257</v>
      </c>
      <c r="N441" t="s">
        <v>77</v>
      </c>
      <c r="O441" t="s">
        <v>70</v>
      </c>
      <c r="Q441" t="s">
        <v>258</v>
      </c>
    </row>
    <row r="442" spans="11:17">
      <c r="K442" t="s">
        <v>51</v>
      </c>
      <c r="L442" t="s">
        <v>256</v>
      </c>
      <c r="M442" t="s">
        <v>257</v>
      </c>
      <c r="N442" t="s">
        <v>77</v>
      </c>
      <c r="O442" t="s">
        <v>72</v>
      </c>
      <c r="Q442" t="s">
        <v>258</v>
      </c>
    </row>
    <row r="443" spans="11:17">
      <c r="K443" t="s">
        <v>51</v>
      </c>
      <c r="L443" t="s">
        <v>256</v>
      </c>
      <c r="M443" t="s">
        <v>257</v>
      </c>
      <c r="N443" t="s">
        <v>77</v>
      </c>
      <c r="O443" t="s">
        <v>73</v>
      </c>
      <c r="P443" t="s">
        <v>82</v>
      </c>
      <c r="Q443" t="s">
        <v>258</v>
      </c>
    </row>
    <row r="444" spans="11:17">
      <c r="K444" t="s">
        <v>51</v>
      </c>
      <c r="L444" t="s">
        <v>262</v>
      </c>
      <c r="M444" t="s">
        <v>263</v>
      </c>
      <c r="N444" t="s">
        <v>77</v>
      </c>
      <c r="O444" t="s">
        <v>14</v>
      </c>
      <c r="Q444" t="s">
        <v>264</v>
      </c>
    </row>
    <row r="445" spans="11:17">
      <c r="K445" t="s">
        <v>51</v>
      </c>
      <c r="L445" t="s">
        <v>262</v>
      </c>
      <c r="M445" t="s">
        <v>263</v>
      </c>
      <c r="N445" t="s">
        <v>77</v>
      </c>
      <c r="O445" t="s">
        <v>56</v>
      </c>
      <c r="Q445" t="s">
        <v>264</v>
      </c>
    </row>
    <row r="446" spans="11:17">
      <c r="K446" t="s">
        <v>51</v>
      </c>
      <c r="L446" t="s">
        <v>262</v>
      </c>
      <c r="M446" t="s">
        <v>263</v>
      </c>
      <c r="N446" t="s">
        <v>77</v>
      </c>
      <c r="O446" t="s">
        <v>57</v>
      </c>
      <c r="P446" t="s">
        <v>58</v>
      </c>
      <c r="Q446" t="s">
        <v>264</v>
      </c>
    </row>
    <row r="447" spans="11:17">
      <c r="K447" t="s">
        <v>51</v>
      </c>
      <c r="L447" t="s">
        <v>262</v>
      </c>
      <c r="M447" t="s">
        <v>263</v>
      </c>
      <c r="N447" t="s">
        <v>77</v>
      </c>
      <c r="O447" t="s">
        <v>59</v>
      </c>
      <c r="P447">
        <v>3051</v>
      </c>
      <c r="Q447" t="s">
        <v>264</v>
      </c>
    </row>
    <row r="448" spans="11:17">
      <c r="K448" t="s">
        <v>51</v>
      </c>
      <c r="L448" t="s">
        <v>262</v>
      </c>
      <c r="M448" t="s">
        <v>263</v>
      </c>
      <c r="N448" t="s">
        <v>77</v>
      </c>
      <c r="O448" t="s">
        <v>60</v>
      </c>
      <c r="P448" t="s">
        <v>252</v>
      </c>
      <c r="Q448" t="s">
        <v>264</v>
      </c>
    </row>
    <row r="449" spans="11:17">
      <c r="K449" t="s">
        <v>51</v>
      </c>
      <c r="L449" t="s">
        <v>262</v>
      </c>
      <c r="M449" t="s">
        <v>263</v>
      </c>
      <c r="N449" t="s">
        <v>77</v>
      </c>
      <c r="O449" t="s">
        <v>62</v>
      </c>
      <c r="P449" t="s">
        <v>253</v>
      </c>
      <c r="Q449" t="s">
        <v>264</v>
      </c>
    </row>
    <row r="450" spans="11:17">
      <c r="K450" t="s">
        <v>51</v>
      </c>
      <c r="L450" t="s">
        <v>262</v>
      </c>
      <c r="M450" t="s">
        <v>263</v>
      </c>
      <c r="N450" t="s">
        <v>77</v>
      </c>
      <c r="O450" t="s">
        <v>64</v>
      </c>
      <c r="P450" t="s">
        <v>265</v>
      </c>
      <c r="Q450" t="s">
        <v>264</v>
      </c>
    </row>
    <row r="451" spans="11:17">
      <c r="K451" t="s">
        <v>51</v>
      </c>
      <c r="L451" t="s">
        <v>262</v>
      </c>
      <c r="M451" t="s">
        <v>263</v>
      </c>
      <c r="N451" t="s">
        <v>77</v>
      </c>
      <c r="O451" t="s">
        <v>66</v>
      </c>
      <c r="P451" t="s">
        <v>266</v>
      </c>
      <c r="Q451" t="s">
        <v>264</v>
      </c>
    </row>
    <row r="452" spans="11:17">
      <c r="K452" t="s">
        <v>51</v>
      </c>
      <c r="L452" t="s">
        <v>262</v>
      </c>
      <c r="M452" t="s">
        <v>263</v>
      </c>
      <c r="N452" t="s">
        <v>77</v>
      </c>
      <c r="O452" t="s">
        <v>68</v>
      </c>
      <c r="P452" t="s">
        <v>267</v>
      </c>
      <c r="Q452" t="s">
        <v>264</v>
      </c>
    </row>
    <row r="453" spans="11:17">
      <c r="K453" t="s">
        <v>51</v>
      </c>
      <c r="L453" t="s">
        <v>262</v>
      </c>
      <c r="M453" t="s">
        <v>263</v>
      </c>
      <c r="N453" t="s">
        <v>77</v>
      </c>
      <c r="O453" t="s">
        <v>70</v>
      </c>
      <c r="P453" t="s">
        <v>71</v>
      </c>
      <c r="Q453" t="s">
        <v>264</v>
      </c>
    </row>
    <row r="454" spans="11:17">
      <c r="K454" t="s">
        <v>51</v>
      </c>
      <c r="L454" t="s">
        <v>262</v>
      </c>
      <c r="M454" t="s">
        <v>263</v>
      </c>
      <c r="N454" t="s">
        <v>77</v>
      </c>
      <c r="O454" t="s">
        <v>72</v>
      </c>
      <c r="P454">
        <v>341</v>
      </c>
      <c r="Q454" t="s">
        <v>264</v>
      </c>
    </row>
    <row r="455" spans="11:17">
      <c r="K455" t="s">
        <v>51</v>
      </c>
      <c r="L455" t="s">
        <v>262</v>
      </c>
      <c r="M455" t="s">
        <v>263</v>
      </c>
      <c r="N455" t="s">
        <v>77</v>
      </c>
      <c r="O455" t="s">
        <v>73</v>
      </c>
      <c r="P455" t="s">
        <v>82</v>
      </c>
      <c r="Q455" t="s">
        <v>264</v>
      </c>
    </row>
    <row r="456" spans="11:17">
      <c r="K456" t="s">
        <v>51</v>
      </c>
      <c r="L456" t="s">
        <v>268</v>
      </c>
      <c r="M456" t="s">
        <v>269</v>
      </c>
      <c r="N456" t="s">
        <v>54</v>
      </c>
      <c r="O456" t="s">
        <v>14</v>
      </c>
      <c r="Q456" t="s">
        <v>270</v>
      </c>
    </row>
    <row r="457" spans="11:17">
      <c r="K457" t="s">
        <v>51</v>
      </c>
      <c r="L457" t="s">
        <v>268</v>
      </c>
      <c r="M457" t="s">
        <v>269</v>
      </c>
      <c r="N457" t="s">
        <v>54</v>
      </c>
      <c r="O457" t="s">
        <v>56</v>
      </c>
      <c r="Q457" t="s">
        <v>270</v>
      </c>
    </row>
    <row r="458" spans="11:17">
      <c r="K458" t="s">
        <v>51</v>
      </c>
      <c r="L458" t="s">
        <v>268</v>
      </c>
      <c r="M458" t="s">
        <v>269</v>
      </c>
      <c r="N458" t="s">
        <v>54</v>
      </c>
      <c r="O458" t="s">
        <v>57</v>
      </c>
      <c r="P458" t="s">
        <v>58</v>
      </c>
      <c r="Q458" t="s">
        <v>270</v>
      </c>
    </row>
    <row r="459" spans="11:17">
      <c r="K459" t="s">
        <v>51</v>
      </c>
      <c r="L459" t="s">
        <v>268</v>
      </c>
      <c r="M459" t="s">
        <v>269</v>
      </c>
      <c r="N459" t="s">
        <v>54</v>
      </c>
      <c r="O459" t="s">
        <v>59</v>
      </c>
      <c r="P459">
        <v>4390</v>
      </c>
      <c r="Q459" t="s">
        <v>270</v>
      </c>
    </row>
    <row r="460" spans="11:17">
      <c r="K460" t="s">
        <v>51</v>
      </c>
      <c r="L460" t="s">
        <v>268</v>
      </c>
      <c r="M460" t="s">
        <v>269</v>
      </c>
      <c r="N460" t="s">
        <v>54</v>
      </c>
      <c r="O460" t="s">
        <v>60</v>
      </c>
      <c r="P460" t="s">
        <v>252</v>
      </c>
      <c r="Q460" t="s">
        <v>270</v>
      </c>
    </row>
    <row r="461" spans="11:17">
      <c r="K461" t="s">
        <v>51</v>
      </c>
      <c r="L461" t="s">
        <v>268</v>
      </c>
      <c r="M461" t="s">
        <v>269</v>
      </c>
      <c r="N461" t="s">
        <v>54</v>
      </c>
      <c r="O461" t="s">
        <v>62</v>
      </c>
      <c r="P461" t="s">
        <v>253</v>
      </c>
      <c r="Q461" t="s">
        <v>270</v>
      </c>
    </row>
    <row r="462" spans="11:17">
      <c r="K462" t="s">
        <v>51</v>
      </c>
      <c r="L462" t="s">
        <v>268</v>
      </c>
      <c r="M462" t="s">
        <v>269</v>
      </c>
      <c r="N462" t="s">
        <v>54</v>
      </c>
      <c r="O462" t="s">
        <v>64</v>
      </c>
      <c r="P462" t="s">
        <v>271</v>
      </c>
      <c r="Q462" t="s">
        <v>270</v>
      </c>
    </row>
    <row r="463" spans="11:17">
      <c r="K463" t="s">
        <v>51</v>
      </c>
      <c r="L463" t="s">
        <v>268</v>
      </c>
      <c r="M463" t="s">
        <v>269</v>
      </c>
      <c r="N463" t="s">
        <v>54</v>
      </c>
      <c r="O463" t="s">
        <v>66</v>
      </c>
      <c r="P463" t="s">
        <v>272</v>
      </c>
      <c r="Q463" t="s">
        <v>270</v>
      </c>
    </row>
    <row r="464" spans="11:17">
      <c r="K464" t="s">
        <v>51</v>
      </c>
      <c r="L464" t="s">
        <v>268</v>
      </c>
      <c r="M464" t="s">
        <v>269</v>
      </c>
      <c r="N464" t="s">
        <v>54</v>
      </c>
      <c r="O464" t="s">
        <v>68</v>
      </c>
      <c r="P464" t="s">
        <v>261</v>
      </c>
      <c r="Q464" t="s">
        <v>270</v>
      </c>
    </row>
    <row r="465" spans="11:17">
      <c r="K465" t="s">
        <v>51</v>
      </c>
      <c r="L465" t="s">
        <v>268</v>
      </c>
      <c r="M465" t="s">
        <v>269</v>
      </c>
      <c r="N465" t="s">
        <v>54</v>
      </c>
      <c r="O465" t="s">
        <v>70</v>
      </c>
      <c r="P465" t="s">
        <v>71</v>
      </c>
      <c r="Q465" t="s">
        <v>270</v>
      </c>
    </row>
    <row r="466" spans="11:17">
      <c r="K466" t="s">
        <v>51</v>
      </c>
      <c r="L466" t="s">
        <v>268</v>
      </c>
      <c r="M466" t="s">
        <v>269</v>
      </c>
      <c r="N466" t="s">
        <v>54</v>
      </c>
      <c r="O466" t="s">
        <v>72</v>
      </c>
      <c r="P466">
        <v>170</v>
      </c>
      <c r="Q466" t="s">
        <v>270</v>
      </c>
    </row>
    <row r="467" spans="11:17">
      <c r="K467" t="s">
        <v>51</v>
      </c>
      <c r="L467" t="s">
        <v>268</v>
      </c>
      <c r="M467" t="s">
        <v>269</v>
      </c>
      <c r="N467" t="s">
        <v>54</v>
      </c>
      <c r="O467" t="s">
        <v>73</v>
      </c>
      <c r="P467" t="s">
        <v>74</v>
      </c>
      <c r="Q467" t="s">
        <v>270</v>
      </c>
    </row>
    <row r="468" spans="11:17">
      <c r="K468" t="s">
        <v>51</v>
      </c>
      <c r="L468" t="s">
        <v>273</v>
      </c>
      <c r="M468" t="s">
        <v>274</v>
      </c>
      <c r="N468" t="s">
        <v>77</v>
      </c>
      <c r="O468" t="s">
        <v>14</v>
      </c>
      <c r="Q468" t="s">
        <v>275</v>
      </c>
    </row>
    <row r="469" spans="11:17">
      <c r="K469" t="s">
        <v>51</v>
      </c>
      <c r="L469" t="s">
        <v>273</v>
      </c>
      <c r="M469" t="s">
        <v>274</v>
      </c>
      <c r="N469" t="s">
        <v>77</v>
      </c>
      <c r="O469" t="s">
        <v>56</v>
      </c>
      <c r="Q469" t="s">
        <v>275</v>
      </c>
    </row>
    <row r="470" spans="11:17">
      <c r="K470" t="s">
        <v>51</v>
      </c>
      <c r="L470" t="s">
        <v>273</v>
      </c>
      <c r="M470" t="s">
        <v>274</v>
      </c>
      <c r="N470" t="s">
        <v>77</v>
      </c>
      <c r="O470" t="s">
        <v>57</v>
      </c>
      <c r="P470" t="s">
        <v>58</v>
      </c>
      <c r="Q470" t="s">
        <v>275</v>
      </c>
    </row>
    <row r="471" spans="11:17">
      <c r="K471" t="s">
        <v>51</v>
      </c>
      <c r="L471" t="s">
        <v>273</v>
      </c>
      <c r="M471" t="s">
        <v>274</v>
      </c>
      <c r="N471" t="s">
        <v>77</v>
      </c>
      <c r="O471" t="s">
        <v>59</v>
      </c>
      <c r="P471">
        <v>3188</v>
      </c>
      <c r="Q471" t="s">
        <v>275</v>
      </c>
    </row>
    <row r="472" spans="11:17">
      <c r="K472" t="s">
        <v>51</v>
      </c>
      <c r="L472" t="s">
        <v>273</v>
      </c>
      <c r="M472" t="s">
        <v>274</v>
      </c>
      <c r="N472" t="s">
        <v>77</v>
      </c>
      <c r="O472" t="s">
        <v>60</v>
      </c>
      <c r="P472" t="s">
        <v>252</v>
      </c>
      <c r="Q472" t="s">
        <v>275</v>
      </c>
    </row>
    <row r="473" spans="11:17">
      <c r="K473" t="s">
        <v>51</v>
      </c>
      <c r="L473" t="s">
        <v>273</v>
      </c>
      <c r="M473" t="s">
        <v>274</v>
      </c>
      <c r="N473" t="s">
        <v>77</v>
      </c>
      <c r="O473" t="s">
        <v>62</v>
      </c>
      <c r="P473" t="s">
        <v>253</v>
      </c>
      <c r="Q473" t="s">
        <v>275</v>
      </c>
    </row>
    <row r="474" spans="11:17">
      <c r="K474" t="s">
        <v>51</v>
      </c>
      <c r="L474" t="s">
        <v>273</v>
      </c>
      <c r="M474" t="s">
        <v>274</v>
      </c>
      <c r="N474" t="s">
        <v>77</v>
      </c>
      <c r="O474" t="s">
        <v>64</v>
      </c>
      <c r="P474" t="s">
        <v>276</v>
      </c>
      <c r="Q474" t="s">
        <v>275</v>
      </c>
    </row>
    <row r="475" spans="11:17">
      <c r="K475" t="s">
        <v>51</v>
      </c>
      <c r="L475" t="s">
        <v>273</v>
      </c>
      <c r="M475" t="s">
        <v>274</v>
      </c>
      <c r="N475" t="s">
        <v>77</v>
      </c>
      <c r="O475" t="s">
        <v>66</v>
      </c>
      <c r="P475" t="s">
        <v>277</v>
      </c>
      <c r="Q475" t="s">
        <v>275</v>
      </c>
    </row>
    <row r="476" spans="11:17">
      <c r="K476" t="s">
        <v>51</v>
      </c>
      <c r="L476" t="s">
        <v>273</v>
      </c>
      <c r="M476" t="s">
        <v>274</v>
      </c>
      <c r="N476" t="s">
        <v>77</v>
      </c>
      <c r="O476" t="s">
        <v>68</v>
      </c>
      <c r="P476" t="s">
        <v>278</v>
      </c>
      <c r="Q476" t="s">
        <v>275</v>
      </c>
    </row>
    <row r="477" spans="11:17">
      <c r="K477" t="s">
        <v>51</v>
      </c>
      <c r="L477" t="s">
        <v>273</v>
      </c>
      <c r="M477" t="s">
        <v>274</v>
      </c>
      <c r="N477" t="s">
        <v>77</v>
      </c>
      <c r="O477" t="s">
        <v>70</v>
      </c>
      <c r="P477" t="s">
        <v>71</v>
      </c>
      <c r="Q477" t="s">
        <v>275</v>
      </c>
    </row>
    <row r="478" spans="11:17">
      <c r="K478" t="s">
        <v>51</v>
      </c>
      <c r="L478" t="s">
        <v>273</v>
      </c>
      <c r="M478" t="s">
        <v>274</v>
      </c>
      <c r="N478" t="s">
        <v>77</v>
      </c>
      <c r="O478" t="s">
        <v>72</v>
      </c>
      <c r="P478">
        <v>43</v>
      </c>
      <c r="Q478" t="s">
        <v>275</v>
      </c>
    </row>
    <row r="479" spans="11:17">
      <c r="K479" t="s">
        <v>51</v>
      </c>
      <c r="L479" t="s">
        <v>273</v>
      </c>
      <c r="M479" t="s">
        <v>274</v>
      </c>
      <c r="N479" t="s">
        <v>77</v>
      </c>
      <c r="O479" t="s">
        <v>73</v>
      </c>
      <c r="P479" t="s">
        <v>82</v>
      </c>
      <c r="Q479" t="s">
        <v>275</v>
      </c>
    </row>
    <row r="480" spans="11:17">
      <c r="K480" t="s">
        <v>51</v>
      </c>
      <c r="L480" t="s">
        <v>279</v>
      </c>
      <c r="M480" t="s">
        <v>280</v>
      </c>
      <c r="N480" t="s">
        <v>77</v>
      </c>
      <c r="O480" t="s">
        <v>14</v>
      </c>
      <c r="Q480" t="s">
        <v>281</v>
      </c>
    </row>
    <row r="481" spans="11:17">
      <c r="K481" t="s">
        <v>51</v>
      </c>
      <c r="L481" t="s">
        <v>279</v>
      </c>
      <c r="M481" t="s">
        <v>280</v>
      </c>
      <c r="N481" t="s">
        <v>77</v>
      </c>
      <c r="O481" t="s">
        <v>56</v>
      </c>
      <c r="Q481" t="s">
        <v>281</v>
      </c>
    </row>
    <row r="482" spans="11:17">
      <c r="K482" t="s">
        <v>51</v>
      </c>
      <c r="L482" t="s">
        <v>279</v>
      </c>
      <c r="M482" t="s">
        <v>280</v>
      </c>
      <c r="N482" t="s">
        <v>77</v>
      </c>
      <c r="O482" t="s">
        <v>57</v>
      </c>
      <c r="P482" t="s">
        <v>58</v>
      </c>
      <c r="Q482" t="s">
        <v>281</v>
      </c>
    </row>
    <row r="483" spans="11:17">
      <c r="K483" t="s">
        <v>51</v>
      </c>
      <c r="L483" t="s">
        <v>279</v>
      </c>
      <c r="M483" t="s">
        <v>280</v>
      </c>
      <c r="N483" t="s">
        <v>77</v>
      </c>
      <c r="O483" t="s">
        <v>59</v>
      </c>
      <c r="P483">
        <v>3418</v>
      </c>
      <c r="Q483" t="s">
        <v>281</v>
      </c>
    </row>
    <row r="484" spans="11:17">
      <c r="K484" t="s">
        <v>51</v>
      </c>
      <c r="L484" t="s">
        <v>279</v>
      </c>
      <c r="M484" t="s">
        <v>280</v>
      </c>
      <c r="N484" t="s">
        <v>77</v>
      </c>
      <c r="O484" t="s">
        <v>60</v>
      </c>
      <c r="P484" t="s">
        <v>252</v>
      </c>
      <c r="Q484" t="s">
        <v>281</v>
      </c>
    </row>
    <row r="485" spans="11:17">
      <c r="K485" t="s">
        <v>51</v>
      </c>
      <c r="L485" t="s">
        <v>279</v>
      </c>
      <c r="M485" t="s">
        <v>280</v>
      </c>
      <c r="N485" t="s">
        <v>77</v>
      </c>
      <c r="O485" t="s">
        <v>62</v>
      </c>
      <c r="P485" t="s">
        <v>253</v>
      </c>
      <c r="Q485" t="s">
        <v>281</v>
      </c>
    </row>
    <row r="486" spans="11:17">
      <c r="K486" t="s">
        <v>51</v>
      </c>
      <c r="L486" t="s">
        <v>279</v>
      </c>
      <c r="M486" t="s">
        <v>280</v>
      </c>
      <c r="N486" t="s">
        <v>77</v>
      </c>
      <c r="O486" t="s">
        <v>64</v>
      </c>
      <c r="P486" t="s">
        <v>282</v>
      </c>
      <c r="Q486" t="s">
        <v>281</v>
      </c>
    </row>
    <row r="487" spans="11:17">
      <c r="K487" t="s">
        <v>51</v>
      </c>
      <c r="L487" t="s">
        <v>279</v>
      </c>
      <c r="M487" t="s">
        <v>280</v>
      </c>
      <c r="N487" t="s">
        <v>77</v>
      </c>
      <c r="O487" t="s">
        <v>66</v>
      </c>
      <c r="P487" t="s">
        <v>283</v>
      </c>
      <c r="Q487" t="s">
        <v>281</v>
      </c>
    </row>
    <row r="488" spans="11:17">
      <c r="K488" t="s">
        <v>51</v>
      </c>
      <c r="L488" t="s">
        <v>279</v>
      </c>
      <c r="M488" t="s">
        <v>280</v>
      </c>
      <c r="N488" t="s">
        <v>77</v>
      </c>
      <c r="O488" t="s">
        <v>68</v>
      </c>
      <c r="P488" t="s">
        <v>267</v>
      </c>
      <c r="Q488" t="s">
        <v>281</v>
      </c>
    </row>
    <row r="489" spans="11:17">
      <c r="K489" t="s">
        <v>51</v>
      </c>
      <c r="L489" t="s">
        <v>279</v>
      </c>
      <c r="M489" t="s">
        <v>280</v>
      </c>
      <c r="N489" t="s">
        <v>77</v>
      </c>
      <c r="O489" t="s">
        <v>70</v>
      </c>
      <c r="Q489" t="s">
        <v>281</v>
      </c>
    </row>
    <row r="490" spans="11:17">
      <c r="K490" t="s">
        <v>51</v>
      </c>
      <c r="L490" t="s">
        <v>279</v>
      </c>
      <c r="M490" t="s">
        <v>280</v>
      </c>
      <c r="N490" t="s">
        <v>77</v>
      </c>
      <c r="O490" t="s">
        <v>72</v>
      </c>
      <c r="Q490" t="s">
        <v>281</v>
      </c>
    </row>
    <row r="491" spans="11:17">
      <c r="K491" t="s">
        <v>51</v>
      </c>
      <c r="L491" t="s">
        <v>279</v>
      </c>
      <c r="M491" t="s">
        <v>280</v>
      </c>
      <c r="N491" t="s">
        <v>77</v>
      </c>
      <c r="O491" t="s">
        <v>73</v>
      </c>
      <c r="P491" t="s">
        <v>82</v>
      </c>
      <c r="Q491" t="s">
        <v>281</v>
      </c>
    </row>
    <row r="492" spans="11:17">
      <c r="K492" t="s">
        <v>51</v>
      </c>
      <c r="L492" t="s">
        <v>284</v>
      </c>
      <c r="M492" t="s">
        <v>285</v>
      </c>
      <c r="N492" t="s">
        <v>54</v>
      </c>
      <c r="O492" t="s">
        <v>14</v>
      </c>
      <c r="Q492" t="s">
        <v>286</v>
      </c>
    </row>
    <row r="493" spans="11:17">
      <c r="K493" t="s">
        <v>51</v>
      </c>
      <c r="L493" t="s">
        <v>284</v>
      </c>
      <c r="M493" t="s">
        <v>285</v>
      </c>
      <c r="N493" t="s">
        <v>54</v>
      </c>
      <c r="O493" t="s">
        <v>56</v>
      </c>
      <c r="Q493" t="s">
        <v>286</v>
      </c>
    </row>
    <row r="494" spans="11:17">
      <c r="K494" t="s">
        <v>51</v>
      </c>
      <c r="L494" t="s">
        <v>284</v>
      </c>
      <c r="M494" t="s">
        <v>285</v>
      </c>
      <c r="N494" t="s">
        <v>54</v>
      </c>
      <c r="O494" t="s">
        <v>57</v>
      </c>
      <c r="P494" t="s">
        <v>58</v>
      </c>
      <c r="Q494" t="s">
        <v>286</v>
      </c>
    </row>
    <row r="495" spans="11:17">
      <c r="K495" t="s">
        <v>51</v>
      </c>
      <c r="L495" t="s">
        <v>284</v>
      </c>
      <c r="M495" t="s">
        <v>285</v>
      </c>
      <c r="N495" t="s">
        <v>54</v>
      </c>
      <c r="O495" t="s">
        <v>59</v>
      </c>
      <c r="P495">
        <v>4037</v>
      </c>
      <c r="Q495" t="s">
        <v>286</v>
      </c>
    </row>
    <row r="496" spans="11:17">
      <c r="K496" t="s">
        <v>51</v>
      </c>
      <c r="L496" t="s">
        <v>284</v>
      </c>
      <c r="M496" t="s">
        <v>285</v>
      </c>
      <c r="N496" t="s">
        <v>54</v>
      </c>
      <c r="O496" t="s">
        <v>60</v>
      </c>
      <c r="P496" t="s">
        <v>252</v>
      </c>
      <c r="Q496" t="s">
        <v>286</v>
      </c>
    </row>
    <row r="497" spans="11:17">
      <c r="K497" t="s">
        <v>51</v>
      </c>
      <c r="L497" t="s">
        <v>284</v>
      </c>
      <c r="M497" t="s">
        <v>285</v>
      </c>
      <c r="N497" t="s">
        <v>54</v>
      </c>
      <c r="O497" t="s">
        <v>62</v>
      </c>
      <c r="P497" t="s">
        <v>253</v>
      </c>
      <c r="Q497" t="s">
        <v>286</v>
      </c>
    </row>
    <row r="498" spans="11:17">
      <c r="K498" t="s">
        <v>51</v>
      </c>
      <c r="L498" t="s">
        <v>284</v>
      </c>
      <c r="M498" t="s">
        <v>285</v>
      </c>
      <c r="N498" t="s">
        <v>54</v>
      </c>
      <c r="O498" t="s">
        <v>64</v>
      </c>
      <c r="P498" t="s">
        <v>287</v>
      </c>
      <c r="Q498" t="s">
        <v>286</v>
      </c>
    </row>
    <row r="499" spans="11:17">
      <c r="K499" t="s">
        <v>51</v>
      </c>
      <c r="L499" t="s">
        <v>284</v>
      </c>
      <c r="M499" t="s">
        <v>285</v>
      </c>
      <c r="N499" t="s">
        <v>54</v>
      </c>
      <c r="O499" t="s">
        <v>66</v>
      </c>
      <c r="P499" t="s">
        <v>288</v>
      </c>
      <c r="Q499" t="s">
        <v>286</v>
      </c>
    </row>
    <row r="500" spans="11:17">
      <c r="K500" t="s">
        <v>51</v>
      </c>
      <c r="L500" t="s">
        <v>284</v>
      </c>
      <c r="M500" t="s">
        <v>285</v>
      </c>
      <c r="N500" t="s">
        <v>54</v>
      </c>
      <c r="O500" t="s">
        <v>68</v>
      </c>
      <c r="P500" t="e">
        <f>-ต้องการหน้ากากอนามัย แอลกอฮอล์ และเจลล้างมือ
-ต้องการผ้าอ้อมผู้ใหญ่</f>
        <v>#NAME?</v>
      </c>
      <c r="Q500" t="s">
        <v>286</v>
      </c>
    </row>
    <row r="501" spans="11:17">
      <c r="K501" t="s">
        <v>51</v>
      </c>
      <c r="L501" t="s">
        <v>284</v>
      </c>
      <c r="M501" t="s">
        <v>285</v>
      </c>
      <c r="N501" t="s">
        <v>54</v>
      </c>
      <c r="O501" t="s">
        <v>70</v>
      </c>
      <c r="P501" t="s">
        <v>71</v>
      </c>
      <c r="Q501" t="s">
        <v>286</v>
      </c>
    </row>
    <row r="502" spans="11:17">
      <c r="K502" t="s">
        <v>51</v>
      </c>
      <c r="L502" t="s">
        <v>284</v>
      </c>
      <c r="M502" t="s">
        <v>285</v>
      </c>
      <c r="N502" t="s">
        <v>54</v>
      </c>
      <c r="O502" t="s">
        <v>72</v>
      </c>
      <c r="P502">
        <v>98</v>
      </c>
      <c r="Q502" t="s">
        <v>286</v>
      </c>
    </row>
    <row r="503" spans="11:17">
      <c r="K503" t="s">
        <v>51</v>
      </c>
      <c r="L503" t="s">
        <v>284</v>
      </c>
      <c r="M503" t="s">
        <v>285</v>
      </c>
      <c r="N503" t="s">
        <v>54</v>
      </c>
      <c r="O503" t="s">
        <v>73</v>
      </c>
      <c r="P503" t="s">
        <v>74</v>
      </c>
      <c r="Q503" t="s">
        <v>286</v>
      </c>
    </row>
    <row r="504" spans="11:17">
      <c r="K504" t="s">
        <v>51</v>
      </c>
      <c r="L504" t="s">
        <v>289</v>
      </c>
      <c r="M504" t="s">
        <v>290</v>
      </c>
      <c r="N504" t="s">
        <v>77</v>
      </c>
      <c r="O504" t="s">
        <v>14</v>
      </c>
      <c r="Q504" t="s">
        <v>291</v>
      </c>
    </row>
    <row r="505" spans="11:17">
      <c r="K505" t="s">
        <v>51</v>
      </c>
      <c r="L505" t="s">
        <v>289</v>
      </c>
      <c r="M505" t="s">
        <v>290</v>
      </c>
      <c r="N505" t="s">
        <v>77</v>
      </c>
      <c r="O505" t="s">
        <v>56</v>
      </c>
      <c r="Q505" t="s">
        <v>291</v>
      </c>
    </row>
    <row r="506" spans="11:17">
      <c r="K506" t="s">
        <v>51</v>
      </c>
      <c r="L506" t="s">
        <v>289</v>
      </c>
      <c r="M506" t="s">
        <v>290</v>
      </c>
      <c r="N506" t="s">
        <v>77</v>
      </c>
      <c r="O506" t="s">
        <v>57</v>
      </c>
      <c r="P506" t="s">
        <v>58</v>
      </c>
      <c r="Q506" t="s">
        <v>291</v>
      </c>
    </row>
    <row r="507" spans="11:17">
      <c r="K507" t="s">
        <v>51</v>
      </c>
      <c r="L507" t="s">
        <v>289</v>
      </c>
      <c r="M507" t="s">
        <v>290</v>
      </c>
      <c r="N507" t="s">
        <v>77</v>
      </c>
      <c r="O507" t="s">
        <v>59</v>
      </c>
      <c r="P507">
        <v>3670</v>
      </c>
      <c r="Q507" t="s">
        <v>291</v>
      </c>
    </row>
    <row r="508" spans="11:17">
      <c r="K508" t="s">
        <v>51</v>
      </c>
      <c r="L508" t="s">
        <v>289</v>
      </c>
      <c r="M508" t="s">
        <v>290</v>
      </c>
      <c r="N508" t="s">
        <v>77</v>
      </c>
      <c r="O508" t="s">
        <v>60</v>
      </c>
      <c r="P508" t="s">
        <v>252</v>
      </c>
      <c r="Q508" t="s">
        <v>291</v>
      </c>
    </row>
    <row r="509" spans="11:17">
      <c r="K509" t="s">
        <v>51</v>
      </c>
      <c r="L509" t="s">
        <v>289</v>
      </c>
      <c r="M509" t="s">
        <v>290</v>
      </c>
      <c r="N509" t="s">
        <v>77</v>
      </c>
      <c r="O509" t="s">
        <v>62</v>
      </c>
      <c r="P509" t="s">
        <v>253</v>
      </c>
      <c r="Q509" t="s">
        <v>291</v>
      </c>
    </row>
    <row r="510" spans="11:17">
      <c r="K510" t="s">
        <v>51</v>
      </c>
      <c r="L510" t="s">
        <v>289</v>
      </c>
      <c r="M510" t="s">
        <v>290</v>
      </c>
      <c r="N510" t="s">
        <v>77</v>
      </c>
      <c r="O510" t="s">
        <v>64</v>
      </c>
      <c r="P510" t="s">
        <v>292</v>
      </c>
      <c r="Q510" t="s">
        <v>291</v>
      </c>
    </row>
    <row r="511" spans="11:17">
      <c r="K511" t="s">
        <v>51</v>
      </c>
      <c r="L511" t="s">
        <v>289</v>
      </c>
      <c r="M511" t="s">
        <v>290</v>
      </c>
      <c r="N511" t="s">
        <v>77</v>
      </c>
      <c r="O511" t="s">
        <v>66</v>
      </c>
      <c r="P511" t="s">
        <v>293</v>
      </c>
      <c r="Q511" t="s">
        <v>291</v>
      </c>
    </row>
    <row r="512" spans="11:17">
      <c r="K512" t="s">
        <v>51</v>
      </c>
      <c r="L512" t="s">
        <v>289</v>
      </c>
      <c r="M512" t="s">
        <v>290</v>
      </c>
      <c r="N512" t="s">
        <v>77</v>
      </c>
      <c r="O512" t="s">
        <v>68</v>
      </c>
      <c r="P512" t="s">
        <v>261</v>
      </c>
      <c r="Q512" t="s">
        <v>291</v>
      </c>
    </row>
    <row r="513" spans="11:17">
      <c r="K513" t="s">
        <v>51</v>
      </c>
      <c r="L513" t="s">
        <v>289</v>
      </c>
      <c r="M513" t="s">
        <v>290</v>
      </c>
      <c r="N513" t="s">
        <v>77</v>
      </c>
      <c r="O513" t="s">
        <v>70</v>
      </c>
      <c r="P513" t="s">
        <v>71</v>
      </c>
      <c r="Q513" t="s">
        <v>291</v>
      </c>
    </row>
    <row r="514" spans="11:17">
      <c r="K514" t="s">
        <v>51</v>
      </c>
      <c r="L514" t="s">
        <v>289</v>
      </c>
      <c r="M514" t="s">
        <v>290</v>
      </c>
      <c r="N514" t="s">
        <v>77</v>
      </c>
      <c r="O514" t="s">
        <v>72</v>
      </c>
      <c r="P514">
        <v>87</v>
      </c>
      <c r="Q514" t="s">
        <v>291</v>
      </c>
    </row>
    <row r="515" spans="11:17">
      <c r="K515" t="s">
        <v>51</v>
      </c>
      <c r="L515" t="s">
        <v>289</v>
      </c>
      <c r="M515" t="s">
        <v>290</v>
      </c>
      <c r="N515" t="s">
        <v>77</v>
      </c>
      <c r="O515" t="s">
        <v>73</v>
      </c>
      <c r="P515" t="s">
        <v>82</v>
      </c>
      <c r="Q515" t="s">
        <v>291</v>
      </c>
    </row>
    <row r="516" spans="11:17">
      <c r="K516" t="s">
        <v>51</v>
      </c>
      <c r="L516" t="s">
        <v>294</v>
      </c>
      <c r="M516" t="s">
        <v>295</v>
      </c>
      <c r="N516" t="s">
        <v>77</v>
      </c>
      <c r="O516" t="s">
        <v>14</v>
      </c>
      <c r="Q516" t="s">
        <v>296</v>
      </c>
    </row>
    <row r="517" spans="11:17">
      <c r="K517" t="s">
        <v>51</v>
      </c>
      <c r="L517" t="s">
        <v>294</v>
      </c>
      <c r="M517" t="s">
        <v>295</v>
      </c>
      <c r="N517" t="s">
        <v>77</v>
      </c>
      <c r="O517" t="s">
        <v>56</v>
      </c>
      <c r="Q517" t="s">
        <v>296</v>
      </c>
    </row>
    <row r="518" spans="11:17">
      <c r="K518" t="s">
        <v>51</v>
      </c>
      <c r="L518" t="s">
        <v>294</v>
      </c>
      <c r="M518" t="s">
        <v>295</v>
      </c>
      <c r="N518" t="s">
        <v>77</v>
      </c>
      <c r="O518" t="s">
        <v>57</v>
      </c>
      <c r="P518" t="s">
        <v>58</v>
      </c>
      <c r="Q518" t="s">
        <v>296</v>
      </c>
    </row>
    <row r="519" spans="11:17">
      <c r="K519" t="s">
        <v>51</v>
      </c>
      <c r="L519" t="s">
        <v>294</v>
      </c>
      <c r="M519" t="s">
        <v>295</v>
      </c>
      <c r="N519" t="s">
        <v>77</v>
      </c>
      <c r="O519" t="s">
        <v>59</v>
      </c>
      <c r="P519">
        <v>3762</v>
      </c>
      <c r="Q519" t="s">
        <v>296</v>
      </c>
    </row>
    <row r="520" spans="11:17">
      <c r="K520" t="s">
        <v>51</v>
      </c>
      <c r="L520" t="s">
        <v>294</v>
      </c>
      <c r="M520" t="s">
        <v>295</v>
      </c>
      <c r="N520" t="s">
        <v>77</v>
      </c>
      <c r="O520" t="s">
        <v>60</v>
      </c>
      <c r="P520" t="s">
        <v>252</v>
      </c>
      <c r="Q520" t="s">
        <v>296</v>
      </c>
    </row>
    <row r="521" spans="11:17">
      <c r="K521" t="s">
        <v>51</v>
      </c>
      <c r="L521" t="s">
        <v>294</v>
      </c>
      <c r="M521" t="s">
        <v>295</v>
      </c>
      <c r="N521" t="s">
        <v>77</v>
      </c>
      <c r="O521" t="s">
        <v>62</v>
      </c>
      <c r="P521" t="s">
        <v>253</v>
      </c>
      <c r="Q521" t="s">
        <v>296</v>
      </c>
    </row>
    <row r="522" spans="11:17">
      <c r="K522" t="s">
        <v>51</v>
      </c>
      <c r="L522" t="s">
        <v>294</v>
      </c>
      <c r="M522" t="s">
        <v>295</v>
      </c>
      <c r="N522" t="s">
        <v>77</v>
      </c>
      <c r="O522" t="s">
        <v>64</v>
      </c>
      <c r="P522" t="s">
        <v>297</v>
      </c>
      <c r="Q522" t="s">
        <v>296</v>
      </c>
    </row>
    <row r="523" spans="11:17">
      <c r="K523" t="s">
        <v>51</v>
      </c>
      <c r="L523" t="s">
        <v>294</v>
      </c>
      <c r="M523" t="s">
        <v>295</v>
      </c>
      <c r="N523" t="s">
        <v>77</v>
      </c>
      <c r="O523" t="s">
        <v>66</v>
      </c>
      <c r="P523" t="s">
        <v>298</v>
      </c>
      <c r="Q523" t="s">
        <v>296</v>
      </c>
    </row>
    <row r="524" spans="11:17">
      <c r="K524" t="s">
        <v>51</v>
      </c>
      <c r="L524" t="s">
        <v>294</v>
      </c>
      <c r="M524" t="s">
        <v>295</v>
      </c>
      <c r="N524" t="s">
        <v>77</v>
      </c>
      <c r="O524" t="s">
        <v>68</v>
      </c>
      <c r="P524" t="s">
        <v>278</v>
      </c>
      <c r="Q524" t="s">
        <v>296</v>
      </c>
    </row>
    <row r="525" spans="11:17">
      <c r="K525" t="s">
        <v>51</v>
      </c>
      <c r="L525" t="s">
        <v>294</v>
      </c>
      <c r="M525" t="s">
        <v>295</v>
      </c>
      <c r="N525" t="s">
        <v>77</v>
      </c>
      <c r="O525" t="s">
        <v>70</v>
      </c>
      <c r="P525" t="s">
        <v>71</v>
      </c>
      <c r="Q525" t="s">
        <v>296</v>
      </c>
    </row>
    <row r="526" spans="11:17">
      <c r="K526" t="s">
        <v>51</v>
      </c>
      <c r="L526" t="s">
        <v>294</v>
      </c>
      <c r="M526" t="s">
        <v>295</v>
      </c>
      <c r="N526" t="s">
        <v>77</v>
      </c>
      <c r="O526" t="s">
        <v>72</v>
      </c>
      <c r="P526">
        <v>54</v>
      </c>
      <c r="Q526" t="s">
        <v>296</v>
      </c>
    </row>
    <row r="527" spans="11:17">
      <c r="K527" t="s">
        <v>51</v>
      </c>
      <c r="L527" t="s">
        <v>294</v>
      </c>
      <c r="M527" t="s">
        <v>295</v>
      </c>
      <c r="N527" t="s">
        <v>77</v>
      </c>
      <c r="O527" t="s">
        <v>73</v>
      </c>
      <c r="P527" t="s">
        <v>82</v>
      </c>
      <c r="Q527" t="s">
        <v>296</v>
      </c>
    </row>
    <row r="528" spans="11:17">
      <c r="K528" t="s">
        <v>51</v>
      </c>
      <c r="L528" t="s">
        <v>299</v>
      </c>
      <c r="M528" t="s">
        <v>300</v>
      </c>
      <c r="N528" t="s">
        <v>77</v>
      </c>
      <c r="O528" t="s">
        <v>14</v>
      </c>
      <c r="Q528" t="s">
        <v>301</v>
      </c>
    </row>
    <row r="529" spans="11:17">
      <c r="K529" t="s">
        <v>51</v>
      </c>
      <c r="L529" t="s">
        <v>299</v>
      </c>
      <c r="M529" t="s">
        <v>300</v>
      </c>
      <c r="N529" t="s">
        <v>77</v>
      </c>
      <c r="O529" t="s">
        <v>56</v>
      </c>
      <c r="Q529" t="s">
        <v>301</v>
      </c>
    </row>
    <row r="530" spans="11:17">
      <c r="K530" t="s">
        <v>51</v>
      </c>
      <c r="L530" t="s">
        <v>299</v>
      </c>
      <c r="M530" t="s">
        <v>300</v>
      </c>
      <c r="N530" t="s">
        <v>77</v>
      </c>
      <c r="O530" t="s">
        <v>57</v>
      </c>
      <c r="P530" t="s">
        <v>58</v>
      </c>
      <c r="Q530" t="s">
        <v>301</v>
      </c>
    </row>
    <row r="531" spans="11:17">
      <c r="K531" t="s">
        <v>51</v>
      </c>
      <c r="L531" t="s">
        <v>299</v>
      </c>
      <c r="M531" t="s">
        <v>300</v>
      </c>
      <c r="N531" t="s">
        <v>77</v>
      </c>
      <c r="O531" t="s">
        <v>59</v>
      </c>
      <c r="P531">
        <v>3464</v>
      </c>
      <c r="Q531" t="s">
        <v>301</v>
      </c>
    </row>
    <row r="532" spans="11:17">
      <c r="K532" t="s">
        <v>51</v>
      </c>
      <c r="L532" t="s">
        <v>299</v>
      </c>
      <c r="M532" t="s">
        <v>300</v>
      </c>
      <c r="N532" t="s">
        <v>77</v>
      </c>
      <c r="O532" t="s">
        <v>60</v>
      </c>
      <c r="P532" t="s">
        <v>252</v>
      </c>
      <c r="Q532" t="s">
        <v>301</v>
      </c>
    </row>
    <row r="533" spans="11:17">
      <c r="K533" t="s">
        <v>51</v>
      </c>
      <c r="L533" t="s">
        <v>299</v>
      </c>
      <c r="M533" t="s">
        <v>300</v>
      </c>
      <c r="N533" t="s">
        <v>77</v>
      </c>
      <c r="O533" t="s">
        <v>62</v>
      </c>
      <c r="P533" t="s">
        <v>253</v>
      </c>
      <c r="Q533" t="s">
        <v>301</v>
      </c>
    </row>
    <row r="534" spans="11:17">
      <c r="K534" t="s">
        <v>51</v>
      </c>
      <c r="L534" t="s">
        <v>299</v>
      </c>
      <c r="M534" t="s">
        <v>300</v>
      </c>
      <c r="N534" t="s">
        <v>77</v>
      </c>
      <c r="O534" t="s">
        <v>64</v>
      </c>
      <c r="P534" t="s">
        <v>302</v>
      </c>
      <c r="Q534" t="s">
        <v>301</v>
      </c>
    </row>
    <row r="535" spans="11:17">
      <c r="K535" t="s">
        <v>51</v>
      </c>
      <c r="L535" t="s">
        <v>299</v>
      </c>
      <c r="M535" t="s">
        <v>300</v>
      </c>
      <c r="N535" t="s">
        <v>77</v>
      </c>
      <c r="O535" t="s">
        <v>66</v>
      </c>
      <c r="P535" t="s">
        <v>303</v>
      </c>
      <c r="Q535" t="s">
        <v>301</v>
      </c>
    </row>
    <row r="536" spans="11:17">
      <c r="K536" t="s">
        <v>51</v>
      </c>
      <c r="L536" t="s">
        <v>299</v>
      </c>
      <c r="M536" t="s">
        <v>300</v>
      </c>
      <c r="N536" t="s">
        <v>77</v>
      </c>
      <c r="O536" t="s">
        <v>68</v>
      </c>
      <c r="P536" t="s">
        <v>267</v>
      </c>
      <c r="Q536" t="s">
        <v>301</v>
      </c>
    </row>
    <row r="537" spans="11:17">
      <c r="K537" t="s">
        <v>51</v>
      </c>
      <c r="L537" t="s">
        <v>299</v>
      </c>
      <c r="M537" t="s">
        <v>300</v>
      </c>
      <c r="N537" t="s">
        <v>77</v>
      </c>
      <c r="O537" t="s">
        <v>70</v>
      </c>
      <c r="P537" t="s">
        <v>71</v>
      </c>
      <c r="Q537" t="s">
        <v>301</v>
      </c>
    </row>
    <row r="538" spans="11:17">
      <c r="K538" t="s">
        <v>51</v>
      </c>
      <c r="L538" t="s">
        <v>299</v>
      </c>
      <c r="M538" t="s">
        <v>300</v>
      </c>
      <c r="N538" t="s">
        <v>77</v>
      </c>
      <c r="O538" t="s">
        <v>72</v>
      </c>
      <c r="P538">
        <v>83</v>
      </c>
      <c r="Q538" t="s">
        <v>301</v>
      </c>
    </row>
    <row r="539" spans="11:17">
      <c r="K539" t="s">
        <v>51</v>
      </c>
      <c r="L539" t="s">
        <v>299</v>
      </c>
      <c r="M539" t="s">
        <v>300</v>
      </c>
      <c r="N539" t="s">
        <v>77</v>
      </c>
      <c r="O539" t="s">
        <v>73</v>
      </c>
      <c r="P539" t="s">
        <v>82</v>
      </c>
      <c r="Q539" t="s">
        <v>301</v>
      </c>
    </row>
    <row r="540" spans="11:17">
      <c r="K540" t="s">
        <v>51</v>
      </c>
      <c r="L540" t="s">
        <v>304</v>
      </c>
      <c r="M540" t="s">
        <v>305</v>
      </c>
      <c r="N540" t="s">
        <v>54</v>
      </c>
      <c r="O540" t="s">
        <v>14</v>
      </c>
      <c r="Q540" t="s">
        <v>306</v>
      </c>
    </row>
    <row r="541" spans="11:17">
      <c r="K541" t="s">
        <v>51</v>
      </c>
      <c r="L541" t="s">
        <v>304</v>
      </c>
      <c r="M541" t="s">
        <v>305</v>
      </c>
      <c r="N541" t="s">
        <v>54</v>
      </c>
      <c r="O541" t="s">
        <v>56</v>
      </c>
      <c r="Q541" t="s">
        <v>306</v>
      </c>
    </row>
    <row r="542" spans="11:17">
      <c r="K542" t="s">
        <v>51</v>
      </c>
      <c r="L542" t="s">
        <v>304</v>
      </c>
      <c r="M542" t="s">
        <v>305</v>
      </c>
      <c r="N542" t="s">
        <v>54</v>
      </c>
      <c r="O542" t="s">
        <v>57</v>
      </c>
      <c r="P542" t="s">
        <v>58</v>
      </c>
      <c r="Q542" t="s">
        <v>306</v>
      </c>
    </row>
    <row r="543" spans="11:17">
      <c r="K543" t="s">
        <v>51</v>
      </c>
      <c r="L543" t="s">
        <v>304</v>
      </c>
      <c r="M543" t="s">
        <v>305</v>
      </c>
      <c r="N543" t="s">
        <v>54</v>
      </c>
      <c r="O543" t="s">
        <v>59</v>
      </c>
      <c r="P543">
        <v>4083</v>
      </c>
      <c r="Q543" t="s">
        <v>306</v>
      </c>
    </row>
    <row r="544" spans="11:17">
      <c r="K544" t="s">
        <v>51</v>
      </c>
      <c r="L544" t="s">
        <v>304</v>
      </c>
      <c r="M544" t="s">
        <v>305</v>
      </c>
      <c r="N544" t="s">
        <v>54</v>
      </c>
      <c r="O544" t="s">
        <v>60</v>
      </c>
      <c r="P544" t="s">
        <v>252</v>
      </c>
      <c r="Q544" t="s">
        <v>306</v>
      </c>
    </row>
    <row r="545" spans="11:17">
      <c r="K545" t="s">
        <v>51</v>
      </c>
      <c r="L545" t="s">
        <v>304</v>
      </c>
      <c r="M545" t="s">
        <v>305</v>
      </c>
      <c r="N545" t="s">
        <v>54</v>
      </c>
      <c r="O545" t="s">
        <v>62</v>
      </c>
      <c r="P545" t="s">
        <v>253</v>
      </c>
      <c r="Q545" t="s">
        <v>306</v>
      </c>
    </row>
    <row r="546" spans="11:17">
      <c r="K546" t="s">
        <v>51</v>
      </c>
      <c r="L546" t="s">
        <v>304</v>
      </c>
      <c r="M546" t="s">
        <v>305</v>
      </c>
      <c r="N546" t="s">
        <v>54</v>
      </c>
      <c r="O546" t="s">
        <v>64</v>
      </c>
      <c r="P546" t="s">
        <v>307</v>
      </c>
      <c r="Q546" t="s">
        <v>306</v>
      </c>
    </row>
    <row r="547" spans="11:17">
      <c r="K547" t="s">
        <v>51</v>
      </c>
      <c r="L547" t="s">
        <v>304</v>
      </c>
      <c r="M547" t="s">
        <v>305</v>
      </c>
      <c r="N547" t="s">
        <v>54</v>
      </c>
      <c r="O547" t="s">
        <v>66</v>
      </c>
      <c r="P547" t="s">
        <v>308</v>
      </c>
      <c r="Q547" t="s">
        <v>306</v>
      </c>
    </row>
    <row r="548" spans="11:17">
      <c r="K548" t="s">
        <v>51</v>
      </c>
      <c r="L548" t="s">
        <v>304</v>
      </c>
      <c r="M548" t="s">
        <v>305</v>
      </c>
      <c r="N548" t="s">
        <v>54</v>
      </c>
      <c r="O548" t="s">
        <v>68</v>
      </c>
      <c r="P548" t="s">
        <v>261</v>
      </c>
      <c r="Q548" t="s">
        <v>306</v>
      </c>
    </row>
    <row r="549" spans="11:17">
      <c r="K549" t="s">
        <v>51</v>
      </c>
      <c r="L549" t="s">
        <v>304</v>
      </c>
      <c r="M549" t="s">
        <v>305</v>
      </c>
      <c r="N549" t="s">
        <v>54</v>
      </c>
      <c r="O549" t="s">
        <v>70</v>
      </c>
      <c r="P549" t="s">
        <v>71</v>
      </c>
      <c r="Q549" t="s">
        <v>306</v>
      </c>
    </row>
    <row r="550" spans="11:17">
      <c r="K550" t="s">
        <v>51</v>
      </c>
      <c r="L550" t="s">
        <v>304</v>
      </c>
      <c r="M550" t="s">
        <v>305</v>
      </c>
      <c r="N550" t="s">
        <v>54</v>
      </c>
      <c r="O550" t="s">
        <v>72</v>
      </c>
      <c r="P550">
        <v>120</v>
      </c>
      <c r="Q550" t="s">
        <v>306</v>
      </c>
    </row>
    <row r="551" spans="11:17">
      <c r="K551" t="s">
        <v>51</v>
      </c>
      <c r="L551" t="s">
        <v>304</v>
      </c>
      <c r="M551" t="s">
        <v>305</v>
      </c>
      <c r="N551" t="s">
        <v>54</v>
      </c>
      <c r="O551" t="s">
        <v>73</v>
      </c>
      <c r="P551" t="s">
        <v>74</v>
      </c>
      <c r="Q551" t="s">
        <v>306</v>
      </c>
    </row>
    <row r="552" spans="11:17">
      <c r="K552" t="s">
        <v>51</v>
      </c>
      <c r="L552" t="s">
        <v>309</v>
      </c>
      <c r="M552" t="s">
        <v>310</v>
      </c>
      <c r="N552" t="s">
        <v>77</v>
      </c>
      <c r="O552" t="s">
        <v>14</v>
      </c>
      <c r="Q552" t="s">
        <v>311</v>
      </c>
    </row>
    <row r="553" spans="11:17">
      <c r="K553" t="s">
        <v>51</v>
      </c>
      <c r="L553" t="s">
        <v>309</v>
      </c>
      <c r="M553" t="s">
        <v>310</v>
      </c>
      <c r="N553" t="s">
        <v>77</v>
      </c>
      <c r="O553" t="s">
        <v>56</v>
      </c>
      <c r="Q553" t="s">
        <v>311</v>
      </c>
    </row>
    <row r="554" spans="11:17">
      <c r="K554" t="s">
        <v>51</v>
      </c>
      <c r="L554" t="s">
        <v>309</v>
      </c>
      <c r="M554" t="s">
        <v>310</v>
      </c>
      <c r="N554" t="s">
        <v>77</v>
      </c>
      <c r="O554" t="s">
        <v>57</v>
      </c>
      <c r="P554" t="s">
        <v>58</v>
      </c>
      <c r="Q554" t="s">
        <v>311</v>
      </c>
    </row>
    <row r="555" spans="11:17">
      <c r="K555" t="s">
        <v>51</v>
      </c>
      <c r="L555" t="s">
        <v>309</v>
      </c>
      <c r="M555" t="s">
        <v>310</v>
      </c>
      <c r="N555" t="s">
        <v>77</v>
      </c>
      <c r="O555" t="s">
        <v>59</v>
      </c>
      <c r="P555">
        <v>3532</v>
      </c>
      <c r="Q555" t="s">
        <v>311</v>
      </c>
    </row>
    <row r="556" spans="11:17">
      <c r="K556" t="s">
        <v>51</v>
      </c>
      <c r="L556" t="s">
        <v>309</v>
      </c>
      <c r="M556" t="s">
        <v>310</v>
      </c>
      <c r="N556" t="s">
        <v>77</v>
      </c>
      <c r="O556" t="s">
        <v>60</v>
      </c>
      <c r="P556" t="s">
        <v>252</v>
      </c>
      <c r="Q556" t="s">
        <v>311</v>
      </c>
    </row>
    <row r="557" spans="11:17">
      <c r="K557" t="s">
        <v>51</v>
      </c>
      <c r="L557" t="s">
        <v>309</v>
      </c>
      <c r="M557" t="s">
        <v>310</v>
      </c>
      <c r="N557" t="s">
        <v>77</v>
      </c>
      <c r="O557" t="s">
        <v>62</v>
      </c>
      <c r="P557" t="s">
        <v>253</v>
      </c>
      <c r="Q557" t="s">
        <v>311</v>
      </c>
    </row>
    <row r="558" spans="11:17">
      <c r="K558" t="s">
        <v>51</v>
      </c>
      <c r="L558" t="s">
        <v>309</v>
      </c>
      <c r="M558" t="s">
        <v>310</v>
      </c>
      <c r="N558" t="s">
        <v>77</v>
      </c>
      <c r="O558" t="s">
        <v>64</v>
      </c>
      <c r="P558" t="s">
        <v>312</v>
      </c>
      <c r="Q558" t="s">
        <v>311</v>
      </c>
    </row>
    <row r="559" spans="11:17">
      <c r="K559" t="s">
        <v>51</v>
      </c>
      <c r="L559" t="s">
        <v>309</v>
      </c>
      <c r="M559" t="s">
        <v>310</v>
      </c>
      <c r="N559" t="s">
        <v>77</v>
      </c>
      <c r="O559" t="s">
        <v>66</v>
      </c>
      <c r="P559" t="s">
        <v>313</v>
      </c>
      <c r="Q559" t="s">
        <v>311</v>
      </c>
    </row>
    <row r="560" spans="11:17">
      <c r="K560" t="s">
        <v>51</v>
      </c>
      <c r="L560" t="s">
        <v>309</v>
      </c>
      <c r="M560" t="s">
        <v>310</v>
      </c>
      <c r="N560" t="s">
        <v>77</v>
      </c>
      <c r="O560" t="s">
        <v>68</v>
      </c>
      <c r="P560" t="s">
        <v>261</v>
      </c>
      <c r="Q560" t="s">
        <v>311</v>
      </c>
    </row>
    <row r="561" spans="11:17">
      <c r="K561" t="s">
        <v>51</v>
      </c>
      <c r="L561" t="s">
        <v>309</v>
      </c>
      <c r="M561" t="s">
        <v>310</v>
      </c>
      <c r="N561" t="s">
        <v>77</v>
      </c>
      <c r="O561" t="s">
        <v>70</v>
      </c>
      <c r="P561" t="s">
        <v>71</v>
      </c>
      <c r="Q561" t="s">
        <v>311</v>
      </c>
    </row>
    <row r="562" spans="11:17">
      <c r="K562" t="s">
        <v>51</v>
      </c>
      <c r="L562" t="s">
        <v>309</v>
      </c>
      <c r="M562" t="s">
        <v>310</v>
      </c>
      <c r="N562" t="s">
        <v>77</v>
      </c>
      <c r="O562" t="s">
        <v>72</v>
      </c>
      <c r="P562">
        <v>80</v>
      </c>
      <c r="Q562" t="s">
        <v>311</v>
      </c>
    </row>
    <row r="563" spans="11:17">
      <c r="K563" t="s">
        <v>51</v>
      </c>
      <c r="L563" t="s">
        <v>309</v>
      </c>
      <c r="M563" t="s">
        <v>310</v>
      </c>
      <c r="N563" t="s">
        <v>77</v>
      </c>
      <c r="O563" t="s">
        <v>73</v>
      </c>
      <c r="P563" t="s">
        <v>82</v>
      </c>
      <c r="Q563" t="s">
        <v>311</v>
      </c>
    </row>
    <row r="564" spans="11:17">
      <c r="K564" t="s">
        <v>51</v>
      </c>
      <c r="L564" t="s">
        <v>314</v>
      </c>
      <c r="M564" t="s">
        <v>315</v>
      </c>
      <c r="N564" t="s">
        <v>77</v>
      </c>
      <c r="O564" t="s">
        <v>14</v>
      </c>
      <c r="Q564" t="s">
        <v>316</v>
      </c>
    </row>
    <row r="565" spans="11:17">
      <c r="K565" t="s">
        <v>51</v>
      </c>
      <c r="L565" t="s">
        <v>314</v>
      </c>
      <c r="M565" t="s">
        <v>315</v>
      </c>
      <c r="N565" t="s">
        <v>77</v>
      </c>
      <c r="O565" t="s">
        <v>56</v>
      </c>
      <c r="Q565" t="s">
        <v>316</v>
      </c>
    </row>
    <row r="566" spans="11:17">
      <c r="K566" t="s">
        <v>51</v>
      </c>
      <c r="L566" t="s">
        <v>314</v>
      </c>
      <c r="M566" t="s">
        <v>315</v>
      </c>
      <c r="N566" t="s">
        <v>77</v>
      </c>
      <c r="O566" t="s">
        <v>57</v>
      </c>
      <c r="P566" t="s">
        <v>58</v>
      </c>
      <c r="Q566" t="s">
        <v>316</v>
      </c>
    </row>
    <row r="567" spans="11:17">
      <c r="K567" t="s">
        <v>51</v>
      </c>
      <c r="L567" t="s">
        <v>314</v>
      </c>
      <c r="M567" t="s">
        <v>315</v>
      </c>
      <c r="N567" t="s">
        <v>77</v>
      </c>
      <c r="O567" t="s">
        <v>59</v>
      </c>
      <c r="P567">
        <v>2959</v>
      </c>
      <c r="Q567" t="s">
        <v>316</v>
      </c>
    </row>
    <row r="568" spans="11:17">
      <c r="K568" t="s">
        <v>51</v>
      </c>
      <c r="L568" t="s">
        <v>314</v>
      </c>
      <c r="M568" t="s">
        <v>315</v>
      </c>
      <c r="N568" t="s">
        <v>77</v>
      </c>
      <c r="O568" t="s">
        <v>60</v>
      </c>
      <c r="P568" t="s">
        <v>252</v>
      </c>
      <c r="Q568" t="s">
        <v>316</v>
      </c>
    </row>
    <row r="569" spans="11:17">
      <c r="K569" t="s">
        <v>51</v>
      </c>
      <c r="L569" t="s">
        <v>314</v>
      </c>
      <c r="M569" t="s">
        <v>315</v>
      </c>
      <c r="N569" t="s">
        <v>77</v>
      </c>
      <c r="O569" t="s">
        <v>62</v>
      </c>
      <c r="P569" t="s">
        <v>253</v>
      </c>
      <c r="Q569" t="s">
        <v>316</v>
      </c>
    </row>
    <row r="570" spans="11:17">
      <c r="K570" t="s">
        <v>51</v>
      </c>
      <c r="L570" t="s">
        <v>314</v>
      </c>
      <c r="M570" t="s">
        <v>315</v>
      </c>
      <c r="N570" t="s">
        <v>77</v>
      </c>
      <c r="O570" t="s">
        <v>64</v>
      </c>
      <c r="P570" t="s">
        <v>317</v>
      </c>
      <c r="Q570" t="s">
        <v>316</v>
      </c>
    </row>
    <row r="571" spans="11:17">
      <c r="K571" t="s">
        <v>51</v>
      </c>
      <c r="L571" t="s">
        <v>314</v>
      </c>
      <c r="M571" t="s">
        <v>315</v>
      </c>
      <c r="N571" t="s">
        <v>77</v>
      </c>
      <c r="O571" t="s">
        <v>66</v>
      </c>
      <c r="P571" t="s">
        <v>318</v>
      </c>
      <c r="Q571" t="s">
        <v>316</v>
      </c>
    </row>
    <row r="572" spans="11:17">
      <c r="K572" t="s">
        <v>51</v>
      </c>
      <c r="L572" t="s">
        <v>314</v>
      </c>
      <c r="M572" t="s">
        <v>315</v>
      </c>
      <c r="N572" t="s">
        <v>77</v>
      </c>
      <c r="O572" t="s">
        <v>68</v>
      </c>
      <c r="P572" t="s">
        <v>261</v>
      </c>
      <c r="Q572" t="s">
        <v>316</v>
      </c>
    </row>
    <row r="573" spans="11:17">
      <c r="K573" t="s">
        <v>51</v>
      </c>
      <c r="L573" t="s">
        <v>314</v>
      </c>
      <c r="M573" t="s">
        <v>315</v>
      </c>
      <c r="N573" t="s">
        <v>77</v>
      </c>
      <c r="O573" t="s">
        <v>70</v>
      </c>
      <c r="P573" t="s">
        <v>71</v>
      </c>
      <c r="Q573" t="s">
        <v>316</v>
      </c>
    </row>
    <row r="574" spans="11:17">
      <c r="K574" t="s">
        <v>51</v>
      </c>
      <c r="L574" t="s">
        <v>314</v>
      </c>
      <c r="M574" t="s">
        <v>315</v>
      </c>
      <c r="N574" t="s">
        <v>77</v>
      </c>
      <c r="O574" t="s">
        <v>72</v>
      </c>
      <c r="P574">
        <v>68</v>
      </c>
      <c r="Q574" t="s">
        <v>316</v>
      </c>
    </row>
    <row r="575" spans="11:17">
      <c r="K575" t="s">
        <v>51</v>
      </c>
      <c r="L575" t="s">
        <v>314</v>
      </c>
      <c r="M575" t="s">
        <v>315</v>
      </c>
      <c r="N575" t="s">
        <v>77</v>
      </c>
      <c r="O575" t="s">
        <v>73</v>
      </c>
      <c r="P575" t="s">
        <v>82</v>
      </c>
      <c r="Q575" t="s">
        <v>316</v>
      </c>
    </row>
    <row r="576" spans="11:17">
      <c r="K576" t="s">
        <v>51</v>
      </c>
      <c r="L576" t="s">
        <v>319</v>
      </c>
      <c r="M576" t="s">
        <v>320</v>
      </c>
      <c r="N576" t="s">
        <v>77</v>
      </c>
      <c r="O576" t="s">
        <v>14</v>
      </c>
      <c r="Q576" t="s">
        <v>321</v>
      </c>
    </row>
    <row r="577" spans="11:17">
      <c r="K577" t="s">
        <v>51</v>
      </c>
      <c r="L577" t="s">
        <v>319</v>
      </c>
      <c r="M577" t="s">
        <v>320</v>
      </c>
      <c r="N577" t="s">
        <v>77</v>
      </c>
      <c r="O577" t="s">
        <v>56</v>
      </c>
      <c r="Q577" t="s">
        <v>321</v>
      </c>
    </row>
    <row r="578" spans="11:17">
      <c r="K578" t="s">
        <v>51</v>
      </c>
      <c r="L578" t="s">
        <v>319</v>
      </c>
      <c r="M578" t="s">
        <v>320</v>
      </c>
      <c r="N578" t="s">
        <v>77</v>
      </c>
      <c r="O578" t="s">
        <v>57</v>
      </c>
      <c r="P578" t="s">
        <v>58</v>
      </c>
      <c r="Q578" t="s">
        <v>321</v>
      </c>
    </row>
    <row r="579" spans="11:17">
      <c r="K579" t="s">
        <v>51</v>
      </c>
      <c r="L579" t="s">
        <v>319</v>
      </c>
      <c r="M579" t="s">
        <v>320</v>
      </c>
      <c r="N579" t="s">
        <v>77</v>
      </c>
      <c r="O579" t="s">
        <v>59</v>
      </c>
      <c r="P579">
        <v>3703</v>
      </c>
      <c r="Q579" t="s">
        <v>321</v>
      </c>
    </row>
    <row r="580" spans="11:17">
      <c r="K580" t="s">
        <v>51</v>
      </c>
      <c r="L580" t="s">
        <v>319</v>
      </c>
      <c r="M580" t="s">
        <v>320</v>
      </c>
      <c r="N580" t="s">
        <v>77</v>
      </c>
      <c r="O580" t="s">
        <v>60</v>
      </c>
      <c r="P580" t="s">
        <v>252</v>
      </c>
      <c r="Q580" t="s">
        <v>321</v>
      </c>
    </row>
    <row r="581" spans="11:17">
      <c r="K581" t="s">
        <v>51</v>
      </c>
      <c r="L581" t="s">
        <v>319</v>
      </c>
      <c r="M581" t="s">
        <v>320</v>
      </c>
      <c r="N581" t="s">
        <v>77</v>
      </c>
      <c r="O581" t="s">
        <v>62</v>
      </c>
      <c r="P581" t="s">
        <v>253</v>
      </c>
      <c r="Q581" t="s">
        <v>321</v>
      </c>
    </row>
    <row r="582" spans="11:17">
      <c r="K582" t="s">
        <v>51</v>
      </c>
      <c r="L582" t="s">
        <v>319</v>
      </c>
      <c r="M582" t="s">
        <v>320</v>
      </c>
      <c r="N582" t="s">
        <v>77</v>
      </c>
      <c r="O582" t="s">
        <v>64</v>
      </c>
      <c r="P582" t="s">
        <v>322</v>
      </c>
      <c r="Q582" t="s">
        <v>321</v>
      </c>
    </row>
    <row r="583" spans="11:17">
      <c r="K583" t="s">
        <v>51</v>
      </c>
      <c r="L583" t="s">
        <v>319</v>
      </c>
      <c r="M583" t="s">
        <v>320</v>
      </c>
      <c r="N583" t="s">
        <v>77</v>
      </c>
      <c r="O583" t="s">
        <v>66</v>
      </c>
      <c r="P583" t="s">
        <v>323</v>
      </c>
      <c r="Q583" t="s">
        <v>321</v>
      </c>
    </row>
    <row r="584" spans="11:17">
      <c r="K584" t="s">
        <v>51</v>
      </c>
      <c r="L584" t="s">
        <v>319</v>
      </c>
      <c r="M584" t="s">
        <v>320</v>
      </c>
      <c r="N584" t="s">
        <v>77</v>
      </c>
      <c r="O584" t="s">
        <v>68</v>
      </c>
      <c r="P584" t="s">
        <v>261</v>
      </c>
      <c r="Q584" t="s">
        <v>321</v>
      </c>
    </row>
    <row r="585" spans="11:17">
      <c r="K585" t="s">
        <v>51</v>
      </c>
      <c r="L585" t="s">
        <v>319</v>
      </c>
      <c r="M585" t="s">
        <v>320</v>
      </c>
      <c r="N585" t="s">
        <v>77</v>
      </c>
      <c r="O585" t="s">
        <v>70</v>
      </c>
      <c r="P585" t="s">
        <v>71</v>
      </c>
      <c r="Q585" t="s">
        <v>321</v>
      </c>
    </row>
    <row r="586" spans="11:17">
      <c r="K586" t="s">
        <v>51</v>
      </c>
      <c r="L586" t="s">
        <v>319</v>
      </c>
      <c r="M586" t="s">
        <v>320</v>
      </c>
      <c r="N586" t="s">
        <v>77</v>
      </c>
      <c r="O586" t="s">
        <v>72</v>
      </c>
      <c r="P586">
        <v>128</v>
      </c>
      <c r="Q586" t="s">
        <v>321</v>
      </c>
    </row>
    <row r="587" spans="11:17">
      <c r="K587" t="s">
        <v>51</v>
      </c>
      <c r="L587" t="s">
        <v>319</v>
      </c>
      <c r="M587" t="s">
        <v>320</v>
      </c>
      <c r="N587" t="s">
        <v>77</v>
      </c>
      <c r="O587" t="s">
        <v>73</v>
      </c>
      <c r="P587" t="s">
        <v>82</v>
      </c>
      <c r="Q587" t="s">
        <v>321</v>
      </c>
    </row>
    <row r="588" spans="11:17">
      <c r="K588" t="s">
        <v>51</v>
      </c>
      <c r="L588" t="s">
        <v>324</v>
      </c>
      <c r="M588" t="s">
        <v>325</v>
      </c>
      <c r="N588" t="s">
        <v>77</v>
      </c>
      <c r="O588" t="s">
        <v>14</v>
      </c>
      <c r="Q588" t="s">
        <v>326</v>
      </c>
    </row>
    <row r="589" spans="11:17">
      <c r="K589" t="s">
        <v>51</v>
      </c>
      <c r="L589" t="s">
        <v>324</v>
      </c>
      <c r="M589" t="s">
        <v>325</v>
      </c>
      <c r="N589" t="s">
        <v>77</v>
      </c>
      <c r="O589" t="s">
        <v>56</v>
      </c>
      <c r="Q589" t="s">
        <v>326</v>
      </c>
    </row>
    <row r="590" spans="11:17">
      <c r="K590" t="s">
        <v>51</v>
      </c>
      <c r="L590" t="s">
        <v>324</v>
      </c>
      <c r="M590" t="s">
        <v>325</v>
      </c>
      <c r="N590" t="s">
        <v>77</v>
      </c>
      <c r="O590" t="s">
        <v>57</v>
      </c>
      <c r="P590" t="s">
        <v>58</v>
      </c>
      <c r="Q590" t="s">
        <v>326</v>
      </c>
    </row>
    <row r="591" spans="11:17">
      <c r="K591" t="s">
        <v>51</v>
      </c>
      <c r="L591" t="s">
        <v>324</v>
      </c>
      <c r="M591" t="s">
        <v>325</v>
      </c>
      <c r="N591" t="s">
        <v>77</v>
      </c>
      <c r="O591" t="s">
        <v>59</v>
      </c>
      <c r="P591">
        <v>3207</v>
      </c>
      <c r="Q591" t="s">
        <v>326</v>
      </c>
    </row>
    <row r="592" spans="11:17">
      <c r="K592" t="s">
        <v>51</v>
      </c>
      <c r="L592" t="s">
        <v>324</v>
      </c>
      <c r="M592" t="s">
        <v>325</v>
      </c>
      <c r="N592" t="s">
        <v>77</v>
      </c>
      <c r="O592" t="s">
        <v>60</v>
      </c>
      <c r="P592" t="s">
        <v>252</v>
      </c>
      <c r="Q592" t="s">
        <v>326</v>
      </c>
    </row>
    <row r="593" spans="11:17">
      <c r="K593" t="s">
        <v>51</v>
      </c>
      <c r="L593" t="s">
        <v>324</v>
      </c>
      <c r="M593" t="s">
        <v>325</v>
      </c>
      <c r="N593" t="s">
        <v>77</v>
      </c>
      <c r="O593" t="s">
        <v>62</v>
      </c>
      <c r="P593" t="s">
        <v>253</v>
      </c>
      <c r="Q593" t="s">
        <v>326</v>
      </c>
    </row>
    <row r="594" spans="11:17">
      <c r="K594" t="s">
        <v>51</v>
      </c>
      <c r="L594" t="s">
        <v>324</v>
      </c>
      <c r="M594" t="s">
        <v>325</v>
      </c>
      <c r="N594" t="s">
        <v>77</v>
      </c>
      <c r="O594" t="s">
        <v>64</v>
      </c>
      <c r="P594" t="s">
        <v>327</v>
      </c>
      <c r="Q594" t="s">
        <v>326</v>
      </c>
    </row>
    <row r="595" spans="11:17">
      <c r="K595" t="s">
        <v>51</v>
      </c>
      <c r="L595" t="s">
        <v>324</v>
      </c>
      <c r="M595" t="s">
        <v>325</v>
      </c>
      <c r="N595" t="s">
        <v>77</v>
      </c>
      <c r="O595" t="s">
        <v>66</v>
      </c>
      <c r="P595" t="s">
        <v>328</v>
      </c>
      <c r="Q595" t="s">
        <v>326</v>
      </c>
    </row>
    <row r="596" spans="11:17">
      <c r="K596" t="s">
        <v>51</v>
      </c>
      <c r="L596" t="s">
        <v>324</v>
      </c>
      <c r="M596" t="s">
        <v>325</v>
      </c>
      <c r="N596" t="s">
        <v>77</v>
      </c>
      <c r="O596" t="s">
        <v>68</v>
      </c>
      <c r="P596" t="s">
        <v>261</v>
      </c>
      <c r="Q596" t="s">
        <v>326</v>
      </c>
    </row>
    <row r="597" spans="11:17">
      <c r="K597" t="s">
        <v>51</v>
      </c>
      <c r="L597" t="s">
        <v>324</v>
      </c>
      <c r="M597" t="s">
        <v>325</v>
      </c>
      <c r="N597" t="s">
        <v>77</v>
      </c>
      <c r="O597" t="s">
        <v>70</v>
      </c>
      <c r="P597" t="s">
        <v>71</v>
      </c>
      <c r="Q597" t="s">
        <v>326</v>
      </c>
    </row>
    <row r="598" spans="11:17">
      <c r="K598" t="s">
        <v>51</v>
      </c>
      <c r="L598" t="s">
        <v>324</v>
      </c>
      <c r="M598" t="s">
        <v>325</v>
      </c>
      <c r="N598" t="s">
        <v>77</v>
      </c>
      <c r="O598" t="s">
        <v>72</v>
      </c>
      <c r="P598">
        <v>138</v>
      </c>
      <c r="Q598" t="s">
        <v>326</v>
      </c>
    </row>
    <row r="599" spans="11:17">
      <c r="K599" t="s">
        <v>51</v>
      </c>
      <c r="L599" t="s">
        <v>324</v>
      </c>
      <c r="M599" t="s">
        <v>325</v>
      </c>
      <c r="N599" t="s">
        <v>77</v>
      </c>
      <c r="O599" t="s">
        <v>73</v>
      </c>
      <c r="P599" t="s">
        <v>82</v>
      </c>
      <c r="Q599" t="s">
        <v>326</v>
      </c>
    </row>
    <row r="600" spans="11:17">
      <c r="K600" t="s">
        <v>51</v>
      </c>
      <c r="L600" t="s">
        <v>329</v>
      </c>
      <c r="M600" t="s">
        <v>330</v>
      </c>
      <c r="N600" t="s">
        <v>54</v>
      </c>
      <c r="O600" t="s">
        <v>14</v>
      </c>
      <c r="Q600" t="s">
        <v>331</v>
      </c>
    </row>
    <row r="601" spans="11:17">
      <c r="K601" t="s">
        <v>51</v>
      </c>
      <c r="L601" t="s">
        <v>329</v>
      </c>
      <c r="M601" t="s">
        <v>330</v>
      </c>
      <c r="N601" t="s">
        <v>54</v>
      </c>
      <c r="O601" t="s">
        <v>56</v>
      </c>
      <c r="Q601" t="s">
        <v>331</v>
      </c>
    </row>
    <row r="602" spans="11:17">
      <c r="K602" t="s">
        <v>51</v>
      </c>
      <c r="L602" t="s">
        <v>329</v>
      </c>
      <c r="M602" t="s">
        <v>330</v>
      </c>
      <c r="N602" t="s">
        <v>54</v>
      </c>
      <c r="O602" t="s">
        <v>57</v>
      </c>
      <c r="P602" t="s">
        <v>58</v>
      </c>
      <c r="Q602" t="s">
        <v>331</v>
      </c>
    </row>
    <row r="603" spans="11:17">
      <c r="K603" t="s">
        <v>51</v>
      </c>
      <c r="L603" t="s">
        <v>329</v>
      </c>
      <c r="M603" t="s">
        <v>330</v>
      </c>
      <c r="N603" t="s">
        <v>54</v>
      </c>
      <c r="O603" t="s">
        <v>59</v>
      </c>
      <c r="P603">
        <v>4208</v>
      </c>
      <c r="Q603" t="s">
        <v>331</v>
      </c>
    </row>
    <row r="604" spans="11:17">
      <c r="K604" t="s">
        <v>51</v>
      </c>
      <c r="L604" t="s">
        <v>329</v>
      </c>
      <c r="M604" t="s">
        <v>330</v>
      </c>
      <c r="N604" t="s">
        <v>54</v>
      </c>
      <c r="O604" t="s">
        <v>60</v>
      </c>
      <c r="P604" t="s">
        <v>252</v>
      </c>
      <c r="Q604" t="s">
        <v>331</v>
      </c>
    </row>
    <row r="605" spans="11:17">
      <c r="K605" t="s">
        <v>51</v>
      </c>
      <c r="L605" t="s">
        <v>329</v>
      </c>
      <c r="M605" t="s">
        <v>330</v>
      </c>
      <c r="N605" t="s">
        <v>54</v>
      </c>
      <c r="O605" t="s">
        <v>62</v>
      </c>
      <c r="P605" t="s">
        <v>253</v>
      </c>
      <c r="Q605" t="s">
        <v>331</v>
      </c>
    </row>
    <row r="606" spans="11:17">
      <c r="K606" t="s">
        <v>51</v>
      </c>
      <c r="L606" t="s">
        <v>329</v>
      </c>
      <c r="M606" t="s">
        <v>330</v>
      </c>
      <c r="N606" t="s">
        <v>54</v>
      </c>
      <c r="O606" t="s">
        <v>64</v>
      </c>
      <c r="P606" t="s">
        <v>332</v>
      </c>
      <c r="Q606" t="s">
        <v>331</v>
      </c>
    </row>
    <row r="607" spans="11:17">
      <c r="K607" t="s">
        <v>51</v>
      </c>
      <c r="L607" t="s">
        <v>329</v>
      </c>
      <c r="M607" t="s">
        <v>330</v>
      </c>
      <c r="N607" t="s">
        <v>54</v>
      </c>
      <c r="O607" t="s">
        <v>66</v>
      </c>
      <c r="P607" t="s">
        <v>333</v>
      </c>
      <c r="Q607" t="s">
        <v>331</v>
      </c>
    </row>
    <row r="608" spans="11:17">
      <c r="K608" t="s">
        <v>51</v>
      </c>
      <c r="L608" t="s">
        <v>329</v>
      </c>
      <c r="M608" t="s">
        <v>330</v>
      </c>
      <c r="N608" t="s">
        <v>54</v>
      </c>
      <c r="O608" t="s">
        <v>68</v>
      </c>
      <c r="P608" t="s">
        <v>261</v>
      </c>
      <c r="Q608" t="s">
        <v>331</v>
      </c>
    </row>
    <row r="609" spans="11:17">
      <c r="K609" t="s">
        <v>51</v>
      </c>
      <c r="L609" t="s">
        <v>329</v>
      </c>
      <c r="M609" t="s">
        <v>330</v>
      </c>
      <c r="N609" t="s">
        <v>54</v>
      </c>
      <c r="O609" t="s">
        <v>70</v>
      </c>
      <c r="P609" t="s">
        <v>71</v>
      </c>
      <c r="Q609" t="s">
        <v>331</v>
      </c>
    </row>
    <row r="610" spans="11:17">
      <c r="K610" t="s">
        <v>51</v>
      </c>
      <c r="L610" t="s">
        <v>329</v>
      </c>
      <c r="M610" t="s">
        <v>330</v>
      </c>
      <c r="N610" t="s">
        <v>54</v>
      </c>
      <c r="O610" t="s">
        <v>72</v>
      </c>
      <c r="P610">
        <v>174</v>
      </c>
      <c r="Q610" t="s">
        <v>331</v>
      </c>
    </row>
    <row r="611" spans="11:17">
      <c r="K611" t="s">
        <v>51</v>
      </c>
      <c r="L611" t="s">
        <v>329</v>
      </c>
      <c r="M611" t="s">
        <v>330</v>
      </c>
      <c r="N611" t="s">
        <v>54</v>
      </c>
      <c r="O611" t="s">
        <v>73</v>
      </c>
      <c r="P611" t="s">
        <v>74</v>
      </c>
      <c r="Q611" t="s">
        <v>331</v>
      </c>
    </row>
    <row r="612" spans="11:17">
      <c r="K612" t="s">
        <v>51</v>
      </c>
      <c r="L612" t="s">
        <v>334</v>
      </c>
      <c r="M612" t="s">
        <v>335</v>
      </c>
      <c r="N612" t="s">
        <v>54</v>
      </c>
      <c r="O612" t="s">
        <v>14</v>
      </c>
      <c r="Q612" t="s">
        <v>336</v>
      </c>
    </row>
    <row r="613" spans="11:17">
      <c r="K613" t="s">
        <v>51</v>
      </c>
      <c r="L613" t="s">
        <v>334</v>
      </c>
      <c r="M613" t="s">
        <v>335</v>
      </c>
      <c r="N613" t="s">
        <v>54</v>
      </c>
      <c r="O613" t="s">
        <v>56</v>
      </c>
      <c r="Q613" t="s">
        <v>336</v>
      </c>
    </row>
    <row r="614" spans="11:17">
      <c r="K614" t="s">
        <v>51</v>
      </c>
      <c r="L614" t="s">
        <v>334</v>
      </c>
      <c r="M614" t="s">
        <v>335</v>
      </c>
      <c r="N614" t="s">
        <v>54</v>
      </c>
      <c r="O614" t="s">
        <v>57</v>
      </c>
      <c r="P614" t="s">
        <v>58</v>
      </c>
      <c r="Q614" t="s">
        <v>336</v>
      </c>
    </row>
    <row r="615" spans="11:17">
      <c r="K615" t="s">
        <v>51</v>
      </c>
      <c r="L615" t="s">
        <v>334</v>
      </c>
      <c r="M615" t="s">
        <v>335</v>
      </c>
      <c r="N615" t="s">
        <v>54</v>
      </c>
      <c r="O615" t="s">
        <v>59</v>
      </c>
      <c r="P615">
        <v>4243</v>
      </c>
      <c r="Q615" t="s">
        <v>336</v>
      </c>
    </row>
    <row r="616" spans="11:17">
      <c r="K616" t="s">
        <v>51</v>
      </c>
      <c r="L616" t="s">
        <v>334</v>
      </c>
      <c r="M616" t="s">
        <v>335</v>
      </c>
      <c r="N616" t="s">
        <v>54</v>
      </c>
      <c r="O616" t="s">
        <v>60</v>
      </c>
      <c r="P616" t="s">
        <v>252</v>
      </c>
      <c r="Q616" t="s">
        <v>336</v>
      </c>
    </row>
    <row r="617" spans="11:17">
      <c r="K617" t="s">
        <v>51</v>
      </c>
      <c r="L617" t="s">
        <v>334</v>
      </c>
      <c r="M617" t="s">
        <v>335</v>
      </c>
      <c r="N617" t="s">
        <v>54</v>
      </c>
      <c r="O617" t="s">
        <v>62</v>
      </c>
      <c r="P617" t="s">
        <v>253</v>
      </c>
      <c r="Q617" t="s">
        <v>336</v>
      </c>
    </row>
    <row r="618" spans="11:17">
      <c r="K618" t="s">
        <v>51</v>
      </c>
      <c r="L618" t="s">
        <v>334</v>
      </c>
      <c r="M618" t="s">
        <v>335</v>
      </c>
      <c r="N618" t="s">
        <v>54</v>
      </c>
      <c r="O618" t="s">
        <v>64</v>
      </c>
      <c r="P618" t="s">
        <v>337</v>
      </c>
      <c r="Q618" t="s">
        <v>336</v>
      </c>
    </row>
    <row r="619" spans="11:17">
      <c r="K619" t="s">
        <v>51</v>
      </c>
      <c r="L619" t="s">
        <v>334</v>
      </c>
      <c r="M619" t="s">
        <v>335</v>
      </c>
      <c r="N619" t="s">
        <v>54</v>
      </c>
      <c r="O619" t="s">
        <v>66</v>
      </c>
      <c r="P619" t="s">
        <v>338</v>
      </c>
      <c r="Q619" t="s">
        <v>336</v>
      </c>
    </row>
    <row r="620" spans="11:17">
      <c r="K620" t="s">
        <v>51</v>
      </c>
      <c r="L620" t="s">
        <v>334</v>
      </c>
      <c r="M620" t="s">
        <v>335</v>
      </c>
      <c r="N620" t="s">
        <v>54</v>
      </c>
      <c r="O620" t="s">
        <v>68</v>
      </c>
      <c r="P620" t="s">
        <v>267</v>
      </c>
      <c r="Q620" t="s">
        <v>336</v>
      </c>
    </row>
    <row r="621" spans="11:17">
      <c r="K621" t="s">
        <v>51</v>
      </c>
      <c r="L621" t="s">
        <v>334</v>
      </c>
      <c r="M621" t="s">
        <v>335</v>
      </c>
      <c r="N621" t="s">
        <v>54</v>
      </c>
      <c r="O621" t="s">
        <v>70</v>
      </c>
      <c r="P621" t="s">
        <v>71</v>
      </c>
      <c r="Q621" t="s">
        <v>336</v>
      </c>
    </row>
    <row r="622" spans="11:17">
      <c r="K622" t="s">
        <v>51</v>
      </c>
      <c r="L622" t="s">
        <v>334</v>
      </c>
      <c r="M622" t="s">
        <v>335</v>
      </c>
      <c r="N622" t="s">
        <v>54</v>
      </c>
      <c r="O622" t="s">
        <v>72</v>
      </c>
      <c r="P622">
        <v>31</v>
      </c>
      <c r="Q622" t="s">
        <v>336</v>
      </c>
    </row>
    <row r="623" spans="11:17">
      <c r="K623" t="s">
        <v>51</v>
      </c>
      <c r="L623" t="s">
        <v>334</v>
      </c>
      <c r="M623" t="s">
        <v>335</v>
      </c>
      <c r="N623" t="s">
        <v>54</v>
      </c>
      <c r="O623" t="s">
        <v>73</v>
      </c>
      <c r="P623" t="s">
        <v>74</v>
      </c>
      <c r="Q623" t="s">
        <v>336</v>
      </c>
    </row>
    <row r="624" spans="11:17">
      <c r="K624" t="s">
        <v>51</v>
      </c>
      <c r="L624" t="s">
        <v>339</v>
      </c>
      <c r="M624" t="s">
        <v>340</v>
      </c>
      <c r="N624" t="s">
        <v>77</v>
      </c>
      <c r="O624" t="s">
        <v>14</v>
      </c>
      <c r="Q624" t="s">
        <v>341</v>
      </c>
    </row>
    <row r="625" spans="11:17">
      <c r="K625" t="s">
        <v>51</v>
      </c>
      <c r="L625" t="s">
        <v>339</v>
      </c>
      <c r="M625" t="s">
        <v>340</v>
      </c>
      <c r="N625" t="s">
        <v>77</v>
      </c>
      <c r="O625" t="s">
        <v>56</v>
      </c>
      <c r="Q625" t="s">
        <v>341</v>
      </c>
    </row>
    <row r="626" spans="11:17">
      <c r="K626" t="s">
        <v>51</v>
      </c>
      <c r="L626" t="s">
        <v>339</v>
      </c>
      <c r="M626" t="s">
        <v>340</v>
      </c>
      <c r="N626" t="s">
        <v>77</v>
      </c>
      <c r="O626" t="s">
        <v>57</v>
      </c>
      <c r="P626" t="s">
        <v>58</v>
      </c>
      <c r="Q626" t="s">
        <v>341</v>
      </c>
    </row>
    <row r="627" spans="11:17">
      <c r="K627" t="s">
        <v>51</v>
      </c>
      <c r="L627" t="s">
        <v>339</v>
      </c>
      <c r="M627" t="s">
        <v>340</v>
      </c>
      <c r="N627" t="s">
        <v>77</v>
      </c>
      <c r="O627" t="s">
        <v>59</v>
      </c>
      <c r="P627">
        <v>3464</v>
      </c>
      <c r="Q627" t="s">
        <v>341</v>
      </c>
    </row>
    <row r="628" spans="11:17">
      <c r="K628" t="s">
        <v>51</v>
      </c>
      <c r="L628" t="s">
        <v>339</v>
      </c>
      <c r="M628" t="s">
        <v>340</v>
      </c>
      <c r="N628" t="s">
        <v>77</v>
      </c>
      <c r="O628" t="s">
        <v>60</v>
      </c>
      <c r="P628" t="s">
        <v>252</v>
      </c>
      <c r="Q628" t="s">
        <v>341</v>
      </c>
    </row>
    <row r="629" spans="11:17">
      <c r="K629" t="s">
        <v>51</v>
      </c>
      <c r="L629" t="s">
        <v>339</v>
      </c>
      <c r="M629" t="s">
        <v>340</v>
      </c>
      <c r="N629" t="s">
        <v>77</v>
      </c>
      <c r="O629" t="s">
        <v>62</v>
      </c>
      <c r="P629" t="s">
        <v>253</v>
      </c>
      <c r="Q629" t="s">
        <v>341</v>
      </c>
    </row>
    <row r="630" spans="11:17">
      <c r="K630" t="s">
        <v>51</v>
      </c>
      <c r="L630" t="s">
        <v>339</v>
      </c>
      <c r="M630" t="s">
        <v>340</v>
      </c>
      <c r="N630" t="s">
        <v>77</v>
      </c>
      <c r="O630" t="s">
        <v>64</v>
      </c>
      <c r="P630" t="s">
        <v>342</v>
      </c>
      <c r="Q630" t="s">
        <v>341</v>
      </c>
    </row>
    <row r="631" spans="11:17">
      <c r="K631" t="s">
        <v>51</v>
      </c>
      <c r="L631" t="s">
        <v>339</v>
      </c>
      <c r="M631" t="s">
        <v>340</v>
      </c>
      <c r="N631" t="s">
        <v>77</v>
      </c>
      <c r="O631" t="s">
        <v>66</v>
      </c>
      <c r="P631" t="s">
        <v>343</v>
      </c>
      <c r="Q631" t="s">
        <v>341</v>
      </c>
    </row>
    <row r="632" spans="11:17">
      <c r="K632" t="s">
        <v>51</v>
      </c>
      <c r="L632" t="s">
        <v>339</v>
      </c>
      <c r="M632" t="s">
        <v>340</v>
      </c>
      <c r="N632" t="s">
        <v>77</v>
      </c>
      <c r="O632" t="s">
        <v>68</v>
      </c>
      <c r="P632" t="s">
        <v>261</v>
      </c>
      <c r="Q632" t="s">
        <v>341</v>
      </c>
    </row>
    <row r="633" spans="11:17">
      <c r="K633" t="s">
        <v>51</v>
      </c>
      <c r="L633" t="s">
        <v>339</v>
      </c>
      <c r="M633" t="s">
        <v>340</v>
      </c>
      <c r="N633" t="s">
        <v>77</v>
      </c>
      <c r="O633" t="s">
        <v>70</v>
      </c>
      <c r="P633" t="s">
        <v>71</v>
      </c>
      <c r="Q633" t="s">
        <v>341</v>
      </c>
    </row>
    <row r="634" spans="11:17">
      <c r="K634" t="s">
        <v>51</v>
      </c>
      <c r="L634" t="s">
        <v>339</v>
      </c>
      <c r="M634" t="s">
        <v>340</v>
      </c>
      <c r="N634" t="s">
        <v>77</v>
      </c>
      <c r="O634" t="s">
        <v>72</v>
      </c>
      <c r="P634">
        <v>104</v>
      </c>
      <c r="Q634" t="s">
        <v>341</v>
      </c>
    </row>
    <row r="635" spans="11:17">
      <c r="K635" t="s">
        <v>51</v>
      </c>
      <c r="L635" t="s">
        <v>339</v>
      </c>
      <c r="M635" t="s">
        <v>340</v>
      </c>
      <c r="N635" t="s">
        <v>77</v>
      </c>
      <c r="O635" t="s">
        <v>73</v>
      </c>
      <c r="P635" t="s">
        <v>82</v>
      </c>
      <c r="Q635" t="s">
        <v>341</v>
      </c>
    </row>
    <row r="636" spans="11:17">
      <c r="K636" t="s">
        <v>51</v>
      </c>
      <c r="L636" t="s">
        <v>344</v>
      </c>
      <c r="M636" t="s">
        <v>345</v>
      </c>
      <c r="N636" t="s">
        <v>77</v>
      </c>
      <c r="O636" t="s">
        <v>14</v>
      </c>
      <c r="Q636" t="s">
        <v>346</v>
      </c>
    </row>
    <row r="637" spans="11:17">
      <c r="K637" t="s">
        <v>51</v>
      </c>
      <c r="L637" t="s">
        <v>344</v>
      </c>
      <c r="M637" t="s">
        <v>345</v>
      </c>
      <c r="N637" t="s">
        <v>77</v>
      </c>
      <c r="O637" t="s">
        <v>56</v>
      </c>
      <c r="Q637" t="s">
        <v>346</v>
      </c>
    </row>
    <row r="638" spans="11:17">
      <c r="K638" t="s">
        <v>51</v>
      </c>
      <c r="L638" t="s">
        <v>344</v>
      </c>
      <c r="M638" t="s">
        <v>345</v>
      </c>
      <c r="N638" t="s">
        <v>77</v>
      </c>
      <c r="O638" t="s">
        <v>57</v>
      </c>
      <c r="P638" t="s">
        <v>58</v>
      </c>
      <c r="Q638" t="s">
        <v>346</v>
      </c>
    </row>
    <row r="639" spans="11:17">
      <c r="K639" t="s">
        <v>51</v>
      </c>
      <c r="L639" t="s">
        <v>344</v>
      </c>
      <c r="M639" t="s">
        <v>345</v>
      </c>
      <c r="N639" t="s">
        <v>77</v>
      </c>
      <c r="O639" t="s">
        <v>59</v>
      </c>
      <c r="P639">
        <v>3349</v>
      </c>
      <c r="Q639" t="s">
        <v>346</v>
      </c>
    </row>
    <row r="640" spans="11:17">
      <c r="K640" t="s">
        <v>51</v>
      </c>
      <c r="L640" t="s">
        <v>344</v>
      </c>
      <c r="M640" t="s">
        <v>345</v>
      </c>
      <c r="N640" t="s">
        <v>77</v>
      </c>
      <c r="O640" t="s">
        <v>60</v>
      </c>
      <c r="P640" t="s">
        <v>252</v>
      </c>
      <c r="Q640" t="s">
        <v>346</v>
      </c>
    </row>
    <row r="641" spans="11:17">
      <c r="K641" t="s">
        <v>51</v>
      </c>
      <c r="L641" t="s">
        <v>344</v>
      </c>
      <c r="M641" t="s">
        <v>345</v>
      </c>
      <c r="N641" t="s">
        <v>77</v>
      </c>
      <c r="O641" t="s">
        <v>62</v>
      </c>
      <c r="P641" t="s">
        <v>253</v>
      </c>
      <c r="Q641" t="s">
        <v>346</v>
      </c>
    </row>
    <row r="642" spans="11:17">
      <c r="K642" t="s">
        <v>51</v>
      </c>
      <c r="L642" t="s">
        <v>344</v>
      </c>
      <c r="M642" t="s">
        <v>345</v>
      </c>
      <c r="N642" t="s">
        <v>77</v>
      </c>
      <c r="O642" t="s">
        <v>64</v>
      </c>
      <c r="P642" t="s">
        <v>347</v>
      </c>
      <c r="Q642" t="s">
        <v>346</v>
      </c>
    </row>
    <row r="643" spans="11:17">
      <c r="K643" t="s">
        <v>51</v>
      </c>
      <c r="L643" t="s">
        <v>344</v>
      </c>
      <c r="M643" t="s">
        <v>345</v>
      </c>
      <c r="N643" t="s">
        <v>77</v>
      </c>
      <c r="O643" t="s">
        <v>66</v>
      </c>
      <c r="P643" t="s">
        <v>348</v>
      </c>
      <c r="Q643" t="s">
        <v>346</v>
      </c>
    </row>
    <row r="644" spans="11:17">
      <c r="K644" t="s">
        <v>51</v>
      </c>
      <c r="L644" t="s">
        <v>344</v>
      </c>
      <c r="M644" t="s">
        <v>345</v>
      </c>
      <c r="N644" t="s">
        <v>77</v>
      </c>
      <c r="O644" t="s">
        <v>68</v>
      </c>
      <c r="P644" t="s">
        <v>261</v>
      </c>
      <c r="Q644" t="s">
        <v>346</v>
      </c>
    </row>
    <row r="645" spans="11:17">
      <c r="K645" t="s">
        <v>51</v>
      </c>
      <c r="L645" t="s">
        <v>344</v>
      </c>
      <c r="M645" t="s">
        <v>345</v>
      </c>
      <c r="N645" t="s">
        <v>77</v>
      </c>
      <c r="O645" t="s">
        <v>70</v>
      </c>
      <c r="P645" t="s">
        <v>71</v>
      </c>
      <c r="Q645" t="s">
        <v>346</v>
      </c>
    </row>
    <row r="646" spans="11:17">
      <c r="K646" t="s">
        <v>51</v>
      </c>
      <c r="L646" t="s">
        <v>344</v>
      </c>
      <c r="M646" t="s">
        <v>345</v>
      </c>
      <c r="N646" t="s">
        <v>77</v>
      </c>
      <c r="O646" t="s">
        <v>72</v>
      </c>
      <c r="P646">
        <v>75</v>
      </c>
      <c r="Q646" t="s">
        <v>346</v>
      </c>
    </row>
    <row r="647" spans="11:17">
      <c r="K647" t="s">
        <v>51</v>
      </c>
      <c r="L647" t="s">
        <v>344</v>
      </c>
      <c r="M647" t="s">
        <v>345</v>
      </c>
      <c r="N647" t="s">
        <v>77</v>
      </c>
      <c r="O647" t="s">
        <v>73</v>
      </c>
      <c r="P647" t="s">
        <v>82</v>
      </c>
      <c r="Q647" t="s">
        <v>346</v>
      </c>
    </row>
    <row r="648" spans="11:17">
      <c r="K648" t="s">
        <v>51</v>
      </c>
      <c r="L648" t="s">
        <v>349</v>
      </c>
      <c r="M648" t="s">
        <v>350</v>
      </c>
      <c r="N648" t="s">
        <v>77</v>
      </c>
      <c r="O648" t="s">
        <v>14</v>
      </c>
      <c r="Q648" t="s">
        <v>351</v>
      </c>
    </row>
    <row r="649" spans="11:17">
      <c r="K649" t="s">
        <v>51</v>
      </c>
      <c r="L649" t="s">
        <v>349</v>
      </c>
      <c r="M649" t="s">
        <v>350</v>
      </c>
      <c r="N649" t="s">
        <v>77</v>
      </c>
      <c r="O649" t="s">
        <v>56</v>
      </c>
      <c r="Q649" t="s">
        <v>351</v>
      </c>
    </row>
    <row r="650" spans="11:17">
      <c r="K650" t="s">
        <v>51</v>
      </c>
      <c r="L650" t="s">
        <v>349</v>
      </c>
      <c r="M650" t="s">
        <v>350</v>
      </c>
      <c r="N650" t="s">
        <v>77</v>
      </c>
      <c r="O650" t="s">
        <v>57</v>
      </c>
      <c r="P650" t="s">
        <v>58</v>
      </c>
      <c r="Q650" t="s">
        <v>351</v>
      </c>
    </row>
    <row r="651" spans="11:17">
      <c r="K651" t="s">
        <v>51</v>
      </c>
      <c r="L651" t="s">
        <v>349</v>
      </c>
      <c r="M651" t="s">
        <v>350</v>
      </c>
      <c r="N651" t="s">
        <v>77</v>
      </c>
      <c r="O651" t="s">
        <v>59</v>
      </c>
      <c r="P651">
        <v>2890</v>
      </c>
      <c r="Q651" t="s">
        <v>351</v>
      </c>
    </row>
    <row r="652" spans="11:17">
      <c r="K652" t="s">
        <v>51</v>
      </c>
      <c r="L652" t="s">
        <v>349</v>
      </c>
      <c r="M652" t="s">
        <v>350</v>
      </c>
      <c r="N652" t="s">
        <v>77</v>
      </c>
      <c r="O652" t="s">
        <v>60</v>
      </c>
      <c r="P652" t="s">
        <v>252</v>
      </c>
      <c r="Q652" t="s">
        <v>351</v>
      </c>
    </row>
    <row r="653" spans="11:17">
      <c r="K653" t="s">
        <v>51</v>
      </c>
      <c r="L653" t="s">
        <v>349</v>
      </c>
      <c r="M653" t="s">
        <v>350</v>
      </c>
      <c r="N653" t="s">
        <v>77</v>
      </c>
      <c r="O653" t="s">
        <v>62</v>
      </c>
      <c r="P653" t="s">
        <v>253</v>
      </c>
      <c r="Q653" t="s">
        <v>351</v>
      </c>
    </row>
    <row r="654" spans="11:17">
      <c r="K654" t="s">
        <v>51</v>
      </c>
      <c r="L654" t="s">
        <v>349</v>
      </c>
      <c r="M654" t="s">
        <v>350</v>
      </c>
      <c r="N654" t="s">
        <v>77</v>
      </c>
      <c r="O654" t="s">
        <v>64</v>
      </c>
      <c r="P654" t="s">
        <v>352</v>
      </c>
      <c r="Q654" t="s">
        <v>351</v>
      </c>
    </row>
    <row r="655" spans="11:17">
      <c r="K655" t="s">
        <v>51</v>
      </c>
      <c r="L655" t="s">
        <v>349</v>
      </c>
      <c r="M655" t="s">
        <v>350</v>
      </c>
      <c r="N655" t="s">
        <v>77</v>
      </c>
      <c r="O655" t="s">
        <v>66</v>
      </c>
      <c r="P655" t="s">
        <v>353</v>
      </c>
      <c r="Q655" t="s">
        <v>351</v>
      </c>
    </row>
    <row r="656" spans="11:17">
      <c r="K656" t="s">
        <v>51</v>
      </c>
      <c r="L656" t="s">
        <v>349</v>
      </c>
      <c r="M656" t="s">
        <v>350</v>
      </c>
      <c r="N656" t="s">
        <v>77</v>
      </c>
      <c r="O656" t="s">
        <v>68</v>
      </c>
      <c r="P656" t="s">
        <v>261</v>
      </c>
      <c r="Q656" t="s">
        <v>351</v>
      </c>
    </row>
    <row r="657" spans="11:17">
      <c r="K657" t="s">
        <v>51</v>
      </c>
      <c r="L657" t="s">
        <v>349</v>
      </c>
      <c r="M657" t="s">
        <v>350</v>
      </c>
      <c r="N657" t="s">
        <v>77</v>
      </c>
      <c r="O657" t="s">
        <v>70</v>
      </c>
      <c r="P657" t="s">
        <v>71</v>
      </c>
      <c r="Q657" t="s">
        <v>351</v>
      </c>
    </row>
    <row r="658" spans="11:17">
      <c r="K658" t="s">
        <v>51</v>
      </c>
      <c r="L658" t="s">
        <v>349</v>
      </c>
      <c r="M658" t="s">
        <v>350</v>
      </c>
      <c r="N658" t="s">
        <v>77</v>
      </c>
      <c r="O658" t="s">
        <v>72</v>
      </c>
      <c r="P658">
        <v>128</v>
      </c>
      <c r="Q658" t="s">
        <v>351</v>
      </c>
    </row>
    <row r="659" spans="11:17">
      <c r="K659" t="s">
        <v>51</v>
      </c>
      <c r="L659" t="s">
        <v>349</v>
      </c>
      <c r="M659" t="s">
        <v>350</v>
      </c>
      <c r="N659" t="s">
        <v>77</v>
      </c>
      <c r="O659" t="s">
        <v>73</v>
      </c>
      <c r="P659" t="s">
        <v>82</v>
      </c>
      <c r="Q659" t="s">
        <v>351</v>
      </c>
    </row>
    <row r="660" spans="11:17">
      <c r="K660" t="s">
        <v>51</v>
      </c>
      <c r="L660" t="s">
        <v>354</v>
      </c>
      <c r="M660" t="s">
        <v>355</v>
      </c>
      <c r="N660" t="s">
        <v>77</v>
      </c>
      <c r="O660" t="s">
        <v>14</v>
      </c>
      <c r="Q660" t="s">
        <v>356</v>
      </c>
    </row>
    <row r="661" spans="11:17">
      <c r="K661" t="s">
        <v>51</v>
      </c>
      <c r="L661" t="s">
        <v>354</v>
      </c>
      <c r="M661" t="s">
        <v>355</v>
      </c>
      <c r="N661" t="s">
        <v>77</v>
      </c>
      <c r="O661" t="s">
        <v>56</v>
      </c>
      <c r="Q661" t="s">
        <v>356</v>
      </c>
    </row>
    <row r="662" spans="11:17">
      <c r="K662" t="s">
        <v>51</v>
      </c>
      <c r="L662" t="s">
        <v>354</v>
      </c>
      <c r="M662" t="s">
        <v>355</v>
      </c>
      <c r="N662" t="s">
        <v>77</v>
      </c>
      <c r="O662" t="s">
        <v>57</v>
      </c>
      <c r="P662" t="s">
        <v>58</v>
      </c>
      <c r="Q662" t="s">
        <v>356</v>
      </c>
    </row>
    <row r="663" spans="11:17">
      <c r="K663" t="s">
        <v>51</v>
      </c>
      <c r="L663" t="s">
        <v>354</v>
      </c>
      <c r="M663" t="s">
        <v>355</v>
      </c>
      <c r="N663" t="s">
        <v>77</v>
      </c>
      <c r="O663" t="s">
        <v>59</v>
      </c>
      <c r="P663">
        <v>2959</v>
      </c>
      <c r="Q663" t="s">
        <v>356</v>
      </c>
    </row>
    <row r="664" spans="11:17">
      <c r="K664" t="s">
        <v>51</v>
      </c>
      <c r="L664" t="s">
        <v>354</v>
      </c>
      <c r="M664" t="s">
        <v>355</v>
      </c>
      <c r="N664" t="s">
        <v>77</v>
      </c>
      <c r="O664" t="s">
        <v>60</v>
      </c>
      <c r="P664" t="s">
        <v>252</v>
      </c>
      <c r="Q664" t="s">
        <v>356</v>
      </c>
    </row>
    <row r="665" spans="11:17">
      <c r="K665" t="s">
        <v>51</v>
      </c>
      <c r="L665" t="s">
        <v>354</v>
      </c>
      <c r="M665" t="s">
        <v>355</v>
      </c>
      <c r="N665" t="s">
        <v>77</v>
      </c>
      <c r="O665" t="s">
        <v>62</v>
      </c>
      <c r="P665" t="s">
        <v>253</v>
      </c>
      <c r="Q665" t="s">
        <v>356</v>
      </c>
    </row>
    <row r="666" spans="11:17">
      <c r="K666" t="s">
        <v>51</v>
      </c>
      <c r="L666" t="s">
        <v>354</v>
      </c>
      <c r="M666" t="s">
        <v>355</v>
      </c>
      <c r="N666" t="s">
        <v>77</v>
      </c>
      <c r="O666" t="s">
        <v>64</v>
      </c>
      <c r="P666" t="s">
        <v>357</v>
      </c>
      <c r="Q666" t="s">
        <v>356</v>
      </c>
    </row>
    <row r="667" spans="11:17">
      <c r="K667" t="s">
        <v>51</v>
      </c>
      <c r="L667" t="s">
        <v>354</v>
      </c>
      <c r="M667" t="s">
        <v>355</v>
      </c>
      <c r="N667" t="s">
        <v>77</v>
      </c>
      <c r="O667" t="s">
        <v>66</v>
      </c>
      <c r="P667" t="s">
        <v>358</v>
      </c>
      <c r="Q667" t="s">
        <v>356</v>
      </c>
    </row>
    <row r="668" spans="11:17">
      <c r="K668" t="s">
        <v>51</v>
      </c>
      <c r="L668" t="s">
        <v>354</v>
      </c>
      <c r="M668" t="s">
        <v>355</v>
      </c>
      <c r="N668" t="s">
        <v>77</v>
      </c>
      <c r="O668" t="s">
        <v>68</v>
      </c>
      <c r="P668" t="s">
        <v>267</v>
      </c>
      <c r="Q668" t="s">
        <v>356</v>
      </c>
    </row>
    <row r="669" spans="11:17">
      <c r="K669" t="s">
        <v>51</v>
      </c>
      <c r="L669" t="s">
        <v>354</v>
      </c>
      <c r="M669" t="s">
        <v>355</v>
      </c>
      <c r="N669" t="s">
        <v>77</v>
      </c>
      <c r="O669" t="s">
        <v>70</v>
      </c>
      <c r="P669" t="s">
        <v>71</v>
      </c>
      <c r="Q669" t="s">
        <v>356</v>
      </c>
    </row>
    <row r="670" spans="11:17">
      <c r="K670" t="s">
        <v>51</v>
      </c>
      <c r="L670" t="s">
        <v>354</v>
      </c>
      <c r="M670" t="s">
        <v>355</v>
      </c>
      <c r="N670" t="s">
        <v>77</v>
      </c>
      <c r="O670" t="s">
        <v>72</v>
      </c>
      <c r="P670">
        <v>104</v>
      </c>
      <c r="Q670" t="s">
        <v>356</v>
      </c>
    </row>
    <row r="671" spans="11:17">
      <c r="K671" t="s">
        <v>51</v>
      </c>
      <c r="L671" t="s">
        <v>354</v>
      </c>
      <c r="M671" t="s">
        <v>355</v>
      </c>
      <c r="N671" t="s">
        <v>77</v>
      </c>
      <c r="O671" t="s">
        <v>73</v>
      </c>
      <c r="P671" t="s">
        <v>82</v>
      </c>
      <c r="Q671" t="s">
        <v>356</v>
      </c>
    </row>
    <row r="672" spans="11:17">
      <c r="K672" t="s">
        <v>51</v>
      </c>
      <c r="L672" t="s">
        <v>359</v>
      </c>
      <c r="M672" t="s">
        <v>360</v>
      </c>
      <c r="N672" t="s">
        <v>77</v>
      </c>
      <c r="O672" t="s">
        <v>14</v>
      </c>
      <c r="Q672" t="s">
        <v>361</v>
      </c>
    </row>
    <row r="673" spans="11:17">
      <c r="K673" t="s">
        <v>51</v>
      </c>
      <c r="L673" t="s">
        <v>359</v>
      </c>
      <c r="M673" t="s">
        <v>360</v>
      </c>
      <c r="N673" t="s">
        <v>77</v>
      </c>
      <c r="O673" t="s">
        <v>56</v>
      </c>
      <c r="Q673" t="s">
        <v>361</v>
      </c>
    </row>
    <row r="674" spans="11:17">
      <c r="K674" t="s">
        <v>51</v>
      </c>
      <c r="L674" t="s">
        <v>359</v>
      </c>
      <c r="M674" t="s">
        <v>360</v>
      </c>
      <c r="N674" t="s">
        <v>77</v>
      </c>
      <c r="O674" t="s">
        <v>57</v>
      </c>
      <c r="P674" t="s">
        <v>58</v>
      </c>
      <c r="Q674" t="s">
        <v>361</v>
      </c>
    </row>
    <row r="675" spans="11:17">
      <c r="K675" t="s">
        <v>51</v>
      </c>
      <c r="L675" t="s">
        <v>359</v>
      </c>
      <c r="M675" t="s">
        <v>360</v>
      </c>
      <c r="N675" t="s">
        <v>77</v>
      </c>
      <c r="O675" t="s">
        <v>59</v>
      </c>
      <c r="P675">
        <v>2968</v>
      </c>
      <c r="Q675" t="s">
        <v>361</v>
      </c>
    </row>
    <row r="676" spans="11:17">
      <c r="K676" t="s">
        <v>51</v>
      </c>
      <c r="L676" t="s">
        <v>359</v>
      </c>
      <c r="M676" t="s">
        <v>360</v>
      </c>
      <c r="N676" t="s">
        <v>77</v>
      </c>
      <c r="O676" t="s">
        <v>60</v>
      </c>
      <c r="P676" t="s">
        <v>252</v>
      </c>
      <c r="Q676" t="s">
        <v>361</v>
      </c>
    </row>
    <row r="677" spans="11:17">
      <c r="K677" t="s">
        <v>51</v>
      </c>
      <c r="L677" t="s">
        <v>359</v>
      </c>
      <c r="M677" t="s">
        <v>360</v>
      </c>
      <c r="N677" t="s">
        <v>77</v>
      </c>
      <c r="O677" t="s">
        <v>62</v>
      </c>
      <c r="P677" t="s">
        <v>253</v>
      </c>
      <c r="Q677" t="s">
        <v>361</v>
      </c>
    </row>
    <row r="678" spans="11:17">
      <c r="K678" t="s">
        <v>51</v>
      </c>
      <c r="L678" t="s">
        <v>359</v>
      </c>
      <c r="M678" t="s">
        <v>360</v>
      </c>
      <c r="N678" t="s">
        <v>77</v>
      </c>
      <c r="O678" t="s">
        <v>64</v>
      </c>
      <c r="P678" t="s">
        <v>362</v>
      </c>
      <c r="Q678" t="s">
        <v>361</v>
      </c>
    </row>
    <row r="679" spans="11:17">
      <c r="K679" t="s">
        <v>51</v>
      </c>
      <c r="L679" t="s">
        <v>359</v>
      </c>
      <c r="M679" t="s">
        <v>360</v>
      </c>
      <c r="N679" t="s">
        <v>77</v>
      </c>
      <c r="O679" t="s">
        <v>66</v>
      </c>
      <c r="P679" t="s">
        <v>363</v>
      </c>
      <c r="Q679" t="s">
        <v>361</v>
      </c>
    </row>
    <row r="680" spans="11:17">
      <c r="K680" t="s">
        <v>51</v>
      </c>
      <c r="L680" t="s">
        <v>359</v>
      </c>
      <c r="M680" t="s">
        <v>360</v>
      </c>
      <c r="N680" t="s">
        <v>77</v>
      </c>
      <c r="O680" t="s">
        <v>68</v>
      </c>
      <c r="P680" t="e">
        <f>-ต้องการหน้ากากอนามัย แอลกอฮอล์
-ต้องการผ้าอ้อมผู้ใหญ่</f>
        <v>#NAME?</v>
      </c>
      <c r="Q680" t="s">
        <v>361</v>
      </c>
    </row>
    <row r="681" spans="11:17">
      <c r="K681" t="s">
        <v>51</v>
      </c>
      <c r="L681" t="s">
        <v>359</v>
      </c>
      <c r="M681" t="s">
        <v>360</v>
      </c>
      <c r="N681" t="s">
        <v>77</v>
      </c>
      <c r="O681" t="s">
        <v>70</v>
      </c>
      <c r="P681" t="s">
        <v>71</v>
      </c>
      <c r="Q681" t="s">
        <v>361</v>
      </c>
    </row>
    <row r="682" spans="11:17">
      <c r="K682" t="s">
        <v>51</v>
      </c>
      <c r="L682" t="s">
        <v>359</v>
      </c>
      <c r="M682" t="s">
        <v>360</v>
      </c>
      <c r="N682" t="s">
        <v>77</v>
      </c>
      <c r="O682" t="s">
        <v>72</v>
      </c>
      <c r="P682">
        <v>220</v>
      </c>
      <c r="Q682" t="s">
        <v>361</v>
      </c>
    </row>
    <row r="683" spans="11:17">
      <c r="K683" t="s">
        <v>51</v>
      </c>
      <c r="L683" t="s">
        <v>359</v>
      </c>
      <c r="M683" t="s">
        <v>360</v>
      </c>
      <c r="N683" t="s">
        <v>77</v>
      </c>
      <c r="O683" t="s">
        <v>73</v>
      </c>
      <c r="P683" t="s">
        <v>82</v>
      </c>
      <c r="Q683" t="s">
        <v>361</v>
      </c>
    </row>
    <row r="684" spans="11:17">
      <c r="K684" t="s">
        <v>51</v>
      </c>
      <c r="L684" t="s">
        <v>364</v>
      </c>
      <c r="M684" t="s">
        <v>365</v>
      </c>
      <c r="N684" t="s">
        <v>77</v>
      </c>
      <c r="O684" t="s">
        <v>14</v>
      </c>
      <c r="Q684" t="s">
        <v>366</v>
      </c>
    </row>
    <row r="685" spans="11:17">
      <c r="K685" t="s">
        <v>51</v>
      </c>
      <c r="L685" t="s">
        <v>364</v>
      </c>
      <c r="M685" t="s">
        <v>365</v>
      </c>
      <c r="N685" t="s">
        <v>77</v>
      </c>
      <c r="O685" t="s">
        <v>56</v>
      </c>
      <c r="Q685" t="s">
        <v>366</v>
      </c>
    </row>
    <row r="686" spans="11:17">
      <c r="K686" t="s">
        <v>51</v>
      </c>
      <c r="L686" t="s">
        <v>364</v>
      </c>
      <c r="M686" t="s">
        <v>365</v>
      </c>
      <c r="N686" t="s">
        <v>77</v>
      </c>
      <c r="O686" t="s">
        <v>57</v>
      </c>
      <c r="P686" t="s">
        <v>58</v>
      </c>
      <c r="Q686" t="s">
        <v>366</v>
      </c>
    </row>
    <row r="687" spans="11:17">
      <c r="K687" t="s">
        <v>51</v>
      </c>
      <c r="L687" t="s">
        <v>364</v>
      </c>
      <c r="M687" t="s">
        <v>365</v>
      </c>
      <c r="N687" t="s">
        <v>77</v>
      </c>
      <c r="O687" t="s">
        <v>59</v>
      </c>
      <c r="P687">
        <v>3203</v>
      </c>
      <c r="Q687" t="s">
        <v>366</v>
      </c>
    </row>
    <row r="688" spans="11:17">
      <c r="K688" t="s">
        <v>51</v>
      </c>
      <c r="L688" t="s">
        <v>364</v>
      </c>
      <c r="M688" t="s">
        <v>365</v>
      </c>
      <c r="N688" t="s">
        <v>77</v>
      </c>
      <c r="O688" t="s">
        <v>60</v>
      </c>
      <c r="P688" t="s">
        <v>252</v>
      </c>
      <c r="Q688" t="s">
        <v>366</v>
      </c>
    </row>
    <row r="689" spans="11:17">
      <c r="K689" t="s">
        <v>51</v>
      </c>
      <c r="L689" t="s">
        <v>364</v>
      </c>
      <c r="M689" t="s">
        <v>365</v>
      </c>
      <c r="N689" t="s">
        <v>77</v>
      </c>
      <c r="O689" t="s">
        <v>62</v>
      </c>
      <c r="P689" t="s">
        <v>253</v>
      </c>
      <c r="Q689" t="s">
        <v>366</v>
      </c>
    </row>
    <row r="690" spans="11:17">
      <c r="K690" t="s">
        <v>51</v>
      </c>
      <c r="L690" t="s">
        <v>364</v>
      </c>
      <c r="M690" t="s">
        <v>365</v>
      </c>
      <c r="N690" t="s">
        <v>77</v>
      </c>
      <c r="O690" t="s">
        <v>64</v>
      </c>
      <c r="P690" t="s">
        <v>367</v>
      </c>
      <c r="Q690" t="s">
        <v>366</v>
      </c>
    </row>
    <row r="691" spans="11:17">
      <c r="K691" t="s">
        <v>51</v>
      </c>
      <c r="L691" t="s">
        <v>364</v>
      </c>
      <c r="M691" t="s">
        <v>365</v>
      </c>
      <c r="N691" t="s">
        <v>77</v>
      </c>
      <c r="O691" t="s">
        <v>66</v>
      </c>
      <c r="P691" t="s">
        <v>368</v>
      </c>
      <c r="Q691" t="s">
        <v>366</v>
      </c>
    </row>
    <row r="692" spans="11:17">
      <c r="K692" t="s">
        <v>51</v>
      </c>
      <c r="L692" t="s">
        <v>364</v>
      </c>
      <c r="M692" t="s">
        <v>365</v>
      </c>
      <c r="N692" t="s">
        <v>77</v>
      </c>
      <c r="O692" t="s">
        <v>68</v>
      </c>
      <c r="P692" t="s">
        <v>261</v>
      </c>
      <c r="Q692" t="s">
        <v>366</v>
      </c>
    </row>
    <row r="693" spans="11:17">
      <c r="K693" t="s">
        <v>51</v>
      </c>
      <c r="L693" t="s">
        <v>364</v>
      </c>
      <c r="M693" t="s">
        <v>365</v>
      </c>
      <c r="N693" t="s">
        <v>77</v>
      </c>
      <c r="O693" t="s">
        <v>70</v>
      </c>
      <c r="P693" t="s">
        <v>71</v>
      </c>
      <c r="Q693" t="s">
        <v>366</v>
      </c>
    </row>
    <row r="694" spans="11:17">
      <c r="K694" t="s">
        <v>51</v>
      </c>
      <c r="L694" t="s">
        <v>364</v>
      </c>
      <c r="M694" t="s">
        <v>365</v>
      </c>
      <c r="N694" t="s">
        <v>77</v>
      </c>
      <c r="O694" t="s">
        <v>72</v>
      </c>
      <c r="P694">
        <v>44</v>
      </c>
      <c r="Q694" t="s">
        <v>366</v>
      </c>
    </row>
    <row r="695" spans="11:17">
      <c r="K695" t="s">
        <v>51</v>
      </c>
      <c r="L695" t="s">
        <v>364</v>
      </c>
      <c r="M695" t="s">
        <v>365</v>
      </c>
      <c r="N695" t="s">
        <v>77</v>
      </c>
      <c r="O695" t="s">
        <v>73</v>
      </c>
      <c r="P695" t="s">
        <v>82</v>
      </c>
      <c r="Q695" t="s">
        <v>366</v>
      </c>
    </row>
    <row r="696" spans="11:17">
      <c r="K696" t="s">
        <v>51</v>
      </c>
      <c r="L696" t="s">
        <v>369</v>
      </c>
      <c r="M696" t="s">
        <v>370</v>
      </c>
      <c r="N696" t="s">
        <v>77</v>
      </c>
      <c r="O696" t="s">
        <v>14</v>
      </c>
      <c r="Q696" t="s">
        <v>371</v>
      </c>
    </row>
    <row r="697" spans="11:17">
      <c r="K697" t="s">
        <v>51</v>
      </c>
      <c r="L697" t="s">
        <v>369</v>
      </c>
      <c r="M697" t="s">
        <v>370</v>
      </c>
      <c r="N697" t="s">
        <v>77</v>
      </c>
      <c r="O697" t="s">
        <v>56</v>
      </c>
      <c r="Q697" t="s">
        <v>371</v>
      </c>
    </row>
    <row r="698" spans="11:17">
      <c r="K698" t="s">
        <v>51</v>
      </c>
      <c r="L698" t="s">
        <v>369</v>
      </c>
      <c r="M698" t="s">
        <v>370</v>
      </c>
      <c r="N698" t="s">
        <v>77</v>
      </c>
      <c r="O698" t="s">
        <v>57</v>
      </c>
      <c r="P698" t="s">
        <v>58</v>
      </c>
      <c r="Q698" t="s">
        <v>371</v>
      </c>
    </row>
    <row r="699" spans="11:17">
      <c r="K699" t="s">
        <v>51</v>
      </c>
      <c r="L699" t="s">
        <v>369</v>
      </c>
      <c r="M699" t="s">
        <v>370</v>
      </c>
      <c r="N699" t="s">
        <v>77</v>
      </c>
      <c r="O699" t="s">
        <v>59</v>
      </c>
      <c r="P699">
        <v>3280</v>
      </c>
      <c r="Q699" t="s">
        <v>371</v>
      </c>
    </row>
    <row r="700" spans="11:17">
      <c r="K700" t="s">
        <v>51</v>
      </c>
      <c r="L700" t="s">
        <v>369</v>
      </c>
      <c r="M700" t="s">
        <v>370</v>
      </c>
      <c r="N700" t="s">
        <v>77</v>
      </c>
      <c r="O700" t="s">
        <v>60</v>
      </c>
      <c r="P700" t="s">
        <v>252</v>
      </c>
      <c r="Q700" t="s">
        <v>371</v>
      </c>
    </row>
    <row r="701" spans="11:17">
      <c r="K701" t="s">
        <v>51</v>
      </c>
      <c r="L701" t="s">
        <v>369</v>
      </c>
      <c r="M701" t="s">
        <v>370</v>
      </c>
      <c r="N701" t="s">
        <v>77</v>
      </c>
      <c r="O701" t="s">
        <v>62</v>
      </c>
      <c r="P701" t="s">
        <v>253</v>
      </c>
      <c r="Q701" t="s">
        <v>371</v>
      </c>
    </row>
    <row r="702" spans="11:17">
      <c r="K702" t="s">
        <v>51</v>
      </c>
      <c r="L702" t="s">
        <v>369</v>
      </c>
      <c r="M702" t="s">
        <v>370</v>
      </c>
      <c r="N702" t="s">
        <v>77</v>
      </c>
      <c r="O702" t="s">
        <v>64</v>
      </c>
      <c r="P702" t="s">
        <v>372</v>
      </c>
      <c r="Q702" t="s">
        <v>371</v>
      </c>
    </row>
    <row r="703" spans="11:17">
      <c r="K703" t="s">
        <v>51</v>
      </c>
      <c r="L703" t="s">
        <v>369</v>
      </c>
      <c r="M703" t="s">
        <v>370</v>
      </c>
      <c r="N703" t="s">
        <v>77</v>
      </c>
      <c r="O703" t="s">
        <v>66</v>
      </c>
      <c r="P703" t="s">
        <v>373</v>
      </c>
      <c r="Q703" t="s">
        <v>371</v>
      </c>
    </row>
    <row r="704" spans="11:17">
      <c r="K704" t="s">
        <v>51</v>
      </c>
      <c r="L704" t="s">
        <v>369</v>
      </c>
      <c r="M704" t="s">
        <v>370</v>
      </c>
      <c r="N704" t="s">
        <v>77</v>
      </c>
      <c r="O704" t="s">
        <v>68</v>
      </c>
      <c r="P704" t="s">
        <v>267</v>
      </c>
      <c r="Q704" t="s">
        <v>371</v>
      </c>
    </row>
    <row r="705" spans="11:17">
      <c r="K705" t="s">
        <v>51</v>
      </c>
      <c r="L705" t="s">
        <v>369</v>
      </c>
      <c r="M705" t="s">
        <v>370</v>
      </c>
      <c r="N705" t="s">
        <v>77</v>
      </c>
      <c r="O705" t="s">
        <v>70</v>
      </c>
      <c r="P705" t="s">
        <v>71</v>
      </c>
      <c r="Q705" t="s">
        <v>371</v>
      </c>
    </row>
    <row r="706" spans="11:17">
      <c r="K706" t="s">
        <v>51</v>
      </c>
      <c r="L706" t="s">
        <v>369</v>
      </c>
      <c r="M706" t="s">
        <v>370</v>
      </c>
      <c r="N706" t="s">
        <v>77</v>
      </c>
      <c r="O706" t="s">
        <v>72</v>
      </c>
      <c r="P706">
        <v>76</v>
      </c>
      <c r="Q706" t="s">
        <v>371</v>
      </c>
    </row>
    <row r="707" spans="11:17">
      <c r="K707" t="s">
        <v>51</v>
      </c>
      <c r="L707" t="s">
        <v>369</v>
      </c>
      <c r="M707" t="s">
        <v>370</v>
      </c>
      <c r="N707" t="s">
        <v>77</v>
      </c>
      <c r="O707" t="s">
        <v>73</v>
      </c>
      <c r="P707" t="s">
        <v>82</v>
      </c>
      <c r="Q707" t="s">
        <v>371</v>
      </c>
    </row>
    <row r="708" spans="11:17">
      <c r="K708" t="s">
        <v>51</v>
      </c>
      <c r="L708" t="s">
        <v>374</v>
      </c>
      <c r="M708" t="s">
        <v>375</v>
      </c>
      <c r="N708" t="s">
        <v>77</v>
      </c>
      <c r="O708" t="s">
        <v>14</v>
      </c>
      <c r="Q708" t="s">
        <v>376</v>
      </c>
    </row>
    <row r="709" spans="11:17">
      <c r="K709" t="s">
        <v>51</v>
      </c>
      <c r="L709" t="s">
        <v>374</v>
      </c>
      <c r="M709" t="s">
        <v>375</v>
      </c>
      <c r="N709" t="s">
        <v>77</v>
      </c>
      <c r="O709" t="s">
        <v>56</v>
      </c>
      <c r="Q709" t="s">
        <v>376</v>
      </c>
    </row>
    <row r="710" spans="11:17">
      <c r="K710" t="s">
        <v>51</v>
      </c>
      <c r="L710" t="s">
        <v>374</v>
      </c>
      <c r="M710" t="s">
        <v>375</v>
      </c>
      <c r="N710" t="s">
        <v>77</v>
      </c>
      <c r="O710" t="s">
        <v>57</v>
      </c>
      <c r="P710" t="s">
        <v>58</v>
      </c>
      <c r="Q710" t="s">
        <v>376</v>
      </c>
    </row>
    <row r="711" spans="11:17">
      <c r="K711" t="s">
        <v>51</v>
      </c>
      <c r="L711" t="s">
        <v>374</v>
      </c>
      <c r="M711" t="s">
        <v>375</v>
      </c>
      <c r="N711" t="s">
        <v>77</v>
      </c>
      <c r="O711" t="s">
        <v>59</v>
      </c>
      <c r="P711">
        <v>2998</v>
      </c>
      <c r="Q711" t="s">
        <v>376</v>
      </c>
    </row>
    <row r="712" spans="11:17">
      <c r="K712" t="s">
        <v>51</v>
      </c>
      <c r="L712" t="s">
        <v>374</v>
      </c>
      <c r="M712" t="s">
        <v>375</v>
      </c>
      <c r="N712" t="s">
        <v>77</v>
      </c>
      <c r="O712" t="s">
        <v>60</v>
      </c>
      <c r="P712" t="s">
        <v>252</v>
      </c>
      <c r="Q712" t="s">
        <v>376</v>
      </c>
    </row>
    <row r="713" spans="11:17">
      <c r="K713" t="s">
        <v>51</v>
      </c>
      <c r="L713" t="s">
        <v>374</v>
      </c>
      <c r="M713" t="s">
        <v>375</v>
      </c>
      <c r="N713" t="s">
        <v>77</v>
      </c>
      <c r="O713" t="s">
        <v>62</v>
      </c>
      <c r="P713" t="s">
        <v>253</v>
      </c>
      <c r="Q713" t="s">
        <v>376</v>
      </c>
    </row>
    <row r="714" spans="11:17">
      <c r="K714" t="s">
        <v>51</v>
      </c>
      <c r="L714" t="s">
        <v>374</v>
      </c>
      <c r="M714" t="s">
        <v>375</v>
      </c>
      <c r="N714" t="s">
        <v>77</v>
      </c>
      <c r="O714" t="s">
        <v>64</v>
      </c>
      <c r="P714" t="s">
        <v>377</v>
      </c>
      <c r="Q714" t="s">
        <v>376</v>
      </c>
    </row>
    <row r="715" spans="11:17">
      <c r="K715" t="s">
        <v>51</v>
      </c>
      <c r="L715" t="s">
        <v>374</v>
      </c>
      <c r="M715" t="s">
        <v>375</v>
      </c>
      <c r="N715" t="s">
        <v>77</v>
      </c>
      <c r="O715" t="s">
        <v>66</v>
      </c>
      <c r="P715" t="s">
        <v>378</v>
      </c>
      <c r="Q715" t="s">
        <v>376</v>
      </c>
    </row>
    <row r="716" spans="11:17">
      <c r="K716" t="s">
        <v>51</v>
      </c>
      <c r="L716" t="s">
        <v>374</v>
      </c>
      <c r="M716" t="s">
        <v>375</v>
      </c>
      <c r="N716" t="s">
        <v>77</v>
      </c>
      <c r="O716" t="s">
        <v>68</v>
      </c>
      <c r="P716" t="s">
        <v>261</v>
      </c>
      <c r="Q716" t="s">
        <v>376</v>
      </c>
    </row>
    <row r="717" spans="11:17">
      <c r="K717" t="s">
        <v>51</v>
      </c>
      <c r="L717" t="s">
        <v>374</v>
      </c>
      <c r="M717" t="s">
        <v>375</v>
      </c>
      <c r="N717" t="s">
        <v>77</v>
      </c>
      <c r="O717" t="s">
        <v>70</v>
      </c>
      <c r="P717" t="s">
        <v>71</v>
      </c>
      <c r="Q717" t="s">
        <v>376</v>
      </c>
    </row>
    <row r="718" spans="11:17">
      <c r="K718" t="s">
        <v>51</v>
      </c>
      <c r="L718" t="s">
        <v>374</v>
      </c>
      <c r="M718" t="s">
        <v>375</v>
      </c>
      <c r="N718" t="s">
        <v>77</v>
      </c>
      <c r="O718" t="s">
        <v>72</v>
      </c>
      <c r="P718">
        <v>33</v>
      </c>
      <c r="Q718" t="s">
        <v>376</v>
      </c>
    </row>
    <row r="719" spans="11:17">
      <c r="K719" t="s">
        <v>51</v>
      </c>
      <c r="L719" t="s">
        <v>374</v>
      </c>
      <c r="M719" t="s">
        <v>375</v>
      </c>
      <c r="N719" t="s">
        <v>77</v>
      </c>
      <c r="O719" t="s">
        <v>73</v>
      </c>
      <c r="P719" t="s">
        <v>82</v>
      </c>
      <c r="Q719" t="s">
        <v>376</v>
      </c>
    </row>
    <row r="720" spans="11:17">
      <c r="K720" t="s">
        <v>51</v>
      </c>
      <c r="L720" t="s">
        <v>379</v>
      </c>
      <c r="M720" t="s">
        <v>380</v>
      </c>
      <c r="N720" t="s">
        <v>54</v>
      </c>
      <c r="O720" t="s">
        <v>14</v>
      </c>
      <c r="Q720" t="s">
        <v>381</v>
      </c>
    </row>
    <row r="721" spans="11:17">
      <c r="K721" t="s">
        <v>51</v>
      </c>
      <c r="L721" t="s">
        <v>379</v>
      </c>
      <c r="M721" t="s">
        <v>380</v>
      </c>
      <c r="N721" t="s">
        <v>54</v>
      </c>
      <c r="O721" t="s">
        <v>56</v>
      </c>
      <c r="Q721" t="s">
        <v>381</v>
      </c>
    </row>
    <row r="722" spans="11:17">
      <c r="K722" t="s">
        <v>51</v>
      </c>
      <c r="L722" t="s">
        <v>379</v>
      </c>
      <c r="M722" t="s">
        <v>380</v>
      </c>
      <c r="N722" t="s">
        <v>54</v>
      </c>
      <c r="O722" t="s">
        <v>57</v>
      </c>
      <c r="P722" t="s">
        <v>58</v>
      </c>
      <c r="Q722" t="s">
        <v>381</v>
      </c>
    </row>
    <row r="723" spans="11:17">
      <c r="K723" t="s">
        <v>51</v>
      </c>
      <c r="L723" t="s">
        <v>379</v>
      </c>
      <c r="M723" t="s">
        <v>380</v>
      </c>
      <c r="N723" t="s">
        <v>54</v>
      </c>
      <c r="O723" t="s">
        <v>59</v>
      </c>
      <c r="P723">
        <v>4008</v>
      </c>
      <c r="Q723" t="s">
        <v>381</v>
      </c>
    </row>
    <row r="724" spans="11:17">
      <c r="K724" t="s">
        <v>51</v>
      </c>
      <c r="L724" t="s">
        <v>379</v>
      </c>
      <c r="M724" t="s">
        <v>380</v>
      </c>
      <c r="N724" t="s">
        <v>54</v>
      </c>
      <c r="O724" t="s">
        <v>60</v>
      </c>
      <c r="P724" t="s">
        <v>252</v>
      </c>
      <c r="Q724" t="s">
        <v>381</v>
      </c>
    </row>
    <row r="725" spans="11:17">
      <c r="K725" t="s">
        <v>51</v>
      </c>
      <c r="L725" t="s">
        <v>379</v>
      </c>
      <c r="M725" t="s">
        <v>380</v>
      </c>
      <c r="N725" t="s">
        <v>54</v>
      </c>
      <c r="O725" t="s">
        <v>62</v>
      </c>
      <c r="P725" t="s">
        <v>253</v>
      </c>
      <c r="Q725" t="s">
        <v>381</v>
      </c>
    </row>
    <row r="726" spans="11:17">
      <c r="K726" t="s">
        <v>51</v>
      </c>
      <c r="L726" t="s">
        <v>379</v>
      </c>
      <c r="M726" t="s">
        <v>380</v>
      </c>
      <c r="N726" t="s">
        <v>54</v>
      </c>
      <c r="O726" t="s">
        <v>64</v>
      </c>
      <c r="P726" t="s">
        <v>382</v>
      </c>
      <c r="Q726" t="s">
        <v>381</v>
      </c>
    </row>
    <row r="727" spans="11:17">
      <c r="K727" t="s">
        <v>51</v>
      </c>
      <c r="L727" t="s">
        <v>379</v>
      </c>
      <c r="M727" t="s">
        <v>380</v>
      </c>
      <c r="N727" t="s">
        <v>54</v>
      </c>
      <c r="O727" t="s">
        <v>66</v>
      </c>
      <c r="P727" t="s">
        <v>383</v>
      </c>
      <c r="Q727" t="s">
        <v>381</v>
      </c>
    </row>
    <row r="728" spans="11:17">
      <c r="K728" t="s">
        <v>51</v>
      </c>
      <c r="L728" t="s">
        <v>379</v>
      </c>
      <c r="M728" t="s">
        <v>380</v>
      </c>
      <c r="N728" t="s">
        <v>54</v>
      </c>
      <c r="O728" t="s">
        <v>68</v>
      </c>
      <c r="P728" t="s">
        <v>267</v>
      </c>
      <c r="Q728" t="s">
        <v>381</v>
      </c>
    </row>
    <row r="729" spans="11:17">
      <c r="K729" t="s">
        <v>51</v>
      </c>
      <c r="L729" t="s">
        <v>379</v>
      </c>
      <c r="M729" t="s">
        <v>380</v>
      </c>
      <c r="N729" t="s">
        <v>54</v>
      </c>
      <c r="O729" t="s">
        <v>70</v>
      </c>
      <c r="P729" t="s">
        <v>131</v>
      </c>
      <c r="Q729" t="s">
        <v>381</v>
      </c>
    </row>
    <row r="730" spans="11:17">
      <c r="K730" t="s">
        <v>51</v>
      </c>
      <c r="L730" t="s">
        <v>379</v>
      </c>
      <c r="M730" t="s">
        <v>380</v>
      </c>
      <c r="N730" t="s">
        <v>54</v>
      </c>
      <c r="O730" t="s">
        <v>72</v>
      </c>
      <c r="P730">
        <v>60</v>
      </c>
      <c r="Q730" t="s">
        <v>381</v>
      </c>
    </row>
    <row r="731" spans="11:17">
      <c r="K731" t="s">
        <v>51</v>
      </c>
      <c r="L731" t="s">
        <v>379</v>
      </c>
      <c r="M731" t="s">
        <v>380</v>
      </c>
      <c r="N731" t="s">
        <v>54</v>
      </c>
      <c r="O731" t="s">
        <v>73</v>
      </c>
      <c r="P731" t="s">
        <v>74</v>
      </c>
      <c r="Q731" t="s">
        <v>381</v>
      </c>
    </row>
    <row r="732" spans="11:17">
      <c r="K732" t="s">
        <v>51</v>
      </c>
      <c r="L732" t="s">
        <v>384</v>
      </c>
      <c r="M732" t="s">
        <v>385</v>
      </c>
      <c r="N732" t="s">
        <v>77</v>
      </c>
      <c r="O732" t="s">
        <v>14</v>
      </c>
      <c r="Q732" t="s">
        <v>386</v>
      </c>
    </row>
    <row r="733" spans="11:17">
      <c r="K733" t="s">
        <v>51</v>
      </c>
      <c r="L733" t="s">
        <v>384</v>
      </c>
      <c r="M733" t="s">
        <v>385</v>
      </c>
      <c r="N733" t="s">
        <v>77</v>
      </c>
      <c r="O733" t="s">
        <v>56</v>
      </c>
      <c r="Q733" t="s">
        <v>386</v>
      </c>
    </row>
    <row r="734" spans="11:17">
      <c r="K734" t="s">
        <v>51</v>
      </c>
      <c r="L734" t="s">
        <v>384</v>
      </c>
      <c r="M734" t="s">
        <v>385</v>
      </c>
      <c r="N734" t="s">
        <v>77</v>
      </c>
      <c r="O734" t="s">
        <v>57</v>
      </c>
      <c r="P734" t="s">
        <v>168</v>
      </c>
      <c r="Q734" t="s">
        <v>386</v>
      </c>
    </row>
    <row r="735" spans="11:17">
      <c r="K735" t="s">
        <v>51</v>
      </c>
      <c r="L735" t="s">
        <v>384</v>
      </c>
      <c r="M735" t="s">
        <v>385</v>
      </c>
      <c r="N735" t="s">
        <v>77</v>
      </c>
      <c r="O735" t="s">
        <v>59</v>
      </c>
      <c r="P735">
        <v>3252</v>
      </c>
      <c r="Q735" t="s">
        <v>386</v>
      </c>
    </row>
    <row r="736" spans="11:17">
      <c r="K736" t="s">
        <v>51</v>
      </c>
      <c r="L736" t="s">
        <v>384</v>
      </c>
      <c r="M736" t="s">
        <v>385</v>
      </c>
      <c r="N736" t="s">
        <v>77</v>
      </c>
      <c r="O736" t="s">
        <v>60</v>
      </c>
      <c r="P736" t="s">
        <v>387</v>
      </c>
      <c r="Q736" t="s">
        <v>386</v>
      </c>
    </row>
    <row r="737" spans="11:17">
      <c r="K737" t="s">
        <v>51</v>
      </c>
      <c r="L737" t="s">
        <v>384</v>
      </c>
      <c r="M737" t="s">
        <v>385</v>
      </c>
      <c r="N737" t="s">
        <v>77</v>
      </c>
      <c r="O737" t="s">
        <v>62</v>
      </c>
      <c r="P737" t="s">
        <v>388</v>
      </c>
      <c r="Q737" t="s">
        <v>386</v>
      </c>
    </row>
    <row r="738" spans="11:17">
      <c r="K738" t="s">
        <v>51</v>
      </c>
      <c r="L738" t="s">
        <v>384</v>
      </c>
      <c r="M738" t="s">
        <v>385</v>
      </c>
      <c r="N738" t="s">
        <v>77</v>
      </c>
      <c r="O738" t="s">
        <v>64</v>
      </c>
      <c r="P738" t="s">
        <v>389</v>
      </c>
      <c r="Q738" t="s">
        <v>386</v>
      </c>
    </row>
    <row r="739" spans="11:17">
      <c r="K739" t="s">
        <v>51</v>
      </c>
      <c r="L739" t="s">
        <v>384</v>
      </c>
      <c r="M739" t="s">
        <v>385</v>
      </c>
      <c r="N739" t="s">
        <v>77</v>
      </c>
      <c r="O739" t="s">
        <v>66</v>
      </c>
      <c r="P739" t="s">
        <v>390</v>
      </c>
      <c r="Q739" t="s">
        <v>386</v>
      </c>
    </row>
    <row r="740" spans="11:17">
      <c r="K740" t="s">
        <v>51</v>
      </c>
      <c r="L740" t="s">
        <v>384</v>
      </c>
      <c r="M740" t="s">
        <v>385</v>
      </c>
      <c r="N740" t="s">
        <v>77</v>
      </c>
      <c r="O740" t="s">
        <v>68</v>
      </c>
      <c r="P740" t="e">
        <f>-ต้องการเจลล้างมือและน้ำยาฆ่าเชื้อ
-ต้องการอาหารจำพวก นม ข้าวสาร ปลากระป๋อง ไข่</f>
        <v>#NAME?</v>
      </c>
      <c r="Q740" t="s">
        <v>386</v>
      </c>
    </row>
    <row r="741" spans="11:17">
      <c r="K741" t="s">
        <v>51</v>
      </c>
      <c r="L741" t="s">
        <v>384</v>
      </c>
      <c r="M741" t="s">
        <v>385</v>
      </c>
      <c r="N741" t="s">
        <v>77</v>
      </c>
      <c r="O741" t="s">
        <v>70</v>
      </c>
      <c r="P741" t="s">
        <v>71</v>
      </c>
      <c r="Q741" t="s">
        <v>386</v>
      </c>
    </row>
    <row r="742" spans="11:17">
      <c r="K742" t="s">
        <v>51</v>
      </c>
      <c r="L742" t="s">
        <v>384</v>
      </c>
      <c r="M742" t="s">
        <v>385</v>
      </c>
      <c r="N742" t="s">
        <v>77</v>
      </c>
      <c r="O742" t="s">
        <v>72</v>
      </c>
      <c r="P742">
        <v>73</v>
      </c>
      <c r="Q742" t="s">
        <v>386</v>
      </c>
    </row>
    <row r="743" spans="11:17">
      <c r="K743" t="s">
        <v>51</v>
      </c>
      <c r="L743" t="s">
        <v>384</v>
      </c>
      <c r="M743" t="s">
        <v>385</v>
      </c>
      <c r="N743" t="s">
        <v>77</v>
      </c>
      <c r="O743" t="s">
        <v>73</v>
      </c>
      <c r="P743" t="s">
        <v>82</v>
      </c>
      <c r="Q743" t="s">
        <v>386</v>
      </c>
    </row>
    <row r="744" spans="11:17">
      <c r="K744" t="s">
        <v>51</v>
      </c>
      <c r="L744" t="s">
        <v>391</v>
      </c>
      <c r="M744" t="s">
        <v>392</v>
      </c>
      <c r="N744" t="s">
        <v>77</v>
      </c>
      <c r="O744" t="s">
        <v>14</v>
      </c>
      <c r="Q744" t="s">
        <v>393</v>
      </c>
    </row>
    <row r="745" spans="11:17">
      <c r="K745" t="s">
        <v>51</v>
      </c>
      <c r="L745" t="s">
        <v>391</v>
      </c>
      <c r="M745" t="s">
        <v>392</v>
      </c>
      <c r="N745" t="s">
        <v>77</v>
      </c>
      <c r="O745" t="s">
        <v>56</v>
      </c>
      <c r="Q745" t="s">
        <v>393</v>
      </c>
    </row>
    <row r="746" spans="11:17">
      <c r="K746" t="s">
        <v>51</v>
      </c>
      <c r="L746" t="s">
        <v>391</v>
      </c>
      <c r="M746" t="s">
        <v>392</v>
      </c>
      <c r="N746" t="s">
        <v>77</v>
      </c>
      <c r="O746" t="s">
        <v>57</v>
      </c>
      <c r="P746" t="s">
        <v>168</v>
      </c>
      <c r="Q746" t="s">
        <v>393</v>
      </c>
    </row>
    <row r="747" spans="11:17">
      <c r="K747" t="s">
        <v>51</v>
      </c>
      <c r="L747" t="s">
        <v>391</v>
      </c>
      <c r="M747" t="s">
        <v>392</v>
      </c>
      <c r="N747" t="s">
        <v>77</v>
      </c>
      <c r="O747" t="s">
        <v>59</v>
      </c>
      <c r="P747">
        <v>3032</v>
      </c>
      <c r="Q747" t="s">
        <v>393</v>
      </c>
    </row>
    <row r="748" spans="11:17">
      <c r="K748" t="s">
        <v>51</v>
      </c>
      <c r="L748" t="s">
        <v>391</v>
      </c>
      <c r="M748" t="s">
        <v>392</v>
      </c>
      <c r="N748" t="s">
        <v>77</v>
      </c>
      <c r="O748" t="s">
        <v>60</v>
      </c>
      <c r="P748" t="s">
        <v>387</v>
      </c>
      <c r="Q748" t="s">
        <v>393</v>
      </c>
    </row>
    <row r="749" spans="11:17">
      <c r="K749" t="s">
        <v>51</v>
      </c>
      <c r="L749" t="s">
        <v>391</v>
      </c>
      <c r="M749" t="s">
        <v>392</v>
      </c>
      <c r="N749" t="s">
        <v>77</v>
      </c>
      <c r="O749" t="s">
        <v>62</v>
      </c>
      <c r="P749" t="s">
        <v>388</v>
      </c>
      <c r="Q749" t="s">
        <v>393</v>
      </c>
    </row>
    <row r="750" spans="11:17">
      <c r="K750" t="s">
        <v>51</v>
      </c>
      <c r="L750" t="s">
        <v>391</v>
      </c>
      <c r="M750" t="s">
        <v>392</v>
      </c>
      <c r="N750" t="s">
        <v>77</v>
      </c>
      <c r="O750" t="s">
        <v>64</v>
      </c>
      <c r="P750" t="s">
        <v>394</v>
      </c>
      <c r="Q750" t="s">
        <v>393</v>
      </c>
    </row>
    <row r="751" spans="11:17">
      <c r="K751" t="s">
        <v>51</v>
      </c>
      <c r="L751" t="s">
        <v>391</v>
      </c>
      <c r="M751" t="s">
        <v>392</v>
      </c>
      <c r="N751" t="s">
        <v>77</v>
      </c>
      <c r="O751" t="s">
        <v>66</v>
      </c>
      <c r="P751" t="s">
        <v>395</v>
      </c>
      <c r="Q751" t="s">
        <v>393</v>
      </c>
    </row>
    <row r="752" spans="11:17">
      <c r="K752" t="s">
        <v>51</v>
      </c>
      <c r="L752" t="s">
        <v>391</v>
      </c>
      <c r="M752" t="s">
        <v>392</v>
      </c>
      <c r="N752" t="s">
        <v>77</v>
      </c>
      <c r="O752" t="s">
        <v>68</v>
      </c>
      <c r="P752" t="e">
        <f>-ต้องการเจลล้างมือและน้ำยาฆ่าเชื้อ
-ต้องการอาหารจำพวก นม ข้าวสาร ไข่</f>
        <v>#NAME?</v>
      </c>
      <c r="Q752" t="s">
        <v>393</v>
      </c>
    </row>
    <row r="753" spans="11:17">
      <c r="K753" t="s">
        <v>51</v>
      </c>
      <c r="L753" t="s">
        <v>391</v>
      </c>
      <c r="M753" t="s">
        <v>392</v>
      </c>
      <c r="N753" t="s">
        <v>77</v>
      </c>
      <c r="O753" t="s">
        <v>70</v>
      </c>
      <c r="P753" t="s">
        <v>131</v>
      </c>
      <c r="Q753" t="s">
        <v>393</v>
      </c>
    </row>
    <row r="754" spans="11:17">
      <c r="K754" t="s">
        <v>51</v>
      </c>
      <c r="L754" t="s">
        <v>391</v>
      </c>
      <c r="M754" t="s">
        <v>392</v>
      </c>
      <c r="N754" t="s">
        <v>77</v>
      </c>
      <c r="O754" t="s">
        <v>72</v>
      </c>
      <c r="P754">
        <v>201</v>
      </c>
      <c r="Q754" t="s">
        <v>393</v>
      </c>
    </row>
    <row r="755" spans="11:17">
      <c r="K755" t="s">
        <v>51</v>
      </c>
      <c r="L755" t="s">
        <v>391</v>
      </c>
      <c r="M755" t="s">
        <v>392</v>
      </c>
      <c r="N755" t="s">
        <v>77</v>
      </c>
      <c r="O755" t="s">
        <v>73</v>
      </c>
      <c r="P755" t="s">
        <v>82</v>
      </c>
      <c r="Q755" t="s">
        <v>393</v>
      </c>
    </row>
    <row r="756" spans="11:17">
      <c r="K756" t="s">
        <v>51</v>
      </c>
      <c r="L756" t="s">
        <v>396</v>
      </c>
      <c r="M756" t="s">
        <v>397</v>
      </c>
      <c r="N756" t="s">
        <v>77</v>
      </c>
      <c r="O756" t="s">
        <v>14</v>
      </c>
      <c r="Q756" t="s">
        <v>398</v>
      </c>
    </row>
    <row r="757" spans="11:17">
      <c r="K757" t="s">
        <v>51</v>
      </c>
      <c r="L757" t="s">
        <v>396</v>
      </c>
      <c r="M757" t="s">
        <v>397</v>
      </c>
      <c r="N757" t="s">
        <v>77</v>
      </c>
      <c r="O757" t="s">
        <v>56</v>
      </c>
      <c r="Q757" t="s">
        <v>398</v>
      </c>
    </row>
    <row r="758" spans="11:17">
      <c r="K758" t="s">
        <v>51</v>
      </c>
      <c r="L758" t="s">
        <v>396</v>
      </c>
      <c r="M758" t="s">
        <v>397</v>
      </c>
      <c r="N758" t="s">
        <v>77</v>
      </c>
      <c r="O758" t="s">
        <v>57</v>
      </c>
      <c r="P758" t="s">
        <v>168</v>
      </c>
      <c r="Q758" t="s">
        <v>398</v>
      </c>
    </row>
    <row r="759" spans="11:17">
      <c r="K759" t="s">
        <v>51</v>
      </c>
      <c r="L759" t="s">
        <v>396</v>
      </c>
      <c r="M759" t="s">
        <v>397</v>
      </c>
      <c r="N759" t="s">
        <v>77</v>
      </c>
      <c r="O759" t="s">
        <v>59</v>
      </c>
      <c r="P759">
        <v>3542</v>
      </c>
      <c r="Q759" t="s">
        <v>398</v>
      </c>
    </row>
    <row r="760" spans="11:17">
      <c r="K760" t="s">
        <v>51</v>
      </c>
      <c r="L760" t="s">
        <v>396</v>
      </c>
      <c r="M760" t="s">
        <v>397</v>
      </c>
      <c r="N760" t="s">
        <v>77</v>
      </c>
      <c r="O760" t="s">
        <v>60</v>
      </c>
      <c r="P760" t="s">
        <v>387</v>
      </c>
      <c r="Q760" t="s">
        <v>398</v>
      </c>
    </row>
    <row r="761" spans="11:17">
      <c r="K761" t="s">
        <v>51</v>
      </c>
      <c r="L761" t="s">
        <v>396</v>
      </c>
      <c r="M761" t="s">
        <v>397</v>
      </c>
      <c r="N761" t="s">
        <v>77</v>
      </c>
      <c r="O761" t="s">
        <v>62</v>
      </c>
      <c r="P761" t="s">
        <v>399</v>
      </c>
      <c r="Q761" t="s">
        <v>398</v>
      </c>
    </row>
    <row r="762" spans="11:17">
      <c r="K762" t="s">
        <v>51</v>
      </c>
      <c r="L762" t="s">
        <v>396</v>
      </c>
      <c r="M762" t="s">
        <v>397</v>
      </c>
      <c r="N762" t="s">
        <v>77</v>
      </c>
      <c r="O762" t="s">
        <v>64</v>
      </c>
      <c r="P762" t="s">
        <v>400</v>
      </c>
      <c r="Q762" t="s">
        <v>398</v>
      </c>
    </row>
    <row r="763" spans="11:17">
      <c r="K763" t="s">
        <v>51</v>
      </c>
      <c r="L763" t="s">
        <v>396</v>
      </c>
      <c r="M763" t="s">
        <v>397</v>
      </c>
      <c r="N763" t="s">
        <v>77</v>
      </c>
      <c r="O763" t="s">
        <v>66</v>
      </c>
      <c r="P763" t="s">
        <v>401</v>
      </c>
      <c r="Q763" t="s">
        <v>398</v>
      </c>
    </row>
    <row r="764" spans="11:17">
      <c r="K764" t="s">
        <v>51</v>
      </c>
      <c r="L764" t="s">
        <v>396</v>
      </c>
      <c r="M764" t="s">
        <v>397</v>
      </c>
      <c r="N764" t="s">
        <v>77</v>
      </c>
      <c r="O764" t="s">
        <v>68</v>
      </c>
      <c r="P764" t="e">
        <f>-ต้องการเจลล้างมือและน้ำยาฆ่าเชื้อ
-ต้องการอาหารแห้ง</f>
        <v>#NAME?</v>
      </c>
      <c r="Q764" t="s">
        <v>398</v>
      </c>
    </row>
    <row r="765" spans="11:17">
      <c r="K765" t="s">
        <v>51</v>
      </c>
      <c r="L765" t="s">
        <v>396</v>
      </c>
      <c r="M765" t="s">
        <v>397</v>
      </c>
      <c r="N765" t="s">
        <v>77</v>
      </c>
      <c r="O765" t="s">
        <v>70</v>
      </c>
      <c r="Q765" t="s">
        <v>398</v>
      </c>
    </row>
    <row r="766" spans="11:17">
      <c r="K766" t="s">
        <v>51</v>
      </c>
      <c r="L766" t="s">
        <v>396</v>
      </c>
      <c r="M766" t="s">
        <v>397</v>
      </c>
      <c r="N766" t="s">
        <v>77</v>
      </c>
      <c r="O766" t="s">
        <v>72</v>
      </c>
      <c r="Q766" t="s">
        <v>398</v>
      </c>
    </row>
    <row r="767" spans="11:17">
      <c r="K767" t="s">
        <v>51</v>
      </c>
      <c r="L767" t="s">
        <v>396</v>
      </c>
      <c r="M767" t="s">
        <v>397</v>
      </c>
      <c r="N767" t="s">
        <v>77</v>
      </c>
      <c r="O767" t="s">
        <v>73</v>
      </c>
      <c r="P767" t="s">
        <v>82</v>
      </c>
      <c r="Q767" t="s">
        <v>398</v>
      </c>
    </row>
    <row r="768" spans="11:17">
      <c r="K768" t="s">
        <v>51</v>
      </c>
      <c r="L768" t="s">
        <v>402</v>
      </c>
      <c r="M768" t="s">
        <v>403</v>
      </c>
      <c r="N768" t="s">
        <v>77</v>
      </c>
      <c r="O768" t="s">
        <v>14</v>
      </c>
      <c r="Q768" t="s">
        <v>404</v>
      </c>
    </row>
    <row r="769" spans="11:17">
      <c r="K769" t="s">
        <v>51</v>
      </c>
      <c r="L769" t="s">
        <v>402</v>
      </c>
      <c r="M769" t="s">
        <v>403</v>
      </c>
      <c r="N769" t="s">
        <v>77</v>
      </c>
      <c r="O769" t="s">
        <v>56</v>
      </c>
      <c r="Q769" t="s">
        <v>404</v>
      </c>
    </row>
    <row r="770" spans="11:17">
      <c r="K770" t="s">
        <v>51</v>
      </c>
      <c r="L770" t="s">
        <v>402</v>
      </c>
      <c r="M770" t="s">
        <v>403</v>
      </c>
      <c r="N770" t="s">
        <v>77</v>
      </c>
      <c r="O770" t="s">
        <v>57</v>
      </c>
      <c r="P770" t="s">
        <v>168</v>
      </c>
      <c r="Q770" t="s">
        <v>404</v>
      </c>
    </row>
    <row r="771" spans="11:17">
      <c r="K771" t="s">
        <v>51</v>
      </c>
      <c r="L771" t="s">
        <v>402</v>
      </c>
      <c r="M771" t="s">
        <v>403</v>
      </c>
      <c r="N771" t="s">
        <v>77</v>
      </c>
      <c r="O771" t="s">
        <v>59</v>
      </c>
      <c r="P771">
        <v>2447</v>
      </c>
      <c r="Q771" t="s">
        <v>404</v>
      </c>
    </row>
    <row r="772" spans="11:17">
      <c r="K772" t="s">
        <v>51</v>
      </c>
      <c r="L772" t="s">
        <v>402</v>
      </c>
      <c r="M772" t="s">
        <v>403</v>
      </c>
      <c r="N772" t="s">
        <v>77</v>
      </c>
      <c r="O772" t="s">
        <v>60</v>
      </c>
      <c r="P772" t="s">
        <v>387</v>
      </c>
      <c r="Q772" t="s">
        <v>404</v>
      </c>
    </row>
    <row r="773" spans="11:17">
      <c r="K773" t="s">
        <v>51</v>
      </c>
      <c r="L773" t="s">
        <v>402</v>
      </c>
      <c r="M773" t="s">
        <v>403</v>
      </c>
      <c r="N773" t="s">
        <v>77</v>
      </c>
      <c r="O773" t="s">
        <v>62</v>
      </c>
      <c r="P773" t="s">
        <v>405</v>
      </c>
      <c r="Q773" t="s">
        <v>404</v>
      </c>
    </row>
    <row r="774" spans="11:17">
      <c r="K774" t="s">
        <v>51</v>
      </c>
      <c r="L774" t="s">
        <v>402</v>
      </c>
      <c r="M774" t="s">
        <v>403</v>
      </c>
      <c r="N774" t="s">
        <v>77</v>
      </c>
      <c r="O774" t="s">
        <v>64</v>
      </c>
      <c r="P774" t="s">
        <v>406</v>
      </c>
      <c r="Q774" t="s">
        <v>404</v>
      </c>
    </row>
    <row r="775" spans="11:17">
      <c r="K775" t="s">
        <v>51</v>
      </c>
      <c r="L775" t="s">
        <v>402</v>
      </c>
      <c r="M775" t="s">
        <v>403</v>
      </c>
      <c r="N775" t="s">
        <v>77</v>
      </c>
      <c r="O775" t="s">
        <v>66</v>
      </c>
      <c r="P775" t="s">
        <v>407</v>
      </c>
      <c r="Q775" t="s">
        <v>404</v>
      </c>
    </row>
    <row r="776" spans="11:17">
      <c r="K776" t="s">
        <v>51</v>
      </c>
      <c r="L776" t="s">
        <v>402</v>
      </c>
      <c r="M776" t="s">
        <v>403</v>
      </c>
      <c r="N776" t="s">
        <v>77</v>
      </c>
      <c r="O776" t="s">
        <v>68</v>
      </c>
      <c r="P776" t="e">
        <f>-ต้องการเจลล้างมือและน้ำยาฆ่าเชื้อ
-ต้องการอาหารแห้ง น้ำดื่ม
-ต้องการยารักษาโรค</f>
        <v>#NAME?</v>
      </c>
      <c r="Q776" t="s">
        <v>404</v>
      </c>
    </row>
    <row r="777" spans="11:17">
      <c r="K777" t="s">
        <v>51</v>
      </c>
      <c r="L777" t="s">
        <v>402</v>
      </c>
      <c r="M777" t="s">
        <v>403</v>
      </c>
      <c r="N777" t="s">
        <v>77</v>
      </c>
      <c r="O777" t="s">
        <v>70</v>
      </c>
      <c r="P777" t="s">
        <v>131</v>
      </c>
      <c r="Q777" t="s">
        <v>404</v>
      </c>
    </row>
    <row r="778" spans="11:17">
      <c r="K778" t="s">
        <v>51</v>
      </c>
      <c r="L778" t="s">
        <v>402</v>
      </c>
      <c r="M778" t="s">
        <v>403</v>
      </c>
      <c r="N778" t="s">
        <v>77</v>
      </c>
      <c r="O778" t="s">
        <v>72</v>
      </c>
      <c r="P778">
        <v>275</v>
      </c>
      <c r="Q778" t="s">
        <v>404</v>
      </c>
    </row>
    <row r="779" spans="11:17">
      <c r="K779" t="s">
        <v>51</v>
      </c>
      <c r="L779" t="s">
        <v>402</v>
      </c>
      <c r="M779" t="s">
        <v>403</v>
      </c>
      <c r="N779" t="s">
        <v>77</v>
      </c>
      <c r="O779" t="s">
        <v>73</v>
      </c>
      <c r="P779" t="s">
        <v>82</v>
      </c>
      <c r="Q779" t="s">
        <v>404</v>
      </c>
    </row>
    <row r="780" spans="11:17">
      <c r="K780" t="s">
        <v>51</v>
      </c>
      <c r="L780" t="s">
        <v>408</v>
      </c>
      <c r="M780" t="s">
        <v>409</v>
      </c>
      <c r="N780" t="s">
        <v>77</v>
      </c>
      <c r="O780" t="s">
        <v>14</v>
      </c>
      <c r="Q780" t="s">
        <v>410</v>
      </c>
    </row>
    <row r="781" spans="11:17">
      <c r="K781" t="s">
        <v>51</v>
      </c>
      <c r="L781" t="s">
        <v>408</v>
      </c>
      <c r="M781" t="s">
        <v>409</v>
      </c>
      <c r="N781" t="s">
        <v>77</v>
      </c>
      <c r="O781" t="s">
        <v>56</v>
      </c>
      <c r="Q781" t="s">
        <v>410</v>
      </c>
    </row>
    <row r="782" spans="11:17">
      <c r="K782" t="s">
        <v>51</v>
      </c>
      <c r="L782" t="s">
        <v>408</v>
      </c>
      <c r="M782" t="s">
        <v>409</v>
      </c>
      <c r="N782" t="s">
        <v>77</v>
      </c>
      <c r="O782" t="s">
        <v>57</v>
      </c>
      <c r="P782" t="s">
        <v>168</v>
      </c>
      <c r="Q782" t="s">
        <v>410</v>
      </c>
    </row>
    <row r="783" spans="11:17">
      <c r="K783" t="s">
        <v>51</v>
      </c>
      <c r="L783" t="s">
        <v>408</v>
      </c>
      <c r="M783" t="s">
        <v>409</v>
      </c>
      <c r="N783" t="s">
        <v>77</v>
      </c>
      <c r="O783" t="s">
        <v>59</v>
      </c>
      <c r="P783">
        <v>3671</v>
      </c>
      <c r="Q783" t="s">
        <v>410</v>
      </c>
    </row>
    <row r="784" spans="11:17">
      <c r="K784" t="s">
        <v>51</v>
      </c>
      <c r="L784" t="s">
        <v>408</v>
      </c>
      <c r="M784" t="s">
        <v>409</v>
      </c>
      <c r="N784" t="s">
        <v>77</v>
      </c>
      <c r="O784" t="s">
        <v>60</v>
      </c>
      <c r="P784" t="s">
        <v>387</v>
      </c>
      <c r="Q784" t="s">
        <v>410</v>
      </c>
    </row>
    <row r="785" spans="11:17">
      <c r="K785" t="s">
        <v>51</v>
      </c>
      <c r="L785" t="s">
        <v>408</v>
      </c>
      <c r="M785" t="s">
        <v>409</v>
      </c>
      <c r="N785" t="s">
        <v>77</v>
      </c>
      <c r="O785" t="s">
        <v>62</v>
      </c>
      <c r="P785" t="s">
        <v>405</v>
      </c>
      <c r="Q785" t="s">
        <v>410</v>
      </c>
    </row>
    <row r="786" spans="11:17">
      <c r="K786" t="s">
        <v>51</v>
      </c>
      <c r="L786" t="s">
        <v>408</v>
      </c>
      <c r="M786" t="s">
        <v>409</v>
      </c>
      <c r="N786" t="s">
        <v>77</v>
      </c>
      <c r="O786" t="s">
        <v>64</v>
      </c>
      <c r="P786" t="s">
        <v>411</v>
      </c>
      <c r="Q786" t="s">
        <v>410</v>
      </c>
    </row>
    <row r="787" spans="11:17">
      <c r="K787" t="s">
        <v>51</v>
      </c>
      <c r="L787" t="s">
        <v>408</v>
      </c>
      <c r="M787" t="s">
        <v>409</v>
      </c>
      <c r="N787" t="s">
        <v>77</v>
      </c>
      <c r="O787" t="s">
        <v>66</v>
      </c>
      <c r="P787" t="s">
        <v>412</v>
      </c>
      <c r="Q787" t="s">
        <v>410</v>
      </c>
    </row>
    <row r="788" spans="11:17">
      <c r="K788" t="s">
        <v>51</v>
      </c>
      <c r="L788" t="s">
        <v>408</v>
      </c>
      <c r="M788" t="s">
        <v>409</v>
      </c>
      <c r="N788" t="s">
        <v>77</v>
      </c>
      <c r="O788" t="s">
        <v>68</v>
      </c>
      <c r="P788" t="e">
        <f>-ต้องการเจลล้างมือและน้ำยาฆ่าเชื้อ
-ต้องการอาหารแห้ง
-ต้องการยารักษาโรค</f>
        <v>#NAME?</v>
      </c>
      <c r="Q788" t="s">
        <v>410</v>
      </c>
    </row>
    <row r="789" spans="11:17">
      <c r="K789" t="s">
        <v>51</v>
      </c>
      <c r="L789" t="s">
        <v>408</v>
      </c>
      <c r="M789" t="s">
        <v>409</v>
      </c>
      <c r="N789" t="s">
        <v>77</v>
      </c>
      <c r="O789" t="s">
        <v>70</v>
      </c>
      <c r="P789" t="s">
        <v>71</v>
      </c>
      <c r="Q789" t="s">
        <v>410</v>
      </c>
    </row>
    <row r="790" spans="11:17">
      <c r="K790" t="s">
        <v>51</v>
      </c>
      <c r="L790" t="s">
        <v>408</v>
      </c>
      <c r="M790" t="s">
        <v>409</v>
      </c>
      <c r="N790" t="s">
        <v>77</v>
      </c>
      <c r="O790" t="s">
        <v>72</v>
      </c>
      <c r="P790">
        <v>101</v>
      </c>
      <c r="Q790" t="s">
        <v>410</v>
      </c>
    </row>
    <row r="791" spans="11:17">
      <c r="K791" t="s">
        <v>51</v>
      </c>
      <c r="L791" t="s">
        <v>408</v>
      </c>
      <c r="M791" t="s">
        <v>409</v>
      </c>
      <c r="N791" t="s">
        <v>77</v>
      </c>
      <c r="O791" t="s">
        <v>73</v>
      </c>
      <c r="P791" t="s">
        <v>82</v>
      </c>
      <c r="Q791" t="s">
        <v>410</v>
      </c>
    </row>
    <row r="792" spans="11:17">
      <c r="K792" t="s">
        <v>51</v>
      </c>
      <c r="L792" t="s">
        <v>413</v>
      </c>
      <c r="M792" t="s">
        <v>414</v>
      </c>
      <c r="N792" t="s">
        <v>77</v>
      </c>
      <c r="O792" t="s">
        <v>14</v>
      </c>
      <c r="Q792" t="s">
        <v>415</v>
      </c>
    </row>
    <row r="793" spans="11:17">
      <c r="K793" t="s">
        <v>51</v>
      </c>
      <c r="L793" t="s">
        <v>413</v>
      </c>
      <c r="M793" t="s">
        <v>414</v>
      </c>
      <c r="N793" t="s">
        <v>77</v>
      </c>
      <c r="O793" t="s">
        <v>56</v>
      </c>
      <c r="Q793" t="s">
        <v>415</v>
      </c>
    </row>
    <row r="794" spans="11:17">
      <c r="K794" t="s">
        <v>51</v>
      </c>
      <c r="L794" t="s">
        <v>413</v>
      </c>
      <c r="M794" t="s">
        <v>414</v>
      </c>
      <c r="N794" t="s">
        <v>77</v>
      </c>
      <c r="O794" t="s">
        <v>57</v>
      </c>
      <c r="P794" t="s">
        <v>168</v>
      </c>
      <c r="Q794" t="s">
        <v>415</v>
      </c>
    </row>
    <row r="795" spans="11:17">
      <c r="K795" t="s">
        <v>51</v>
      </c>
      <c r="L795" t="s">
        <v>413</v>
      </c>
      <c r="M795" t="s">
        <v>414</v>
      </c>
      <c r="N795" t="s">
        <v>77</v>
      </c>
      <c r="O795" t="s">
        <v>59</v>
      </c>
      <c r="P795">
        <v>3542</v>
      </c>
      <c r="Q795" t="s">
        <v>415</v>
      </c>
    </row>
    <row r="796" spans="11:17">
      <c r="K796" t="s">
        <v>51</v>
      </c>
      <c r="L796" t="s">
        <v>413</v>
      </c>
      <c r="M796" t="s">
        <v>414</v>
      </c>
      <c r="N796" t="s">
        <v>77</v>
      </c>
      <c r="O796" t="s">
        <v>60</v>
      </c>
      <c r="P796" t="s">
        <v>387</v>
      </c>
      <c r="Q796" t="s">
        <v>415</v>
      </c>
    </row>
    <row r="797" spans="11:17">
      <c r="K797" t="s">
        <v>51</v>
      </c>
      <c r="L797" t="s">
        <v>413</v>
      </c>
      <c r="M797" t="s">
        <v>414</v>
      </c>
      <c r="N797" t="s">
        <v>77</v>
      </c>
      <c r="O797" t="s">
        <v>62</v>
      </c>
      <c r="P797" t="s">
        <v>405</v>
      </c>
      <c r="Q797" t="s">
        <v>415</v>
      </c>
    </row>
    <row r="798" spans="11:17">
      <c r="K798" t="s">
        <v>51</v>
      </c>
      <c r="L798" t="s">
        <v>413</v>
      </c>
      <c r="M798" t="s">
        <v>414</v>
      </c>
      <c r="N798" t="s">
        <v>77</v>
      </c>
      <c r="O798" t="s">
        <v>64</v>
      </c>
      <c r="P798" t="s">
        <v>416</v>
      </c>
      <c r="Q798" t="s">
        <v>415</v>
      </c>
    </row>
    <row r="799" spans="11:17">
      <c r="K799" t="s">
        <v>51</v>
      </c>
      <c r="L799" t="s">
        <v>413</v>
      </c>
      <c r="M799" t="s">
        <v>414</v>
      </c>
      <c r="N799" t="s">
        <v>77</v>
      </c>
      <c r="O799" t="s">
        <v>66</v>
      </c>
      <c r="P799" t="s">
        <v>417</v>
      </c>
      <c r="Q799" t="s">
        <v>415</v>
      </c>
    </row>
    <row r="800" spans="11:17">
      <c r="K800" t="s">
        <v>51</v>
      </c>
      <c r="L800" t="s">
        <v>413</v>
      </c>
      <c r="M800" t="s">
        <v>414</v>
      </c>
      <c r="N800" t="s">
        <v>77</v>
      </c>
      <c r="O800" t="s">
        <v>68</v>
      </c>
      <c r="P800" t="e">
        <f>-ต้องการเจลล้างมือและน้ำยาฆ่าเชื้อ
-ต้องการอาหารแห้ง</f>
        <v>#NAME?</v>
      </c>
      <c r="Q800" t="s">
        <v>415</v>
      </c>
    </row>
    <row r="801" spans="11:17">
      <c r="K801" t="s">
        <v>51</v>
      </c>
      <c r="L801" t="s">
        <v>413</v>
      </c>
      <c r="M801" t="s">
        <v>414</v>
      </c>
      <c r="N801" t="s">
        <v>77</v>
      </c>
      <c r="O801" t="s">
        <v>70</v>
      </c>
      <c r="Q801" t="s">
        <v>415</v>
      </c>
    </row>
    <row r="802" spans="11:17">
      <c r="K802" t="s">
        <v>51</v>
      </c>
      <c r="L802" t="s">
        <v>413</v>
      </c>
      <c r="M802" t="s">
        <v>414</v>
      </c>
      <c r="N802" t="s">
        <v>77</v>
      </c>
      <c r="O802" t="s">
        <v>72</v>
      </c>
      <c r="Q802" t="s">
        <v>415</v>
      </c>
    </row>
    <row r="803" spans="11:17">
      <c r="K803" t="s">
        <v>51</v>
      </c>
      <c r="L803" t="s">
        <v>413</v>
      </c>
      <c r="M803" t="s">
        <v>414</v>
      </c>
      <c r="N803" t="s">
        <v>77</v>
      </c>
      <c r="O803" t="s">
        <v>73</v>
      </c>
      <c r="P803" t="s">
        <v>82</v>
      </c>
      <c r="Q803" t="s">
        <v>415</v>
      </c>
    </row>
    <row r="804" spans="11:17">
      <c r="K804" t="s">
        <v>51</v>
      </c>
      <c r="L804" t="s">
        <v>418</v>
      </c>
      <c r="M804" t="s">
        <v>419</v>
      </c>
      <c r="N804" t="s">
        <v>77</v>
      </c>
      <c r="O804" t="s">
        <v>14</v>
      </c>
      <c r="Q804" t="s">
        <v>420</v>
      </c>
    </row>
    <row r="805" spans="11:17">
      <c r="K805" t="s">
        <v>51</v>
      </c>
      <c r="L805" t="s">
        <v>418</v>
      </c>
      <c r="M805" t="s">
        <v>419</v>
      </c>
      <c r="N805" t="s">
        <v>77</v>
      </c>
      <c r="O805" t="s">
        <v>56</v>
      </c>
      <c r="Q805" t="s">
        <v>420</v>
      </c>
    </row>
    <row r="806" spans="11:17">
      <c r="K806" t="s">
        <v>51</v>
      </c>
      <c r="L806" t="s">
        <v>418</v>
      </c>
      <c r="M806" t="s">
        <v>419</v>
      </c>
      <c r="N806" t="s">
        <v>77</v>
      </c>
      <c r="O806" t="s">
        <v>57</v>
      </c>
      <c r="P806" t="s">
        <v>168</v>
      </c>
      <c r="Q806" t="s">
        <v>420</v>
      </c>
    </row>
    <row r="807" spans="11:17">
      <c r="K807" t="s">
        <v>51</v>
      </c>
      <c r="L807" t="s">
        <v>418</v>
      </c>
      <c r="M807" t="s">
        <v>419</v>
      </c>
      <c r="N807" t="s">
        <v>77</v>
      </c>
      <c r="O807" t="s">
        <v>59</v>
      </c>
      <c r="P807">
        <v>3954</v>
      </c>
      <c r="Q807" t="s">
        <v>420</v>
      </c>
    </row>
    <row r="808" spans="11:17">
      <c r="K808" t="s">
        <v>51</v>
      </c>
      <c r="L808" t="s">
        <v>418</v>
      </c>
      <c r="M808" t="s">
        <v>419</v>
      </c>
      <c r="N808" t="s">
        <v>77</v>
      </c>
      <c r="O808" t="s">
        <v>60</v>
      </c>
      <c r="P808" t="s">
        <v>387</v>
      </c>
      <c r="Q808" t="s">
        <v>420</v>
      </c>
    </row>
    <row r="809" spans="11:17">
      <c r="K809" t="s">
        <v>51</v>
      </c>
      <c r="L809" t="s">
        <v>418</v>
      </c>
      <c r="M809" t="s">
        <v>419</v>
      </c>
      <c r="N809" t="s">
        <v>77</v>
      </c>
      <c r="O809" t="s">
        <v>62</v>
      </c>
      <c r="P809" t="s">
        <v>421</v>
      </c>
      <c r="Q809" t="s">
        <v>420</v>
      </c>
    </row>
    <row r="810" spans="11:17">
      <c r="K810" t="s">
        <v>51</v>
      </c>
      <c r="L810" t="s">
        <v>418</v>
      </c>
      <c r="M810" t="s">
        <v>419</v>
      </c>
      <c r="N810" t="s">
        <v>77</v>
      </c>
      <c r="O810" t="s">
        <v>64</v>
      </c>
      <c r="P810" t="s">
        <v>422</v>
      </c>
      <c r="Q810" t="s">
        <v>420</v>
      </c>
    </row>
    <row r="811" spans="11:17">
      <c r="K811" t="s">
        <v>51</v>
      </c>
      <c r="L811" t="s">
        <v>418</v>
      </c>
      <c r="M811" t="s">
        <v>419</v>
      </c>
      <c r="N811" t="s">
        <v>77</v>
      </c>
      <c r="O811" t="s">
        <v>66</v>
      </c>
      <c r="P811" t="s">
        <v>423</v>
      </c>
      <c r="Q811" t="s">
        <v>420</v>
      </c>
    </row>
    <row r="812" spans="11:17">
      <c r="K812" t="s">
        <v>51</v>
      </c>
      <c r="L812" t="s">
        <v>418</v>
      </c>
      <c r="M812" t="s">
        <v>419</v>
      </c>
      <c r="N812" t="s">
        <v>77</v>
      </c>
      <c r="O812" t="s">
        <v>68</v>
      </c>
      <c r="P812" t="e">
        <f>-ต้องการเจลล้างมือและน้ำยาฆ่าเชื้อ
-ต้องการอาหารจำพวก นม ข้าวสาร ไข่
-ต้องการยารักษาโรค</f>
        <v>#NAME?</v>
      </c>
      <c r="Q812" t="s">
        <v>420</v>
      </c>
    </row>
    <row r="813" spans="11:17">
      <c r="K813" t="s">
        <v>51</v>
      </c>
      <c r="L813" t="s">
        <v>418</v>
      </c>
      <c r="M813" t="s">
        <v>419</v>
      </c>
      <c r="N813" t="s">
        <v>77</v>
      </c>
      <c r="O813" t="s">
        <v>70</v>
      </c>
      <c r="P813" t="s">
        <v>71</v>
      </c>
      <c r="Q813" t="s">
        <v>420</v>
      </c>
    </row>
    <row r="814" spans="11:17">
      <c r="K814" t="s">
        <v>51</v>
      </c>
      <c r="L814" t="s">
        <v>418</v>
      </c>
      <c r="M814" t="s">
        <v>419</v>
      </c>
      <c r="N814" t="s">
        <v>77</v>
      </c>
      <c r="O814" t="s">
        <v>72</v>
      </c>
      <c r="P814">
        <v>168</v>
      </c>
      <c r="Q814" t="s">
        <v>420</v>
      </c>
    </row>
    <row r="815" spans="11:17">
      <c r="K815" t="s">
        <v>51</v>
      </c>
      <c r="L815" t="s">
        <v>418</v>
      </c>
      <c r="M815" t="s">
        <v>419</v>
      </c>
      <c r="N815" t="s">
        <v>77</v>
      </c>
      <c r="O815" t="s">
        <v>73</v>
      </c>
      <c r="P815" t="s">
        <v>82</v>
      </c>
      <c r="Q815" t="s">
        <v>420</v>
      </c>
    </row>
    <row r="816" spans="11:17">
      <c r="K816" t="s">
        <v>51</v>
      </c>
      <c r="L816" t="s">
        <v>424</v>
      </c>
      <c r="M816" t="s">
        <v>425</v>
      </c>
      <c r="N816" t="s">
        <v>77</v>
      </c>
      <c r="O816" t="s">
        <v>14</v>
      </c>
      <c r="Q816" t="s">
        <v>426</v>
      </c>
    </row>
    <row r="817" spans="11:17">
      <c r="K817" t="s">
        <v>51</v>
      </c>
      <c r="L817" t="s">
        <v>424</v>
      </c>
      <c r="M817" t="s">
        <v>425</v>
      </c>
      <c r="N817" t="s">
        <v>77</v>
      </c>
      <c r="O817" t="s">
        <v>56</v>
      </c>
      <c r="Q817" t="s">
        <v>426</v>
      </c>
    </row>
    <row r="818" spans="11:17">
      <c r="K818" t="s">
        <v>51</v>
      </c>
      <c r="L818" t="s">
        <v>424</v>
      </c>
      <c r="M818" t="s">
        <v>425</v>
      </c>
      <c r="N818" t="s">
        <v>77</v>
      </c>
      <c r="O818" t="s">
        <v>57</v>
      </c>
      <c r="P818" t="s">
        <v>168</v>
      </c>
      <c r="Q818" t="s">
        <v>426</v>
      </c>
    </row>
    <row r="819" spans="11:17">
      <c r="K819" t="s">
        <v>51</v>
      </c>
      <c r="L819" t="s">
        <v>424</v>
      </c>
      <c r="M819" t="s">
        <v>425</v>
      </c>
      <c r="N819" t="s">
        <v>77</v>
      </c>
      <c r="O819" t="s">
        <v>59</v>
      </c>
      <c r="P819">
        <v>3815</v>
      </c>
      <c r="Q819" t="s">
        <v>426</v>
      </c>
    </row>
    <row r="820" spans="11:17">
      <c r="K820" t="s">
        <v>51</v>
      </c>
      <c r="L820" t="s">
        <v>424</v>
      </c>
      <c r="M820" t="s">
        <v>425</v>
      </c>
      <c r="N820" t="s">
        <v>77</v>
      </c>
      <c r="O820" t="s">
        <v>60</v>
      </c>
      <c r="P820" t="s">
        <v>387</v>
      </c>
      <c r="Q820" t="s">
        <v>426</v>
      </c>
    </row>
    <row r="821" spans="11:17">
      <c r="K821" t="s">
        <v>51</v>
      </c>
      <c r="L821" t="s">
        <v>424</v>
      </c>
      <c r="M821" t="s">
        <v>425</v>
      </c>
      <c r="N821" t="s">
        <v>77</v>
      </c>
      <c r="O821" t="s">
        <v>62</v>
      </c>
      <c r="P821" t="s">
        <v>427</v>
      </c>
      <c r="Q821" t="s">
        <v>426</v>
      </c>
    </row>
    <row r="822" spans="11:17">
      <c r="K822" t="s">
        <v>51</v>
      </c>
      <c r="L822" t="s">
        <v>424</v>
      </c>
      <c r="M822" t="s">
        <v>425</v>
      </c>
      <c r="N822" t="s">
        <v>77</v>
      </c>
      <c r="O822" t="s">
        <v>64</v>
      </c>
      <c r="P822" t="s">
        <v>428</v>
      </c>
      <c r="Q822" t="s">
        <v>426</v>
      </c>
    </row>
    <row r="823" spans="11:17">
      <c r="K823" t="s">
        <v>51</v>
      </c>
      <c r="L823" t="s">
        <v>424</v>
      </c>
      <c r="M823" t="s">
        <v>425</v>
      </c>
      <c r="N823" t="s">
        <v>77</v>
      </c>
      <c r="O823" t="s">
        <v>66</v>
      </c>
      <c r="P823" t="s">
        <v>429</v>
      </c>
      <c r="Q823" t="s">
        <v>426</v>
      </c>
    </row>
    <row r="824" spans="11:17">
      <c r="K824" t="s">
        <v>51</v>
      </c>
      <c r="L824" t="s">
        <v>424</v>
      </c>
      <c r="M824" t="s">
        <v>425</v>
      </c>
      <c r="N824" t="s">
        <v>77</v>
      </c>
      <c r="O824" t="s">
        <v>68</v>
      </c>
      <c r="P824" t="e">
        <f>-ต้องการเจลล้างมือ หน้ากากอนามัย และน้ำยาฆ่าเชื้อ
-ต้องการอาหารแห้ง
-ต้องการยารักษาโรค</f>
        <v>#NAME?</v>
      </c>
      <c r="Q824" t="s">
        <v>426</v>
      </c>
    </row>
    <row r="825" spans="11:17">
      <c r="K825" t="s">
        <v>51</v>
      </c>
      <c r="L825" t="s">
        <v>424</v>
      </c>
      <c r="M825" t="s">
        <v>425</v>
      </c>
      <c r="N825" t="s">
        <v>77</v>
      </c>
      <c r="O825" t="s">
        <v>70</v>
      </c>
      <c r="P825" t="s">
        <v>71</v>
      </c>
      <c r="Q825" t="s">
        <v>426</v>
      </c>
    </row>
    <row r="826" spans="11:17">
      <c r="K826" t="s">
        <v>51</v>
      </c>
      <c r="L826" t="s">
        <v>424</v>
      </c>
      <c r="M826" t="s">
        <v>425</v>
      </c>
      <c r="N826" t="s">
        <v>77</v>
      </c>
      <c r="O826" t="s">
        <v>72</v>
      </c>
      <c r="P826">
        <v>467</v>
      </c>
      <c r="Q826" t="s">
        <v>426</v>
      </c>
    </row>
    <row r="827" spans="11:17">
      <c r="K827" t="s">
        <v>51</v>
      </c>
      <c r="L827" t="s">
        <v>424</v>
      </c>
      <c r="M827" t="s">
        <v>425</v>
      </c>
      <c r="N827" t="s">
        <v>77</v>
      </c>
      <c r="O827" t="s">
        <v>73</v>
      </c>
      <c r="P827" t="s">
        <v>82</v>
      </c>
      <c r="Q827" t="s">
        <v>426</v>
      </c>
    </row>
    <row r="828" spans="11:17">
      <c r="K828" t="s">
        <v>51</v>
      </c>
      <c r="L828" t="s">
        <v>430</v>
      </c>
      <c r="M828" t="s">
        <v>431</v>
      </c>
      <c r="N828" t="s">
        <v>77</v>
      </c>
      <c r="O828" t="s">
        <v>14</v>
      </c>
      <c r="Q828" t="s">
        <v>432</v>
      </c>
    </row>
    <row r="829" spans="11:17">
      <c r="K829" t="s">
        <v>51</v>
      </c>
      <c r="L829" t="s">
        <v>430</v>
      </c>
      <c r="M829" t="s">
        <v>431</v>
      </c>
      <c r="N829" t="s">
        <v>77</v>
      </c>
      <c r="O829" t="s">
        <v>56</v>
      </c>
      <c r="Q829" t="s">
        <v>432</v>
      </c>
    </row>
    <row r="830" spans="11:17">
      <c r="K830" t="s">
        <v>51</v>
      </c>
      <c r="L830" t="s">
        <v>430</v>
      </c>
      <c r="M830" t="s">
        <v>431</v>
      </c>
      <c r="N830" t="s">
        <v>77</v>
      </c>
      <c r="O830" t="s">
        <v>57</v>
      </c>
      <c r="P830" t="s">
        <v>168</v>
      </c>
      <c r="Q830" t="s">
        <v>432</v>
      </c>
    </row>
    <row r="831" spans="11:17">
      <c r="K831" t="s">
        <v>51</v>
      </c>
      <c r="L831" t="s">
        <v>430</v>
      </c>
      <c r="M831" t="s">
        <v>431</v>
      </c>
      <c r="N831" t="s">
        <v>77</v>
      </c>
      <c r="O831" t="s">
        <v>59</v>
      </c>
      <c r="P831">
        <v>3510</v>
      </c>
      <c r="Q831" t="s">
        <v>432</v>
      </c>
    </row>
    <row r="832" spans="11:17">
      <c r="K832" t="s">
        <v>51</v>
      </c>
      <c r="L832" t="s">
        <v>430</v>
      </c>
      <c r="M832" t="s">
        <v>431</v>
      </c>
      <c r="N832" t="s">
        <v>77</v>
      </c>
      <c r="O832" t="s">
        <v>60</v>
      </c>
      <c r="P832" t="s">
        <v>387</v>
      </c>
      <c r="Q832" t="s">
        <v>432</v>
      </c>
    </row>
    <row r="833" spans="11:17">
      <c r="K833" t="s">
        <v>51</v>
      </c>
      <c r="L833" t="s">
        <v>430</v>
      </c>
      <c r="M833" t="s">
        <v>431</v>
      </c>
      <c r="N833" t="s">
        <v>77</v>
      </c>
      <c r="O833" t="s">
        <v>62</v>
      </c>
      <c r="P833" t="s">
        <v>433</v>
      </c>
      <c r="Q833" t="s">
        <v>432</v>
      </c>
    </row>
    <row r="834" spans="11:17">
      <c r="K834" t="s">
        <v>51</v>
      </c>
      <c r="L834" t="s">
        <v>430</v>
      </c>
      <c r="M834" t="s">
        <v>431</v>
      </c>
      <c r="N834" t="s">
        <v>77</v>
      </c>
      <c r="O834" t="s">
        <v>64</v>
      </c>
      <c r="P834" t="s">
        <v>434</v>
      </c>
      <c r="Q834" t="s">
        <v>432</v>
      </c>
    </row>
    <row r="835" spans="11:17">
      <c r="K835" t="s">
        <v>51</v>
      </c>
      <c r="L835" t="s">
        <v>430</v>
      </c>
      <c r="M835" t="s">
        <v>431</v>
      </c>
      <c r="N835" t="s">
        <v>77</v>
      </c>
      <c r="O835" t="s">
        <v>66</v>
      </c>
      <c r="P835" t="s">
        <v>435</v>
      </c>
      <c r="Q835" t="s">
        <v>432</v>
      </c>
    </row>
    <row r="836" spans="11:17">
      <c r="K836" t="s">
        <v>51</v>
      </c>
      <c r="L836" t="s">
        <v>430</v>
      </c>
      <c r="M836" t="s">
        <v>431</v>
      </c>
      <c r="N836" t="s">
        <v>77</v>
      </c>
      <c r="O836" t="s">
        <v>68</v>
      </c>
      <c r="P836" t="e">
        <f>-ต้องการเจลล้างมือและน้ำยาฆ่าเชื้อ
-ต้องการอาหารแห้ง</f>
        <v>#NAME?</v>
      </c>
      <c r="Q836" t="s">
        <v>432</v>
      </c>
    </row>
    <row r="837" spans="11:17">
      <c r="K837" t="s">
        <v>51</v>
      </c>
      <c r="L837" t="s">
        <v>430</v>
      </c>
      <c r="M837" t="s">
        <v>431</v>
      </c>
      <c r="N837" t="s">
        <v>77</v>
      </c>
      <c r="O837" t="s">
        <v>70</v>
      </c>
      <c r="P837" t="s">
        <v>131</v>
      </c>
      <c r="Q837" t="s">
        <v>432</v>
      </c>
    </row>
    <row r="838" spans="11:17">
      <c r="K838" t="s">
        <v>51</v>
      </c>
      <c r="L838" t="s">
        <v>430</v>
      </c>
      <c r="M838" t="s">
        <v>431</v>
      </c>
      <c r="N838" t="s">
        <v>77</v>
      </c>
      <c r="O838" t="s">
        <v>72</v>
      </c>
      <c r="P838">
        <v>61</v>
      </c>
      <c r="Q838" t="s">
        <v>432</v>
      </c>
    </row>
    <row r="839" spans="11:17">
      <c r="K839" t="s">
        <v>51</v>
      </c>
      <c r="L839" t="s">
        <v>430</v>
      </c>
      <c r="M839" t="s">
        <v>431</v>
      </c>
      <c r="N839" t="s">
        <v>77</v>
      </c>
      <c r="O839" t="s">
        <v>73</v>
      </c>
      <c r="P839" t="s">
        <v>82</v>
      </c>
      <c r="Q839" t="s">
        <v>432</v>
      </c>
    </row>
    <row r="840" spans="11:17">
      <c r="K840" t="s">
        <v>51</v>
      </c>
      <c r="L840" t="s">
        <v>436</v>
      </c>
      <c r="M840" t="s">
        <v>437</v>
      </c>
      <c r="N840" t="s">
        <v>54</v>
      </c>
      <c r="O840" t="s">
        <v>14</v>
      </c>
      <c r="Q840" t="s">
        <v>438</v>
      </c>
    </row>
    <row r="841" spans="11:17">
      <c r="K841" t="s">
        <v>51</v>
      </c>
      <c r="L841" t="s">
        <v>436</v>
      </c>
      <c r="M841" t="s">
        <v>437</v>
      </c>
      <c r="N841" t="s">
        <v>54</v>
      </c>
      <c r="O841" t="s">
        <v>56</v>
      </c>
      <c r="Q841" t="s">
        <v>438</v>
      </c>
    </row>
    <row r="842" spans="11:17">
      <c r="K842" t="s">
        <v>51</v>
      </c>
      <c r="L842" t="s">
        <v>436</v>
      </c>
      <c r="M842" t="s">
        <v>437</v>
      </c>
      <c r="N842" t="s">
        <v>54</v>
      </c>
      <c r="O842" t="s">
        <v>57</v>
      </c>
      <c r="P842" t="s">
        <v>168</v>
      </c>
      <c r="Q842" t="s">
        <v>438</v>
      </c>
    </row>
    <row r="843" spans="11:17">
      <c r="K843" t="s">
        <v>51</v>
      </c>
      <c r="L843" t="s">
        <v>436</v>
      </c>
      <c r="M843" t="s">
        <v>437</v>
      </c>
      <c r="N843" t="s">
        <v>54</v>
      </c>
      <c r="O843" t="s">
        <v>59</v>
      </c>
      <c r="P843">
        <v>5253</v>
      </c>
      <c r="Q843" t="s">
        <v>438</v>
      </c>
    </row>
    <row r="844" spans="11:17">
      <c r="K844" t="s">
        <v>51</v>
      </c>
      <c r="L844" t="s">
        <v>436</v>
      </c>
      <c r="M844" t="s">
        <v>437</v>
      </c>
      <c r="N844" t="s">
        <v>54</v>
      </c>
      <c r="O844" t="s">
        <v>60</v>
      </c>
      <c r="P844" t="s">
        <v>387</v>
      </c>
      <c r="Q844" t="s">
        <v>438</v>
      </c>
    </row>
    <row r="845" spans="11:17">
      <c r="K845" t="s">
        <v>51</v>
      </c>
      <c r="L845" t="s">
        <v>436</v>
      </c>
      <c r="M845" t="s">
        <v>437</v>
      </c>
      <c r="N845" t="s">
        <v>54</v>
      </c>
      <c r="O845" t="s">
        <v>62</v>
      </c>
      <c r="P845" t="s">
        <v>433</v>
      </c>
      <c r="Q845" t="s">
        <v>438</v>
      </c>
    </row>
    <row r="846" spans="11:17">
      <c r="K846" t="s">
        <v>51</v>
      </c>
      <c r="L846" t="s">
        <v>436</v>
      </c>
      <c r="M846" t="s">
        <v>437</v>
      </c>
      <c r="N846" t="s">
        <v>54</v>
      </c>
      <c r="O846" t="s">
        <v>64</v>
      </c>
      <c r="P846" t="s">
        <v>439</v>
      </c>
      <c r="Q846" t="s">
        <v>438</v>
      </c>
    </row>
    <row r="847" spans="11:17">
      <c r="K847" t="s">
        <v>51</v>
      </c>
      <c r="L847" t="s">
        <v>436</v>
      </c>
      <c r="M847" t="s">
        <v>437</v>
      </c>
      <c r="N847" t="s">
        <v>54</v>
      </c>
      <c r="O847" t="s">
        <v>66</v>
      </c>
      <c r="P847" t="s">
        <v>440</v>
      </c>
      <c r="Q847" t="s">
        <v>438</v>
      </c>
    </row>
    <row r="848" spans="11:17">
      <c r="K848" t="s">
        <v>51</v>
      </c>
      <c r="L848" t="s">
        <v>436</v>
      </c>
      <c r="M848" t="s">
        <v>437</v>
      </c>
      <c r="N848" t="s">
        <v>54</v>
      </c>
      <c r="O848" t="s">
        <v>68</v>
      </c>
      <c r="P848" t="e">
        <f>-ต้องการเจลล้างมือและน้ำยาฆ่าเชื้อ
-ต้องการอาหารแห้ง</f>
        <v>#NAME?</v>
      </c>
      <c r="Q848" t="s">
        <v>438</v>
      </c>
    </row>
    <row r="849" spans="11:17">
      <c r="K849" t="s">
        <v>51</v>
      </c>
      <c r="L849" t="s">
        <v>436</v>
      </c>
      <c r="M849" t="s">
        <v>437</v>
      </c>
      <c r="N849" t="s">
        <v>54</v>
      </c>
      <c r="O849" t="s">
        <v>70</v>
      </c>
      <c r="P849" t="s">
        <v>131</v>
      </c>
      <c r="Q849" t="s">
        <v>438</v>
      </c>
    </row>
    <row r="850" spans="11:17">
      <c r="K850" t="s">
        <v>51</v>
      </c>
      <c r="L850" t="s">
        <v>436</v>
      </c>
      <c r="M850" t="s">
        <v>437</v>
      </c>
      <c r="N850" t="s">
        <v>54</v>
      </c>
      <c r="O850" t="s">
        <v>72</v>
      </c>
      <c r="P850">
        <v>185</v>
      </c>
      <c r="Q850" t="s">
        <v>438</v>
      </c>
    </row>
    <row r="851" spans="11:17">
      <c r="K851" t="s">
        <v>51</v>
      </c>
      <c r="L851" t="s">
        <v>436</v>
      </c>
      <c r="M851" t="s">
        <v>437</v>
      </c>
      <c r="N851" t="s">
        <v>54</v>
      </c>
      <c r="O851" t="s">
        <v>73</v>
      </c>
      <c r="P851" t="s">
        <v>74</v>
      </c>
      <c r="Q851" t="s">
        <v>438</v>
      </c>
    </row>
    <row r="852" spans="11:17">
      <c r="K852" t="s">
        <v>51</v>
      </c>
      <c r="L852" t="s">
        <v>441</v>
      </c>
      <c r="M852" t="s">
        <v>442</v>
      </c>
      <c r="N852" t="s">
        <v>54</v>
      </c>
      <c r="O852" t="s">
        <v>14</v>
      </c>
      <c r="Q852" t="s">
        <v>443</v>
      </c>
    </row>
    <row r="853" spans="11:17">
      <c r="K853" t="s">
        <v>51</v>
      </c>
      <c r="L853" t="s">
        <v>441</v>
      </c>
      <c r="M853" t="s">
        <v>442</v>
      </c>
      <c r="N853" t="s">
        <v>54</v>
      </c>
      <c r="O853" t="s">
        <v>56</v>
      </c>
      <c r="Q853" t="s">
        <v>443</v>
      </c>
    </row>
    <row r="854" spans="11:17">
      <c r="K854" t="s">
        <v>51</v>
      </c>
      <c r="L854" t="s">
        <v>441</v>
      </c>
      <c r="M854" t="s">
        <v>442</v>
      </c>
      <c r="N854" t="s">
        <v>54</v>
      </c>
      <c r="O854" t="s">
        <v>57</v>
      </c>
      <c r="P854" t="s">
        <v>168</v>
      </c>
      <c r="Q854" t="s">
        <v>443</v>
      </c>
    </row>
    <row r="855" spans="11:17">
      <c r="K855" t="s">
        <v>51</v>
      </c>
      <c r="L855" t="s">
        <v>441</v>
      </c>
      <c r="M855" t="s">
        <v>442</v>
      </c>
      <c r="N855" t="s">
        <v>54</v>
      </c>
      <c r="O855" t="s">
        <v>59</v>
      </c>
      <c r="P855">
        <v>5625</v>
      </c>
      <c r="Q855" t="s">
        <v>443</v>
      </c>
    </row>
    <row r="856" spans="11:17">
      <c r="K856" t="s">
        <v>51</v>
      </c>
      <c r="L856" t="s">
        <v>441</v>
      </c>
      <c r="M856" t="s">
        <v>442</v>
      </c>
      <c r="N856" t="s">
        <v>54</v>
      </c>
      <c r="O856" t="s">
        <v>60</v>
      </c>
      <c r="P856" t="s">
        <v>387</v>
      </c>
      <c r="Q856" t="s">
        <v>443</v>
      </c>
    </row>
    <row r="857" spans="11:17">
      <c r="K857" t="s">
        <v>51</v>
      </c>
      <c r="L857" t="s">
        <v>441</v>
      </c>
      <c r="M857" t="s">
        <v>442</v>
      </c>
      <c r="N857" t="s">
        <v>54</v>
      </c>
      <c r="O857" t="s">
        <v>62</v>
      </c>
      <c r="P857" t="s">
        <v>444</v>
      </c>
      <c r="Q857" t="s">
        <v>443</v>
      </c>
    </row>
    <row r="858" spans="11:17">
      <c r="K858" t="s">
        <v>51</v>
      </c>
      <c r="L858" t="s">
        <v>441</v>
      </c>
      <c r="M858" t="s">
        <v>442</v>
      </c>
      <c r="N858" t="s">
        <v>54</v>
      </c>
      <c r="O858" t="s">
        <v>64</v>
      </c>
      <c r="P858" t="s">
        <v>445</v>
      </c>
      <c r="Q858" t="s">
        <v>443</v>
      </c>
    </row>
    <row r="859" spans="11:17">
      <c r="K859" t="s">
        <v>51</v>
      </c>
      <c r="L859" t="s">
        <v>441</v>
      </c>
      <c r="M859" t="s">
        <v>442</v>
      </c>
      <c r="N859" t="s">
        <v>54</v>
      </c>
      <c r="O859" t="s">
        <v>66</v>
      </c>
      <c r="P859" t="s">
        <v>446</v>
      </c>
      <c r="Q859" t="s">
        <v>443</v>
      </c>
    </row>
    <row r="860" spans="11:17">
      <c r="K860" t="s">
        <v>51</v>
      </c>
      <c r="L860" t="s">
        <v>441</v>
      </c>
      <c r="M860" t="s">
        <v>442</v>
      </c>
      <c r="N860" t="s">
        <v>54</v>
      </c>
      <c r="O860" t="s">
        <v>68</v>
      </c>
      <c r="P860" t="e">
        <f>-ต้องการเจลล้างมือและน้ำยาฆ่าเชื้อ
-ต้องการอาหารแห้ง</f>
        <v>#NAME?</v>
      </c>
      <c r="Q860" t="s">
        <v>443</v>
      </c>
    </row>
    <row r="861" spans="11:17">
      <c r="K861" t="s">
        <v>51</v>
      </c>
      <c r="L861" t="s">
        <v>441</v>
      </c>
      <c r="M861" t="s">
        <v>442</v>
      </c>
      <c r="N861" t="s">
        <v>54</v>
      </c>
      <c r="O861" t="s">
        <v>70</v>
      </c>
      <c r="P861" t="s">
        <v>131</v>
      </c>
      <c r="Q861" t="s">
        <v>443</v>
      </c>
    </row>
    <row r="862" spans="11:17">
      <c r="K862" t="s">
        <v>51</v>
      </c>
      <c r="L862" t="s">
        <v>441</v>
      </c>
      <c r="M862" t="s">
        <v>442</v>
      </c>
      <c r="N862" t="s">
        <v>54</v>
      </c>
      <c r="O862" t="s">
        <v>72</v>
      </c>
      <c r="P862">
        <v>120</v>
      </c>
      <c r="Q862" t="s">
        <v>443</v>
      </c>
    </row>
    <row r="863" spans="11:17">
      <c r="K863" t="s">
        <v>51</v>
      </c>
      <c r="L863" t="s">
        <v>441</v>
      </c>
      <c r="M863" t="s">
        <v>442</v>
      </c>
      <c r="N863" t="s">
        <v>54</v>
      </c>
      <c r="O863" t="s">
        <v>73</v>
      </c>
      <c r="P863" t="s">
        <v>74</v>
      </c>
      <c r="Q863" t="s">
        <v>443</v>
      </c>
    </row>
    <row r="864" spans="11:17">
      <c r="K864" t="s">
        <v>51</v>
      </c>
      <c r="L864" t="s">
        <v>447</v>
      </c>
      <c r="M864" t="s">
        <v>448</v>
      </c>
      <c r="N864" t="s">
        <v>54</v>
      </c>
      <c r="O864" t="s">
        <v>14</v>
      </c>
      <c r="Q864" t="s">
        <v>449</v>
      </c>
    </row>
    <row r="865" spans="11:17">
      <c r="K865" t="s">
        <v>51</v>
      </c>
      <c r="L865" t="s">
        <v>447</v>
      </c>
      <c r="M865" t="s">
        <v>448</v>
      </c>
      <c r="N865" t="s">
        <v>54</v>
      </c>
      <c r="O865" t="s">
        <v>56</v>
      </c>
      <c r="Q865" t="s">
        <v>449</v>
      </c>
    </row>
    <row r="866" spans="11:17">
      <c r="K866" t="s">
        <v>51</v>
      </c>
      <c r="L866" t="s">
        <v>447</v>
      </c>
      <c r="M866" t="s">
        <v>448</v>
      </c>
      <c r="N866" t="s">
        <v>54</v>
      </c>
      <c r="O866" t="s">
        <v>57</v>
      </c>
      <c r="P866" t="s">
        <v>168</v>
      </c>
      <c r="Q866" t="s">
        <v>449</v>
      </c>
    </row>
    <row r="867" spans="11:17">
      <c r="K867" t="s">
        <v>51</v>
      </c>
      <c r="L867" t="s">
        <v>447</v>
      </c>
      <c r="M867" t="s">
        <v>448</v>
      </c>
      <c r="N867" t="s">
        <v>54</v>
      </c>
      <c r="O867" t="s">
        <v>59</v>
      </c>
      <c r="P867">
        <v>4815</v>
      </c>
      <c r="Q867" t="s">
        <v>449</v>
      </c>
    </row>
    <row r="868" spans="11:17">
      <c r="K868" t="s">
        <v>51</v>
      </c>
      <c r="L868" t="s">
        <v>447</v>
      </c>
      <c r="M868" t="s">
        <v>448</v>
      </c>
      <c r="N868" t="s">
        <v>54</v>
      </c>
      <c r="O868" t="s">
        <v>60</v>
      </c>
      <c r="P868" t="s">
        <v>387</v>
      </c>
      <c r="Q868" t="s">
        <v>449</v>
      </c>
    </row>
    <row r="869" spans="11:17">
      <c r="K869" t="s">
        <v>51</v>
      </c>
      <c r="L869" t="s">
        <v>447</v>
      </c>
      <c r="M869" t="s">
        <v>448</v>
      </c>
      <c r="N869" t="s">
        <v>54</v>
      </c>
      <c r="O869" t="s">
        <v>62</v>
      </c>
      <c r="P869" t="s">
        <v>450</v>
      </c>
      <c r="Q869" t="s">
        <v>449</v>
      </c>
    </row>
    <row r="870" spans="11:17">
      <c r="K870" t="s">
        <v>51</v>
      </c>
      <c r="L870" t="s">
        <v>447</v>
      </c>
      <c r="M870" t="s">
        <v>448</v>
      </c>
      <c r="N870" t="s">
        <v>54</v>
      </c>
      <c r="O870" t="s">
        <v>64</v>
      </c>
      <c r="P870" t="s">
        <v>451</v>
      </c>
      <c r="Q870" t="s">
        <v>449</v>
      </c>
    </row>
    <row r="871" spans="11:17">
      <c r="K871" t="s">
        <v>51</v>
      </c>
      <c r="L871" t="s">
        <v>447</v>
      </c>
      <c r="M871" t="s">
        <v>448</v>
      </c>
      <c r="N871" t="s">
        <v>54</v>
      </c>
      <c r="O871" t="s">
        <v>66</v>
      </c>
      <c r="P871" t="s">
        <v>452</v>
      </c>
      <c r="Q871" t="s">
        <v>449</v>
      </c>
    </row>
    <row r="872" spans="11:17">
      <c r="K872" t="s">
        <v>51</v>
      </c>
      <c r="L872" t="s">
        <v>447</v>
      </c>
      <c r="M872" t="s">
        <v>448</v>
      </c>
      <c r="N872" t="s">
        <v>54</v>
      </c>
      <c r="O872" t="s">
        <v>68</v>
      </c>
      <c r="P872" t="e">
        <f>-ต้องการเจลล้างมือและน้ำยาฆ่าเชื้อ
-ต้องการอาหารแห้ง</f>
        <v>#NAME?</v>
      </c>
      <c r="Q872" t="s">
        <v>449</v>
      </c>
    </row>
    <row r="873" spans="11:17">
      <c r="K873" t="s">
        <v>51</v>
      </c>
      <c r="L873" t="s">
        <v>447</v>
      </c>
      <c r="M873" t="s">
        <v>448</v>
      </c>
      <c r="N873" t="s">
        <v>54</v>
      </c>
      <c r="O873" t="s">
        <v>70</v>
      </c>
      <c r="P873" t="s">
        <v>131</v>
      </c>
      <c r="Q873" t="s">
        <v>449</v>
      </c>
    </row>
    <row r="874" spans="11:17">
      <c r="K874" t="s">
        <v>51</v>
      </c>
      <c r="L874" t="s">
        <v>447</v>
      </c>
      <c r="M874" t="s">
        <v>448</v>
      </c>
      <c r="N874" t="s">
        <v>54</v>
      </c>
      <c r="O874" t="s">
        <v>72</v>
      </c>
      <c r="P874">
        <v>472</v>
      </c>
      <c r="Q874" t="s">
        <v>449</v>
      </c>
    </row>
    <row r="875" spans="11:17">
      <c r="K875" t="s">
        <v>51</v>
      </c>
      <c r="L875" t="s">
        <v>447</v>
      </c>
      <c r="M875" t="s">
        <v>448</v>
      </c>
      <c r="N875" t="s">
        <v>54</v>
      </c>
      <c r="O875" t="s">
        <v>73</v>
      </c>
      <c r="P875" t="s">
        <v>74</v>
      </c>
      <c r="Q875" t="s">
        <v>449</v>
      </c>
    </row>
    <row r="876" spans="11:17">
      <c r="K876" t="s">
        <v>51</v>
      </c>
      <c r="L876" t="s">
        <v>453</v>
      </c>
      <c r="M876" t="s">
        <v>454</v>
      </c>
      <c r="N876" t="s">
        <v>54</v>
      </c>
      <c r="O876" t="s">
        <v>14</v>
      </c>
      <c r="Q876" t="s">
        <v>455</v>
      </c>
    </row>
    <row r="877" spans="11:17">
      <c r="K877" t="s">
        <v>51</v>
      </c>
      <c r="L877" t="s">
        <v>453</v>
      </c>
      <c r="M877" t="s">
        <v>454</v>
      </c>
      <c r="N877" t="s">
        <v>54</v>
      </c>
      <c r="O877" t="s">
        <v>56</v>
      </c>
      <c r="Q877" t="s">
        <v>455</v>
      </c>
    </row>
    <row r="878" spans="11:17">
      <c r="K878" t="s">
        <v>51</v>
      </c>
      <c r="L878" t="s">
        <v>453</v>
      </c>
      <c r="M878" t="s">
        <v>454</v>
      </c>
      <c r="N878" t="s">
        <v>54</v>
      </c>
      <c r="O878" t="s">
        <v>57</v>
      </c>
      <c r="P878" t="s">
        <v>168</v>
      </c>
      <c r="Q878" t="s">
        <v>455</v>
      </c>
    </row>
    <row r="879" spans="11:17">
      <c r="K879" t="s">
        <v>51</v>
      </c>
      <c r="L879" t="s">
        <v>453</v>
      </c>
      <c r="M879" t="s">
        <v>454</v>
      </c>
      <c r="N879" t="s">
        <v>54</v>
      </c>
      <c r="O879" t="s">
        <v>59</v>
      </c>
      <c r="P879">
        <v>4412</v>
      </c>
      <c r="Q879" t="s">
        <v>455</v>
      </c>
    </row>
    <row r="880" spans="11:17">
      <c r="K880" t="s">
        <v>51</v>
      </c>
      <c r="L880" t="s">
        <v>453</v>
      </c>
      <c r="M880" t="s">
        <v>454</v>
      </c>
      <c r="N880" t="s">
        <v>54</v>
      </c>
      <c r="O880" t="s">
        <v>60</v>
      </c>
      <c r="P880" t="s">
        <v>387</v>
      </c>
      <c r="Q880" t="s">
        <v>455</v>
      </c>
    </row>
    <row r="881" spans="11:17">
      <c r="K881" t="s">
        <v>51</v>
      </c>
      <c r="L881" t="s">
        <v>453</v>
      </c>
      <c r="M881" t="s">
        <v>454</v>
      </c>
      <c r="N881" t="s">
        <v>54</v>
      </c>
      <c r="O881" t="s">
        <v>62</v>
      </c>
      <c r="P881" t="s">
        <v>456</v>
      </c>
      <c r="Q881" t="s">
        <v>455</v>
      </c>
    </row>
    <row r="882" spans="11:17">
      <c r="K882" t="s">
        <v>51</v>
      </c>
      <c r="L882" t="s">
        <v>453</v>
      </c>
      <c r="M882" t="s">
        <v>454</v>
      </c>
      <c r="N882" t="s">
        <v>54</v>
      </c>
      <c r="O882" t="s">
        <v>64</v>
      </c>
      <c r="P882" t="s">
        <v>457</v>
      </c>
      <c r="Q882" t="s">
        <v>455</v>
      </c>
    </row>
    <row r="883" spans="11:17">
      <c r="K883" t="s">
        <v>51</v>
      </c>
      <c r="L883" t="s">
        <v>453</v>
      </c>
      <c r="M883" t="s">
        <v>454</v>
      </c>
      <c r="N883" t="s">
        <v>54</v>
      </c>
      <c r="O883" t="s">
        <v>66</v>
      </c>
      <c r="P883" t="s">
        <v>458</v>
      </c>
      <c r="Q883" t="s">
        <v>455</v>
      </c>
    </row>
    <row r="884" spans="11:17">
      <c r="K884" t="s">
        <v>51</v>
      </c>
      <c r="L884" t="s">
        <v>453</v>
      </c>
      <c r="M884" t="s">
        <v>454</v>
      </c>
      <c r="N884" t="s">
        <v>54</v>
      </c>
      <c r="O884" t="s">
        <v>68</v>
      </c>
      <c r="P884" t="e">
        <f>-ต้องการเจลล้างมือและน้ำยาฆ่าเชื้อ
-ต้องการอาหารจำพวก นม ข้าวสาร ไข่</f>
        <v>#NAME?</v>
      </c>
      <c r="Q884" t="s">
        <v>455</v>
      </c>
    </row>
    <row r="885" spans="11:17">
      <c r="K885" t="s">
        <v>51</v>
      </c>
      <c r="L885" t="s">
        <v>453</v>
      </c>
      <c r="M885" t="s">
        <v>454</v>
      </c>
      <c r="N885" t="s">
        <v>54</v>
      </c>
      <c r="O885" t="s">
        <v>70</v>
      </c>
      <c r="P885" t="s">
        <v>131</v>
      </c>
      <c r="Q885" t="s">
        <v>455</v>
      </c>
    </row>
    <row r="886" spans="11:17">
      <c r="K886" t="s">
        <v>51</v>
      </c>
      <c r="L886" t="s">
        <v>453</v>
      </c>
      <c r="M886" t="s">
        <v>454</v>
      </c>
      <c r="N886" t="s">
        <v>54</v>
      </c>
      <c r="O886" t="s">
        <v>72</v>
      </c>
      <c r="P886">
        <v>490</v>
      </c>
      <c r="Q886" t="s">
        <v>455</v>
      </c>
    </row>
    <row r="887" spans="11:17">
      <c r="K887" t="s">
        <v>51</v>
      </c>
      <c r="L887" t="s">
        <v>453</v>
      </c>
      <c r="M887" t="s">
        <v>454</v>
      </c>
      <c r="N887" t="s">
        <v>54</v>
      </c>
      <c r="O887" t="s">
        <v>73</v>
      </c>
      <c r="P887" t="s">
        <v>74</v>
      </c>
      <c r="Q887" t="s">
        <v>455</v>
      </c>
    </row>
    <row r="888" spans="11:17">
      <c r="K888" t="s">
        <v>51</v>
      </c>
      <c r="L888" t="s">
        <v>459</v>
      </c>
      <c r="M888" t="s">
        <v>460</v>
      </c>
      <c r="N888" t="s">
        <v>54</v>
      </c>
      <c r="O888" t="s">
        <v>14</v>
      </c>
      <c r="Q888" t="s">
        <v>461</v>
      </c>
    </row>
    <row r="889" spans="11:17">
      <c r="K889" t="s">
        <v>51</v>
      </c>
      <c r="L889" t="s">
        <v>459</v>
      </c>
      <c r="M889" t="s">
        <v>460</v>
      </c>
      <c r="N889" t="s">
        <v>54</v>
      </c>
      <c r="O889" t="s">
        <v>56</v>
      </c>
      <c r="Q889" t="s">
        <v>461</v>
      </c>
    </row>
    <row r="890" spans="11:17">
      <c r="K890" t="s">
        <v>51</v>
      </c>
      <c r="L890" t="s">
        <v>459</v>
      </c>
      <c r="M890" t="s">
        <v>460</v>
      </c>
      <c r="N890" t="s">
        <v>54</v>
      </c>
      <c r="O890" t="s">
        <v>57</v>
      </c>
      <c r="P890" t="s">
        <v>168</v>
      </c>
      <c r="Q890" t="s">
        <v>461</v>
      </c>
    </row>
    <row r="891" spans="11:17">
      <c r="K891" t="s">
        <v>51</v>
      </c>
      <c r="L891" t="s">
        <v>459</v>
      </c>
      <c r="M891" t="s">
        <v>460</v>
      </c>
      <c r="N891" t="s">
        <v>54</v>
      </c>
      <c r="O891" t="s">
        <v>59</v>
      </c>
      <c r="P891">
        <v>4380</v>
      </c>
      <c r="Q891" t="s">
        <v>461</v>
      </c>
    </row>
    <row r="892" spans="11:17">
      <c r="K892" t="s">
        <v>51</v>
      </c>
      <c r="L892" t="s">
        <v>459</v>
      </c>
      <c r="M892" t="s">
        <v>460</v>
      </c>
      <c r="N892" t="s">
        <v>54</v>
      </c>
      <c r="O892" t="s">
        <v>60</v>
      </c>
      <c r="P892" t="s">
        <v>387</v>
      </c>
      <c r="Q892" t="s">
        <v>461</v>
      </c>
    </row>
    <row r="893" spans="11:17">
      <c r="K893" t="s">
        <v>51</v>
      </c>
      <c r="L893" t="s">
        <v>459</v>
      </c>
      <c r="M893" t="s">
        <v>460</v>
      </c>
      <c r="N893" t="s">
        <v>54</v>
      </c>
      <c r="O893" t="s">
        <v>62</v>
      </c>
      <c r="P893" t="s">
        <v>456</v>
      </c>
      <c r="Q893" t="s">
        <v>461</v>
      </c>
    </row>
    <row r="894" spans="11:17">
      <c r="K894" t="s">
        <v>51</v>
      </c>
      <c r="L894" t="s">
        <v>459</v>
      </c>
      <c r="M894" t="s">
        <v>460</v>
      </c>
      <c r="N894" t="s">
        <v>54</v>
      </c>
      <c r="O894" t="s">
        <v>64</v>
      </c>
      <c r="P894" t="s">
        <v>462</v>
      </c>
      <c r="Q894" t="s">
        <v>461</v>
      </c>
    </row>
    <row r="895" spans="11:17">
      <c r="K895" t="s">
        <v>51</v>
      </c>
      <c r="L895" t="s">
        <v>459</v>
      </c>
      <c r="M895" t="s">
        <v>460</v>
      </c>
      <c r="N895" t="s">
        <v>54</v>
      </c>
      <c r="O895" t="s">
        <v>66</v>
      </c>
      <c r="P895" t="s">
        <v>463</v>
      </c>
      <c r="Q895" t="s">
        <v>461</v>
      </c>
    </row>
    <row r="896" spans="11:17">
      <c r="K896" t="s">
        <v>51</v>
      </c>
      <c r="L896" t="s">
        <v>459</v>
      </c>
      <c r="M896" t="s">
        <v>460</v>
      </c>
      <c r="N896" t="s">
        <v>54</v>
      </c>
      <c r="O896" t="s">
        <v>68</v>
      </c>
      <c r="P896" t="e">
        <f>-ต้องการเจลล้างมือและน้ำยาฆ่าเชื้อ
-ต้องการอาหารจำพวก นม ข้าวสาร ไข่ น้ำมันพืช</f>
        <v>#NAME?</v>
      </c>
      <c r="Q896" t="s">
        <v>461</v>
      </c>
    </row>
    <row r="897" spans="11:17">
      <c r="K897" t="s">
        <v>51</v>
      </c>
      <c r="L897" t="s">
        <v>459</v>
      </c>
      <c r="M897" t="s">
        <v>460</v>
      </c>
      <c r="N897" t="s">
        <v>54</v>
      </c>
      <c r="O897" t="s">
        <v>70</v>
      </c>
      <c r="Q897" t="s">
        <v>461</v>
      </c>
    </row>
    <row r="898" spans="11:17">
      <c r="K898" t="s">
        <v>51</v>
      </c>
      <c r="L898" t="s">
        <v>459</v>
      </c>
      <c r="M898" t="s">
        <v>460</v>
      </c>
      <c r="N898" t="s">
        <v>54</v>
      </c>
      <c r="O898" t="s">
        <v>72</v>
      </c>
      <c r="Q898" t="s">
        <v>461</v>
      </c>
    </row>
    <row r="899" spans="11:17">
      <c r="K899" t="s">
        <v>51</v>
      </c>
      <c r="L899" t="s">
        <v>459</v>
      </c>
      <c r="M899" t="s">
        <v>460</v>
      </c>
      <c r="N899" t="s">
        <v>54</v>
      </c>
      <c r="O899" t="s">
        <v>73</v>
      </c>
      <c r="P899" t="s">
        <v>74</v>
      </c>
      <c r="Q899" t="s">
        <v>461</v>
      </c>
    </row>
    <row r="900" spans="11:17">
      <c r="K900" t="s">
        <v>51</v>
      </c>
      <c r="L900" t="s">
        <v>464</v>
      </c>
      <c r="M900" t="s">
        <v>465</v>
      </c>
      <c r="N900" t="s">
        <v>77</v>
      </c>
      <c r="O900" t="s">
        <v>14</v>
      </c>
      <c r="Q900" t="s">
        <v>466</v>
      </c>
    </row>
    <row r="901" spans="11:17">
      <c r="K901" t="s">
        <v>51</v>
      </c>
      <c r="L901" t="s">
        <v>464</v>
      </c>
      <c r="M901" t="s">
        <v>465</v>
      </c>
      <c r="N901" t="s">
        <v>77</v>
      </c>
      <c r="O901" t="s">
        <v>56</v>
      </c>
      <c r="Q901" t="s">
        <v>466</v>
      </c>
    </row>
    <row r="902" spans="11:17">
      <c r="K902" t="s">
        <v>51</v>
      </c>
      <c r="L902" t="s">
        <v>464</v>
      </c>
      <c r="M902" t="s">
        <v>465</v>
      </c>
      <c r="N902" t="s">
        <v>77</v>
      </c>
      <c r="O902" t="s">
        <v>57</v>
      </c>
      <c r="P902" t="s">
        <v>168</v>
      </c>
      <c r="Q902" t="s">
        <v>466</v>
      </c>
    </row>
    <row r="903" spans="11:17">
      <c r="K903" t="s">
        <v>51</v>
      </c>
      <c r="L903" t="s">
        <v>464</v>
      </c>
      <c r="M903" t="s">
        <v>465</v>
      </c>
      <c r="N903" t="s">
        <v>77</v>
      </c>
      <c r="O903" t="s">
        <v>59</v>
      </c>
      <c r="P903">
        <v>3735</v>
      </c>
      <c r="Q903" t="s">
        <v>466</v>
      </c>
    </row>
    <row r="904" spans="11:17">
      <c r="K904" t="s">
        <v>51</v>
      </c>
      <c r="L904" t="s">
        <v>464</v>
      </c>
      <c r="M904" t="s">
        <v>465</v>
      </c>
      <c r="N904" t="s">
        <v>77</v>
      </c>
      <c r="O904" t="s">
        <v>60</v>
      </c>
      <c r="P904" t="s">
        <v>387</v>
      </c>
      <c r="Q904" t="s">
        <v>466</v>
      </c>
    </row>
    <row r="905" spans="11:17">
      <c r="K905" t="s">
        <v>51</v>
      </c>
      <c r="L905" t="s">
        <v>464</v>
      </c>
      <c r="M905" t="s">
        <v>465</v>
      </c>
      <c r="N905" t="s">
        <v>77</v>
      </c>
      <c r="O905" t="s">
        <v>62</v>
      </c>
      <c r="P905" t="s">
        <v>399</v>
      </c>
      <c r="Q905" t="s">
        <v>466</v>
      </c>
    </row>
    <row r="906" spans="11:17">
      <c r="K906" t="s">
        <v>51</v>
      </c>
      <c r="L906" t="s">
        <v>464</v>
      </c>
      <c r="M906" t="s">
        <v>465</v>
      </c>
      <c r="N906" t="s">
        <v>77</v>
      </c>
      <c r="O906" t="s">
        <v>64</v>
      </c>
      <c r="P906" t="s">
        <v>467</v>
      </c>
      <c r="Q906" t="s">
        <v>466</v>
      </c>
    </row>
    <row r="907" spans="11:17">
      <c r="K907" t="s">
        <v>51</v>
      </c>
      <c r="L907" t="s">
        <v>464</v>
      </c>
      <c r="M907" t="s">
        <v>465</v>
      </c>
      <c r="N907" t="s">
        <v>77</v>
      </c>
      <c r="O907" t="s">
        <v>66</v>
      </c>
      <c r="P907" t="s">
        <v>468</v>
      </c>
      <c r="Q907" t="s">
        <v>466</v>
      </c>
    </row>
    <row r="908" spans="11:17">
      <c r="K908" t="s">
        <v>51</v>
      </c>
      <c r="L908" t="s">
        <v>464</v>
      </c>
      <c r="M908" t="s">
        <v>465</v>
      </c>
      <c r="N908" t="s">
        <v>77</v>
      </c>
      <c r="O908" t="s">
        <v>68</v>
      </c>
      <c r="P908" t="e">
        <f>-ต้องการเจลล้างมือและน้ำยาฆ่าเชื้อ
-ต้องการอาหารจำพวก นม ข้าว ไข่
-ต้องการยารักษาโรค</f>
        <v>#NAME?</v>
      </c>
      <c r="Q908" t="s">
        <v>466</v>
      </c>
    </row>
    <row r="909" spans="11:17">
      <c r="K909" t="s">
        <v>51</v>
      </c>
      <c r="L909" t="s">
        <v>464</v>
      </c>
      <c r="M909" t="s">
        <v>465</v>
      </c>
      <c r="N909" t="s">
        <v>77</v>
      </c>
      <c r="O909" t="s">
        <v>70</v>
      </c>
      <c r="P909" t="s">
        <v>71</v>
      </c>
      <c r="Q909" t="s">
        <v>466</v>
      </c>
    </row>
    <row r="910" spans="11:17">
      <c r="K910" t="s">
        <v>51</v>
      </c>
      <c r="L910" t="s">
        <v>464</v>
      </c>
      <c r="M910" t="s">
        <v>465</v>
      </c>
      <c r="N910" t="s">
        <v>77</v>
      </c>
      <c r="O910" t="s">
        <v>72</v>
      </c>
      <c r="P910">
        <v>89</v>
      </c>
      <c r="Q910" t="s">
        <v>466</v>
      </c>
    </row>
    <row r="911" spans="11:17">
      <c r="K911" t="s">
        <v>51</v>
      </c>
      <c r="L911" t="s">
        <v>464</v>
      </c>
      <c r="M911" t="s">
        <v>465</v>
      </c>
      <c r="N911" t="s">
        <v>77</v>
      </c>
      <c r="O911" t="s">
        <v>73</v>
      </c>
      <c r="P911" t="s">
        <v>82</v>
      </c>
      <c r="Q911" t="s">
        <v>466</v>
      </c>
    </row>
    <row r="912" spans="11:17">
      <c r="K912" t="s">
        <v>51</v>
      </c>
      <c r="L912" t="s">
        <v>469</v>
      </c>
      <c r="M912" t="s">
        <v>470</v>
      </c>
      <c r="N912" t="s">
        <v>77</v>
      </c>
      <c r="O912" t="s">
        <v>14</v>
      </c>
      <c r="Q912" t="s">
        <v>471</v>
      </c>
    </row>
    <row r="913" spans="11:17">
      <c r="K913" t="s">
        <v>51</v>
      </c>
      <c r="L913" t="s">
        <v>469</v>
      </c>
      <c r="M913" t="s">
        <v>470</v>
      </c>
      <c r="N913" t="s">
        <v>77</v>
      </c>
      <c r="O913" t="s">
        <v>56</v>
      </c>
      <c r="Q913" t="s">
        <v>471</v>
      </c>
    </row>
    <row r="914" spans="11:17">
      <c r="K914" t="s">
        <v>51</v>
      </c>
      <c r="L914" t="s">
        <v>469</v>
      </c>
      <c r="M914" t="s">
        <v>470</v>
      </c>
      <c r="N914" t="s">
        <v>77</v>
      </c>
      <c r="O914" t="s">
        <v>57</v>
      </c>
      <c r="P914" t="s">
        <v>168</v>
      </c>
      <c r="Q914" t="s">
        <v>471</v>
      </c>
    </row>
    <row r="915" spans="11:17">
      <c r="K915" t="s">
        <v>51</v>
      </c>
      <c r="L915" t="s">
        <v>469</v>
      </c>
      <c r="M915" t="s">
        <v>470</v>
      </c>
      <c r="N915" t="s">
        <v>77</v>
      </c>
      <c r="O915" t="s">
        <v>59</v>
      </c>
      <c r="P915">
        <v>3574</v>
      </c>
      <c r="Q915" t="s">
        <v>471</v>
      </c>
    </row>
    <row r="916" spans="11:17">
      <c r="K916" t="s">
        <v>51</v>
      </c>
      <c r="L916" t="s">
        <v>469</v>
      </c>
      <c r="M916" t="s">
        <v>470</v>
      </c>
      <c r="N916" t="s">
        <v>77</v>
      </c>
      <c r="O916" t="s">
        <v>60</v>
      </c>
      <c r="P916" t="s">
        <v>387</v>
      </c>
      <c r="Q916" t="s">
        <v>471</v>
      </c>
    </row>
    <row r="917" spans="11:17">
      <c r="K917" t="s">
        <v>51</v>
      </c>
      <c r="L917" t="s">
        <v>469</v>
      </c>
      <c r="M917" t="s">
        <v>470</v>
      </c>
      <c r="N917" t="s">
        <v>77</v>
      </c>
      <c r="O917" t="s">
        <v>62</v>
      </c>
      <c r="P917" t="s">
        <v>433</v>
      </c>
      <c r="Q917" t="s">
        <v>471</v>
      </c>
    </row>
    <row r="918" spans="11:17">
      <c r="K918" t="s">
        <v>51</v>
      </c>
      <c r="L918" t="s">
        <v>469</v>
      </c>
      <c r="M918" t="s">
        <v>470</v>
      </c>
      <c r="N918" t="s">
        <v>77</v>
      </c>
      <c r="O918" t="s">
        <v>64</v>
      </c>
      <c r="P918" t="s">
        <v>472</v>
      </c>
      <c r="Q918" t="s">
        <v>471</v>
      </c>
    </row>
    <row r="919" spans="11:17">
      <c r="K919" t="s">
        <v>51</v>
      </c>
      <c r="L919" t="s">
        <v>469</v>
      </c>
      <c r="M919" t="s">
        <v>470</v>
      </c>
      <c r="N919" t="s">
        <v>77</v>
      </c>
      <c r="O919" t="s">
        <v>66</v>
      </c>
      <c r="P919" t="s">
        <v>473</v>
      </c>
      <c r="Q919" t="s">
        <v>471</v>
      </c>
    </row>
    <row r="920" spans="11:17">
      <c r="K920" t="s">
        <v>51</v>
      </c>
      <c r="L920" t="s">
        <v>469</v>
      </c>
      <c r="M920" t="s">
        <v>470</v>
      </c>
      <c r="N920" t="s">
        <v>77</v>
      </c>
      <c r="O920" t="s">
        <v>68</v>
      </c>
      <c r="P920" t="e">
        <f>-ต้องการเจลล้างมือและน้ำยาฆ่าเชื้อ
-ต้องการอาหารแห้ง</f>
        <v>#NAME?</v>
      </c>
      <c r="Q920" t="s">
        <v>471</v>
      </c>
    </row>
    <row r="921" spans="11:17">
      <c r="K921" t="s">
        <v>51</v>
      </c>
      <c r="L921" t="s">
        <v>469</v>
      </c>
      <c r="M921" t="s">
        <v>470</v>
      </c>
      <c r="N921" t="s">
        <v>77</v>
      </c>
      <c r="O921" t="s">
        <v>70</v>
      </c>
      <c r="P921" t="s">
        <v>131</v>
      </c>
      <c r="Q921" t="s">
        <v>471</v>
      </c>
    </row>
    <row r="922" spans="11:17">
      <c r="K922" t="s">
        <v>51</v>
      </c>
      <c r="L922" t="s">
        <v>469</v>
      </c>
      <c r="M922" t="s">
        <v>470</v>
      </c>
      <c r="N922" t="s">
        <v>77</v>
      </c>
      <c r="O922" t="s">
        <v>72</v>
      </c>
      <c r="P922">
        <v>205</v>
      </c>
      <c r="Q922" t="s">
        <v>471</v>
      </c>
    </row>
    <row r="923" spans="11:17">
      <c r="K923" t="s">
        <v>51</v>
      </c>
      <c r="L923" t="s">
        <v>469</v>
      </c>
      <c r="M923" t="s">
        <v>470</v>
      </c>
      <c r="N923" t="s">
        <v>77</v>
      </c>
      <c r="O923" t="s">
        <v>73</v>
      </c>
      <c r="P923" t="s">
        <v>82</v>
      </c>
      <c r="Q923" t="s">
        <v>471</v>
      </c>
    </row>
    <row r="924" spans="11:17">
      <c r="K924" t="s">
        <v>51</v>
      </c>
      <c r="L924" t="s">
        <v>474</v>
      </c>
      <c r="M924" t="s">
        <v>475</v>
      </c>
      <c r="N924" t="s">
        <v>54</v>
      </c>
      <c r="O924" t="s">
        <v>14</v>
      </c>
      <c r="Q924" t="s">
        <v>476</v>
      </c>
    </row>
    <row r="925" spans="11:17">
      <c r="K925" t="s">
        <v>51</v>
      </c>
      <c r="L925" t="s">
        <v>474</v>
      </c>
      <c r="M925" t="s">
        <v>475</v>
      </c>
      <c r="N925" t="s">
        <v>54</v>
      </c>
      <c r="O925" t="s">
        <v>56</v>
      </c>
      <c r="Q925" t="s">
        <v>476</v>
      </c>
    </row>
    <row r="926" spans="11:17">
      <c r="K926" t="s">
        <v>51</v>
      </c>
      <c r="L926" t="s">
        <v>474</v>
      </c>
      <c r="M926" t="s">
        <v>475</v>
      </c>
      <c r="N926" t="s">
        <v>54</v>
      </c>
      <c r="O926" t="s">
        <v>57</v>
      </c>
      <c r="P926" t="s">
        <v>168</v>
      </c>
      <c r="Q926" t="s">
        <v>476</v>
      </c>
    </row>
    <row r="927" spans="11:17">
      <c r="K927" t="s">
        <v>51</v>
      </c>
      <c r="L927" t="s">
        <v>474</v>
      </c>
      <c r="M927" t="s">
        <v>475</v>
      </c>
      <c r="N927" t="s">
        <v>54</v>
      </c>
      <c r="O927" t="s">
        <v>59</v>
      </c>
      <c r="P927">
        <v>4277</v>
      </c>
      <c r="Q927" t="s">
        <v>476</v>
      </c>
    </row>
    <row r="928" spans="11:17">
      <c r="K928" t="s">
        <v>51</v>
      </c>
      <c r="L928" t="s">
        <v>474</v>
      </c>
      <c r="M928" t="s">
        <v>475</v>
      </c>
      <c r="N928" t="s">
        <v>54</v>
      </c>
      <c r="O928" t="s">
        <v>60</v>
      </c>
      <c r="P928" t="s">
        <v>387</v>
      </c>
      <c r="Q928" t="s">
        <v>476</v>
      </c>
    </row>
    <row r="929" spans="11:17">
      <c r="K929" t="s">
        <v>51</v>
      </c>
      <c r="L929" t="s">
        <v>474</v>
      </c>
      <c r="M929" t="s">
        <v>475</v>
      </c>
      <c r="N929" t="s">
        <v>54</v>
      </c>
      <c r="O929" t="s">
        <v>62</v>
      </c>
      <c r="P929" t="s">
        <v>450</v>
      </c>
      <c r="Q929" t="s">
        <v>476</v>
      </c>
    </row>
    <row r="930" spans="11:17">
      <c r="K930" t="s">
        <v>51</v>
      </c>
      <c r="L930" t="s">
        <v>474</v>
      </c>
      <c r="M930" t="s">
        <v>475</v>
      </c>
      <c r="N930" t="s">
        <v>54</v>
      </c>
      <c r="O930" t="s">
        <v>64</v>
      </c>
      <c r="P930" t="s">
        <v>477</v>
      </c>
      <c r="Q930" t="s">
        <v>476</v>
      </c>
    </row>
    <row r="931" spans="11:17">
      <c r="K931" t="s">
        <v>51</v>
      </c>
      <c r="L931" t="s">
        <v>474</v>
      </c>
      <c r="M931" t="s">
        <v>475</v>
      </c>
      <c r="N931" t="s">
        <v>54</v>
      </c>
      <c r="O931" t="s">
        <v>66</v>
      </c>
      <c r="P931" t="s">
        <v>478</v>
      </c>
      <c r="Q931" t="s">
        <v>476</v>
      </c>
    </row>
    <row r="932" spans="11:17">
      <c r="K932" t="s">
        <v>51</v>
      </c>
      <c r="L932" t="s">
        <v>474</v>
      </c>
      <c r="M932" t="s">
        <v>475</v>
      </c>
      <c r="N932" t="s">
        <v>54</v>
      </c>
      <c r="O932" t="s">
        <v>68</v>
      </c>
      <c r="P932" t="e">
        <f>-ต้องการเจลล้างมือและน้ำยาฆ่าเชื้อ
-ต้องการอาหารแห้ง</f>
        <v>#NAME?</v>
      </c>
      <c r="Q932" t="s">
        <v>476</v>
      </c>
    </row>
    <row r="933" spans="11:17">
      <c r="K933" t="s">
        <v>51</v>
      </c>
      <c r="L933" t="s">
        <v>474</v>
      </c>
      <c r="M933" t="s">
        <v>475</v>
      </c>
      <c r="N933" t="s">
        <v>54</v>
      </c>
      <c r="O933" t="s">
        <v>70</v>
      </c>
      <c r="P933" t="s">
        <v>131</v>
      </c>
      <c r="Q933" t="s">
        <v>476</v>
      </c>
    </row>
    <row r="934" spans="11:17">
      <c r="K934" t="s">
        <v>51</v>
      </c>
      <c r="L934" t="s">
        <v>474</v>
      </c>
      <c r="M934" t="s">
        <v>475</v>
      </c>
      <c r="N934" t="s">
        <v>54</v>
      </c>
      <c r="O934" t="s">
        <v>72</v>
      </c>
      <c r="P934">
        <v>142</v>
      </c>
      <c r="Q934" t="s">
        <v>476</v>
      </c>
    </row>
    <row r="935" spans="11:17">
      <c r="K935" t="s">
        <v>51</v>
      </c>
      <c r="L935" t="s">
        <v>474</v>
      </c>
      <c r="M935" t="s">
        <v>475</v>
      </c>
      <c r="N935" t="s">
        <v>54</v>
      </c>
      <c r="O935" t="s">
        <v>73</v>
      </c>
      <c r="P935" t="s">
        <v>74</v>
      </c>
      <c r="Q935" t="s">
        <v>476</v>
      </c>
    </row>
    <row r="936" spans="11:17">
      <c r="K936" t="s">
        <v>51</v>
      </c>
      <c r="L936" t="s">
        <v>479</v>
      </c>
      <c r="M936" t="s">
        <v>480</v>
      </c>
      <c r="N936" t="s">
        <v>54</v>
      </c>
      <c r="O936" t="s">
        <v>14</v>
      </c>
      <c r="Q936" t="s">
        <v>481</v>
      </c>
    </row>
    <row r="937" spans="11:17">
      <c r="K937" t="s">
        <v>51</v>
      </c>
      <c r="L937" t="s">
        <v>479</v>
      </c>
      <c r="M937" t="s">
        <v>480</v>
      </c>
      <c r="N937" t="s">
        <v>54</v>
      </c>
      <c r="O937" t="s">
        <v>56</v>
      </c>
      <c r="Q937" t="s">
        <v>481</v>
      </c>
    </row>
    <row r="938" spans="11:17">
      <c r="K938" t="s">
        <v>51</v>
      </c>
      <c r="L938" t="s">
        <v>479</v>
      </c>
      <c r="M938" t="s">
        <v>480</v>
      </c>
      <c r="N938" t="s">
        <v>54</v>
      </c>
      <c r="O938" t="s">
        <v>57</v>
      </c>
      <c r="P938" t="s">
        <v>168</v>
      </c>
      <c r="Q938" t="s">
        <v>481</v>
      </c>
    </row>
    <row r="939" spans="11:17">
      <c r="K939" t="s">
        <v>51</v>
      </c>
      <c r="L939" t="s">
        <v>479</v>
      </c>
      <c r="M939" t="s">
        <v>480</v>
      </c>
      <c r="N939" t="s">
        <v>54</v>
      </c>
      <c r="O939" t="s">
        <v>59</v>
      </c>
      <c r="P939">
        <v>4798</v>
      </c>
      <c r="Q939" t="s">
        <v>481</v>
      </c>
    </row>
    <row r="940" spans="11:17">
      <c r="K940" t="s">
        <v>51</v>
      </c>
      <c r="L940" t="s">
        <v>479</v>
      </c>
      <c r="M940" t="s">
        <v>480</v>
      </c>
      <c r="N940" t="s">
        <v>54</v>
      </c>
      <c r="O940" t="s">
        <v>60</v>
      </c>
      <c r="P940" t="s">
        <v>387</v>
      </c>
      <c r="Q940" t="s">
        <v>481</v>
      </c>
    </row>
    <row r="941" spans="11:17">
      <c r="K941" t="s">
        <v>51</v>
      </c>
      <c r="L941" t="s">
        <v>479</v>
      </c>
      <c r="M941" t="s">
        <v>480</v>
      </c>
      <c r="N941" t="s">
        <v>54</v>
      </c>
      <c r="O941" t="s">
        <v>62</v>
      </c>
      <c r="P941" t="s">
        <v>482</v>
      </c>
      <c r="Q941" t="s">
        <v>481</v>
      </c>
    </row>
    <row r="942" spans="11:17">
      <c r="K942" t="s">
        <v>51</v>
      </c>
      <c r="L942" t="s">
        <v>479</v>
      </c>
      <c r="M942" t="s">
        <v>480</v>
      </c>
      <c r="N942" t="s">
        <v>54</v>
      </c>
      <c r="O942" t="s">
        <v>64</v>
      </c>
      <c r="P942" t="s">
        <v>483</v>
      </c>
      <c r="Q942" t="s">
        <v>481</v>
      </c>
    </row>
    <row r="943" spans="11:17">
      <c r="K943" t="s">
        <v>51</v>
      </c>
      <c r="L943" t="s">
        <v>479</v>
      </c>
      <c r="M943" t="s">
        <v>480</v>
      </c>
      <c r="N943" t="s">
        <v>54</v>
      </c>
      <c r="O943" t="s">
        <v>66</v>
      </c>
      <c r="P943" t="s">
        <v>484</v>
      </c>
      <c r="Q943" t="s">
        <v>481</v>
      </c>
    </row>
    <row r="944" spans="11:17">
      <c r="K944" t="s">
        <v>51</v>
      </c>
      <c r="L944" t="s">
        <v>479</v>
      </c>
      <c r="M944" t="s">
        <v>480</v>
      </c>
      <c r="N944" t="s">
        <v>54</v>
      </c>
      <c r="O944" t="s">
        <v>68</v>
      </c>
      <c r="P944" t="e">
        <f>-ต้องการเจลล้างมือและน้ำยาฆ่าเชื้อ
-ต้องการอาหารจำพวก นม ข้าวสาร ไข่</f>
        <v>#NAME?</v>
      </c>
      <c r="Q944" t="s">
        <v>481</v>
      </c>
    </row>
    <row r="945" spans="11:17">
      <c r="K945" t="s">
        <v>51</v>
      </c>
      <c r="L945" t="s">
        <v>479</v>
      </c>
      <c r="M945" t="s">
        <v>480</v>
      </c>
      <c r="N945" t="s">
        <v>54</v>
      </c>
      <c r="O945" t="s">
        <v>70</v>
      </c>
      <c r="P945" t="s">
        <v>131</v>
      </c>
      <c r="Q945" t="s">
        <v>481</v>
      </c>
    </row>
    <row r="946" spans="11:17">
      <c r="K946" t="s">
        <v>51</v>
      </c>
      <c r="L946" t="s">
        <v>479</v>
      </c>
      <c r="M946" t="s">
        <v>480</v>
      </c>
      <c r="N946" t="s">
        <v>54</v>
      </c>
      <c r="O946" t="s">
        <v>72</v>
      </c>
      <c r="P946">
        <v>240</v>
      </c>
      <c r="Q946" t="s">
        <v>481</v>
      </c>
    </row>
    <row r="947" spans="11:17">
      <c r="K947" t="s">
        <v>51</v>
      </c>
      <c r="L947" t="s">
        <v>479</v>
      </c>
      <c r="M947" t="s">
        <v>480</v>
      </c>
      <c r="N947" t="s">
        <v>54</v>
      </c>
      <c r="O947" t="s">
        <v>73</v>
      </c>
      <c r="P947" t="s">
        <v>74</v>
      </c>
      <c r="Q947" t="s">
        <v>481</v>
      </c>
    </row>
    <row r="948" spans="11:17">
      <c r="K948" t="s">
        <v>51</v>
      </c>
      <c r="L948" t="s">
        <v>485</v>
      </c>
      <c r="M948" t="s">
        <v>486</v>
      </c>
      <c r="N948" t="s">
        <v>54</v>
      </c>
      <c r="O948" t="s">
        <v>14</v>
      </c>
      <c r="Q948" t="s">
        <v>487</v>
      </c>
    </row>
    <row r="949" spans="11:17">
      <c r="K949" t="s">
        <v>51</v>
      </c>
      <c r="L949" t="s">
        <v>485</v>
      </c>
      <c r="M949" t="s">
        <v>486</v>
      </c>
      <c r="N949" t="s">
        <v>54</v>
      </c>
      <c r="O949" t="s">
        <v>56</v>
      </c>
      <c r="Q949" t="s">
        <v>487</v>
      </c>
    </row>
    <row r="950" spans="11:17">
      <c r="K950" t="s">
        <v>51</v>
      </c>
      <c r="L950" t="s">
        <v>485</v>
      </c>
      <c r="M950" t="s">
        <v>486</v>
      </c>
      <c r="N950" t="s">
        <v>54</v>
      </c>
      <c r="O950" t="s">
        <v>57</v>
      </c>
      <c r="P950" t="s">
        <v>168</v>
      </c>
      <c r="Q950" t="s">
        <v>487</v>
      </c>
    </row>
    <row r="951" spans="11:17">
      <c r="K951" t="s">
        <v>51</v>
      </c>
      <c r="L951" t="s">
        <v>485</v>
      </c>
      <c r="M951" t="s">
        <v>486</v>
      </c>
      <c r="N951" t="s">
        <v>54</v>
      </c>
      <c r="O951" t="s">
        <v>59</v>
      </c>
      <c r="P951">
        <v>4119</v>
      </c>
      <c r="Q951" t="s">
        <v>487</v>
      </c>
    </row>
    <row r="952" spans="11:17">
      <c r="K952" t="s">
        <v>51</v>
      </c>
      <c r="L952" t="s">
        <v>485</v>
      </c>
      <c r="M952" t="s">
        <v>486</v>
      </c>
      <c r="N952" t="s">
        <v>54</v>
      </c>
      <c r="O952" t="s">
        <v>60</v>
      </c>
      <c r="P952" t="s">
        <v>488</v>
      </c>
      <c r="Q952" t="s">
        <v>487</v>
      </c>
    </row>
    <row r="953" spans="11:17">
      <c r="K953" t="s">
        <v>51</v>
      </c>
      <c r="L953" t="s">
        <v>485</v>
      </c>
      <c r="M953" t="s">
        <v>486</v>
      </c>
      <c r="N953" t="s">
        <v>54</v>
      </c>
      <c r="O953" t="s">
        <v>62</v>
      </c>
      <c r="P953" t="s">
        <v>489</v>
      </c>
      <c r="Q953" t="s">
        <v>487</v>
      </c>
    </row>
    <row r="954" spans="11:17">
      <c r="K954" t="s">
        <v>51</v>
      </c>
      <c r="L954" t="s">
        <v>485</v>
      </c>
      <c r="M954" t="s">
        <v>486</v>
      </c>
      <c r="N954" t="s">
        <v>54</v>
      </c>
      <c r="O954" t="s">
        <v>64</v>
      </c>
      <c r="P954" t="s">
        <v>490</v>
      </c>
      <c r="Q954" t="s">
        <v>487</v>
      </c>
    </row>
    <row r="955" spans="11:17">
      <c r="K955" t="s">
        <v>51</v>
      </c>
      <c r="L955" t="s">
        <v>485</v>
      </c>
      <c r="M955" t="s">
        <v>486</v>
      </c>
      <c r="N955" t="s">
        <v>54</v>
      </c>
      <c r="O955" t="s">
        <v>66</v>
      </c>
      <c r="P955" t="s">
        <v>491</v>
      </c>
      <c r="Q955" t="s">
        <v>487</v>
      </c>
    </row>
    <row r="956" spans="11:17">
      <c r="K956" t="s">
        <v>51</v>
      </c>
      <c r="L956" t="s">
        <v>485</v>
      </c>
      <c r="M956" t="s">
        <v>486</v>
      </c>
      <c r="N956" t="s">
        <v>54</v>
      </c>
      <c r="O956" t="s">
        <v>68</v>
      </c>
      <c r="P956" t="e">
        <f>-ต้องการเจลล้างมือ หน้ากากอนามัย และน้ำยาฆ่าเชื้อ
-ต้องการอาหารแห้ง</f>
        <v>#NAME?</v>
      </c>
      <c r="Q956" t="s">
        <v>487</v>
      </c>
    </row>
    <row r="957" spans="11:17">
      <c r="K957" t="s">
        <v>51</v>
      </c>
      <c r="L957" t="s">
        <v>485</v>
      </c>
      <c r="M957" t="s">
        <v>486</v>
      </c>
      <c r="N957" t="s">
        <v>54</v>
      </c>
      <c r="O957" t="s">
        <v>70</v>
      </c>
      <c r="P957" t="s">
        <v>71</v>
      </c>
      <c r="Q957" t="s">
        <v>487</v>
      </c>
    </row>
    <row r="958" spans="11:17">
      <c r="K958" t="s">
        <v>51</v>
      </c>
      <c r="L958" t="s">
        <v>485</v>
      </c>
      <c r="M958" t="s">
        <v>486</v>
      </c>
      <c r="N958" t="s">
        <v>54</v>
      </c>
      <c r="O958" t="s">
        <v>72</v>
      </c>
      <c r="P958">
        <v>137</v>
      </c>
      <c r="Q958" t="s">
        <v>487</v>
      </c>
    </row>
    <row r="959" spans="11:17">
      <c r="K959" t="s">
        <v>51</v>
      </c>
      <c r="L959" t="s">
        <v>485</v>
      </c>
      <c r="M959" t="s">
        <v>486</v>
      </c>
      <c r="N959" t="s">
        <v>54</v>
      </c>
      <c r="O959" t="s">
        <v>73</v>
      </c>
      <c r="P959" t="s">
        <v>74</v>
      </c>
      <c r="Q959" t="s">
        <v>487</v>
      </c>
    </row>
    <row r="960" spans="11:17">
      <c r="K960" t="s">
        <v>51</v>
      </c>
      <c r="L960" t="s">
        <v>492</v>
      </c>
      <c r="M960" t="s">
        <v>493</v>
      </c>
      <c r="N960" t="s">
        <v>54</v>
      </c>
      <c r="O960" t="s">
        <v>14</v>
      </c>
      <c r="Q960" t="s">
        <v>494</v>
      </c>
    </row>
    <row r="961" spans="11:17">
      <c r="K961" t="s">
        <v>51</v>
      </c>
      <c r="L961" t="s">
        <v>492</v>
      </c>
      <c r="M961" t="s">
        <v>493</v>
      </c>
      <c r="N961" t="s">
        <v>54</v>
      </c>
      <c r="O961" t="s">
        <v>56</v>
      </c>
      <c r="Q961" t="s">
        <v>494</v>
      </c>
    </row>
    <row r="962" spans="11:17">
      <c r="K962" t="s">
        <v>51</v>
      </c>
      <c r="L962" t="s">
        <v>492</v>
      </c>
      <c r="M962" t="s">
        <v>493</v>
      </c>
      <c r="N962" t="s">
        <v>54</v>
      </c>
      <c r="O962" t="s">
        <v>57</v>
      </c>
      <c r="P962" t="s">
        <v>168</v>
      </c>
      <c r="Q962" t="s">
        <v>494</v>
      </c>
    </row>
    <row r="963" spans="11:17">
      <c r="K963" t="s">
        <v>51</v>
      </c>
      <c r="L963" t="s">
        <v>492</v>
      </c>
      <c r="M963" t="s">
        <v>493</v>
      </c>
      <c r="N963" t="s">
        <v>54</v>
      </c>
      <c r="O963" t="s">
        <v>59</v>
      </c>
      <c r="P963">
        <v>5244</v>
      </c>
      <c r="Q963" t="s">
        <v>494</v>
      </c>
    </row>
    <row r="964" spans="11:17">
      <c r="K964" t="s">
        <v>51</v>
      </c>
      <c r="L964" t="s">
        <v>492</v>
      </c>
      <c r="M964" t="s">
        <v>493</v>
      </c>
      <c r="N964" t="s">
        <v>54</v>
      </c>
      <c r="O964" t="s">
        <v>60</v>
      </c>
      <c r="P964" t="s">
        <v>488</v>
      </c>
      <c r="Q964" t="s">
        <v>494</v>
      </c>
    </row>
    <row r="965" spans="11:17">
      <c r="K965" t="s">
        <v>51</v>
      </c>
      <c r="L965" t="s">
        <v>492</v>
      </c>
      <c r="M965" t="s">
        <v>493</v>
      </c>
      <c r="N965" t="s">
        <v>54</v>
      </c>
      <c r="O965" t="s">
        <v>62</v>
      </c>
      <c r="P965" t="s">
        <v>489</v>
      </c>
      <c r="Q965" t="s">
        <v>494</v>
      </c>
    </row>
    <row r="966" spans="11:17">
      <c r="K966" t="s">
        <v>51</v>
      </c>
      <c r="L966" t="s">
        <v>492</v>
      </c>
      <c r="M966" t="s">
        <v>493</v>
      </c>
      <c r="N966" t="s">
        <v>54</v>
      </c>
      <c r="O966" t="s">
        <v>64</v>
      </c>
      <c r="P966" t="s">
        <v>495</v>
      </c>
      <c r="Q966" t="s">
        <v>494</v>
      </c>
    </row>
    <row r="967" spans="11:17">
      <c r="K967" t="s">
        <v>51</v>
      </c>
      <c r="L967" t="s">
        <v>492</v>
      </c>
      <c r="M967" t="s">
        <v>493</v>
      </c>
      <c r="N967" t="s">
        <v>54</v>
      </c>
      <c r="O967" t="s">
        <v>66</v>
      </c>
      <c r="P967" t="s">
        <v>496</v>
      </c>
      <c r="Q967" t="s">
        <v>494</v>
      </c>
    </row>
    <row r="968" spans="11:17">
      <c r="K968" t="s">
        <v>51</v>
      </c>
      <c r="L968" t="s">
        <v>492</v>
      </c>
      <c r="M968" t="s">
        <v>493</v>
      </c>
      <c r="N968" t="s">
        <v>54</v>
      </c>
      <c r="O968" t="s">
        <v>68</v>
      </c>
      <c r="P968" t="e">
        <f>-ต้องการเจลล้างมือและน้ำยาฆ่าเชื้อ
-ต้องการอาหารจำพวก ไข่ ข้าวสาร นม</f>
        <v>#NAME?</v>
      </c>
      <c r="Q968" t="s">
        <v>494</v>
      </c>
    </row>
    <row r="969" spans="11:17">
      <c r="K969" t="s">
        <v>51</v>
      </c>
      <c r="L969" t="s">
        <v>492</v>
      </c>
      <c r="M969" t="s">
        <v>493</v>
      </c>
      <c r="N969" t="s">
        <v>54</v>
      </c>
      <c r="O969" t="s">
        <v>70</v>
      </c>
      <c r="P969" t="s">
        <v>71</v>
      </c>
      <c r="Q969" t="s">
        <v>494</v>
      </c>
    </row>
    <row r="970" spans="11:17">
      <c r="K970" t="s">
        <v>51</v>
      </c>
      <c r="L970" t="s">
        <v>492</v>
      </c>
      <c r="M970" t="s">
        <v>493</v>
      </c>
      <c r="N970" t="s">
        <v>54</v>
      </c>
      <c r="O970" t="s">
        <v>72</v>
      </c>
      <c r="P970">
        <v>51</v>
      </c>
      <c r="Q970" t="s">
        <v>494</v>
      </c>
    </row>
    <row r="971" spans="11:17">
      <c r="K971" t="s">
        <v>51</v>
      </c>
      <c r="L971" t="s">
        <v>492</v>
      </c>
      <c r="M971" t="s">
        <v>493</v>
      </c>
      <c r="N971" t="s">
        <v>54</v>
      </c>
      <c r="O971" t="s">
        <v>73</v>
      </c>
      <c r="P971" t="s">
        <v>74</v>
      </c>
      <c r="Q971" t="s">
        <v>494</v>
      </c>
    </row>
    <row r="972" spans="11:17">
      <c r="K972" t="s">
        <v>51</v>
      </c>
      <c r="L972" t="s">
        <v>497</v>
      </c>
      <c r="M972" t="s">
        <v>498</v>
      </c>
      <c r="N972" t="s">
        <v>54</v>
      </c>
      <c r="O972" t="s">
        <v>14</v>
      </c>
      <c r="Q972" t="s">
        <v>499</v>
      </c>
    </row>
    <row r="973" spans="11:17">
      <c r="K973" t="s">
        <v>51</v>
      </c>
      <c r="L973" t="s">
        <v>497</v>
      </c>
      <c r="M973" t="s">
        <v>498</v>
      </c>
      <c r="N973" t="s">
        <v>54</v>
      </c>
      <c r="O973" t="s">
        <v>56</v>
      </c>
      <c r="Q973" t="s">
        <v>499</v>
      </c>
    </row>
    <row r="974" spans="11:17">
      <c r="K974" t="s">
        <v>51</v>
      </c>
      <c r="L974" t="s">
        <v>497</v>
      </c>
      <c r="M974" t="s">
        <v>498</v>
      </c>
      <c r="N974" t="s">
        <v>54</v>
      </c>
      <c r="O974" t="s">
        <v>57</v>
      </c>
      <c r="P974" t="s">
        <v>168</v>
      </c>
      <c r="Q974" t="s">
        <v>499</v>
      </c>
    </row>
    <row r="975" spans="11:17">
      <c r="K975" t="s">
        <v>51</v>
      </c>
      <c r="L975" t="s">
        <v>497</v>
      </c>
      <c r="M975" t="s">
        <v>498</v>
      </c>
      <c r="N975" t="s">
        <v>54</v>
      </c>
      <c r="O975" t="s">
        <v>59</v>
      </c>
      <c r="P975">
        <v>5540</v>
      </c>
      <c r="Q975" t="s">
        <v>499</v>
      </c>
    </row>
    <row r="976" spans="11:17">
      <c r="K976" t="s">
        <v>51</v>
      </c>
      <c r="L976" t="s">
        <v>497</v>
      </c>
      <c r="M976" t="s">
        <v>498</v>
      </c>
      <c r="N976" t="s">
        <v>54</v>
      </c>
      <c r="O976" t="s">
        <v>60</v>
      </c>
      <c r="P976" t="s">
        <v>488</v>
      </c>
      <c r="Q976" t="s">
        <v>499</v>
      </c>
    </row>
    <row r="977" spans="11:17">
      <c r="K977" t="s">
        <v>51</v>
      </c>
      <c r="L977" t="s">
        <v>497</v>
      </c>
      <c r="M977" t="s">
        <v>498</v>
      </c>
      <c r="N977" t="s">
        <v>54</v>
      </c>
      <c r="O977" t="s">
        <v>62</v>
      </c>
      <c r="P977" t="s">
        <v>489</v>
      </c>
      <c r="Q977" t="s">
        <v>499</v>
      </c>
    </row>
    <row r="978" spans="11:17">
      <c r="K978" t="s">
        <v>51</v>
      </c>
      <c r="L978" t="s">
        <v>497</v>
      </c>
      <c r="M978" t="s">
        <v>498</v>
      </c>
      <c r="N978" t="s">
        <v>54</v>
      </c>
      <c r="O978" t="s">
        <v>64</v>
      </c>
      <c r="P978" t="s">
        <v>500</v>
      </c>
      <c r="Q978" t="s">
        <v>499</v>
      </c>
    </row>
    <row r="979" spans="11:17">
      <c r="K979" t="s">
        <v>51</v>
      </c>
      <c r="L979" t="s">
        <v>497</v>
      </c>
      <c r="M979" t="s">
        <v>498</v>
      </c>
      <c r="N979" t="s">
        <v>54</v>
      </c>
      <c r="O979" t="s">
        <v>66</v>
      </c>
      <c r="P979" t="s">
        <v>501</v>
      </c>
      <c r="Q979" t="s">
        <v>499</v>
      </c>
    </row>
    <row r="980" spans="11:17">
      <c r="K980" t="s">
        <v>51</v>
      </c>
      <c r="L980" t="s">
        <v>497</v>
      </c>
      <c r="M980" t="s">
        <v>498</v>
      </c>
      <c r="N980" t="s">
        <v>54</v>
      </c>
      <c r="O980" t="s">
        <v>68</v>
      </c>
      <c r="P980" t="e">
        <f>-ต้องการเจลล้างมือและน้ำยาฆ่าเชื้อ
-ต้องการอาหารแห้ง</f>
        <v>#NAME?</v>
      </c>
      <c r="Q980" t="s">
        <v>499</v>
      </c>
    </row>
    <row r="981" spans="11:17">
      <c r="K981" t="s">
        <v>51</v>
      </c>
      <c r="L981" t="s">
        <v>497</v>
      </c>
      <c r="M981" t="s">
        <v>498</v>
      </c>
      <c r="N981" t="s">
        <v>54</v>
      </c>
      <c r="O981" t="s">
        <v>70</v>
      </c>
      <c r="P981" t="s">
        <v>71</v>
      </c>
      <c r="Q981" t="s">
        <v>499</v>
      </c>
    </row>
    <row r="982" spans="11:17">
      <c r="K982" t="s">
        <v>51</v>
      </c>
      <c r="L982" t="s">
        <v>497</v>
      </c>
      <c r="M982" t="s">
        <v>498</v>
      </c>
      <c r="N982" t="s">
        <v>54</v>
      </c>
      <c r="O982" t="s">
        <v>72</v>
      </c>
      <c r="P982">
        <v>233</v>
      </c>
      <c r="Q982" t="s">
        <v>499</v>
      </c>
    </row>
    <row r="983" spans="11:17">
      <c r="K983" t="s">
        <v>51</v>
      </c>
      <c r="L983" t="s">
        <v>497</v>
      </c>
      <c r="M983" t="s">
        <v>498</v>
      </c>
      <c r="N983" t="s">
        <v>54</v>
      </c>
      <c r="O983" t="s">
        <v>73</v>
      </c>
      <c r="P983" t="s">
        <v>74</v>
      </c>
      <c r="Q983" t="s">
        <v>499</v>
      </c>
    </row>
    <row r="984" spans="11:17">
      <c r="K984" t="s">
        <v>51</v>
      </c>
      <c r="L984" t="s">
        <v>502</v>
      </c>
      <c r="M984" t="s">
        <v>503</v>
      </c>
      <c r="N984" t="s">
        <v>54</v>
      </c>
      <c r="O984" t="s">
        <v>14</v>
      </c>
      <c r="Q984" t="s">
        <v>504</v>
      </c>
    </row>
    <row r="985" spans="11:17">
      <c r="K985" t="s">
        <v>51</v>
      </c>
      <c r="L985" t="s">
        <v>502</v>
      </c>
      <c r="M985" t="s">
        <v>503</v>
      </c>
      <c r="N985" t="s">
        <v>54</v>
      </c>
      <c r="O985" t="s">
        <v>56</v>
      </c>
      <c r="Q985" t="s">
        <v>504</v>
      </c>
    </row>
    <row r="986" spans="11:17">
      <c r="K986" t="s">
        <v>51</v>
      </c>
      <c r="L986" t="s">
        <v>502</v>
      </c>
      <c r="M986" t="s">
        <v>503</v>
      </c>
      <c r="N986" t="s">
        <v>54</v>
      </c>
      <c r="O986" t="s">
        <v>57</v>
      </c>
      <c r="P986" t="s">
        <v>168</v>
      </c>
      <c r="Q986" t="s">
        <v>504</v>
      </c>
    </row>
    <row r="987" spans="11:17">
      <c r="K987" t="s">
        <v>51</v>
      </c>
      <c r="L987" t="s">
        <v>502</v>
      </c>
      <c r="M987" t="s">
        <v>503</v>
      </c>
      <c r="N987" t="s">
        <v>54</v>
      </c>
      <c r="O987" t="s">
        <v>59</v>
      </c>
      <c r="P987">
        <v>4821</v>
      </c>
      <c r="Q987" t="s">
        <v>504</v>
      </c>
    </row>
    <row r="988" spans="11:17">
      <c r="K988" t="s">
        <v>51</v>
      </c>
      <c r="L988" t="s">
        <v>502</v>
      </c>
      <c r="M988" t="s">
        <v>503</v>
      </c>
      <c r="N988" t="s">
        <v>54</v>
      </c>
      <c r="O988" t="s">
        <v>60</v>
      </c>
      <c r="P988" t="s">
        <v>488</v>
      </c>
      <c r="Q988" t="s">
        <v>504</v>
      </c>
    </row>
    <row r="989" spans="11:17">
      <c r="K989" t="s">
        <v>51</v>
      </c>
      <c r="L989" t="s">
        <v>502</v>
      </c>
      <c r="M989" t="s">
        <v>503</v>
      </c>
      <c r="N989" t="s">
        <v>54</v>
      </c>
      <c r="O989" t="s">
        <v>62</v>
      </c>
      <c r="P989" t="s">
        <v>489</v>
      </c>
      <c r="Q989" t="s">
        <v>504</v>
      </c>
    </row>
    <row r="990" spans="11:17">
      <c r="K990" t="s">
        <v>51</v>
      </c>
      <c r="L990" t="s">
        <v>502</v>
      </c>
      <c r="M990" t="s">
        <v>503</v>
      </c>
      <c r="N990" t="s">
        <v>54</v>
      </c>
      <c r="O990" t="s">
        <v>64</v>
      </c>
      <c r="P990" t="s">
        <v>505</v>
      </c>
      <c r="Q990" t="s">
        <v>504</v>
      </c>
    </row>
    <row r="991" spans="11:17">
      <c r="K991" t="s">
        <v>51</v>
      </c>
      <c r="L991" t="s">
        <v>502</v>
      </c>
      <c r="M991" t="s">
        <v>503</v>
      </c>
      <c r="N991" t="s">
        <v>54</v>
      </c>
      <c r="O991" t="s">
        <v>66</v>
      </c>
      <c r="P991" t="s">
        <v>506</v>
      </c>
      <c r="Q991" t="s">
        <v>504</v>
      </c>
    </row>
    <row r="992" spans="11:17">
      <c r="K992" t="s">
        <v>51</v>
      </c>
      <c r="L992" t="s">
        <v>502</v>
      </c>
      <c r="M992" t="s">
        <v>503</v>
      </c>
      <c r="N992" t="s">
        <v>54</v>
      </c>
      <c r="O992" t="s">
        <v>68</v>
      </c>
      <c r="P992" t="e">
        <f>-ต้องการเจลล้างมือและน้ำยาฆ่าเชื้อ
-ต้องการอาหารแห้ง</f>
        <v>#NAME?</v>
      </c>
      <c r="Q992" t="s">
        <v>504</v>
      </c>
    </row>
    <row r="993" spans="11:17">
      <c r="K993" t="s">
        <v>51</v>
      </c>
      <c r="L993" t="s">
        <v>502</v>
      </c>
      <c r="M993" t="s">
        <v>503</v>
      </c>
      <c r="N993" t="s">
        <v>54</v>
      </c>
      <c r="O993" t="s">
        <v>70</v>
      </c>
      <c r="P993" t="s">
        <v>71</v>
      </c>
      <c r="Q993" t="s">
        <v>504</v>
      </c>
    </row>
    <row r="994" spans="11:17">
      <c r="K994" t="s">
        <v>51</v>
      </c>
      <c r="L994" t="s">
        <v>502</v>
      </c>
      <c r="M994" t="s">
        <v>503</v>
      </c>
      <c r="N994" t="s">
        <v>54</v>
      </c>
      <c r="O994" t="s">
        <v>72</v>
      </c>
      <c r="P994">
        <v>337</v>
      </c>
      <c r="Q994" t="s">
        <v>504</v>
      </c>
    </row>
    <row r="995" spans="11:17">
      <c r="K995" t="s">
        <v>51</v>
      </c>
      <c r="L995" t="s">
        <v>502</v>
      </c>
      <c r="M995" t="s">
        <v>503</v>
      </c>
      <c r="N995" t="s">
        <v>54</v>
      </c>
      <c r="O995" t="s">
        <v>73</v>
      </c>
      <c r="P995" t="s">
        <v>74</v>
      </c>
      <c r="Q995" t="s">
        <v>504</v>
      </c>
    </row>
    <row r="996" spans="11:17">
      <c r="K996" t="s">
        <v>51</v>
      </c>
      <c r="L996" t="s">
        <v>507</v>
      </c>
      <c r="M996" t="s">
        <v>508</v>
      </c>
      <c r="N996" t="s">
        <v>54</v>
      </c>
      <c r="O996" t="s">
        <v>14</v>
      </c>
      <c r="Q996" t="s">
        <v>509</v>
      </c>
    </row>
    <row r="997" spans="11:17">
      <c r="K997" t="s">
        <v>51</v>
      </c>
      <c r="L997" t="s">
        <v>507</v>
      </c>
      <c r="M997" t="s">
        <v>508</v>
      </c>
      <c r="N997" t="s">
        <v>54</v>
      </c>
      <c r="O997" t="s">
        <v>56</v>
      </c>
      <c r="Q997" t="s">
        <v>509</v>
      </c>
    </row>
    <row r="998" spans="11:17">
      <c r="K998" t="s">
        <v>51</v>
      </c>
      <c r="L998" t="s">
        <v>507</v>
      </c>
      <c r="M998" t="s">
        <v>508</v>
      </c>
      <c r="N998" t="s">
        <v>54</v>
      </c>
      <c r="O998" t="s">
        <v>57</v>
      </c>
      <c r="P998" t="s">
        <v>168</v>
      </c>
      <c r="Q998" t="s">
        <v>509</v>
      </c>
    </row>
    <row r="999" spans="11:17">
      <c r="K999" t="s">
        <v>51</v>
      </c>
      <c r="L999" t="s">
        <v>507</v>
      </c>
      <c r="M999" t="s">
        <v>508</v>
      </c>
      <c r="N999" t="s">
        <v>54</v>
      </c>
      <c r="O999" t="s">
        <v>59</v>
      </c>
      <c r="P999">
        <v>4738</v>
      </c>
      <c r="Q999" t="s">
        <v>509</v>
      </c>
    </row>
    <row r="1000" spans="11:17">
      <c r="K1000" t="s">
        <v>51</v>
      </c>
      <c r="L1000" t="s">
        <v>507</v>
      </c>
      <c r="M1000" t="s">
        <v>508</v>
      </c>
      <c r="N1000" t="s">
        <v>54</v>
      </c>
      <c r="O1000" t="s">
        <v>60</v>
      </c>
      <c r="P1000" t="s">
        <v>488</v>
      </c>
      <c r="Q1000" t="s">
        <v>509</v>
      </c>
    </row>
    <row r="1001" spans="11:17">
      <c r="K1001" t="s">
        <v>51</v>
      </c>
      <c r="L1001" t="s">
        <v>507</v>
      </c>
      <c r="M1001" t="s">
        <v>508</v>
      </c>
      <c r="N1001" t="s">
        <v>54</v>
      </c>
      <c r="O1001" t="s">
        <v>62</v>
      </c>
      <c r="P1001" t="s">
        <v>489</v>
      </c>
      <c r="Q1001" t="s">
        <v>509</v>
      </c>
    </row>
    <row r="1002" spans="11:17">
      <c r="K1002" t="s">
        <v>51</v>
      </c>
      <c r="L1002" t="s">
        <v>507</v>
      </c>
      <c r="M1002" t="s">
        <v>508</v>
      </c>
      <c r="N1002" t="s">
        <v>54</v>
      </c>
      <c r="O1002" t="s">
        <v>64</v>
      </c>
      <c r="P1002" t="s">
        <v>510</v>
      </c>
      <c r="Q1002" t="s">
        <v>509</v>
      </c>
    </row>
    <row r="1003" spans="11:17">
      <c r="K1003" t="s">
        <v>51</v>
      </c>
      <c r="L1003" t="s">
        <v>507</v>
      </c>
      <c r="M1003" t="s">
        <v>508</v>
      </c>
      <c r="N1003" t="s">
        <v>54</v>
      </c>
      <c r="O1003" t="s">
        <v>66</v>
      </c>
      <c r="P1003" t="s">
        <v>511</v>
      </c>
      <c r="Q1003" t="s">
        <v>509</v>
      </c>
    </row>
    <row r="1004" spans="11:17">
      <c r="K1004" t="s">
        <v>51</v>
      </c>
      <c r="L1004" t="s">
        <v>507</v>
      </c>
      <c r="M1004" t="s">
        <v>508</v>
      </c>
      <c r="N1004" t="s">
        <v>54</v>
      </c>
      <c r="O1004" t="s">
        <v>68</v>
      </c>
      <c r="P1004" t="e">
        <f>-ต้องการเจลล้างมือและน้ำยาฆ่าเชื้อ
-ต้องการอาหารแห้ง</f>
        <v>#NAME?</v>
      </c>
      <c r="Q1004" t="s">
        <v>509</v>
      </c>
    </row>
    <row r="1005" spans="11:17">
      <c r="K1005" t="s">
        <v>51</v>
      </c>
      <c r="L1005" t="s">
        <v>507</v>
      </c>
      <c r="M1005" t="s">
        <v>508</v>
      </c>
      <c r="N1005" t="s">
        <v>54</v>
      </c>
      <c r="O1005" t="s">
        <v>70</v>
      </c>
      <c r="P1005" t="s">
        <v>71</v>
      </c>
      <c r="Q1005" t="s">
        <v>509</v>
      </c>
    </row>
    <row r="1006" spans="11:17">
      <c r="K1006" t="s">
        <v>51</v>
      </c>
      <c r="L1006" t="s">
        <v>507</v>
      </c>
      <c r="M1006" t="s">
        <v>508</v>
      </c>
      <c r="N1006" t="s">
        <v>54</v>
      </c>
      <c r="O1006" t="s">
        <v>72</v>
      </c>
      <c r="P1006">
        <v>141</v>
      </c>
      <c r="Q1006" t="s">
        <v>509</v>
      </c>
    </row>
    <row r="1007" spans="11:17">
      <c r="K1007" t="s">
        <v>51</v>
      </c>
      <c r="L1007" t="s">
        <v>507</v>
      </c>
      <c r="M1007" t="s">
        <v>508</v>
      </c>
      <c r="N1007" t="s">
        <v>54</v>
      </c>
      <c r="O1007" t="s">
        <v>73</v>
      </c>
      <c r="P1007" t="s">
        <v>74</v>
      </c>
      <c r="Q1007" t="s">
        <v>509</v>
      </c>
    </row>
    <row r="1008" spans="11:17">
      <c r="K1008" t="s">
        <v>51</v>
      </c>
      <c r="L1008" t="s">
        <v>512</v>
      </c>
      <c r="M1008" t="s">
        <v>513</v>
      </c>
      <c r="N1008" t="s">
        <v>54</v>
      </c>
      <c r="O1008" t="s">
        <v>14</v>
      </c>
      <c r="Q1008" t="s">
        <v>514</v>
      </c>
    </row>
    <row r="1009" spans="11:17">
      <c r="K1009" t="s">
        <v>51</v>
      </c>
      <c r="L1009" t="s">
        <v>512</v>
      </c>
      <c r="M1009" t="s">
        <v>513</v>
      </c>
      <c r="N1009" t="s">
        <v>54</v>
      </c>
      <c r="O1009" t="s">
        <v>56</v>
      </c>
      <c r="Q1009" t="s">
        <v>514</v>
      </c>
    </row>
    <row r="1010" spans="11:17">
      <c r="K1010" t="s">
        <v>51</v>
      </c>
      <c r="L1010" t="s">
        <v>512</v>
      </c>
      <c r="M1010" t="s">
        <v>513</v>
      </c>
      <c r="N1010" t="s">
        <v>54</v>
      </c>
      <c r="O1010" t="s">
        <v>57</v>
      </c>
      <c r="P1010" t="s">
        <v>168</v>
      </c>
      <c r="Q1010" t="s">
        <v>514</v>
      </c>
    </row>
    <row r="1011" spans="11:17">
      <c r="K1011" t="s">
        <v>51</v>
      </c>
      <c r="L1011" t="s">
        <v>512</v>
      </c>
      <c r="M1011" t="s">
        <v>513</v>
      </c>
      <c r="N1011" t="s">
        <v>54</v>
      </c>
      <c r="O1011" t="s">
        <v>59</v>
      </c>
      <c r="P1011">
        <v>5244</v>
      </c>
      <c r="Q1011" t="s">
        <v>514</v>
      </c>
    </row>
    <row r="1012" spans="11:17">
      <c r="K1012" t="s">
        <v>51</v>
      </c>
      <c r="L1012" t="s">
        <v>512</v>
      </c>
      <c r="M1012" t="s">
        <v>513</v>
      </c>
      <c r="N1012" t="s">
        <v>54</v>
      </c>
      <c r="O1012" t="s">
        <v>60</v>
      </c>
      <c r="P1012" t="s">
        <v>488</v>
      </c>
      <c r="Q1012" t="s">
        <v>514</v>
      </c>
    </row>
    <row r="1013" spans="11:17">
      <c r="K1013" t="s">
        <v>51</v>
      </c>
      <c r="L1013" t="s">
        <v>512</v>
      </c>
      <c r="M1013" t="s">
        <v>513</v>
      </c>
      <c r="N1013" t="s">
        <v>54</v>
      </c>
      <c r="O1013" t="s">
        <v>62</v>
      </c>
      <c r="P1013" t="s">
        <v>515</v>
      </c>
      <c r="Q1013" t="s">
        <v>514</v>
      </c>
    </row>
    <row r="1014" spans="11:17">
      <c r="K1014" t="s">
        <v>51</v>
      </c>
      <c r="L1014" t="s">
        <v>512</v>
      </c>
      <c r="M1014" t="s">
        <v>513</v>
      </c>
      <c r="N1014" t="s">
        <v>54</v>
      </c>
      <c r="O1014" t="s">
        <v>64</v>
      </c>
      <c r="P1014" t="s">
        <v>516</v>
      </c>
      <c r="Q1014" t="s">
        <v>514</v>
      </c>
    </row>
    <row r="1015" spans="11:17">
      <c r="K1015" t="s">
        <v>51</v>
      </c>
      <c r="L1015" t="s">
        <v>512</v>
      </c>
      <c r="M1015" t="s">
        <v>513</v>
      </c>
      <c r="N1015" t="s">
        <v>54</v>
      </c>
      <c r="O1015" t="s">
        <v>66</v>
      </c>
      <c r="P1015" t="s">
        <v>517</v>
      </c>
      <c r="Q1015" t="s">
        <v>514</v>
      </c>
    </row>
    <row r="1016" spans="11:17">
      <c r="K1016" t="s">
        <v>51</v>
      </c>
      <c r="L1016" t="s">
        <v>512</v>
      </c>
      <c r="M1016" t="s">
        <v>513</v>
      </c>
      <c r="N1016" t="s">
        <v>54</v>
      </c>
      <c r="O1016" t="s">
        <v>68</v>
      </c>
      <c r="P1016" t="e">
        <f>-ต้องการเจลล้างมือและน้ำยาฆ่าเชื้อ
-ต้องการอาหารแห้ง ข้าวสาร</f>
        <v>#NAME?</v>
      </c>
      <c r="Q1016" t="s">
        <v>514</v>
      </c>
    </row>
    <row r="1017" spans="11:17">
      <c r="K1017" t="s">
        <v>51</v>
      </c>
      <c r="L1017" t="s">
        <v>512</v>
      </c>
      <c r="M1017" t="s">
        <v>513</v>
      </c>
      <c r="N1017" t="s">
        <v>54</v>
      </c>
      <c r="O1017" t="s">
        <v>70</v>
      </c>
      <c r="P1017" t="s">
        <v>71</v>
      </c>
      <c r="Q1017" t="s">
        <v>514</v>
      </c>
    </row>
    <row r="1018" spans="11:17">
      <c r="K1018" t="s">
        <v>51</v>
      </c>
      <c r="L1018" t="s">
        <v>512</v>
      </c>
      <c r="M1018" t="s">
        <v>513</v>
      </c>
      <c r="N1018" t="s">
        <v>54</v>
      </c>
      <c r="O1018" t="s">
        <v>72</v>
      </c>
      <c r="P1018">
        <v>50</v>
      </c>
      <c r="Q1018" t="s">
        <v>514</v>
      </c>
    </row>
    <row r="1019" spans="11:17">
      <c r="K1019" t="s">
        <v>51</v>
      </c>
      <c r="L1019" t="s">
        <v>512</v>
      </c>
      <c r="M1019" t="s">
        <v>513</v>
      </c>
      <c r="N1019" t="s">
        <v>54</v>
      </c>
      <c r="O1019" t="s">
        <v>73</v>
      </c>
      <c r="P1019" t="s">
        <v>74</v>
      </c>
      <c r="Q1019" t="s">
        <v>514</v>
      </c>
    </row>
    <row r="1020" spans="11:17">
      <c r="K1020" t="s">
        <v>51</v>
      </c>
      <c r="L1020" t="s">
        <v>518</v>
      </c>
      <c r="M1020" t="s">
        <v>519</v>
      </c>
      <c r="N1020" t="s">
        <v>54</v>
      </c>
      <c r="O1020" t="s">
        <v>14</v>
      </c>
      <c r="Q1020" t="s">
        <v>520</v>
      </c>
    </row>
    <row r="1021" spans="11:17">
      <c r="K1021" t="s">
        <v>51</v>
      </c>
      <c r="L1021" t="s">
        <v>518</v>
      </c>
      <c r="M1021" t="s">
        <v>519</v>
      </c>
      <c r="N1021" t="s">
        <v>54</v>
      </c>
      <c r="O1021" t="s">
        <v>56</v>
      </c>
      <c r="Q1021" t="s">
        <v>520</v>
      </c>
    </row>
    <row r="1022" spans="11:17">
      <c r="K1022" t="s">
        <v>51</v>
      </c>
      <c r="L1022" t="s">
        <v>518</v>
      </c>
      <c r="M1022" t="s">
        <v>519</v>
      </c>
      <c r="N1022" t="s">
        <v>54</v>
      </c>
      <c r="O1022" t="s">
        <v>57</v>
      </c>
      <c r="P1022" t="s">
        <v>168</v>
      </c>
      <c r="Q1022" t="s">
        <v>520</v>
      </c>
    </row>
    <row r="1023" spans="11:17">
      <c r="K1023" t="s">
        <v>51</v>
      </c>
      <c r="L1023" t="s">
        <v>518</v>
      </c>
      <c r="M1023" t="s">
        <v>519</v>
      </c>
      <c r="N1023" t="s">
        <v>54</v>
      </c>
      <c r="O1023" t="s">
        <v>59</v>
      </c>
      <c r="P1023">
        <v>5110</v>
      </c>
      <c r="Q1023" t="s">
        <v>520</v>
      </c>
    </row>
    <row r="1024" spans="11:17">
      <c r="K1024" t="s">
        <v>51</v>
      </c>
      <c r="L1024" t="s">
        <v>518</v>
      </c>
      <c r="M1024" t="s">
        <v>519</v>
      </c>
      <c r="N1024" t="s">
        <v>54</v>
      </c>
      <c r="O1024" t="s">
        <v>60</v>
      </c>
      <c r="P1024" t="s">
        <v>488</v>
      </c>
      <c r="Q1024" t="s">
        <v>520</v>
      </c>
    </row>
    <row r="1025" spans="11:17">
      <c r="K1025" t="s">
        <v>51</v>
      </c>
      <c r="L1025" t="s">
        <v>518</v>
      </c>
      <c r="M1025" t="s">
        <v>519</v>
      </c>
      <c r="N1025" t="s">
        <v>54</v>
      </c>
      <c r="O1025" t="s">
        <v>62</v>
      </c>
      <c r="P1025" t="s">
        <v>515</v>
      </c>
      <c r="Q1025" t="s">
        <v>520</v>
      </c>
    </row>
    <row r="1026" spans="11:17">
      <c r="K1026" t="s">
        <v>51</v>
      </c>
      <c r="L1026" t="s">
        <v>518</v>
      </c>
      <c r="M1026" t="s">
        <v>519</v>
      </c>
      <c r="N1026" t="s">
        <v>54</v>
      </c>
      <c r="O1026" t="s">
        <v>64</v>
      </c>
      <c r="P1026" t="s">
        <v>521</v>
      </c>
      <c r="Q1026" t="s">
        <v>520</v>
      </c>
    </row>
    <row r="1027" spans="11:17">
      <c r="K1027" t="s">
        <v>51</v>
      </c>
      <c r="L1027" t="s">
        <v>518</v>
      </c>
      <c r="M1027" t="s">
        <v>519</v>
      </c>
      <c r="N1027" t="s">
        <v>54</v>
      </c>
      <c r="O1027" t="s">
        <v>66</v>
      </c>
      <c r="P1027" t="s">
        <v>522</v>
      </c>
      <c r="Q1027" t="s">
        <v>520</v>
      </c>
    </row>
    <row r="1028" spans="11:17">
      <c r="K1028" t="s">
        <v>51</v>
      </c>
      <c r="L1028" t="s">
        <v>518</v>
      </c>
      <c r="M1028" t="s">
        <v>519</v>
      </c>
      <c r="N1028" t="s">
        <v>54</v>
      </c>
      <c r="O1028" t="s">
        <v>68</v>
      </c>
      <c r="P1028" t="e">
        <f>-ต้องการเจลล้างมือและน้ำยาฆ่าเชื้อ
-ต้องการอาหารแห้ง</f>
        <v>#NAME?</v>
      </c>
      <c r="Q1028" t="s">
        <v>520</v>
      </c>
    </row>
    <row r="1029" spans="11:17">
      <c r="K1029" t="s">
        <v>51</v>
      </c>
      <c r="L1029" t="s">
        <v>518</v>
      </c>
      <c r="M1029" t="s">
        <v>519</v>
      </c>
      <c r="N1029" t="s">
        <v>54</v>
      </c>
      <c r="O1029" t="s">
        <v>70</v>
      </c>
      <c r="P1029" t="s">
        <v>71</v>
      </c>
      <c r="Q1029" t="s">
        <v>520</v>
      </c>
    </row>
    <row r="1030" spans="11:17">
      <c r="K1030" t="s">
        <v>51</v>
      </c>
      <c r="L1030" t="s">
        <v>518</v>
      </c>
      <c r="M1030" t="s">
        <v>519</v>
      </c>
      <c r="N1030" t="s">
        <v>54</v>
      </c>
      <c r="O1030" t="s">
        <v>72</v>
      </c>
      <c r="P1030">
        <v>225</v>
      </c>
      <c r="Q1030" t="s">
        <v>520</v>
      </c>
    </row>
    <row r="1031" spans="11:17">
      <c r="K1031" t="s">
        <v>51</v>
      </c>
      <c r="L1031" t="s">
        <v>518</v>
      </c>
      <c r="M1031" t="s">
        <v>519</v>
      </c>
      <c r="N1031" t="s">
        <v>54</v>
      </c>
      <c r="O1031" t="s">
        <v>73</v>
      </c>
      <c r="P1031" t="s">
        <v>74</v>
      </c>
      <c r="Q1031" t="s">
        <v>520</v>
      </c>
    </row>
    <row r="1032" spans="11:17">
      <c r="K1032" t="s">
        <v>51</v>
      </c>
      <c r="L1032" t="s">
        <v>523</v>
      </c>
      <c r="M1032" t="s">
        <v>524</v>
      </c>
      <c r="N1032" t="s">
        <v>525</v>
      </c>
      <c r="O1032" t="s">
        <v>14</v>
      </c>
      <c r="Q1032" t="s">
        <v>526</v>
      </c>
    </row>
    <row r="1033" spans="11:17">
      <c r="K1033" t="s">
        <v>51</v>
      </c>
      <c r="L1033" t="s">
        <v>523</v>
      </c>
      <c r="M1033" t="s">
        <v>524</v>
      </c>
      <c r="N1033" t="s">
        <v>525</v>
      </c>
      <c r="O1033" t="s">
        <v>56</v>
      </c>
      <c r="Q1033" t="s">
        <v>526</v>
      </c>
    </row>
    <row r="1034" spans="11:17">
      <c r="K1034" t="s">
        <v>51</v>
      </c>
      <c r="L1034" t="s">
        <v>523</v>
      </c>
      <c r="M1034" t="s">
        <v>524</v>
      </c>
      <c r="N1034" t="s">
        <v>525</v>
      </c>
      <c r="O1034" t="s">
        <v>57</v>
      </c>
      <c r="P1034" t="s">
        <v>168</v>
      </c>
      <c r="Q1034" t="s">
        <v>526</v>
      </c>
    </row>
    <row r="1035" spans="11:17">
      <c r="K1035" t="s">
        <v>51</v>
      </c>
      <c r="L1035" t="s">
        <v>523</v>
      </c>
      <c r="M1035" t="s">
        <v>524</v>
      </c>
      <c r="N1035" t="s">
        <v>525</v>
      </c>
      <c r="O1035" t="s">
        <v>59</v>
      </c>
      <c r="P1035">
        <v>6301</v>
      </c>
      <c r="Q1035" t="s">
        <v>526</v>
      </c>
    </row>
    <row r="1036" spans="11:17">
      <c r="K1036" t="s">
        <v>51</v>
      </c>
      <c r="L1036" t="s">
        <v>523</v>
      </c>
      <c r="M1036" t="s">
        <v>524</v>
      </c>
      <c r="N1036" t="s">
        <v>525</v>
      </c>
      <c r="O1036" t="s">
        <v>60</v>
      </c>
      <c r="P1036" t="s">
        <v>488</v>
      </c>
      <c r="Q1036" t="s">
        <v>526</v>
      </c>
    </row>
    <row r="1037" spans="11:17">
      <c r="K1037" t="s">
        <v>51</v>
      </c>
      <c r="L1037" t="s">
        <v>523</v>
      </c>
      <c r="M1037" t="s">
        <v>524</v>
      </c>
      <c r="N1037" t="s">
        <v>525</v>
      </c>
      <c r="O1037" t="s">
        <v>62</v>
      </c>
      <c r="P1037" t="s">
        <v>527</v>
      </c>
      <c r="Q1037" t="s">
        <v>526</v>
      </c>
    </row>
    <row r="1038" spans="11:17">
      <c r="K1038" t="s">
        <v>51</v>
      </c>
      <c r="L1038" t="s">
        <v>523</v>
      </c>
      <c r="M1038" t="s">
        <v>524</v>
      </c>
      <c r="N1038" t="s">
        <v>525</v>
      </c>
      <c r="O1038" t="s">
        <v>64</v>
      </c>
      <c r="P1038" t="s">
        <v>528</v>
      </c>
      <c r="Q1038" t="s">
        <v>526</v>
      </c>
    </row>
    <row r="1039" spans="11:17">
      <c r="K1039" t="s">
        <v>51</v>
      </c>
      <c r="L1039" t="s">
        <v>523</v>
      </c>
      <c r="M1039" t="s">
        <v>524</v>
      </c>
      <c r="N1039" t="s">
        <v>525</v>
      </c>
      <c r="O1039" t="s">
        <v>66</v>
      </c>
      <c r="P1039" t="s">
        <v>529</v>
      </c>
      <c r="Q1039" t="s">
        <v>526</v>
      </c>
    </row>
    <row r="1040" spans="11:17">
      <c r="K1040" t="s">
        <v>51</v>
      </c>
      <c r="L1040" t="s">
        <v>523</v>
      </c>
      <c r="M1040" t="s">
        <v>524</v>
      </c>
      <c r="N1040" t="s">
        <v>525</v>
      </c>
      <c r="O1040" t="s">
        <v>68</v>
      </c>
      <c r="P1040" t="e">
        <f>-ต้องการเจลล้างมือและน้ำยาฆ่าเชื้อ
-ต้องการอาหารแห้ง</f>
        <v>#NAME?</v>
      </c>
      <c r="Q1040" t="s">
        <v>526</v>
      </c>
    </row>
    <row r="1041" spans="11:17">
      <c r="K1041" t="s">
        <v>51</v>
      </c>
      <c r="L1041" t="s">
        <v>523</v>
      </c>
      <c r="M1041" t="s">
        <v>524</v>
      </c>
      <c r="N1041" t="s">
        <v>525</v>
      </c>
      <c r="O1041" t="s">
        <v>70</v>
      </c>
      <c r="P1041" t="s">
        <v>71</v>
      </c>
      <c r="Q1041" t="s">
        <v>526</v>
      </c>
    </row>
    <row r="1042" spans="11:17">
      <c r="K1042" t="s">
        <v>51</v>
      </c>
      <c r="L1042" t="s">
        <v>523</v>
      </c>
      <c r="M1042" t="s">
        <v>524</v>
      </c>
      <c r="N1042" t="s">
        <v>525</v>
      </c>
      <c r="O1042" t="s">
        <v>72</v>
      </c>
      <c r="P1042">
        <v>79</v>
      </c>
      <c r="Q1042" t="s">
        <v>526</v>
      </c>
    </row>
    <row r="1043" spans="11:17">
      <c r="K1043" t="s">
        <v>51</v>
      </c>
      <c r="L1043" t="s">
        <v>523</v>
      </c>
      <c r="M1043" t="s">
        <v>524</v>
      </c>
      <c r="N1043" t="s">
        <v>525</v>
      </c>
      <c r="O1043" t="s">
        <v>73</v>
      </c>
      <c r="P1043" t="s">
        <v>530</v>
      </c>
      <c r="Q1043" t="s">
        <v>526</v>
      </c>
    </row>
    <row r="1044" spans="11:17">
      <c r="K1044" t="s">
        <v>51</v>
      </c>
      <c r="L1044" t="s">
        <v>531</v>
      </c>
      <c r="M1044" t="s">
        <v>532</v>
      </c>
      <c r="N1044" t="s">
        <v>54</v>
      </c>
      <c r="O1044" t="s">
        <v>14</v>
      </c>
      <c r="Q1044" t="s">
        <v>533</v>
      </c>
    </row>
    <row r="1045" spans="11:17">
      <c r="K1045" t="s">
        <v>51</v>
      </c>
      <c r="L1045" t="s">
        <v>531</v>
      </c>
      <c r="M1045" t="s">
        <v>532</v>
      </c>
      <c r="N1045" t="s">
        <v>54</v>
      </c>
      <c r="O1045" t="s">
        <v>56</v>
      </c>
      <c r="Q1045" t="s">
        <v>533</v>
      </c>
    </row>
    <row r="1046" spans="11:17">
      <c r="K1046" t="s">
        <v>51</v>
      </c>
      <c r="L1046" t="s">
        <v>531</v>
      </c>
      <c r="M1046" t="s">
        <v>532</v>
      </c>
      <c r="N1046" t="s">
        <v>54</v>
      </c>
      <c r="O1046" t="s">
        <v>57</v>
      </c>
      <c r="P1046" t="s">
        <v>168</v>
      </c>
      <c r="Q1046" t="s">
        <v>533</v>
      </c>
    </row>
    <row r="1047" spans="11:17">
      <c r="K1047" t="s">
        <v>51</v>
      </c>
      <c r="L1047" t="s">
        <v>531</v>
      </c>
      <c r="M1047" t="s">
        <v>532</v>
      </c>
      <c r="N1047" t="s">
        <v>54</v>
      </c>
      <c r="O1047" t="s">
        <v>59</v>
      </c>
      <c r="P1047">
        <v>5709</v>
      </c>
      <c r="Q1047" t="s">
        <v>533</v>
      </c>
    </row>
    <row r="1048" spans="11:17">
      <c r="K1048" t="s">
        <v>51</v>
      </c>
      <c r="L1048" t="s">
        <v>531</v>
      </c>
      <c r="M1048" t="s">
        <v>532</v>
      </c>
      <c r="N1048" t="s">
        <v>54</v>
      </c>
      <c r="O1048" t="s">
        <v>60</v>
      </c>
      <c r="P1048" t="s">
        <v>488</v>
      </c>
      <c r="Q1048" t="s">
        <v>533</v>
      </c>
    </row>
    <row r="1049" spans="11:17">
      <c r="K1049" t="s">
        <v>51</v>
      </c>
      <c r="L1049" t="s">
        <v>531</v>
      </c>
      <c r="M1049" t="s">
        <v>532</v>
      </c>
      <c r="N1049" t="s">
        <v>54</v>
      </c>
      <c r="O1049" t="s">
        <v>62</v>
      </c>
      <c r="P1049" t="s">
        <v>527</v>
      </c>
      <c r="Q1049" t="s">
        <v>533</v>
      </c>
    </row>
    <row r="1050" spans="11:17">
      <c r="K1050" t="s">
        <v>51</v>
      </c>
      <c r="L1050" t="s">
        <v>531</v>
      </c>
      <c r="M1050" t="s">
        <v>532</v>
      </c>
      <c r="N1050" t="s">
        <v>54</v>
      </c>
      <c r="O1050" t="s">
        <v>64</v>
      </c>
      <c r="P1050" t="s">
        <v>534</v>
      </c>
      <c r="Q1050" t="s">
        <v>533</v>
      </c>
    </row>
    <row r="1051" spans="11:17">
      <c r="K1051" t="s">
        <v>51</v>
      </c>
      <c r="L1051" t="s">
        <v>531</v>
      </c>
      <c r="M1051" t="s">
        <v>532</v>
      </c>
      <c r="N1051" t="s">
        <v>54</v>
      </c>
      <c r="O1051" t="s">
        <v>66</v>
      </c>
      <c r="P1051" t="s">
        <v>535</v>
      </c>
      <c r="Q1051" t="s">
        <v>533</v>
      </c>
    </row>
    <row r="1052" spans="11:17">
      <c r="K1052" t="s">
        <v>51</v>
      </c>
      <c r="L1052" t="s">
        <v>531</v>
      </c>
      <c r="M1052" t="s">
        <v>532</v>
      </c>
      <c r="N1052" t="s">
        <v>54</v>
      </c>
      <c r="O1052" t="s">
        <v>68</v>
      </c>
      <c r="P1052" t="s">
        <v>536</v>
      </c>
      <c r="Q1052" t="s">
        <v>533</v>
      </c>
    </row>
    <row r="1053" spans="11:17">
      <c r="K1053" t="s">
        <v>51</v>
      </c>
      <c r="L1053" t="s">
        <v>531</v>
      </c>
      <c r="M1053" t="s">
        <v>532</v>
      </c>
      <c r="N1053" t="s">
        <v>54</v>
      </c>
      <c r="O1053" t="s">
        <v>70</v>
      </c>
      <c r="P1053" t="s">
        <v>71</v>
      </c>
      <c r="Q1053" t="s">
        <v>533</v>
      </c>
    </row>
    <row r="1054" spans="11:17">
      <c r="K1054" t="s">
        <v>51</v>
      </c>
      <c r="L1054" t="s">
        <v>531</v>
      </c>
      <c r="M1054" t="s">
        <v>532</v>
      </c>
      <c r="N1054" t="s">
        <v>54</v>
      </c>
      <c r="O1054" t="s">
        <v>72</v>
      </c>
      <c r="P1054">
        <v>136</v>
      </c>
      <c r="Q1054" t="s">
        <v>533</v>
      </c>
    </row>
    <row r="1055" spans="11:17">
      <c r="K1055" t="s">
        <v>51</v>
      </c>
      <c r="L1055" t="s">
        <v>531</v>
      </c>
      <c r="M1055" t="s">
        <v>532</v>
      </c>
      <c r="N1055" t="s">
        <v>54</v>
      </c>
      <c r="O1055" t="s">
        <v>73</v>
      </c>
      <c r="P1055" t="s">
        <v>74</v>
      </c>
      <c r="Q1055" t="s">
        <v>533</v>
      </c>
    </row>
    <row r="1056" spans="11:17">
      <c r="K1056" t="s">
        <v>51</v>
      </c>
      <c r="L1056" t="s">
        <v>537</v>
      </c>
      <c r="M1056" t="s">
        <v>538</v>
      </c>
      <c r="N1056" t="s">
        <v>77</v>
      </c>
      <c r="O1056" t="s">
        <v>14</v>
      </c>
      <c r="Q1056" t="s">
        <v>539</v>
      </c>
    </row>
    <row r="1057" spans="11:17">
      <c r="K1057" t="s">
        <v>51</v>
      </c>
      <c r="L1057" t="s">
        <v>537</v>
      </c>
      <c r="M1057" t="s">
        <v>538</v>
      </c>
      <c r="N1057" t="s">
        <v>77</v>
      </c>
      <c r="O1057" t="s">
        <v>56</v>
      </c>
      <c r="Q1057" t="s">
        <v>539</v>
      </c>
    </row>
    <row r="1058" spans="11:17">
      <c r="K1058" t="s">
        <v>51</v>
      </c>
      <c r="L1058" t="s">
        <v>537</v>
      </c>
      <c r="M1058" t="s">
        <v>538</v>
      </c>
      <c r="N1058" t="s">
        <v>77</v>
      </c>
      <c r="O1058" t="s">
        <v>57</v>
      </c>
      <c r="P1058" t="s">
        <v>168</v>
      </c>
      <c r="Q1058" t="s">
        <v>539</v>
      </c>
    </row>
    <row r="1059" spans="11:17">
      <c r="K1059" t="s">
        <v>51</v>
      </c>
      <c r="L1059" t="s">
        <v>537</v>
      </c>
      <c r="M1059" t="s">
        <v>538</v>
      </c>
      <c r="N1059" t="s">
        <v>77</v>
      </c>
      <c r="O1059" t="s">
        <v>59</v>
      </c>
      <c r="P1059">
        <v>3396</v>
      </c>
      <c r="Q1059" t="s">
        <v>539</v>
      </c>
    </row>
    <row r="1060" spans="11:17">
      <c r="K1060" t="s">
        <v>51</v>
      </c>
      <c r="L1060" t="s">
        <v>537</v>
      </c>
      <c r="M1060" t="s">
        <v>538</v>
      </c>
      <c r="N1060" t="s">
        <v>77</v>
      </c>
      <c r="O1060" t="s">
        <v>60</v>
      </c>
      <c r="P1060" t="s">
        <v>488</v>
      </c>
      <c r="Q1060" t="s">
        <v>539</v>
      </c>
    </row>
    <row r="1061" spans="11:17">
      <c r="K1061" t="s">
        <v>51</v>
      </c>
      <c r="L1061" t="s">
        <v>537</v>
      </c>
      <c r="M1061" t="s">
        <v>538</v>
      </c>
      <c r="N1061" t="s">
        <v>77</v>
      </c>
      <c r="O1061" t="s">
        <v>62</v>
      </c>
      <c r="P1061" t="s">
        <v>527</v>
      </c>
      <c r="Q1061" t="s">
        <v>539</v>
      </c>
    </row>
    <row r="1062" spans="11:17">
      <c r="K1062" t="s">
        <v>51</v>
      </c>
      <c r="L1062" t="s">
        <v>537</v>
      </c>
      <c r="M1062" t="s">
        <v>538</v>
      </c>
      <c r="N1062" t="s">
        <v>77</v>
      </c>
      <c r="O1062" t="s">
        <v>64</v>
      </c>
      <c r="P1062" t="s">
        <v>540</v>
      </c>
      <c r="Q1062" t="s">
        <v>539</v>
      </c>
    </row>
    <row r="1063" spans="11:17">
      <c r="K1063" t="s">
        <v>51</v>
      </c>
      <c r="L1063" t="s">
        <v>537</v>
      </c>
      <c r="M1063" t="s">
        <v>538</v>
      </c>
      <c r="N1063" t="s">
        <v>77</v>
      </c>
      <c r="O1063" t="s">
        <v>66</v>
      </c>
      <c r="P1063" t="s">
        <v>541</v>
      </c>
      <c r="Q1063" t="s">
        <v>539</v>
      </c>
    </row>
    <row r="1064" spans="11:17">
      <c r="K1064" t="s">
        <v>51</v>
      </c>
      <c r="L1064" t="s">
        <v>537</v>
      </c>
      <c r="M1064" t="s">
        <v>538</v>
      </c>
      <c r="N1064" t="s">
        <v>77</v>
      </c>
      <c r="O1064" t="s">
        <v>68</v>
      </c>
      <c r="P1064" t="e">
        <f>-ต้องการเจลล้างมือและน้ำยาฆ่าเชื้อ
-ต้องการอาหารจำพวก ไข่ ข้าวสาร นมสำหรับเด็ก</f>
        <v>#NAME?</v>
      </c>
      <c r="Q1064" t="s">
        <v>539</v>
      </c>
    </row>
    <row r="1065" spans="11:17">
      <c r="K1065" t="s">
        <v>51</v>
      </c>
      <c r="L1065" t="s">
        <v>537</v>
      </c>
      <c r="M1065" t="s">
        <v>538</v>
      </c>
      <c r="N1065" t="s">
        <v>77</v>
      </c>
      <c r="O1065" t="s">
        <v>70</v>
      </c>
      <c r="P1065" t="s">
        <v>71</v>
      </c>
      <c r="Q1065" t="s">
        <v>539</v>
      </c>
    </row>
    <row r="1066" spans="11:17">
      <c r="K1066" t="s">
        <v>51</v>
      </c>
      <c r="L1066" t="s">
        <v>537</v>
      </c>
      <c r="M1066" t="s">
        <v>538</v>
      </c>
      <c r="N1066" t="s">
        <v>77</v>
      </c>
      <c r="O1066" t="s">
        <v>72</v>
      </c>
      <c r="P1066">
        <v>181</v>
      </c>
      <c r="Q1066" t="s">
        <v>539</v>
      </c>
    </row>
    <row r="1067" spans="11:17">
      <c r="K1067" t="s">
        <v>51</v>
      </c>
      <c r="L1067" t="s">
        <v>537</v>
      </c>
      <c r="M1067" t="s">
        <v>538</v>
      </c>
      <c r="N1067" t="s">
        <v>77</v>
      </c>
      <c r="O1067" t="s">
        <v>73</v>
      </c>
      <c r="P1067" t="s">
        <v>82</v>
      </c>
      <c r="Q1067" t="s">
        <v>539</v>
      </c>
    </row>
    <row r="1068" spans="11:17">
      <c r="K1068" t="s">
        <v>51</v>
      </c>
      <c r="L1068" t="s">
        <v>542</v>
      </c>
      <c r="M1068" t="s">
        <v>543</v>
      </c>
      <c r="N1068" t="s">
        <v>77</v>
      </c>
      <c r="O1068" t="s">
        <v>14</v>
      </c>
      <c r="Q1068" t="s">
        <v>544</v>
      </c>
    </row>
    <row r="1069" spans="11:17">
      <c r="K1069" t="s">
        <v>51</v>
      </c>
      <c r="L1069" t="s">
        <v>542</v>
      </c>
      <c r="M1069" t="s">
        <v>543</v>
      </c>
      <c r="N1069" t="s">
        <v>77</v>
      </c>
      <c r="O1069" t="s">
        <v>56</v>
      </c>
      <c r="Q1069" t="s">
        <v>544</v>
      </c>
    </row>
    <row r="1070" spans="11:17">
      <c r="K1070" t="s">
        <v>51</v>
      </c>
      <c r="L1070" t="s">
        <v>542</v>
      </c>
      <c r="M1070" t="s">
        <v>543</v>
      </c>
      <c r="N1070" t="s">
        <v>77</v>
      </c>
      <c r="O1070" t="s">
        <v>57</v>
      </c>
      <c r="P1070" t="s">
        <v>168</v>
      </c>
      <c r="Q1070" t="s">
        <v>544</v>
      </c>
    </row>
    <row r="1071" spans="11:17">
      <c r="K1071" t="s">
        <v>51</v>
      </c>
      <c r="L1071" t="s">
        <v>542</v>
      </c>
      <c r="M1071" t="s">
        <v>543</v>
      </c>
      <c r="N1071" t="s">
        <v>77</v>
      </c>
      <c r="O1071" t="s">
        <v>59</v>
      </c>
      <c r="P1071">
        <v>3189</v>
      </c>
      <c r="Q1071" t="s">
        <v>544</v>
      </c>
    </row>
    <row r="1072" spans="11:17">
      <c r="K1072" t="s">
        <v>51</v>
      </c>
      <c r="L1072" t="s">
        <v>542</v>
      </c>
      <c r="M1072" t="s">
        <v>543</v>
      </c>
      <c r="N1072" t="s">
        <v>77</v>
      </c>
      <c r="O1072" t="s">
        <v>60</v>
      </c>
      <c r="P1072" t="s">
        <v>488</v>
      </c>
      <c r="Q1072" t="s">
        <v>544</v>
      </c>
    </row>
    <row r="1073" spans="11:17">
      <c r="K1073" t="s">
        <v>51</v>
      </c>
      <c r="L1073" t="s">
        <v>542</v>
      </c>
      <c r="M1073" t="s">
        <v>543</v>
      </c>
      <c r="N1073" t="s">
        <v>77</v>
      </c>
      <c r="O1073" t="s">
        <v>62</v>
      </c>
      <c r="P1073" t="s">
        <v>527</v>
      </c>
      <c r="Q1073" t="s">
        <v>544</v>
      </c>
    </row>
    <row r="1074" spans="11:17">
      <c r="K1074" t="s">
        <v>51</v>
      </c>
      <c r="L1074" t="s">
        <v>542</v>
      </c>
      <c r="M1074" t="s">
        <v>543</v>
      </c>
      <c r="N1074" t="s">
        <v>77</v>
      </c>
      <c r="O1074" t="s">
        <v>64</v>
      </c>
      <c r="P1074" t="s">
        <v>545</v>
      </c>
      <c r="Q1074" t="s">
        <v>544</v>
      </c>
    </row>
    <row r="1075" spans="11:17">
      <c r="K1075" t="s">
        <v>51</v>
      </c>
      <c r="L1075" t="s">
        <v>542</v>
      </c>
      <c r="M1075" t="s">
        <v>543</v>
      </c>
      <c r="N1075" t="s">
        <v>77</v>
      </c>
      <c r="O1075" t="s">
        <v>66</v>
      </c>
      <c r="P1075" t="s">
        <v>546</v>
      </c>
      <c r="Q1075" t="s">
        <v>544</v>
      </c>
    </row>
    <row r="1076" spans="11:17">
      <c r="K1076" t="s">
        <v>51</v>
      </c>
      <c r="L1076" t="s">
        <v>542</v>
      </c>
      <c r="M1076" t="s">
        <v>543</v>
      </c>
      <c r="N1076" t="s">
        <v>77</v>
      </c>
      <c r="O1076" t="s">
        <v>68</v>
      </c>
      <c r="P1076" t="e">
        <f>-ต้องการเจลล้างมือและน้ำยาฆ่าเชื้อ
-ต้องการอาหารจำพวก ไข่ ข้าวสาร</f>
        <v>#NAME?</v>
      </c>
      <c r="Q1076" t="s">
        <v>544</v>
      </c>
    </row>
    <row r="1077" spans="11:17">
      <c r="K1077" t="s">
        <v>51</v>
      </c>
      <c r="L1077" t="s">
        <v>542</v>
      </c>
      <c r="M1077" t="s">
        <v>543</v>
      </c>
      <c r="N1077" t="s">
        <v>77</v>
      </c>
      <c r="O1077" t="s">
        <v>70</v>
      </c>
      <c r="P1077" t="s">
        <v>131</v>
      </c>
      <c r="Q1077" t="s">
        <v>544</v>
      </c>
    </row>
    <row r="1078" spans="11:17">
      <c r="K1078" t="s">
        <v>51</v>
      </c>
      <c r="L1078" t="s">
        <v>542</v>
      </c>
      <c r="M1078" t="s">
        <v>543</v>
      </c>
      <c r="N1078" t="s">
        <v>77</v>
      </c>
      <c r="O1078" t="s">
        <v>72</v>
      </c>
      <c r="P1078">
        <v>135</v>
      </c>
      <c r="Q1078" t="s">
        <v>544</v>
      </c>
    </row>
    <row r="1079" spans="11:17">
      <c r="K1079" t="s">
        <v>51</v>
      </c>
      <c r="L1079" t="s">
        <v>542</v>
      </c>
      <c r="M1079" t="s">
        <v>543</v>
      </c>
      <c r="N1079" t="s">
        <v>77</v>
      </c>
      <c r="O1079" t="s">
        <v>73</v>
      </c>
      <c r="P1079" t="s">
        <v>82</v>
      </c>
      <c r="Q1079" t="s">
        <v>544</v>
      </c>
    </row>
    <row r="1080" spans="11:17">
      <c r="K1080" t="s">
        <v>51</v>
      </c>
      <c r="L1080" t="s">
        <v>547</v>
      </c>
      <c r="M1080" t="s">
        <v>548</v>
      </c>
      <c r="N1080" t="s">
        <v>54</v>
      </c>
      <c r="O1080" t="s">
        <v>14</v>
      </c>
      <c r="Q1080" t="s">
        <v>549</v>
      </c>
    </row>
    <row r="1081" spans="11:17">
      <c r="K1081" t="s">
        <v>51</v>
      </c>
      <c r="L1081" t="s">
        <v>547</v>
      </c>
      <c r="M1081" t="s">
        <v>548</v>
      </c>
      <c r="N1081" t="s">
        <v>54</v>
      </c>
      <c r="O1081" t="s">
        <v>56</v>
      </c>
      <c r="Q1081" t="s">
        <v>549</v>
      </c>
    </row>
    <row r="1082" spans="11:17">
      <c r="K1082" t="s">
        <v>51</v>
      </c>
      <c r="L1082" t="s">
        <v>547</v>
      </c>
      <c r="M1082" t="s">
        <v>548</v>
      </c>
      <c r="N1082" t="s">
        <v>54</v>
      </c>
      <c r="O1082" t="s">
        <v>57</v>
      </c>
      <c r="P1082" t="s">
        <v>168</v>
      </c>
      <c r="Q1082" t="s">
        <v>549</v>
      </c>
    </row>
    <row r="1083" spans="11:17">
      <c r="K1083" t="s">
        <v>51</v>
      </c>
      <c r="L1083" t="s">
        <v>547</v>
      </c>
      <c r="M1083" t="s">
        <v>548</v>
      </c>
      <c r="N1083" t="s">
        <v>54</v>
      </c>
      <c r="O1083" t="s">
        <v>59</v>
      </c>
      <c r="P1083">
        <v>4160</v>
      </c>
      <c r="Q1083" t="s">
        <v>549</v>
      </c>
    </row>
    <row r="1084" spans="11:17">
      <c r="K1084" t="s">
        <v>51</v>
      </c>
      <c r="L1084" t="s">
        <v>547</v>
      </c>
      <c r="M1084" t="s">
        <v>548</v>
      </c>
      <c r="N1084" t="s">
        <v>54</v>
      </c>
      <c r="O1084" t="s">
        <v>60</v>
      </c>
      <c r="P1084" t="s">
        <v>488</v>
      </c>
      <c r="Q1084" t="s">
        <v>549</v>
      </c>
    </row>
    <row r="1085" spans="11:17">
      <c r="K1085" t="s">
        <v>51</v>
      </c>
      <c r="L1085" t="s">
        <v>547</v>
      </c>
      <c r="M1085" t="s">
        <v>548</v>
      </c>
      <c r="N1085" t="s">
        <v>54</v>
      </c>
      <c r="O1085" t="s">
        <v>62</v>
      </c>
      <c r="P1085" t="s">
        <v>550</v>
      </c>
      <c r="Q1085" t="s">
        <v>549</v>
      </c>
    </row>
    <row r="1086" spans="11:17">
      <c r="K1086" t="s">
        <v>51</v>
      </c>
      <c r="L1086" t="s">
        <v>547</v>
      </c>
      <c r="M1086" t="s">
        <v>548</v>
      </c>
      <c r="N1086" t="s">
        <v>54</v>
      </c>
      <c r="O1086" t="s">
        <v>64</v>
      </c>
      <c r="P1086" t="s">
        <v>551</v>
      </c>
      <c r="Q1086" t="s">
        <v>549</v>
      </c>
    </row>
    <row r="1087" spans="11:17">
      <c r="K1087" t="s">
        <v>51</v>
      </c>
      <c r="L1087" t="s">
        <v>547</v>
      </c>
      <c r="M1087" t="s">
        <v>548</v>
      </c>
      <c r="N1087" t="s">
        <v>54</v>
      </c>
      <c r="O1087" t="s">
        <v>66</v>
      </c>
      <c r="P1087" t="s">
        <v>552</v>
      </c>
      <c r="Q1087" t="s">
        <v>549</v>
      </c>
    </row>
    <row r="1088" spans="11:17">
      <c r="K1088" t="s">
        <v>51</v>
      </c>
      <c r="L1088" t="s">
        <v>547</v>
      </c>
      <c r="M1088" t="s">
        <v>548</v>
      </c>
      <c r="N1088" t="s">
        <v>54</v>
      </c>
      <c r="O1088" t="s">
        <v>68</v>
      </c>
      <c r="P1088" t="e">
        <f>-ต้องการเจลล้างมือและน้ำยาฆ่าเชื้อ
-ต้องการอาหารแห้ง</f>
        <v>#NAME?</v>
      </c>
      <c r="Q1088" t="s">
        <v>549</v>
      </c>
    </row>
    <row r="1089" spans="11:17">
      <c r="K1089" t="s">
        <v>51</v>
      </c>
      <c r="L1089" t="s">
        <v>547</v>
      </c>
      <c r="M1089" t="s">
        <v>548</v>
      </c>
      <c r="N1089" t="s">
        <v>54</v>
      </c>
      <c r="O1089" t="s">
        <v>70</v>
      </c>
      <c r="P1089" t="s">
        <v>131</v>
      </c>
      <c r="Q1089" t="s">
        <v>549</v>
      </c>
    </row>
    <row r="1090" spans="11:17">
      <c r="K1090" t="s">
        <v>51</v>
      </c>
      <c r="L1090" t="s">
        <v>547</v>
      </c>
      <c r="M1090" t="s">
        <v>548</v>
      </c>
      <c r="N1090" t="s">
        <v>54</v>
      </c>
      <c r="O1090" t="s">
        <v>72</v>
      </c>
      <c r="P1090">
        <v>180</v>
      </c>
      <c r="Q1090" t="s">
        <v>549</v>
      </c>
    </row>
    <row r="1091" spans="11:17">
      <c r="K1091" t="s">
        <v>51</v>
      </c>
      <c r="L1091" t="s">
        <v>547</v>
      </c>
      <c r="M1091" t="s">
        <v>548</v>
      </c>
      <c r="N1091" t="s">
        <v>54</v>
      </c>
      <c r="O1091" t="s">
        <v>73</v>
      </c>
      <c r="P1091" t="s">
        <v>74</v>
      </c>
      <c r="Q1091" t="s">
        <v>549</v>
      </c>
    </row>
    <row r="1092" spans="11:17">
      <c r="K1092" t="s">
        <v>51</v>
      </c>
      <c r="L1092" t="s">
        <v>553</v>
      </c>
      <c r="M1092" t="s">
        <v>554</v>
      </c>
      <c r="N1092" t="s">
        <v>54</v>
      </c>
      <c r="O1092" t="s">
        <v>14</v>
      </c>
      <c r="Q1092" t="s">
        <v>555</v>
      </c>
    </row>
    <row r="1093" spans="11:17">
      <c r="K1093" t="s">
        <v>51</v>
      </c>
      <c r="L1093" t="s">
        <v>553</v>
      </c>
      <c r="M1093" t="s">
        <v>554</v>
      </c>
      <c r="N1093" t="s">
        <v>54</v>
      </c>
      <c r="O1093" t="s">
        <v>56</v>
      </c>
      <c r="Q1093" t="s">
        <v>555</v>
      </c>
    </row>
    <row r="1094" spans="11:17">
      <c r="K1094" t="s">
        <v>51</v>
      </c>
      <c r="L1094" t="s">
        <v>553</v>
      </c>
      <c r="M1094" t="s">
        <v>554</v>
      </c>
      <c r="N1094" t="s">
        <v>54</v>
      </c>
      <c r="O1094" t="s">
        <v>57</v>
      </c>
      <c r="P1094" t="s">
        <v>168</v>
      </c>
      <c r="Q1094" t="s">
        <v>555</v>
      </c>
    </row>
    <row r="1095" spans="11:17">
      <c r="K1095" t="s">
        <v>51</v>
      </c>
      <c r="L1095" t="s">
        <v>553</v>
      </c>
      <c r="M1095" t="s">
        <v>554</v>
      </c>
      <c r="N1095" t="s">
        <v>54</v>
      </c>
      <c r="O1095" t="s">
        <v>59</v>
      </c>
      <c r="P1095">
        <v>4948</v>
      </c>
      <c r="Q1095" t="s">
        <v>555</v>
      </c>
    </row>
    <row r="1096" spans="11:17">
      <c r="K1096" t="s">
        <v>51</v>
      </c>
      <c r="L1096" t="s">
        <v>553</v>
      </c>
      <c r="M1096" t="s">
        <v>554</v>
      </c>
      <c r="N1096" t="s">
        <v>54</v>
      </c>
      <c r="O1096" t="s">
        <v>60</v>
      </c>
      <c r="P1096" t="s">
        <v>488</v>
      </c>
      <c r="Q1096" t="s">
        <v>555</v>
      </c>
    </row>
    <row r="1097" spans="11:17">
      <c r="K1097" t="s">
        <v>51</v>
      </c>
      <c r="L1097" t="s">
        <v>553</v>
      </c>
      <c r="M1097" t="s">
        <v>554</v>
      </c>
      <c r="N1097" t="s">
        <v>54</v>
      </c>
      <c r="O1097" t="s">
        <v>62</v>
      </c>
      <c r="P1097" t="s">
        <v>515</v>
      </c>
      <c r="Q1097" t="s">
        <v>555</v>
      </c>
    </row>
    <row r="1098" spans="11:17">
      <c r="K1098" t="s">
        <v>51</v>
      </c>
      <c r="L1098" t="s">
        <v>553</v>
      </c>
      <c r="M1098" t="s">
        <v>554</v>
      </c>
      <c r="N1098" t="s">
        <v>54</v>
      </c>
      <c r="O1098" t="s">
        <v>64</v>
      </c>
      <c r="P1098" t="s">
        <v>556</v>
      </c>
      <c r="Q1098" t="s">
        <v>555</v>
      </c>
    </row>
    <row r="1099" spans="11:17">
      <c r="K1099" t="s">
        <v>51</v>
      </c>
      <c r="L1099" t="s">
        <v>553</v>
      </c>
      <c r="M1099" t="s">
        <v>554</v>
      </c>
      <c r="N1099" t="s">
        <v>54</v>
      </c>
      <c r="O1099" t="s">
        <v>66</v>
      </c>
      <c r="P1099" t="s">
        <v>557</v>
      </c>
      <c r="Q1099" t="s">
        <v>555</v>
      </c>
    </row>
    <row r="1100" spans="11:17">
      <c r="K1100" t="s">
        <v>51</v>
      </c>
      <c r="L1100" t="s">
        <v>553</v>
      </c>
      <c r="M1100" t="s">
        <v>554</v>
      </c>
      <c r="N1100" t="s">
        <v>54</v>
      </c>
      <c r="O1100" t="s">
        <v>68</v>
      </c>
      <c r="P1100" t="e">
        <f>-ต้องการเจลล้างมือและน้ำยาฆ่าเชื้อ
-ต้องการอาหารแห้ง</f>
        <v>#NAME?</v>
      </c>
      <c r="Q1100" t="s">
        <v>555</v>
      </c>
    </row>
    <row r="1101" spans="11:17">
      <c r="K1101" t="s">
        <v>51</v>
      </c>
      <c r="L1101" t="s">
        <v>553</v>
      </c>
      <c r="M1101" t="s">
        <v>554</v>
      </c>
      <c r="N1101" t="s">
        <v>54</v>
      </c>
      <c r="O1101" t="s">
        <v>70</v>
      </c>
      <c r="P1101" t="s">
        <v>131</v>
      </c>
      <c r="Q1101" t="s">
        <v>555</v>
      </c>
    </row>
    <row r="1102" spans="11:17">
      <c r="K1102" t="s">
        <v>51</v>
      </c>
      <c r="L1102" t="s">
        <v>553</v>
      </c>
      <c r="M1102" t="s">
        <v>554</v>
      </c>
      <c r="N1102" t="s">
        <v>54</v>
      </c>
      <c r="O1102" t="s">
        <v>72</v>
      </c>
      <c r="P1102">
        <v>101</v>
      </c>
      <c r="Q1102" t="s">
        <v>555</v>
      </c>
    </row>
    <row r="1103" spans="11:17">
      <c r="K1103" t="s">
        <v>51</v>
      </c>
      <c r="L1103" t="s">
        <v>553</v>
      </c>
      <c r="M1103" t="s">
        <v>554</v>
      </c>
      <c r="N1103" t="s">
        <v>54</v>
      </c>
      <c r="O1103" t="s">
        <v>73</v>
      </c>
      <c r="P1103" t="s">
        <v>74</v>
      </c>
      <c r="Q1103" t="s">
        <v>555</v>
      </c>
    </row>
    <row r="1104" spans="11:17">
      <c r="K1104" t="s">
        <v>51</v>
      </c>
      <c r="L1104" t="s">
        <v>558</v>
      </c>
      <c r="M1104" t="s">
        <v>559</v>
      </c>
      <c r="N1104" t="s">
        <v>54</v>
      </c>
      <c r="O1104" t="s">
        <v>14</v>
      </c>
      <c r="Q1104" t="s">
        <v>560</v>
      </c>
    </row>
    <row r="1105" spans="11:17">
      <c r="K1105" t="s">
        <v>51</v>
      </c>
      <c r="L1105" t="s">
        <v>558</v>
      </c>
      <c r="M1105" t="s">
        <v>559</v>
      </c>
      <c r="N1105" t="s">
        <v>54</v>
      </c>
      <c r="O1105" t="s">
        <v>56</v>
      </c>
      <c r="Q1105" t="s">
        <v>560</v>
      </c>
    </row>
    <row r="1106" spans="11:17">
      <c r="K1106" t="s">
        <v>51</v>
      </c>
      <c r="L1106" t="s">
        <v>558</v>
      </c>
      <c r="M1106" t="s">
        <v>559</v>
      </c>
      <c r="N1106" t="s">
        <v>54</v>
      </c>
      <c r="O1106" t="s">
        <v>57</v>
      </c>
      <c r="P1106" t="s">
        <v>168</v>
      </c>
      <c r="Q1106" t="s">
        <v>560</v>
      </c>
    </row>
    <row r="1107" spans="11:17">
      <c r="K1107" t="s">
        <v>51</v>
      </c>
      <c r="L1107" t="s">
        <v>558</v>
      </c>
      <c r="M1107" t="s">
        <v>559</v>
      </c>
      <c r="N1107" t="s">
        <v>54</v>
      </c>
      <c r="O1107" t="s">
        <v>59</v>
      </c>
      <c r="P1107">
        <v>4993</v>
      </c>
      <c r="Q1107" t="s">
        <v>560</v>
      </c>
    </row>
    <row r="1108" spans="11:17">
      <c r="K1108" t="s">
        <v>51</v>
      </c>
      <c r="L1108" t="s">
        <v>558</v>
      </c>
      <c r="M1108" t="s">
        <v>559</v>
      </c>
      <c r="N1108" t="s">
        <v>54</v>
      </c>
      <c r="O1108" t="s">
        <v>60</v>
      </c>
      <c r="P1108" t="s">
        <v>488</v>
      </c>
      <c r="Q1108" t="s">
        <v>560</v>
      </c>
    </row>
    <row r="1109" spans="11:17">
      <c r="K1109" t="s">
        <v>51</v>
      </c>
      <c r="L1109" t="s">
        <v>558</v>
      </c>
      <c r="M1109" t="s">
        <v>559</v>
      </c>
      <c r="N1109" t="s">
        <v>54</v>
      </c>
      <c r="O1109" t="s">
        <v>62</v>
      </c>
      <c r="P1109" t="s">
        <v>515</v>
      </c>
      <c r="Q1109" t="s">
        <v>560</v>
      </c>
    </row>
    <row r="1110" spans="11:17">
      <c r="K1110" t="s">
        <v>51</v>
      </c>
      <c r="L1110" t="s">
        <v>558</v>
      </c>
      <c r="M1110" t="s">
        <v>559</v>
      </c>
      <c r="N1110" t="s">
        <v>54</v>
      </c>
      <c r="O1110" t="s">
        <v>64</v>
      </c>
      <c r="P1110" t="s">
        <v>561</v>
      </c>
      <c r="Q1110" t="s">
        <v>560</v>
      </c>
    </row>
    <row r="1111" spans="11:17">
      <c r="K1111" t="s">
        <v>51</v>
      </c>
      <c r="L1111" t="s">
        <v>558</v>
      </c>
      <c r="M1111" t="s">
        <v>559</v>
      </c>
      <c r="N1111" t="s">
        <v>54</v>
      </c>
      <c r="O1111" t="s">
        <v>66</v>
      </c>
      <c r="P1111" t="s">
        <v>517</v>
      </c>
      <c r="Q1111" t="s">
        <v>560</v>
      </c>
    </row>
    <row r="1112" spans="11:17">
      <c r="K1112" t="s">
        <v>51</v>
      </c>
      <c r="L1112" t="s">
        <v>558</v>
      </c>
      <c r="M1112" t="s">
        <v>559</v>
      </c>
      <c r="N1112" t="s">
        <v>54</v>
      </c>
      <c r="O1112" t="s">
        <v>68</v>
      </c>
      <c r="P1112" t="e">
        <f>-ต้องการอาหารแห้ง นมสำหรับเด็ก
-ต้องการผ้าอ้อมผู้ใหญ่</f>
        <v>#NAME?</v>
      </c>
      <c r="Q1112" t="s">
        <v>560</v>
      </c>
    </row>
    <row r="1113" spans="11:17">
      <c r="K1113" t="s">
        <v>51</v>
      </c>
      <c r="L1113" t="s">
        <v>558</v>
      </c>
      <c r="M1113" t="s">
        <v>559</v>
      </c>
      <c r="N1113" t="s">
        <v>54</v>
      </c>
      <c r="O1113" t="s">
        <v>70</v>
      </c>
      <c r="P1113" t="s">
        <v>131</v>
      </c>
      <c r="Q1113" t="s">
        <v>560</v>
      </c>
    </row>
    <row r="1114" spans="11:17">
      <c r="K1114" t="s">
        <v>51</v>
      </c>
      <c r="L1114" t="s">
        <v>558</v>
      </c>
      <c r="M1114" t="s">
        <v>559</v>
      </c>
      <c r="N1114" t="s">
        <v>54</v>
      </c>
      <c r="O1114" t="s">
        <v>72</v>
      </c>
      <c r="P1114">
        <v>100</v>
      </c>
      <c r="Q1114" t="s">
        <v>560</v>
      </c>
    </row>
    <row r="1115" spans="11:17">
      <c r="K1115" t="s">
        <v>51</v>
      </c>
      <c r="L1115" t="s">
        <v>558</v>
      </c>
      <c r="M1115" t="s">
        <v>559</v>
      </c>
      <c r="N1115" t="s">
        <v>54</v>
      </c>
      <c r="O1115" t="s">
        <v>73</v>
      </c>
      <c r="P1115" t="s">
        <v>74</v>
      </c>
      <c r="Q1115" t="s">
        <v>560</v>
      </c>
    </row>
    <row r="1116" spans="11:17">
      <c r="K1116" t="s">
        <v>51</v>
      </c>
      <c r="L1116" t="s">
        <v>562</v>
      </c>
      <c r="M1116" t="s">
        <v>563</v>
      </c>
      <c r="N1116" t="s">
        <v>77</v>
      </c>
      <c r="O1116" t="s">
        <v>14</v>
      </c>
      <c r="Q1116" t="s">
        <v>564</v>
      </c>
    </row>
    <row r="1117" spans="11:17">
      <c r="K1117" t="s">
        <v>51</v>
      </c>
      <c r="L1117" t="s">
        <v>562</v>
      </c>
      <c r="M1117" t="s">
        <v>563</v>
      </c>
      <c r="N1117" t="s">
        <v>77</v>
      </c>
      <c r="O1117" t="s">
        <v>56</v>
      </c>
      <c r="Q1117" t="s">
        <v>564</v>
      </c>
    </row>
    <row r="1118" spans="11:17">
      <c r="K1118" t="s">
        <v>51</v>
      </c>
      <c r="L1118" t="s">
        <v>562</v>
      </c>
      <c r="M1118" t="s">
        <v>563</v>
      </c>
      <c r="N1118" t="s">
        <v>77</v>
      </c>
      <c r="O1118" t="s">
        <v>57</v>
      </c>
      <c r="P1118" t="s">
        <v>168</v>
      </c>
      <c r="Q1118" t="s">
        <v>564</v>
      </c>
    </row>
    <row r="1119" spans="11:17">
      <c r="K1119" t="s">
        <v>51</v>
      </c>
      <c r="L1119" t="s">
        <v>562</v>
      </c>
      <c r="M1119" t="s">
        <v>563</v>
      </c>
      <c r="N1119" t="s">
        <v>77</v>
      </c>
      <c r="O1119" t="s">
        <v>59</v>
      </c>
      <c r="P1119">
        <v>2154</v>
      </c>
      <c r="Q1119" t="s">
        <v>564</v>
      </c>
    </row>
    <row r="1120" spans="11:17">
      <c r="K1120" t="s">
        <v>51</v>
      </c>
      <c r="L1120" t="s">
        <v>562</v>
      </c>
      <c r="M1120" t="s">
        <v>563</v>
      </c>
      <c r="N1120" t="s">
        <v>77</v>
      </c>
      <c r="O1120" t="s">
        <v>60</v>
      </c>
      <c r="P1120" t="s">
        <v>565</v>
      </c>
      <c r="Q1120" t="s">
        <v>564</v>
      </c>
    </row>
    <row r="1121" spans="11:17">
      <c r="K1121" t="s">
        <v>51</v>
      </c>
      <c r="L1121" t="s">
        <v>562</v>
      </c>
      <c r="M1121" t="s">
        <v>563</v>
      </c>
      <c r="N1121" t="s">
        <v>77</v>
      </c>
      <c r="O1121" t="s">
        <v>62</v>
      </c>
      <c r="P1121" t="s">
        <v>566</v>
      </c>
      <c r="Q1121" t="s">
        <v>564</v>
      </c>
    </row>
    <row r="1122" spans="11:17">
      <c r="K1122" t="s">
        <v>51</v>
      </c>
      <c r="L1122" t="s">
        <v>562</v>
      </c>
      <c r="M1122" t="s">
        <v>563</v>
      </c>
      <c r="N1122" t="s">
        <v>77</v>
      </c>
      <c r="O1122" t="s">
        <v>64</v>
      </c>
      <c r="P1122" t="s">
        <v>567</v>
      </c>
      <c r="Q1122" t="s">
        <v>564</v>
      </c>
    </row>
    <row r="1123" spans="11:17">
      <c r="K1123" t="s">
        <v>51</v>
      </c>
      <c r="L1123" t="s">
        <v>562</v>
      </c>
      <c r="M1123" t="s">
        <v>563</v>
      </c>
      <c r="N1123" t="s">
        <v>77</v>
      </c>
      <c r="O1123" t="s">
        <v>66</v>
      </c>
      <c r="P1123" t="s">
        <v>568</v>
      </c>
      <c r="Q1123" t="s">
        <v>564</v>
      </c>
    </row>
    <row r="1124" spans="11:17">
      <c r="K1124" t="s">
        <v>51</v>
      </c>
      <c r="L1124" t="s">
        <v>562</v>
      </c>
      <c r="M1124" t="s">
        <v>563</v>
      </c>
      <c r="N1124" t="s">
        <v>77</v>
      </c>
      <c r="O1124" t="s">
        <v>68</v>
      </c>
      <c r="P1124" t="e">
        <f>-ต้องการเจลล้างมือและน้ำยาฆ่าเชื้อ
-ต้องการอาหารแห้ง</f>
        <v>#NAME?</v>
      </c>
      <c r="Q1124" t="s">
        <v>564</v>
      </c>
    </row>
    <row r="1125" spans="11:17">
      <c r="K1125" t="s">
        <v>51</v>
      </c>
      <c r="L1125" t="s">
        <v>562</v>
      </c>
      <c r="M1125" t="s">
        <v>563</v>
      </c>
      <c r="N1125" t="s">
        <v>77</v>
      </c>
      <c r="O1125" t="s">
        <v>70</v>
      </c>
      <c r="P1125" t="s">
        <v>131</v>
      </c>
      <c r="Q1125" t="s">
        <v>564</v>
      </c>
    </row>
    <row r="1126" spans="11:17">
      <c r="K1126" t="s">
        <v>51</v>
      </c>
      <c r="L1126" t="s">
        <v>562</v>
      </c>
      <c r="M1126" t="s">
        <v>563</v>
      </c>
      <c r="N1126" t="s">
        <v>77</v>
      </c>
      <c r="O1126" t="s">
        <v>72</v>
      </c>
      <c r="P1126">
        <v>189</v>
      </c>
      <c r="Q1126" t="s">
        <v>564</v>
      </c>
    </row>
    <row r="1127" spans="11:17">
      <c r="K1127" t="s">
        <v>51</v>
      </c>
      <c r="L1127" t="s">
        <v>562</v>
      </c>
      <c r="M1127" t="s">
        <v>563</v>
      </c>
      <c r="N1127" t="s">
        <v>77</v>
      </c>
      <c r="O1127" t="s">
        <v>73</v>
      </c>
      <c r="P1127" t="s">
        <v>82</v>
      </c>
      <c r="Q1127" t="s">
        <v>564</v>
      </c>
    </row>
    <row r="1128" spans="11:17">
      <c r="K1128" t="s">
        <v>51</v>
      </c>
      <c r="L1128" t="s">
        <v>569</v>
      </c>
      <c r="M1128" t="s">
        <v>570</v>
      </c>
      <c r="N1128" t="s">
        <v>77</v>
      </c>
      <c r="O1128" t="s">
        <v>14</v>
      </c>
      <c r="Q1128" t="s">
        <v>571</v>
      </c>
    </row>
    <row r="1129" spans="11:17">
      <c r="K1129" t="s">
        <v>51</v>
      </c>
      <c r="L1129" t="s">
        <v>569</v>
      </c>
      <c r="M1129" t="s">
        <v>570</v>
      </c>
      <c r="N1129" t="s">
        <v>77</v>
      </c>
      <c r="O1129" t="s">
        <v>56</v>
      </c>
      <c r="Q1129" t="s">
        <v>571</v>
      </c>
    </row>
    <row r="1130" spans="11:17">
      <c r="K1130" t="s">
        <v>51</v>
      </c>
      <c r="L1130" t="s">
        <v>569</v>
      </c>
      <c r="M1130" t="s">
        <v>570</v>
      </c>
      <c r="N1130" t="s">
        <v>77</v>
      </c>
      <c r="O1130" t="s">
        <v>57</v>
      </c>
      <c r="P1130" t="s">
        <v>168</v>
      </c>
      <c r="Q1130" t="s">
        <v>571</v>
      </c>
    </row>
    <row r="1131" spans="11:17">
      <c r="K1131" t="s">
        <v>51</v>
      </c>
      <c r="L1131" t="s">
        <v>569</v>
      </c>
      <c r="M1131" t="s">
        <v>570</v>
      </c>
      <c r="N1131" t="s">
        <v>77</v>
      </c>
      <c r="O1131" t="s">
        <v>59</v>
      </c>
      <c r="P1131">
        <v>3331</v>
      </c>
      <c r="Q1131" t="s">
        <v>571</v>
      </c>
    </row>
    <row r="1132" spans="11:17">
      <c r="K1132" t="s">
        <v>51</v>
      </c>
      <c r="L1132" t="s">
        <v>569</v>
      </c>
      <c r="M1132" t="s">
        <v>570</v>
      </c>
      <c r="N1132" t="s">
        <v>77</v>
      </c>
      <c r="O1132" t="s">
        <v>60</v>
      </c>
      <c r="P1132" t="s">
        <v>565</v>
      </c>
      <c r="Q1132" t="s">
        <v>571</v>
      </c>
    </row>
    <row r="1133" spans="11:17">
      <c r="K1133" t="s">
        <v>51</v>
      </c>
      <c r="L1133" t="s">
        <v>569</v>
      </c>
      <c r="M1133" t="s">
        <v>570</v>
      </c>
      <c r="N1133" t="s">
        <v>77</v>
      </c>
      <c r="O1133" t="s">
        <v>62</v>
      </c>
      <c r="P1133" t="s">
        <v>566</v>
      </c>
      <c r="Q1133" t="s">
        <v>571</v>
      </c>
    </row>
    <row r="1134" spans="11:17">
      <c r="K1134" t="s">
        <v>51</v>
      </c>
      <c r="L1134" t="s">
        <v>569</v>
      </c>
      <c r="M1134" t="s">
        <v>570</v>
      </c>
      <c r="N1134" t="s">
        <v>77</v>
      </c>
      <c r="O1134" t="s">
        <v>64</v>
      </c>
      <c r="P1134" t="s">
        <v>572</v>
      </c>
      <c r="Q1134" t="s">
        <v>571</v>
      </c>
    </row>
    <row r="1135" spans="11:17">
      <c r="K1135" t="s">
        <v>51</v>
      </c>
      <c r="L1135" t="s">
        <v>569</v>
      </c>
      <c r="M1135" t="s">
        <v>570</v>
      </c>
      <c r="N1135" t="s">
        <v>77</v>
      </c>
      <c r="O1135" t="s">
        <v>66</v>
      </c>
      <c r="P1135" t="s">
        <v>573</v>
      </c>
      <c r="Q1135" t="s">
        <v>571</v>
      </c>
    </row>
    <row r="1136" spans="11:17">
      <c r="K1136" t="s">
        <v>51</v>
      </c>
      <c r="L1136" t="s">
        <v>569</v>
      </c>
      <c r="M1136" t="s">
        <v>570</v>
      </c>
      <c r="N1136" t="s">
        <v>77</v>
      </c>
      <c r="O1136" t="s">
        <v>68</v>
      </c>
      <c r="P1136" t="e">
        <f>-ต้องการเจลล้างมือและน้ำยาฆ่าเชื้อ
-ต้องการอาหารแห้ง ข้าวสาร</f>
        <v>#NAME?</v>
      </c>
      <c r="Q1136" t="s">
        <v>571</v>
      </c>
    </row>
    <row r="1137" spans="11:17">
      <c r="K1137" t="s">
        <v>51</v>
      </c>
      <c r="L1137" t="s">
        <v>569</v>
      </c>
      <c r="M1137" t="s">
        <v>570</v>
      </c>
      <c r="N1137" t="s">
        <v>77</v>
      </c>
      <c r="O1137" t="s">
        <v>70</v>
      </c>
      <c r="P1137" t="s">
        <v>131</v>
      </c>
      <c r="Q1137" t="s">
        <v>571</v>
      </c>
    </row>
    <row r="1138" spans="11:17">
      <c r="K1138" t="s">
        <v>51</v>
      </c>
      <c r="L1138" t="s">
        <v>569</v>
      </c>
      <c r="M1138" t="s">
        <v>570</v>
      </c>
      <c r="N1138" t="s">
        <v>77</v>
      </c>
      <c r="O1138" t="s">
        <v>72</v>
      </c>
      <c r="P1138">
        <v>95</v>
      </c>
      <c r="Q1138" t="s">
        <v>571</v>
      </c>
    </row>
    <row r="1139" spans="11:17">
      <c r="K1139" t="s">
        <v>51</v>
      </c>
      <c r="L1139" t="s">
        <v>569</v>
      </c>
      <c r="M1139" t="s">
        <v>570</v>
      </c>
      <c r="N1139" t="s">
        <v>77</v>
      </c>
      <c r="O1139" t="s">
        <v>73</v>
      </c>
      <c r="P1139" t="s">
        <v>82</v>
      </c>
      <c r="Q1139" t="s">
        <v>571</v>
      </c>
    </row>
    <row r="1140" spans="11:17">
      <c r="K1140" t="s">
        <v>51</v>
      </c>
      <c r="L1140" t="s">
        <v>574</v>
      </c>
      <c r="M1140" t="s">
        <v>575</v>
      </c>
      <c r="N1140" t="s">
        <v>77</v>
      </c>
      <c r="O1140" t="s">
        <v>14</v>
      </c>
      <c r="Q1140" t="s">
        <v>576</v>
      </c>
    </row>
    <row r="1141" spans="11:17">
      <c r="K1141" t="s">
        <v>51</v>
      </c>
      <c r="L1141" t="s">
        <v>574</v>
      </c>
      <c r="M1141" t="s">
        <v>575</v>
      </c>
      <c r="N1141" t="s">
        <v>77</v>
      </c>
      <c r="O1141" t="s">
        <v>56</v>
      </c>
      <c r="Q1141" t="s">
        <v>576</v>
      </c>
    </row>
    <row r="1142" spans="11:17">
      <c r="K1142" t="s">
        <v>51</v>
      </c>
      <c r="L1142" t="s">
        <v>574</v>
      </c>
      <c r="M1142" t="s">
        <v>575</v>
      </c>
      <c r="N1142" t="s">
        <v>77</v>
      </c>
      <c r="O1142" t="s">
        <v>57</v>
      </c>
      <c r="P1142" t="s">
        <v>168</v>
      </c>
      <c r="Q1142" t="s">
        <v>576</v>
      </c>
    </row>
    <row r="1143" spans="11:17">
      <c r="K1143" t="s">
        <v>51</v>
      </c>
      <c r="L1143" t="s">
        <v>574</v>
      </c>
      <c r="M1143" t="s">
        <v>575</v>
      </c>
      <c r="N1143" t="s">
        <v>77</v>
      </c>
      <c r="O1143" t="s">
        <v>59</v>
      </c>
      <c r="P1143">
        <v>3364</v>
      </c>
      <c r="Q1143" t="s">
        <v>576</v>
      </c>
    </row>
    <row r="1144" spans="11:17">
      <c r="K1144" t="s">
        <v>51</v>
      </c>
      <c r="L1144" t="s">
        <v>574</v>
      </c>
      <c r="M1144" t="s">
        <v>575</v>
      </c>
      <c r="N1144" t="s">
        <v>77</v>
      </c>
      <c r="O1144" t="s">
        <v>60</v>
      </c>
      <c r="P1144" t="s">
        <v>565</v>
      </c>
      <c r="Q1144" t="s">
        <v>576</v>
      </c>
    </row>
    <row r="1145" spans="11:17">
      <c r="K1145" t="s">
        <v>51</v>
      </c>
      <c r="L1145" t="s">
        <v>574</v>
      </c>
      <c r="M1145" t="s">
        <v>575</v>
      </c>
      <c r="N1145" t="s">
        <v>77</v>
      </c>
      <c r="O1145" t="s">
        <v>62</v>
      </c>
      <c r="P1145" t="s">
        <v>566</v>
      </c>
      <c r="Q1145" t="s">
        <v>576</v>
      </c>
    </row>
    <row r="1146" spans="11:17">
      <c r="K1146" t="s">
        <v>51</v>
      </c>
      <c r="L1146" t="s">
        <v>574</v>
      </c>
      <c r="M1146" t="s">
        <v>575</v>
      </c>
      <c r="N1146" t="s">
        <v>77</v>
      </c>
      <c r="O1146" t="s">
        <v>64</v>
      </c>
      <c r="P1146" t="s">
        <v>577</v>
      </c>
      <c r="Q1146" t="s">
        <v>576</v>
      </c>
    </row>
    <row r="1147" spans="11:17">
      <c r="K1147" t="s">
        <v>51</v>
      </c>
      <c r="L1147" t="s">
        <v>574</v>
      </c>
      <c r="M1147" t="s">
        <v>575</v>
      </c>
      <c r="N1147" t="s">
        <v>77</v>
      </c>
      <c r="O1147" t="s">
        <v>66</v>
      </c>
      <c r="P1147" t="s">
        <v>578</v>
      </c>
      <c r="Q1147" t="s">
        <v>576</v>
      </c>
    </row>
    <row r="1148" spans="11:17">
      <c r="K1148" t="s">
        <v>51</v>
      </c>
      <c r="L1148" t="s">
        <v>574</v>
      </c>
      <c r="M1148" t="s">
        <v>575</v>
      </c>
      <c r="N1148" t="s">
        <v>77</v>
      </c>
      <c r="O1148" t="s">
        <v>68</v>
      </c>
      <c r="P1148" t="e">
        <f>-ต้องการเจลล้างมือและน้ำยาฆ่าเชื้อ
-ต้องการอาหารแห้ง</f>
        <v>#NAME?</v>
      </c>
      <c r="Q1148" t="s">
        <v>576</v>
      </c>
    </row>
    <row r="1149" spans="11:17">
      <c r="K1149" t="s">
        <v>51</v>
      </c>
      <c r="L1149" t="s">
        <v>574</v>
      </c>
      <c r="M1149" t="s">
        <v>575</v>
      </c>
      <c r="N1149" t="s">
        <v>77</v>
      </c>
      <c r="O1149" t="s">
        <v>70</v>
      </c>
      <c r="P1149" t="s">
        <v>131</v>
      </c>
      <c r="Q1149" t="s">
        <v>576</v>
      </c>
    </row>
    <row r="1150" spans="11:17">
      <c r="K1150" t="s">
        <v>51</v>
      </c>
      <c r="L1150" t="s">
        <v>574</v>
      </c>
      <c r="M1150" t="s">
        <v>575</v>
      </c>
      <c r="N1150" t="s">
        <v>77</v>
      </c>
      <c r="O1150" t="s">
        <v>72</v>
      </c>
      <c r="P1150">
        <v>94</v>
      </c>
      <c r="Q1150" t="s">
        <v>576</v>
      </c>
    </row>
    <row r="1151" spans="11:17">
      <c r="K1151" t="s">
        <v>51</v>
      </c>
      <c r="L1151" t="s">
        <v>574</v>
      </c>
      <c r="M1151" t="s">
        <v>575</v>
      </c>
      <c r="N1151" t="s">
        <v>77</v>
      </c>
      <c r="O1151" t="s">
        <v>73</v>
      </c>
      <c r="P1151" t="s">
        <v>82</v>
      </c>
      <c r="Q1151" t="s">
        <v>576</v>
      </c>
    </row>
    <row r="1152" spans="11:17">
      <c r="K1152" t="s">
        <v>51</v>
      </c>
      <c r="L1152" t="s">
        <v>579</v>
      </c>
      <c r="M1152" t="s">
        <v>580</v>
      </c>
      <c r="N1152" t="s">
        <v>77</v>
      </c>
      <c r="O1152" t="s">
        <v>14</v>
      </c>
      <c r="Q1152" t="s">
        <v>581</v>
      </c>
    </row>
    <row r="1153" spans="11:17">
      <c r="K1153" t="s">
        <v>51</v>
      </c>
      <c r="L1153" t="s">
        <v>579</v>
      </c>
      <c r="M1153" t="s">
        <v>580</v>
      </c>
      <c r="N1153" t="s">
        <v>77</v>
      </c>
      <c r="O1153" t="s">
        <v>56</v>
      </c>
      <c r="Q1153" t="s">
        <v>581</v>
      </c>
    </row>
    <row r="1154" spans="11:17">
      <c r="K1154" t="s">
        <v>51</v>
      </c>
      <c r="L1154" t="s">
        <v>579</v>
      </c>
      <c r="M1154" t="s">
        <v>580</v>
      </c>
      <c r="N1154" t="s">
        <v>77</v>
      </c>
      <c r="O1154" t="s">
        <v>57</v>
      </c>
      <c r="P1154" t="s">
        <v>168</v>
      </c>
      <c r="Q1154" t="s">
        <v>581</v>
      </c>
    </row>
    <row r="1155" spans="11:17">
      <c r="K1155" t="s">
        <v>51</v>
      </c>
      <c r="L1155" t="s">
        <v>579</v>
      </c>
      <c r="M1155" t="s">
        <v>580</v>
      </c>
      <c r="N1155" t="s">
        <v>77</v>
      </c>
      <c r="O1155" t="s">
        <v>59</v>
      </c>
      <c r="P1155">
        <v>3506</v>
      </c>
      <c r="Q1155" t="s">
        <v>581</v>
      </c>
    </row>
    <row r="1156" spans="11:17">
      <c r="K1156" t="s">
        <v>51</v>
      </c>
      <c r="L1156" t="s">
        <v>579</v>
      </c>
      <c r="M1156" t="s">
        <v>580</v>
      </c>
      <c r="N1156" t="s">
        <v>77</v>
      </c>
      <c r="O1156" t="s">
        <v>60</v>
      </c>
      <c r="P1156" t="s">
        <v>565</v>
      </c>
      <c r="Q1156" t="s">
        <v>581</v>
      </c>
    </row>
    <row r="1157" spans="11:17">
      <c r="K1157" t="s">
        <v>51</v>
      </c>
      <c r="L1157" t="s">
        <v>579</v>
      </c>
      <c r="M1157" t="s">
        <v>580</v>
      </c>
      <c r="N1157" t="s">
        <v>77</v>
      </c>
      <c r="O1157" t="s">
        <v>62</v>
      </c>
      <c r="P1157" t="s">
        <v>566</v>
      </c>
      <c r="Q1157" t="s">
        <v>581</v>
      </c>
    </row>
    <row r="1158" spans="11:17">
      <c r="K1158" t="s">
        <v>51</v>
      </c>
      <c r="L1158" t="s">
        <v>579</v>
      </c>
      <c r="M1158" t="s">
        <v>580</v>
      </c>
      <c r="N1158" t="s">
        <v>77</v>
      </c>
      <c r="O1158" t="s">
        <v>64</v>
      </c>
      <c r="P1158" t="s">
        <v>582</v>
      </c>
      <c r="Q1158" t="s">
        <v>581</v>
      </c>
    </row>
    <row r="1159" spans="11:17">
      <c r="K1159" t="s">
        <v>51</v>
      </c>
      <c r="L1159" t="s">
        <v>579</v>
      </c>
      <c r="M1159" t="s">
        <v>580</v>
      </c>
      <c r="N1159" t="s">
        <v>77</v>
      </c>
      <c r="O1159" t="s">
        <v>66</v>
      </c>
      <c r="P1159" t="s">
        <v>583</v>
      </c>
      <c r="Q1159" t="s">
        <v>581</v>
      </c>
    </row>
    <row r="1160" spans="11:17">
      <c r="K1160" t="s">
        <v>51</v>
      </c>
      <c r="L1160" t="s">
        <v>579</v>
      </c>
      <c r="M1160" t="s">
        <v>580</v>
      </c>
      <c r="N1160" t="s">
        <v>77</v>
      </c>
      <c r="O1160" t="s">
        <v>68</v>
      </c>
      <c r="P1160" t="e">
        <f>-ต้องการเจลล้างมือและน้ำยาฆ่าเชื้อ
-ต้องการอาหารแห้ง</f>
        <v>#NAME?</v>
      </c>
      <c r="Q1160" t="s">
        <v>581</v>
      </c>
    </row>
    <row r="1161" spans="11:17">
      <c r="K1161" t="s">
        <v>51</v>
      </c>
      <c r="L1161" t="s">
        <v>579</v>
      </c>
      <c r="M1161" t="s">
        <v>580</v>
      </c>
      <c r="N1161" t="s">
        <v>77</v>
      </c>
      <c r="O1161" t="s">
        <v>70</v>
      </c>
      <c r="P1161" t="s">
        <v>131</v>
      </c>
      <c r="Q1161" t="s">
        <v>581</v>
      </c>
    </row>
    <row r="1162" spans="11:17">
      <c r="K1162" t="s">
        <v>51</v>
      </c>
      <c r="L1162" t="s">
        <v>579</v>
      </c>
      <c r="M1162" t="s">
        <v>580</v>
      </c>
      <c r="N1162" t="s">
        <v>77</v>
      </c>
      <c r="O1162" t="s">
        <v>72</v>
      </c>
      <c r="P1162">
        <v>63</v>
      </c>
      <c r="Q1162" t="s">
        <v>581</v>
      </c>
    </row>
    <row r="1163" spans="11:17">
      <c r="K1163" t="s">
        <v>51</v>
      </c>
      <c r="L1163" t="s">
        <v>579</v>
      </c>
      <c r="M1163" t="s">
        <v>580</v>
      </c>
      <c r="N1163" t="s">
        <v>77</v>
      </c>
      <c r="O1163" t="s">
        <v>73</v>
      </c>
      <c r="P1163" t="s">
        <v>82</v>
      </c>
      <c r="Q1163" t="s">
        <v>581</v>
      </c>
    </row>
    <row r="1164" spans="11:17">
      <c r="K1164" t="s">
        <v>51</v>
      </c>
      <c r="L1164" t="s">
        <v>584</v>
      </c>
      <c r="M1164" t="s">
        <v>585</v>
      </c>
      <c r="N1164" t="s">
        <v>77</v>
      </c>
      <c r="O1164" t="s">
        <v>14</v>
      </c>
      <c r="Q1164" t="s">
        <v>586</v>
      </c>
    </row>
    <row r="1165" spans="11:17">
      <c r="K1165" t="s">
        <v>51</v>
      </c>
      <c r="L1165" t="s">
        <v>584</v>
      </c>
      <c r="M1165" t="s">
        <v>585</v>
      </c>
      <c r="N1165" t="s">
        <v>77</v>
      </c>
      <c r="O1165" t="s">
        <v>56</v>
      </c>
      <c r="Q1165" t="s">
        <v>586</v>
      </c>
    </row>
    <row r="1166" spans="11:17">
      <c r="K1166" t="s">
        <v>51</v>
      </c>
      <c r="L1166" t="s">
        <v>584</v>
      </c>
      <c r="M1166" t="s">
        <v>585</v>
      </c>
      <c r="N1166" t="s">
        <v>77</v>
      </c>
      <c r="O1166" t="s">
        <v>57</v>
      </c>
      <c r="P1166" t="s">
        <v>168</v>
      </c>
      <c r="Q1166" t="s">
        <v>586</v>
      </c>
    </row>
    <row r="1167" spans="11:17">
      <c r="K1167" t="s">
        <v>51</v>
      </c>
      <c r="L1167" t="s">
        <v>584</v>
      </c>
      <c r="M1167" t="s">
        <v>585</v>
      </c>
      <c r="N1167" t="s">
        <v>77</v>
      </c>
      <c r="O1167" t="s">
        <v>59</v>
      </c>
      <c r="P1167">
        <v>3710</v>
      </c>
      <c r="Q1167" t="s">
        <v>586</v>
      </c>
    </row>
    <row r="1168" spans="11:17">
      <c r="K1168" t="s">
        <v>51</v>
      </c>
      <c r="L1168" t="s">
        <v>584</v>
      </c>
      <c r="M1168" t="s">
        <v>585</v>
      </c>
      <c r="N1168" t="s">
        <v>77</v>
      </c>
      <c r="O1168" t="s">
        <v>60</v>
      </c>
      <c r="P1168" t="s">
        <v>565</v>
      </c>
      <c r="Q1168" t="s">
        <v>586</v>
      </c>
    </row>
    <row r="1169" spans="11:17">
      <c r="K1169" t="s">
        <v>51</v>
      </c>
      <c r="L1169" t="s">
        <v>584</v>
      </c>
      <c r="M1169" t="s">
        <v>585</v>
      </c>
      <c r="N1169" t="s">
        <v>77</v>
      </c>
      <c r="O1169" t="s">
        <v>62</v>
      </c>
      <c r="P1169" t="s">
        <v>566</v>
      </c>
      <c r="Q1169" t="s">
        <v>586</v>
      </c>
    </row>
    <row r="1170" spans="11:17">
      <c r="K1170" t="s">
        <v>51</v>
      </c>
      <c r="L1170" t="s">
        <v>584</v>
      </c>
      <c r="M1170" t="s">
        <v>585</v>
      </c>
      <c r="N1170" t="s">
        <v>77</v>
      </c>
      <c r="O1170" t="s">
        <v>64</v>
      </c>
      <c r="P1170" t="s">
        <v>587</v>
      </c>
      <c r="Q1170" t="s">
        <v>586</v>
      </c>
    </row>
    <row r="1171" spans="11:17">
      <c r="K1171" t="s">
        <v>51</v>
      </c>
      <c r="L1171" t="s">
        <v>584</v>
      </c>
      <c r="M1171" t="s">
        <v>585</v>
      </c>
      <c r="N1171" t="s">
        <v>77</v>
      </c>
      <c r="O1171" t="s">
        <v>66</v>
      </c>
      <c r="P1171" t="s">
        <v>588</v>
      </c>
      <c r="Q1171" t="s">
        <v>586</v>
      </c>
    </row>
    <row r="1172" spans="11:17">
      <c r="K1172" t="s">
        <v>51</v>
      </c>
      <c r="L1172" t="s">
        <v>584</v>
      </c>
      <c r="M1172" t="s">
        <v>585</v>
      </c>
      <c r="N1172" t="s">
        <v>77</v>
      </c>
      <c r="O1172" t="s">
        <v>68</v>
      </c>
      <c r="P1172" t="e">
        <f>-ต้องการเจลล้างมือและน้ำยาฆ่าเชื้อ
-ต้องการอาหารแห้ง</f>
        <v>#NAME?</v>
      </c>
      <c r="Q1172" t="s">
        <v>586</v>
      </c>
    </row>
    <row r="1173" spans="11:17">
      <c r="K1173" t="s">
        <v>51</v>
      </c>
      <c r="L1173" t="s">
        <v>584</v>
      </c>
      <c r="M1173" t="s">
        <v>585</v>
      </c>
      <c r="N1173" t="s">
        <v>77</v>
      </c>
      <c r="O1173" t="s">
        <v>70</v>
      </c>
      <c r="P1173" t="s">
        <v>131</v>
      </c>
      <c r="Q1173" t="s">
        <v>586</v>
      </c>
    </row>
    <row r="1174" spans="11:17">
      <c r="K1174" t="s">
        <v>51</v>
      </c>
      <c r="L1174" t="s">
        <v>584</v>
      </c>
      <c r="M1174" t="s">
        <v>585</v>
      </c>
      <c r="N1174" t="s">
        <v>77</v>
      </c>
      <c r="O1174" t="s">
        <v>72</v>
      </c>
      <c r="P1174">
        <v>60</v>
      </c>
      <c r="Q1174" t="s">
        <v>586</v>
      </c>
    </row>
    <row r="1175" spans="11:17">
      <c r="K1175" t="s">
        <v>51</v>
      </c>
      <c r="L1175" t="s">
        <v>584</v>
      </c>
      <c r="M1175" t="s">
        <v>585</v>
      </c>
      <c r="N1175" t="s">
        <v>77</v>
      </c>
      <c r="O1175" t="s">
        <v>73</v>
      </c>
      <c r="P1175" t="s">
        <v>82</v>
      </c>
      <c r="Q1175" t="s">
        <v>586</v>
      </c>
    </row>
    <row r="1176" spans="11:17">
      <c r="K1176" t="s">
        <v>51</v>
      </c>
      <c r="L1176" t="s">
        <v>589</v>
      </c>
      <c r="M1176" t="s">
        <v>590</v>
      </c>
      <c r="N1176" t="s">
        <v>77</v>
      </c>
      <c r="O1176" t="s">
        <v>14</v>
      </c>
      <c r="Q1176" t="s">
        <v>591</v>
      </c>
    </row>
    <row r="1177" spans="11:17">
      <c r="K1177" t="s">
        <v>51</v>
      </c>
      <c r="L1177" t="s">
        <v>589</v>
      </c>
      <c r="M1177" t="s">
        <v>590</v>
      </c>
      <c r="N1177" t="s">
        <v>77</v>
      </c>
      <c r="O1177" t="s">
        <v>56</v>
      </c>
      <c r="Q1177" t="s">
        <v>591</v>
      </c>
    </row>
    <row r="1178" spans="11:17">
      <c r="K1178" t="s">
        <v>51</v>
      </c>
      <c r="L1178" t="s">
        <v>589</v>
      </c>
      <c r="M1178" t="s">
        <v>590</v>
      </c>
      <c r="N1178" t="s">
        <v>77</v>
      </c>
      <c r="O1178" t="s">
        <v>57</v>
      </c>
      <c r="P1178" t="s">
        <v>168</v>
      </c>
      <c r="Q1178" t="s">
        <v>591</v>
      </c>
    </row>
    <row r="1179" spans="11:17">
      <c r="K1179" t="s">
        <v>51</v>
      </c>
      <c r="L1179" t="s">
        <v>589</v>
      </c>
      <c r="M1179" t="s">
        <v>590</v>
      </c>
      <c r="N1179" t="s">
        <v>77</v>
      </c>
      <c r="O1179" t="s">
        <v>59</v>
      </c>
      <c r="P1179">
        <v>3273</v>
      </c>
      <c r="Q1179" t="s">
        <v>591</v>
      </c>
    </row>
    <row r="1180" spans="11:17">
      <c r="K1180" t="s">
        <v>51</v>
      </c>
      <c r="L1180" t="s">
        <v>589</v>
      </c>
      <c r="M1180" t="s">
        <v>590</v>
      </c>
      <c r="N1180" t="s">
        <v>77</v>
      </c>
      <c r="O1180" t="s">
        <v>60</v>
      </c>
      <c r="P1180" t="s">
        <v>565</v>
      </c>
      <c r="Q1180" t="s">
        <v>591</v>
      </c>
    </row>
    <row r="1181" spans="11:17">
      <c r="K1181" t="s">
        <v>51</v>
      </c>
      <c r="L1181" t="s">
        <v>589</v>
      </c>
      <c r="M1181" t="s">
        <v>590</v>
      </c>
      <c r="N1181" t="s">
        <v>77</v>
      </c>
      <c r="O1181" t="s">
        <v>62</v>
      </c>
      <c r="P1181" t="s">
        <v>592</v>
      </c>
      <c r="Q1181" t="s">
        <v>591</v>
      </c>
    </row>
    <row r="1182" spans="11:17">
      <c r="K1182" t="s">
        <v>51</v>
      </c>
      <c r="L1182" t="s">
        <v>589</v>
      </c>
      <c r="M1182" t="s">
        <v>590</v>
      </c>
      <c r="N1182" t="s">
        <v>77</v>
      </c>
      <c r="O1182" t="s">
        <v>64</v>
      </c>
      <c r="P1182" t="s">
        <v>593</v>
      </c>
      <c r="Q1182" t="s">
        <v>591</v>
      </c>
    </row>
    <row r="1183" spans="11:17">
      <c r="K1183" t="s">
        <v>51</v>
      </c>
      <c r="L1183" t="s">
        <v>589</v>
      </c>
      <c r="M1183" t="s">
        <v>590</v>
      </c>
      <c r="N1183" t="s">
        <v>77</v>
      </c>
      <c r="O1183" t="s">
        <v>66</v>
      </c>
      <c r="P1183" t="s">
        <v>594</v>
      </c>
      <c r="Q1183" t="s">
        <v>591</v>
      </c>
    </row>
    <row r="1184" spans="11:17">
      <c r="K1184" t="s">
        <v>51</v>
      </c>
      <c r="L1184" t="s">
        <v>589</v>
      </c>
      <c r="M1184" t="s">
        <v>590</v>
      </c>
      <c r="N1184" t="s">
        <v>77</v>
      </c>
      <c r="O1184" t="s">
        <v>68</v>
      </c>
      <c r="P1184" t="e">
        <f>-ต้องการเจลล้างมือและน้ำยาฆ่าเชื้อ
-ต้องการอาหารแห้ง ข้าวสาร น้ำดื่ม</f>
        <v>#NAME?</v>
      </c>
      <c r="Q1184" t="s">
        <v>591</v>
      </c>
    </row>
    <row r="1185" spans="11:17">
      <c r="K1185" t="s">
        <v>51</v>
      </c>
      <c r="L1185" t="s">
        <v>589</v>
      </c>
      <c r="M1185" t="s">
        <v>590</v>
      </c>
      <c r="N1185" t="s">
        <v>77</v>
      </c>
      <c r="O1185" t="s">
        <v>70</v>
      </c>
      <c r="P1185" t="s">
        <v>131</v>
      </c>
      <c r="Q1185" t="s">
        <v>591</v>
      </c>
    </row>
    <row r="1186" spans="11:17">
      <c r="K1186" t="s">
        <v>51</v>
      </c>
      <c r="L1186" t="s">
        <v>589</v>
      </c>
      <c r="M1186" t="s">
        <v>590</v>
      </c>
      <c r="N1186" t="s">
        <v>77</v>
      </c>
      <c r="O1186" t="s">
        <v>72</v>
      </c>
      <c r="P1186">
        <v>140</v>
      </c>
      <c r="Q1186" t="s">
        <v>591</v>
      </c>
    </row>
    <row r="1187" spans="11:17">
      <c r="K1187" t="s">
        <v>51</v>
      </c>
      <c r="L1187" t="s">
        <v>589</v>
      </c>
      <c r="M1187" t="s">
        <v>590</v>
      </c>
      <c r="N1187" t="s">
        <v>77</v>
      </c>
      <c r="O1187" t="s">
        <v>73</v>
      </c>
      <c r="P1187" t="s">
        <v>82</v>
      </c>
      <c r="Q1187" t="s">
        <v>591</v>
      </c>
    </row>
    <row r="1188" spans="11:17">
      <c r="K1188" t="s">
        <v>51</v>
      </c>
      <c r="L1188" t="s">
        <v>595</v>
      </c>
      <c r="M1188" t="s">
        <v>596</v>
      </c>
      <c r="N1188" t="s">
        <v>77</v>
      </c>
      <c r="O1188" t="s">
        <v>14</v>
      </c>
      <c r="Q1188" t="s">
        <v>597</v>
      </c>
    </row>
    <row r="1189" spans="11:17">
      <c r="K1189" t="s">
        <v>51</v>
      </c>
      <c r="L1189" t="s">
        <v>595</v>
      </c>
      <c r="M1189" t="s">
        <v>596</v>
      </c>
      <c r="N1189" t="s">
        <v>77</v>
      </c>
      <c r="O1189" t="s">
        <v>56</v>
      </c>
      <c r="Q1189" t="s">
        <v>597</v>
      </c>
    </row>
    <row r="1190" spans="11:17">
      <c r="K1190" t="s">
        <v>51</v>
      </c>
      <c r="L1190" t="s">
        <v>595</v>
      </c>
      <c r="M1190" t="s">
        <v>596</v>
      </c>
      <c r="N1190" t="s">
        <v>77</v>
      </c>
      <c r="O1190" t="s">
        <v>57</v>
      </c>
      <c r="P1190" t="s">
        <v>168</v>
      </c>
      <c r="Q1190" t="s">
        <v>597</v>
      </c>
    </row>
    <row r="1191" spans="11:17">
      <c r="K1191" t="s">
        <v>51</v>
      </c>
      <c r="L1191" t="s">
        <v>595</v>
      </c>
      <c r="M1191" t="s">
        <v>596</v>
      </c>
      <c r="N1191" t="s">
        <v>77</v>
      </c>
      <c r="O1191" t="s">
        <v>59</v>
      </c>
      <c r="P1191">
        <v>3456</v>
      </c>
      <c r="Q1191" t="s">
        <v>597</v>
      </c>
    </row>
    <row r="1192" spans="11:17">
      <c r="K1192" t="s">
        <v>51</v>
      </c>
      <c r="L1192" t="s">
        <v>595</v>
      </c>
      <c r="M1192" t="s">
        <v>596</v>
      </c>
      <c r="N1192" t="s">
        <v>77</v>
      </c>
      <c r="O1192" t="s">
        <v>60</v>
      </c>
      <c r="P1192" t="s">
        <v>565</v>
      </c>
      <c r="Q1192" t="s">
        <v>597</v>
      </c>
    </row>
    <row r="1193" spans="11:17">
      <c r="K1193" t="s">
        <v>51</v>
      </c>
      <c r="L1193" t="s">
        <v>595</v>
      </c>
      <c r="M1193" t="s">
        <v>596</v>
      </c>
      <c r="N1193" t="s">
        <v>77</v>
      </c>
      <c r="O1193" t="s">
        <v>62</v>
      </c>
      <c r="P1193" t="s">
        <v>592</v>
      </c>
      <c r="Q1193" t="s">
        <v>597</v>
      </c>
    </row>
    <row r="1194" spans="11:17">
      <c r="K1194" t="s">
        <v>51</v>
      </c>
      <c r="L1194" t="s">
        <v>595</v>
      </c>
      <c r="M1194" t="s">
        <v>596</v>
      </c>
      <c r="N1194" t="s">
        <v>77</v>
      </c>
      <c r="O1194" t="s">
        <v>64</v>
      </c>
      <c r="P1194" t="s">
        <v>598</v>
      </c>
      <c r="Q1194" t="s">
        <v>597</v>
      </c>
    </row>
    <row r="1195" spans="11:17">
      <c r="K1195" t="s">
        <v>51</v>
      </c>
      <c r="L1195" t="s">
        <v>595</v>
      </c>
      <c r="M1195" t="s">
        <v>596</v>
      </c>
      <c r="N1195" t="s">
        <v>77</v>
      </c>
      <c r="O1195" t="s">
        <v>66</v>
      </c>
      <c r="P1195" t="s">
        <v>599</v>
      </c>
      <c r="Q1195" t="s">
        <v>597</v>
      </c>
    </row>
    <row r="1196" spans="11:17">
      <c r="K1196" t="s">
        <v>51</v>
      </c>
      <c r="L1196" t="s">
        <v>595</v>
      </c>
      <c r="M1196" t="s">
        <v>596</v>
      </c>
      <c r="N1196" t="s">
        <v>77</v>
      </c>
      <c r="O1196" t="s">
        <v>68</v>
      </c>
      <c r="P1196" t="e">
        <f>-ต้องการเจลล้างมือและน้ำยาฆ่าเชื้อ
-ต้องการอาหารแห้ง</f>
        <v>#NAME?</v>
      </c>
      <c r="Q1196" t="s">
        <v>597</v>
      </c>
    </row>
    <row r="1197" spans="11:17">
      <c r="K1197" t="s">
        <v>51</v>
      </c>
      <c r="L1197" t="s">
        <v>595</v>
      </c>
      <c r="M1197" t="s">
        <v>596</v>
      </c>
      <c r="N1197" t="s">
        <v>77</v>
      </c>
      <c r="O1197" t="s">
        <v>70</v>
      </c>
      <c r="P1197" t="s">
        <v>131</v>
      </c>
      <c r="Q1197" t="s">
        <v>597</v>
      </c>
    </row>
    <row r="1198" spans="11:17">
      <c r="K1198" t="s">
        <v>51</v>
      </c>
      <c r="L1198" t="s">
        <v>595</v>
      </c>
      <c r="M1198" t="s">
        <v>596</v>
      </c>
      <c r="N1198" t="s">
        <v>77</v>
      </c>
      <c r="O1198" t="s">
        <v>72</v>
      </c>
      <c r="P1198">
        <v>67</v>
      </c>
      <c r="Q1198" t="s">
        <v>597</v>
      </c>
    </row>
    <row r="1199" spans="11:17">
      <c r="K1199" t="s">
        <v>51</v>
      </c>
      <c r="L1199" t="s">
        <v>595</v>
      </c>
      <c r="M1199" t="s">
        <v>596</v>
      </c>
      <c r="N1199" t="s">
        <v>77</v>
      </c>
      <c r="O1199" t="s">
        <v>73</v>
      </c>
      <c r="P1199" t="s">
        <v>82</v>
      </c>
      <c r="Q1199" t="s">
        <v>597</v>
      </c>
    </row>
    <row r="1200" spans="11:17">
      <c r="K1200" t="s">
        <v>51</v>
      </c>
      <c r="L1200" t="s">
        <v>600</v>
      </c>
      <c r="M1200" t="s">
        <v>601</v>
      </c>
      <c r="N1200" t="s">
        <v>77</v>
      </c>
      <c r="O1200" t="s">
        <v>14</v>
      </c>
      <c r="Q1200" t="s">
        <v>602</v>
      </c>
    </row>
    <row r="1201" spans="11:17">
      <c r="K1201" t="s">
        <v>51</v>
      </c>
      <c r="L1201" t="s">
        <v>600</v>
      </c>
      <c r="M1201" t="s">
        <v>601</v>
      </c>
      <c r="N1201" t="s">
        <v>77</v>
      </c>
      <c r="O1201" t="s">
        <v>56</v>
      </c>
      <c r="Q1201" t="s">
        <v>602</v>
      </c>
    </row>
    <row r="1202" spans="11:17">
      <c r="K1202" t="s">
        <v>51</v>
      </c>
      <c r="L1202" t="s">
        <v>600</v>
      </c>
      <c r="M1202" t="s">
        <v>601</v>
      </c>
      <c r="N1202" t="s">
        <v>77</v>
      </c>
      <c r="O1202" t="s">
        <v>57</v>
      </c>
      <c r="P1202" t="s">
        <v>168</v>
      </c>
      <c r="Q1202" t="s">
        <v>602</v>
      </c>
    </row>
    <row r="1203" spans="11:17">
      <c r="K1203" t="s">
        <v>51</v>
      </c>
      <c r="L1203" t="s">
        <v>600</v>
      </c>
      <c r="M1203" t="s">
        <v>601</v>
      </c>
      <c r="N1203" t="s">
        <v>77</v>
      </c>
      <c r="O1203" t="s">
        <v>59</v>
      </c>
      <c r="P1203">
        <v>3634</v>
      </c>
      <c r="Q1203" t="s">
        <v>602</v>
      </c>
    </row>
    <row r="1204" spans="11:17">
      <c r="K1204" t="s">
        <v>51</v>
      </c>
      <c r="L1204" t="s">
        <v>600</v>
      </c>
      <c r="M1204" t="s">
        <v>601</v>
      </c>
      <c r="N1204" t="s">
        <v>77</v>
      </c>
      <c r="O1204" t="s">
        <v>60</v>
      </c>
      <c r="P1204" t="s">
        <v>565</v>
      </c>
      <c r="Q1204" t="s">
        <v>602</v>
      </c>
    </row>
    <row r="1205" spans="11:17">
      <c r="K1205" t="s">
        <v>51</v>
      </c>
      <c r="L1205" t="s">
        <v>600</v>
      </c>
      <c r="M1205" t="s">
        <v>601</v>
      </c>
      <c r="N1205" t="s">
        <v>77</v>
      </c>
      <c r="O1205" t="s">
        <v>62</v>
      </c>
      <c r="P1205" t="s">
        <v>603</v>
      </c>
      <c r="Q1205" t="s">
        <v>602</v>
      </c>
    </row>
    <row r="1206" spans="11:17">
      <c r="K1206" t="s">
        <v>51</v>
      </c>
      <c r="L1206" t="s">
        <v>600</v>
      </c>
      <c r="M1206" t="s">
        <v>601</v>
      </c>
      <c r="N1206" t="s">
        <v>77</v>
      </c>
      <c r="O1206" t="s">
        <v>64</v>
      </c>
      <c r="P1206" t="s">
        <v>604</v>
      </c>
      <c r="Q1206" t="s">
        <v>602</v>
      </c>
    </row>
    <row r="1207" spans="11:17">
      <c r="K1207" t="s">
        <v>51</v>
      </c>
      <c r="L1207" t="s">
        <v>600</v>
      </c>
      <c r="M1207" t="s">
        <v>601</v>
      </c>
      <c r="N1207" t="s">
        <v>77</v>
      </c>
      <c r="O1207" t="s">
        <v>66</v>
      </c>
      <c r="P1207" t="s">
        <v>605</v>
      </c>
      <c r="Q1207" t="s">
        <v>602</v>
      </c>
    </row>
    <row r="1208" spans="11:17">
      <c r="K1208" t="s">
        <v>51</v>
      </c>
      <c r="L1208" t="s">
        <v>600</v>
      </c>
      <c r="M1208" t="s">
        <v>601</v>
      </c>
      <c r="N1208" t="s">
        <v>77</v>
      </c>
      <c r="O1208" t="s">
        <v>68</v>
      </c>
      <c r="P1208" t="e">
        <f>-ต้องการเจลล้างมือ
-ต้องการอาหารแห้ง</f>
        <v>#NAME?</v>
      </c>
      <c r="Q1208" t="s">
        <v>602</v>
      </c>
    </row>
    <row r="1209" spans="11:17">
      <c r="K1209" t="s">
        <v>51</v>
      </c>
      <c r="L1209" t="s">
        <v>600</v>
      </c>
      <c r="M1209" t="s">
        <v>601</v>
      </c>
      <c r="N1209" t="s">
        <v>77</v>
      </c>
      <c r="O1209" t="s">
        <v>70</v>
      </c>
      <c r="P1209" t="s">
        <v>131</v>
      </c>
      <c r="Q1209" t="s">
        <v>602</v>
      </c>
    </row>
    <row r="1210" spans="11:17">
      <c r="K1210" t="s">
        <v>51</v>
      </c>
      <c r="L1210" t="s">
        <v>600</v>
      </c>
      <c r="M1210" t="s">
        <v>601</v>
      </c>
      <c r="N1210" t="s">
        <v>77</v>
      </c>
      <c r="O1210" t="s">
        <v>72</v>
      </c>
      <c r="P1210">
        <v>51</v>
      </c>
      <c r="Q1210" t="s">
        <v>602</v>
      </c>
    </row>
    <row r="1211" spans="11:17">
      <c r="K1211" t="s">
        <v>51</v>
      </c>
      <c r="L1211" t="s">
        <v>600</v>
      </c>
      <c r="M1211" t="s">
        <v>601</v>
      </c>
      <c r="N1211" t="s">
        <v>77</v>
      </c>
      <c r="O1211" t="s">
        <v>73</v>
      </c>
      <c r="P1211" t="s">
        <v>82</v>
      </c>
      <c r="Q1211" t="s">
        <v>602</v>
      </c>
    </row>
    <row r="1212" spans="11:17">
      <c r="K1212" t="s">
        <v>51</v>
      </c>
      <c r="L1212" t="s">
        <v>606</v>
      </c>
      <c r="M1212" t="s">
        <v>607</v>
      </c>
      <c r="N1212" t="s">
        <v>77</v>
      </c>
      <c r="O1212" t="s">
        <v>14</v>
      </c>
      <c r="Q1212" t="s">
        <v>608</v>
      </c>
    </row>
    <row r="1213" spans="11:17">
      <c r="K1213" t="s">
        <v>51</v>
      </c>
      <c r="L1213" t="s">
        <v>606</v>
      </c>
      <c r="M1213" t="s">
        <v>607</v>
      </c>
      <c r="N1213" t="s">
        <v>77</v>
      </c>
      <c r="O1213" t="s">
        <v>56</v>
      </c>
      <c r="Q1213" t="s">
        <v>608</v>
      </c>
    </row>
    <row r="1214" spans="11:17">
      <c r="K1214" t="s">
        <v>51</v>
      </c>
      <c r="L1214" t="s">
        <v>606</v>
      </c>
      <c r="M1214" t="s">
        <v>607</v>
      </c>
      <c r="N1214" t="s">
        <v>77</v>
      </c>
      <c r="O1214" t="s">
        <v>57</v>
      </c>
      <c r="P1214" t="s">
        <v>168</v>
      </c>
      <c r="Q1214" t="s">
        <v>608</v>
      </c>
    </row>
    <row r="1215" spans="11:17">
      <c r="K1215" t="s">
        <v>51</v>
      </c>
      <c r="L1215" t="s">
        <v>606</v>
      </c>
      <c r="M1215" t="s">
        <v>607</v>
      </c>
      <c r="N1215" t="s">
        <v>77</v>
      </c>
      <c r="O1215" t="s">
        <v>59</v>
      </c>
      <c r="P1215">
        <v>3899</v>
      </c>
      <c r="Q1215" t="s">
        <v>608</v>
      </c>
    </row>
    <row r="1216" spans="11:17">
      <c r="K1216" t="s">
        <v>51</v>
      </c>
      <c r="L1216" t="s">
        <v>606</v>
      </c>
      <c r="M1216" t="s">
        <v>607</v>
      </c>
      <c r="N1216" t="s">
        <v>77</v>
      </c>
      <c r="O1216" t="s">
        <v>60</v>
      </c>
      <c r="P1216" t="s">
        <v>565</v>
      </c>
      <c r="Q1216" t="s">
        <v>608</v>
      </c>
    </row>
    <row r="1217" spans="11:17">
      <c r="K1217" t="s">
        <v>51</v>
      </c>
      <c r="L1217" t="s">
        <v>606</v>
      </c>
      <c r="M1217" t="s">
        <v>607</v>
      </c>
      <c r="N1217" t="s">
        <v>77</v>
      </c>
      <c r="O1217" t="s">
        <v>62</v>
      </c>
      <c r="P1217" t="s">
        <v>603</v>
      </c>
      <c r="Q1217" t="s">
        <v>608</v>
      </c>
    </row>
    <row r="1218" spans="11:17">
      <c r="K1218" t="s">
        <v>51</v>
      </c>
      <c r="L1218" t="s">
        <v>606</v>
      </c>
      <c r="M1218" t="s">
        <v>607</v>
      </c>
      <c r="N1218" t="s">
        <v>77</v>
      </c>
      <c r="O1218" t="s">
        <v>64</v>
      </c>
      <c r="P1218" t="s">
        <v>609</v>
      </c>
      <c r="Q1218" t="s">
        <v>608</v>
      </c>
    </row>
    <row r="1219" spans="11:17">
      <c r="K1219" t="s">
        <v>51</v>
      </c>
      <c r="L1219" t="s">
        <v>606</v>
      </c>
      <c r="M1219" t="s">
        <v>607</v>
      </c>
      <c r="N1219" t="s">
        <v>77</v>
      </c>
      <c r="O1219" t="s">
        <v>66</v>
      </c>
      <c r="P1219" t="s">
        <v>610</v>
      </c>
      <c r="Q1219" t="s">
        <v>608</v>
      </c>
    </row>
    <row r="1220" spans="11:17">
      <c r="K1220" t="s">
        <v>51</v>
      </c>
      <c r="L1220" t="s">
        <v>606</v>
      </c>
      <c r="M1220" t="s">
        <v>607</v>
      </c>
      <c r="N1220" t="s">
        <v>77</v>
      </c>
      <c r="O1220" t="s">
        <v>68</v>
      </c>
      <c r="P1220" t="e">
        <f>-ต้องการเจลล้างมือและน้ำยาฆ่าเชื้อ
-ต้องการอาหารแห้ง</f>
        <v>#NAME?</v>
      </c>
      <c r="Q1220" t="s">
        <v>608</v>
      </c>
    </row>
    <row r="1221" spans="11:17">
      <c r="K1221" t="s">
        <v>51</v>
      </c>
      <c r="L1221" t="s">
        <v>606</v>
      </c>
      <c r="M1221" t="s">
        <v>607</v>
      </c>
      <c r="N1221" t="s">
        <v>77</v>
      </c>
      <c r="O1221" t="s">
        <v>70</v>
      </c>
      <c r="P1221" t="s">
        <v>131</v>
      </c>
      <c r="Q1221" t="s">
        <v>608</v>
      </c>
    </row>
    <row r="1222" spans="11:17">
      <c r="K1222" t="s">
        <v>51</v>
      </c>
      <c r="L1222" t="s">
        <v>606</v>
      </c>
      <c r="M1222" t="s">
        <v>607</v>
      </c>
      <c r="N1222" t="s">
        <v>77</v>
      </c>
      <c r="O1222" t="s">
        <v>72</v>
      </c>
      <c r="P1222">
        <v>45</v>
      </c>
      <c r="Q1222" t="s">
        <v>608</v>
      </c>
    </row>
    <row r="1223" spans="11:17">
      <c r="K1223" t="s">
        <v>51</v>
      </c>
      <c r="L1223" t="s">
        <v>606</v>
      </c>
      <c r="M1223" t="s">
        <v>607</v>
      </c>
      <c r="N1223" t="s">
        <v>77</v>
      </c>
      <c r="O1223" t="s">
        <v>73</v>
      </c>
      <c r="P1223" t="s">
        <v>82</v>
      </c>
      <c r="Q1223" t="s">
        <v>608</v>
      </c>
    </row>
    <row r="1224" spans="11:17">
      <c r="K1224" t="s">
        <v>51</v>
      </c>
      <c r="L1224" t="s">
        <v>611</v>
      </c>
      <c r="M1224" t="s">
        <v>612</v>
      </c>
      <c r="N1224" t="s">
        <v>77</v>
      </c>
      <c r="O1224" t="s">
        <v>14</v>
      </c>
      <c r="Q1224" t="s">
        <v>613</v>
      </c>
    </row>
    <row r="1225" spans="11:17">
      <c r="K1225" t="s">
        <v>51</v>
      </c>
      <c r="L1225" t="s">
        <v>611</v>
      </c>
      <c r="M1225" t="s">
        <v>612</v>
      </c>
      <c r="N1225" t="s">
        <v>77</v>
      </c>
      <c r="O1225" t="s">
        <v>56</v>
      </c>
      <c r="Q1225" t="s">
        <v>613</v>
      </c>
    </row>
    <row r="1226" spans="11:17">
      <c r="K1226" t="s">
        <v>51</v>
      </c>
      <c r="L1226" t="s">
        <v>611</v>
      </c>
      <c r="M1226" t="s">
        <v>612</v>
      </c>
      <c r="N1226" t="s">
        <v>77</v>
      </c>
      <c r="O1226" t="s">
        <v>57</v>
      </c>
      <c r="P1226" t="s">
        <v>168</v>
      </c>
      <c r="Q1226" t="s">
        <v>613</v>
      </c>
    </row>
    <row r="1227" spans="11:17">
      <c r="K1227" t="s">
        <v>51</v>
      </c>
      <c r="L1227" t="s">
        <v>611</v>
      </c>
      <c r="M1227" t="s">
        <v>612</v>
      </c>
      <c r="N1227" t="s">
        <v>77</v>
      </c>
      <c r="O1227" t="s">
        <v>59</v>
      </c>
      <c r="P1227">
        <v>3203</v>
      </c>
      <c r="Q1227" t="s">
        <v>613</v>
      </c>
    </row>
    <row r="1228" spans="11:17">
      <c r="K1228" t="s">
        <v>51</v>
      </c>
      <c r="L1228" t="s">
        <v>611</v>
      </c>
      <c r="M1228" t="s">
        <v>612</v>
      </c>
      <c r="N1228" t="s">
        <v>77</v>
      </c>
      <c r="O1228" t="s">
        <v>60</v>
      </c>
      <c r="P1228" t="s">
        <v>565</v>
      </c>
      <c r="Q1228" t="s">
        <v>613</v>
      </c>
    </row>
    <row r="1229" spans="11:17">
      <c r="K1229" t="s">
        <v>51</v>
      </c>
      <c r="L1229" t="s">
        <v>611</v>
      </c>
      <c r="M1229" t="s">
        <v>612</v>
      </c>
      <c r="N1229" t="s">
        <v>77</v>
      </c>
      <c r="O1229" t="s">
        <v>62</v>
      </c>
      <c r="P1229" t="s">
        <v>603</v>
      </c>
      <c r="Q1229" t="s">
        <v>613</v>
      </c>
    </row>
    <row r="1230" spans="11:17">
      <c r="K1230" t="s">
        <v>51</v>
      </c>
      <c r="L1230" t="s">
        <v>611</v>
      </c>
      <c r="M1230" t="s">
        <v>612</v>
      </c>
      <c r="N1230" t="s">
        <v>77</v>
      </c>
      <c r="O1230" t="s">
        <v>64</v>
      </c>
      <c r="P1230" t="s">
        <v>614</v>
      </c>
      <c r="Q1230" t="s">
        <v>613</v>
      </c>
    </row>
    <row r="1231" spans="11:17">
      <c r="K1231" t="s">
        <v>51</v>
      </c>
      <c r="L1231" t="s">
        <v>611</v>
      </c>
      <c r="M1231" t="s">
        <v>612</v>
      </c>
      <c r="N1231" t="s">
        <v>77</v>
      </c>
      <c r="O1231" t="s">
        <v>66</v>
      </c>
      <c r="P1231" t="s">
        <v>615</v>
      </c>
      <c r="Q1231" t="s">
        <v>613</v>
      </c>
    </row>
    <row r="1232" spans="11:17">
      <c r="K1232" t="s">
        <v>51</v>
      </c>
      <c r="L1232" t="s">
        <v>611</v>
      </c>
      <c r="M1232" t="s">
        <v>612</v>
      </c>
      <c r="N1232" t="s">
        <v>77</v>
      </c>
      <c r="O1232" t="s">
        <v>68</v>
      </c>
      <c r="P1232" t="e">
        <f>-ต้องการเจลล้างมือ
-ต้องการอาหารแห้ง นม</f>
        <v>#NAME?</v>
      </c>
      <c r="Q1232" t="s">
        <v>613</v>
      </c>
    </row>
    <row r="1233" spans="11:17">
      <c r="K1233" t="s">
        <v>51</v>
      </c>
      <c r="L1233" t="s">
        <v>611</v>
      </c>
      <c r="M1233" t="s">
        <v>612</v>
      </c>
      <c r="N1233" t="s">
        <v>77</v>
      </c>
      <c r="O1233" t="s">
        <v>70</v>
      </c>
      <c r="P1233" t="s">
        <v>131</v>
      </c>
      <c r="Q1233" t="s">
        <v>613</v>
      </c>
    </row>
    <row r="1234" spans="11:17">
      <c r="K1234" t="s">
        <v>51</v>
      </c>
      <c r="L1234" t="s">
        <v>611</v>
      </c>
      <c r="M1234" t="s">
        <v>612</v>
      </c>
      <c r="N1234" t="s">
        <v>77</v>
      </c>
      <c r="O1234" t="s">
        <v>72</v>
      </c>
      <c r="P1234">
        <v>86</v>
      </c>
      <c r="Q1234" t="s">
        <v>613</v>
      </c>
    </row>
    <row r="1235" spans="11:17">
      <c r="K1235" t="s">
        <v>51</v>
      </c>
      <c r="L1235" t="s">
        <v>611</v>
      </c>
      <c r="M1235" t="s">
        <v>612</v>
      </c>
      <c r="N1235" t="s">
        <v>77</v>
      </c>
      <c r="O1235" t="s">
        <v>73</v>
      </c>
      <c r="P1235" t="s">
        <v>82</v>
      </c>
      <c r="Q1235" t="s">
        <v>613</v>
      </c>
    </row>
    <row r="1236" spans="11:17">
      <c r="K1236" t="s">
        <v>51</v>
      </c>
      <c r="L1236" t="s">
        <v>616</v>
      </c>
      <c r="M1236" t="s">
        <v>617</v>
      </c>
      <c r="N1236" t="s">
        <v>54</v>
      </c>
      <c r="O1236" t="s">
        <v>14</v>
      </c>
      <c r="Q1236" t="s">
        <v>618</v>
      </c>
    </row>
    <row r="1237" spans="11:17">
      <c r="K1237" t="s">
        <v>51</v>
      </c>
      <c r="L1237" t="s">
        <v>616</v>
      </c>
      <c r="M1237" t="s">
        <v>617</v>
      </c>
      <c r="N1237" t="s">
        <v>54</v>
      </c>
      <c r="O1237" t="s">
        <v>56</v>
      </c>
      <c r="Q1237" t="s">
        <v>618</v>
      </c>
    </row>
    <row r="1238" spans="11:17">
      <c r="K1238" t="s">
        <v>51</v>
      </c>
      <c r="L1238" t="s">
        <v>616</v>
      </c>
      <c r="M1238" t="s">
        <v>617</v>
      </c>
      <c r="N1238" t="s">
        <v>54</v>
      </c>
      <c r="O1238" t="s">
        <v>57</v>
      </c>
      <c r="P1238" t="s">
        <v>168</v>
      </c>
      <c r="Q1238" t="s">
        <v>618</v>
      </c>
    </row>
    <row r="1239" spans="11:17">
      <c r="K1239" t="s">
        <v>51</v>
      </c>
      <c r="L1239" t="s">
        <v>616</v>
      </c>
      <c r="M1239" t="s">
        <v>617</v>
      </c>
      <c r="N1239" t="s">
        <v>54</v>
      </c>
      <c r="O1239" t="s">
        <v>59</v>
      </c>
      <c r="P1239">
        <v>5150</v>
      </c>
      <c r="Q1239" t="s">
        <v>618</v>
      </c>
    </row>
    <row r="1240" spans="11:17">
      <c r="K1240" t="s">
        <v>51</v>
      </c>
      <c r="L1240" t="s">
        <v>616</v>
      </c>
      <c r="M1240" t="s">
        <v>617</v>
      </c>
      <c r="N1240" t="s">
        <v>54</v>
      </c>
      <c r="O1240" t="s">
        <v>60</v>
      </c>
      <c r="P1240" t="s">
        <v>565</v>
      </c>
      <c r="Q1240" t="s">
        <v>618</v>
      </c>
    </row>
    <row r="1241" spans="11:17">
      <c r="K1241" t="s">
        <v>51</v>
      </c>
      <c r="L1241" t="s">
        <v>616</v>
      </c>
      <c r="M1241" t="s">
        <v>617</v>
      </c>
      <c r="N1241" t="s">
        <v>54</v>
      </c>
      <c r="O1241" t="s">
        <v>62</v>
      </c>
      <c r="P1241" t="s">
        <v>603</v>
      </c>
      <c r="Q1241" t="s">
        <v>618</v>
      </c>
    </row>
    <row r="1242" spans="11:17">
      <c r="K1242" t="s">
        <v>51</v>
      </c>
      <c r="L1242" t="s">
        <v>616</v>
      </c>
      <c r="M1242" t="s">
        <v>617</v>
      </c>
      <c r="N1242" t="s">
        <v>54</v>
      </c>
      <c r="O1242" t="s">
        <v>64</v>
      </c>
      <c r="P1242" t="s">
        <v>619</v>
      </c>
      <c r="Q1242" t="s">
        <v>618</v>
      </c>
    </row>
    <row r="1243" spans="11:17">
      <c r="K1243" t="s">
        <v>51</v>
      </c>
      <c r="L1243" t="s">
        <v>616</v>
      </c>
      <c r="M1243" t="s">
        <v>617</v>
      </c>
      <c r="N1243" t="s">
        <v>54</v>
      </c>
      <c r="O1243" t="s">
        <v>66</v>
      </c>
      <c r="P1243" t="s">
        <v>620</v>
      </c>
      <c r="Q1243" t="s">
        <v>618</v>
      </c>
    </row>
    <row r="1244" spans="11:17">
      <c r="K1244" t="s">
        <v>51</v>
      </c>
      <c r="L1244" t="s">
        <v>616</v>
      </c>
      <c r="M1244" t="s">
        <v>617</v>
      </c>
      <c r="N1244" t="s">
        <v>54</v>
      </c>
      <c r="O1244" t="s">
        <v>68</v>
      </c>
      <c r="P1244" t="e">
        <f>-ต้องการเจลล้างมือ หน้ากากอนามัย และน้ำยาฆ่าเชื้อ
-ต้องการอาหารแห้ง</f>
        <v>#NAME?</v>
      </c>
      <c r="Q1244" t="s">
        <v>618</v>
      </c>
    </row>
    <row r="1245" spans="11:17">
      <c r="K1245" t="s">
        <v>51</v>
      </c>
      <c r="L1245" t="s">
        <v>616</v>
      </c>
      <c r="M1245" t="s">
        <v>617</v>
      </c>
      <c r="N1245" t="s">
        <v>54</v>
      </c>
      <c r="O1245" t="s">
        <v>70</v>
      </c>
      <c r="P1245" t="s">
        <v>131</v>
      </c>
      <c r="Q1245" t="s">
        <v>618</v>
      </c>
    </row>
    <row r="1246" spans="11:17">
      <c r="K1246" t="s">
        <v>51</v>
      </c>
      <c r="L1246" t="s">
        <v>616</v>
      </c>
      <c r="M1246" t="s">
        <v>617</v>
      </c>
      <c r="N1246" t="s">
        <v>54</v>
      </c>
      <c r="O1246" t="s">
        <v>72</v>
      </c>
      <c r="P1246">
        <v>32</v>
      </c>
      <c r="Q1246" t="s">
        <v>618</v>
      </c>
    </row>
    <row r="1247" spans="11:17">
      <c r="K1247" t="s">
        <v>51</v>
      </c>
      <c r="L1247" t="s">
        <v>616</v>
      </c>
      <c r="M1247" t="s">
        <v>617</v>
      </c>
      <c r="N1247" t="s">
        <v>54</v>
      </c>
      <c r="O1247" t="s">
        <v>73</v>
      </c>
      <c r="P1247" t="s">
        <v>74</v>
      </c>
      <c r="Q1247" t="s">
        <v>618</v>
      </c>
    </row>
    <row r="1248" spans="11:17">
      <c r="K1248" t="s">
        <v>51</v>
      </c>
      <c r="L1248" t="s">
        <v>621</v>
      </c>
      <c r="M1248" t="s">
        <v>622</v>
      </c>
      <c r="N1248" t="s">
        <v>54</v>
      </c>
      <c r="O1248" t="s">
        <v>14</v>
      </c>
      <c r="Q1248" t="s">
        <v>623</v>
      </c>
    </row>
    <row r="1249" spans="11:17">
      <c r="K1249" t="s">
        <v>51</v>
      </c>
      <c r="L1249" t="s">
        <v>621</v>
      </c>
      <c r="M1249" t="s">
        <v>622</v>
      </c>
      <c r="N1249" t="s">
        <v>54</v>
      </c>
      <c r="O1249" t="s">
        <v>56</v>
      </c>
      <c r="Q1249" t="s">
        <v>623</v>
      </c>
    </row>
    <row r="1250" spans="11:17">
      <c r="K1250" t="s">
        <v>51</v>
      </c>
      <c r="L1250" t="s">
        <v>621</v>
      </c>
      <c r="M1250" t="s">
        <v>622</v>
      </c>
      <c r="N1250" t="s">
        <v>54</v>
      </c>
      <c r="O1250" t="s">
        <v>57</v>
      </c>
      <c r="P1250" t="s">
        <v>168</v>
      </c>
      <c r="Q1250" t="s">
        <v>623</v>
      </c>
    </row>
    <row r="1251" spans="11:17">
      <c r="K1251" t="s">
        <v>51</v>
      </c>
      <c r="L1251" t="s">
        <v>621</v>
      </c>
      <c r="M1251" t="s">
        <v>622</v>
      </c>
      <c r="N1251" t="s">
        <v>54</v>
      </c>
      <c r="O1251" t="s">
        <v>59</v>
      </c>
      <c r="P1251">
        <v>4390</v>
      </c>
      <c r="Q1251" t="s">
        <v>623</v>
      </c>
    </row>
    <row r="1252" spans="11:17">
      <c r="K1252" t="s">
        <v>51</v>
      </c>
      <c r="L1252" t="s">
        <v>621</v>
      </c>
      <c r="M1252" t="s">
        <v>622</v>
      </c>
      <c r="N1252" t="s">
        <v>54</v>
      </c>
      <c r="O1252" t="s">
        <v>60</v>
      </c>
      <c r="P1252" t="s">
        <v>565</v>
      </c>
      <c r="Q1252" t="s">
        <v>623</v>
      </c>
    </row>
    <row r="1253" spans="11:17">
      <c r="K1253" t="s">
        <v>51</v>
      </c>
      <c r="L1253" t="s">
        <v>621</v>
      </c>
      <c r="M1253" t="s">
        <v>622</v>
      </c>
      <c r="N1253" t="s">
        <v>54</v>
      </c>
      <c r="O1253" t="s">
        <v>62</v>
      </c>
      <c r="P1253" t="s">
        <v>603</v>
      </c>
      <c r="Q1253" t="s">
        <v>623</v>
      </c>
    </row>
    <row r="1254" spans="11:17">
      <c r="K1254" t="s">
        <v>51</v>
      </c>
      <c r="L1254" t="s">
        <v>621</v>
      </c>
      <c r="M1254" t="s">
        <v>622</v>
      </c>
      <c r="N1254" t="s">
        <v>54</v>
      </c>
      <c r="O1254" t="s">
        <v>64</v>
      </c>
      <c r="P1254" t="s">
        <v>624</v>
      </c>
      <c r="Q1254" t="s">
        <v>623</v>
      </c>
    </row>
    <row r="1255" spans="11:17">
      <c r="K1255" t="s">
        <v>51</v>
      </c>
      <c r="L1255" t="s">
        <v>621</v>
      </c>
      <c r="M1255" t="s">
        <v>622</v>
      </c>
      <c r="N1255" t="s">
        <v>54</v>
      </c>
      <c r="O1255" t="s">
        <v>66</v>
      </c>
      <c r="P1255" t="s">
        <v>625</v>
      </c>
      <c r="Q1255" t="s">
        <v>623</v>
      </c>
    </row>
    <row r="1256" spans="11:17">
      <c r="K1256" t="s">
        <v>51</v>
      </c>
      <c r="L1256" t="s">
        <v>621</v>
      </c>
      <c r="M1256" t="s">
        <v>622</v>
      </c>
      <c r="N1256" t="s">
        <v>54</v>
      </c>
      <c r="O1256" t="s">
        <v>68</v>
      </c>
      <c r="P1256" t="e">
        <f>-ต้องการเจลล้างมือ
-ต้องการอาหารแห้ง นม</f>
        <v>#NAME?</v>
      </c>
      <c r="Q1256" t="s">
        <v>623</v>
      </c>
    </row>
    <row r="1257" spans="11:17">
      <c r="K1257" t="s">
        <v>51</v>
      </c>
      <c r="L1257" t="s">
        <v>621</v>
      </c>
      <c r="M1257" t="s">
        <v>622</v>
      </c>
      <c r="N1257" t="s">
        <v>54</v>
      </c>
      <c r="O1257" t="s">
        <v>70</v>
      </c>
      <c r="P1257" t="s">
        <v>131</v>
      </c>
      <c r="Q1257" t="s">
        <v>623</v>
      </c>
    </row>
    <row r="1258" spans="11:17">
      <c r="K1258" t="s">
        <v>51</v>
      </c>
      <c r="L1258" t="s">
        <v>621</v>
      </c>
      <c r="M1258" t="s">
        <v>622</v>
      </c>
      <c r="N1258" t="s">
        <v>54</v>
      </c>
      <c r="O1258" t="s">
        <v>72</v>
      </c>
      <c r="P1258">
        <v>233</v>
      </c>
      <c r="Q1258" t="s">
        <v>623</v>
      </c>
    </row>
    <row r="1259" spans="11:17">
      <c r="K1259" t="s">
        <v>51</v>
      </c>
      <c r="L1259" t="s">
        <v>621</v>
      </c>
      <c r="M1259" t="s">
        <v>622</v>
      </c>
      <c r="N1259" t="s">
        <v>54</v>
      </c>
      <c r="O1259" t="s">
        <v>73</v>
      </c>
      <c r="P1259" t="s">
        <v>74</v>
      </c>
      <c r="Q1259" t="s">
        <v>623</v>
      </c>
    </row>
    <row r="1260" spans="11:17">
      <c r="K1260" t="s">
        <v>51</v>
      </c>
      <c r="L1260" t="s">
        <v>626</v>
      </c>
      <c r="M1260" t="s">
        <v>627</v>
      </c>
      <c r="N1260" t="s">
        <v>54</v>
      </c>
      <c r="O1260" t="s">
        <v>14</v>
      </c>
      <c r="Q1260" t="s">
        <v>628</v>
      </c>
    </row>
    <row r="1261" spans="11:17">
      <c r="K1261" t="s">
        <v>51</v>
      </c>
      <c r="L1261" t="s">
        <v>626</v>
      </c>
      <c r="M1261" t="s">
        <v>627</v>
      </c>
      <c r="N1261" t="s">
        <v>54</v>
      </c>
      <c r="O1261" t="s">
        <v>56</v>
      </c>
      <c r="Q1261" t="s">
        <v>628</v>
      </c>
    </row>
    <row r="1262" spans="11:17">
      <c r="K1262" t="s">
        <v>51</v>
      </c>
      <c r="L1262" t="s">
        <v>626</v>
      </c>
      <c r="M1262" t="s">
        <v>627</v>
      </c>
      <c r="N1262" t="s">
        <v>54</v>
      </c>
      <c r="O1262" t="s">
        <v>57</v>
      </c>
      <c r="P1262" t="s">
        <v>168</v>
      </c>
      <c r="Q1262" t="s">
        <v>628</v>
      </c>
    </row>
    <row r="1263" spans="11:17">
      <c r="K1263" t="s">
        <v>51</v>
      </c>
      <c r="L1263" t="s">
        <v>626</v>
      </c>
      <c r="M1263" t="s">
        <v>627</v>
      </c>
      <c r="N1263" t="s">
        <v>54</v>
      </c>
      <c r="O1263" t="s">
        <v>59</v>
      </c>
      <c r="P1263">
        <v>4155</v>
      </c>
      <c r="Q1263" t="s">
        <v>628</v>
      </c>
    </row>
    <row r="1264" spans="11:17">
      <c r="K1264" t="s">
        <v>51</v>
      </c>
      <c r="L1264" t="s">
        <v>626</v>
      </c>
      <c r="M1264" t="s">
        <v>627</v>
      </c>
      <c r="N1264" t="s">
        <v>54</v>
      </c>
      <c r="O1264" t="s">
        <v>60</v>
      </c>
      <c r="P1264" t="s">
        <v>565</v>
      </c>
      <c r="Q1264" t="s">
        <v>628</v>
      </c>
    </row>
    <row r="1265" spans="11:17">
      <c r="K1265" t="s">
        <v>51</v>
      </c>
      <c r="L1265" t="s">
        <v>626</v>
      </c>
      <c r="M1265" t="s">
        <v>627</v>
      </c>
      <c r="N1265" t="s">
        <v>54</v>
      </c>
      <c r="O1265" t="s">
        <v>62</v>
      </c>
      <c r="P1265" t="s">
        <v>592</v>
      </c>
      <c r="Q1265" t="s">
        <v>628</v>
      </c>
    </row>
    <row r="1266" spans="11:17">
      <c r="K1266" t="s">
        <v>51</v>
      </c>
      <c r="L1266" t="s">
        <v>626</v>
      </c>
      <c r="M1266" t="s">
        <v>627</v>
      </c>
      <c r="N1266" t="s">
        <v>54</v>
      </c>
      <c r="O1266" t="s">
        <v>64</v>
      </c>
      <c r="P1266" t="s">
        <v>629</v>
      </c>
      <c r="Q1266" t="s">
        <v>628</v>
      </c>
    </row>
    <row r="1267" spans="11:17">
      <c r="K1267" t="s">
        <v>51</v>
      </c>
      <c r="L1267" t="s">
        <v>626</v>
      </c>
      <c r="M1267" t="s">
        <v>627</v>
      </c>
      <c r="N1267" t="s">
        <v>54</v>
      </c>
      <c r="O1267" t="s">
        <v>66</v>
      </c>
      <c r="P1267" t="s">
        <v>630</v>
      </c>
      <c r="Q1267" t="s">
        <v>628</v>
      </c>
    </row>
    <row r="1268" spans="11:17">
      <c r="K1268" t="s">
        <v>51</v>
      </c>
      <c r="L1268" t="s">
        <v>626</v>
      </c>
      <c r="M1268" t="s">
        <v>627</v>
      </c>
      <c r="N1268" t="s">
        <v>54</v>
      </c>
      <c r="O1268" t="s">
        <v>68</v>
      </c>
      <c r="P1268" t="e">
        <f>-ต้องการเจลล้างมือและน้ำยาฆ่าเชื้อ
-ต้องการอาหารแห้ง</f>
        <v>#NAME?</v>
      </c>
      <c r="Q1268" t="s">
        <v>628</v>
      </c>
    </row>
    <row r="1269" spans="11:17">
      <c r="K1269" t="s">
        <v>51</v>
      </c>
      <c r="L1269" t="s">
        <v>626</v>
      </c>
      <c r="M1269" t="s">
        <v>627</v>
      </c>
      <c r="N1269" t="s">
        <v>54</v>
      </c>
      <c r="O1269" t="s">
        <v>70</v>
      </c>
      <c r="P1269" t="s">
        <v>131</v>
      </c>
      <c r="Q1269" t="s">
        <v>628</v>
      </c>
    </row>
    <row r="1270" spans="11:17">
      <c r="K1270" t="s">
        <v>51</v>
      </c>
      <c r="L1270" t="s">
        <v>626</v>
      </c>
      <c r="M1270" t="s">
        <v>627</v>
      </c>
      <c r="N1270" t="s">
        <v>54</v>
      </c>
      <c r="O1270" t="s">
        <v>72</v>
      </c>
      <c r="P1270">
        <v>80</v>
      </c>
      <c r="Q1270" t="s">
        <v>628</v>
      </c>
    </row>
    <row r="1271" spans="11:17">
      <c r="K1271" t="s">
        <v>51</v>
      </c>
      <c r="L1271" t="s">
        <v>626</v>
      </c>
      <c r="M1271" t="s">
        <v>627</v>
      </c>
      <c r="N1271" t="s">
        <v>54</v>
      </c>
      <c r="O1271" t="s">
        <v>73</v>
      </c>
      <c r="P1271" t="s">
        <v>74</v>
      </c>
      <c r="Q1271" t="s">
        <v>628</v>
      </c>
    </row>
    <row r="1272" spans="11:17">
      <c r="K1272" t="s">
        <v>51</v>
      </c>
      <c r="L1272" t="s">
        <v>631</v>
      </c>
      <c r="M1272" t="s">
        <v>632</v>
      </c>
      <c r="N1272" t="s">
        <v>77</v>
      </c>
      <c r="O1272" t="s">
        <v>14</v>
      </c>
      <c r="Q1272" t="s">
        <v>633</v>
      </c>
    </row>
    <row r="1273" spans="11:17">
      <c r="K1273" t="s">
        <v>51</v>
      </c>
      <c r="L1273" t="s">
        <v>631</v>
      </c>
      <c r="M1273" t="s">
        <v>632</v>
      </c>
      <c r="N1273" t="s">
        <v>77</v>
      </c>
      <c r="O1273" t="s">
        <v>56</v>
      </c>
      <c r="Q1273" t="s">
        <v>633</v>
      </c>
    </row>
    <row r="1274" spans="11:17">
      <c r="K1274" t="s">
        <v>51</v>
      </c>
      <c r="L1274" t="s">
        <v>631</v>
      </c>
      <c r="M1274" t="s">
        <v>632</v>
      </c>
      <c r="N1274" t="s">
        <v>77</v>
      </c>
      <c r="O1274" t="s">
        <v>57</v>
      </c>
      <c r="P1274" t="s">
        <v>168</v>
      </c>
      <c r="Q1274" t="s">
        <v>633</v>
      </c>
    </row>
    <row r="1275" spans="11:17">
      <c r="K1275" t="s">
        <v>51</v>
      </c>
      <c r="L1275" t="s">
        <v>631</v>
      </c>
      <c r="M1275" t="s">
        <v>632</v>
      </c>
      <c r="N1275" t="s">
        <v>77</v>
      </c>
      <c r="O1275" t="s">
        <v>59</v>
      </c>
      <c r="P1275">
        <v>3953</v>
      </c>
      <c r="Q1275" t="s">
        <v>633</v>
      </c>
    </row>
    <row r="1276" spans="11:17">
      <c r="K1276" t="s">
        <v>51</v>
      </c>
      <c r="L1276" t="s">
        <v>631</v>
      </c>
      <c r="M1276" t="s">
        <v>632</v>
      </c>
      <c r="N1276" t="s">
        <v>77</v>
      </c>
      <c r="O1276" t="s">
        <v>60</v>
      </c>
      <c r="P1276" t="s">
        <v>565</v>
      </c>
      <c r="Q1276" t="s">
        <v>633</v>
      </c>
    </row>
    <row r="1277" spans="11:17">
      <c r="K1277" t="s">
        <v>51</v>
      </c>
      <c r="L1277" t="s">
        <v>631</v>
      </c>
      <c r="M1277" t="s">
        <v>632</v>
      </c>
      <c r="N1277" t="s">
        <v>77</v>
      </c>
      <c r="O1277" t="s">
        <v>62</v>
      </c>
      <c r="P1277" t="s">
        <v>592</v>
      </c>
      <c r="Q1277" t="s">
        <v>633</v>
      </c>
    </row>
    <row r="1278" spans="11:17">
      <c r="K1278" t="s">
        <v>51</v>
      </c>
      <c r="L1278" t="s">
        <v>631</v>
      </c>
      <c r="M1278" t="s">
        <v>632</v>
      </c>
      <c r="N1278" t="s">
        <v>77</v>
      </c>
      <c r="O1278" t="s">
        <v>64</v>
      </c>
      <c r="P1278" t="s">
        <v>634</v>
      </c>
      <c r="Q1278" t="s">
        <v>633</v>
      </c>
    </row>
    <row r="1279" spans="11:17">
      <c r="K1279" t="s">
        <v>51</v>
      </c>
      <c r="L1279" t="s">
        <v>631</v>
      </c>
      <c r="M1279" t="s">
        <v>632</v>
      </c>
      <c r="N1279" t="s">
        <v>77</v>
      </c>
      <c r="O1279" t="s">
        <v>66</v>
      </c>
      <c r="P1279" t="s">
        <v>635</v>
      </c>
      <c r="Q1279" t="s">
        <v>633</v>
      </c>
    </row>
    <row r="1280" spans="11:17">
      <c r="K1280" t="s">
        <v>51</v>
      </c>
      <c r="L1280" t="s">
        <v>631</v>
      </c>
      <c r="M1280" t="s">
        <v>632</v>
      </c>
      <c r="N1280" t="s">
        <v>77</v>
      </c>
      <c r="O1280" t="s">
        <v>68</v>
      </c>
      <c r="P1280" t="e">
        <f>-ต้องการเจลล้างมือและน้ำยาฆ่าเชื้อ
-ต้องการอาหารแห้ง ข้าว นม</f>
        <v>#NAME?</v>
      </c>
      <c r="Q1280" t="s">
        <v>633</v>
      </c>
    </row>
    <row r="1281" spans="11:17">
      <c r="K1281" t="s">
        <v>51</v>
      </c>
      <c r="L1281" t="s">
        <v>631</v>
      </c>
      <c r="M1281" t="s">
        <v>632</v>
      </c>
      <c r="N1281" t="s">
        <v>77</v>
      </c>
      <c r="O1281" t="s">
        <v>70</v>
      </c>
      <c r="P1281" t="s">
        <v>131</v>
      </c>
      <c r="Q1281" t="s">
        <v>633</v>
      </c>
    </row>
    <row r="1282" spans="11:17">
      <c r="K1282" t="s">
        <v>51</v>
      </c>
      <c r="L1282" t="s">
        <v>631</v>
      </c>
      <c r="M1282" t="s">
        <v>632</v>
      </c>
      <c r="N1282" t="s">
        <v>77</v>
      </c>
      <c r="O1282" t="s">
        <v>72</v>
      </c>
      <c r="P1282">
        <v>64</v>
      </c>
      <c r="Q1282" t="s">
        <v>633</v>
      </c>
    </row>
    <row r="1283" spans="11:17">
      <c r="K1283" t="s">
        <v>51</v>
      </c>
      <c r="L1283" t="s">
        <v>631</v>
      </c>
      <c r="M1283" t="s">
        <v>632</v>
      </c>
      <c r="N1283" t="s">
        <v>77</v>
      </c>
      <c r="O1283" t="s">
        <v>73</v>
      </c>
      <c r="P1283" t="s">
        <v>82</v>
      </c>
      <c r="Q1283" t="s">
        <v>633</v>
      </c>
    </row>
    <row r="1284" spans="11:17">
      <c r="K1284" t="s">
        <v>51</v>
      </c>
      <c r="L1284" t="s">
        <v>636</v>
      </c>
      <c r="M1284" t="s">
        <v>637</v>
      </c>
      <c r="N1284" t="s">
        <v>77</v>
      </c>
      <c r="O1284" t="s">
        <v>14</v>
      </c>
      <c r="Q1284" t="s">
        <v>638</v>
      </c>
    </row>
    <row r="1285" spans="11:17">
      <c r="K1285" t="s">
        <v>51</v>
      </c>
      <c r="L1285" t="s">
        <v>636</v>
      </c>
      <c r="M1285" t="s">
        <v>637</v>
      </c>
      <c r="N1285" t="s">
        <v>77</v>
      </c>
      <c r="O1285" t="s">
        <v>56</v>
      </c>
      <c r="Q1285" t="s">
        <v>638</v>
      </c>
    </row>
    <row r="1286" spans="11:17">
      <c r="K1286" t="s">
        <v>51</v>
      </c>
      <c r="L1286" t="s">
        <v>636</v>
      </c>
      <c r="M1286" t="s">
        <v>637</v>
      </c>
      <c r="N1286" t="s">
        <v>77</v>
      </c>
      <c r="O1286" t="s">
        <v>57</v>
      </c>
      <c r="P1286" t="s">
        <v>168</v>
      </c>
      <c r="Q1286" t="s">
        <v>638</v>
      </c>
    </row>
    <row r="1287" spans="11:17">
      <c r="K1287" t="s">
        <v>51</v>
      </c>
      <c r="L1287" t="s">
        <v>636</v>
      </c>
      <c r="M1287" t="s">
        <v>637</v>
      </c>
      <c r="N1287" t="s">
        <v>77</v>
      </c>
      <c r="O1287" t="s">
        <v>59</v>
      </c>
      <c r="P1287">
        <v>2844</v>
      </c>
      <c r="Q1287" t="s">
        <v>638</v>
      </c>
    </row>
    <row r="1288" spans="11:17">
      <c r="K1288" t="s">
        <v>51</v>
      </c>
      <c r="L1288" t="s">
        <v>636</v>
      </c>
      <c r="M1288" t="s">
        <v>637</v>
      </c>
      <c r="N1288" t="s">
        <v>77</v>
      </c>
      <c r="O1288" t="s">
        <v>60</v>
      </c>
      <c r="P1288" t="s">
        <v>565</v>
      </c>
      <c r="Q1288" t="s">
        <v>638</v>
      </c>
    </row>
    <row r="1289" spans="11:17">
      <c r="K1289" t="s">
        <v>51</v>
      </c>
      <c r="L1289" t="s">
        <v>636</v>
      </c>
      <c r="M1289" t="s">
        <v>637</v>
      </c>
      <c r="N1289" t="s">
        <v>77</v>
      </c>
      <c r="O1289" t="s">
        <v>62</v>
      </c>
      <c r="P1289" t="s">
        <v>592</v>
      </c>
      <c r="Q1289" t="s">
        <v>638</v>
      </c>
    </row>
    <row r="1290" spans="11:17">
      <c r="K1290" t="s">
        <v>51</v>
      </c>
      <c r="L1290" t="s">
        <v>636</v>
      </c>
      <c r="M1290" t="s">
        <v>637</v>
      </c>
      <c r="N1290" t="s">
        <v>77</v>
      </c>
      <c r="O1290" t="s">
        <v>64</v>
      </c>
      <c r="P1290" t="s">
        <v>639</v>
      </c>
      <c r="Q1290" t="s">
        <v>638</v>
      </c>
    </row>
    <row r="1291" spans="11:17">
      <c r="K1291" t="s">
        <v>51</v>
      </c>
      <c r="L1291" t="s">
        <v>636</v>
      </c>
      <c r="M1291" t="s">
        <v>637</v>
      </c>
      <c r="N1291" t="s">
        <v>77</v>
      </c>
      <c r="O1291" t="s">
        <v>66</v>
      </c>
      <c r="P1291" t="s">
        <v>640</v>
      </c>
      <c r="Q1291" t="s">
        <v>638</v>
      </c>
    </row>
    <row r="1292" spans="11:17">
      <c r="K1292" t="s">
        <v>51</v>
      </c>
      <c r="L1292" t="s">
        <v>636</v>
      </c>
      <c r="M1292" t="s">
        <v>637</v>
      </c>
      <c r="N1292" t="s">
        <v>77</v>
      </c>
      <c r="O1292" t="s">
        <v>68</v>
      </c>
      <c r="P1292" t="e">
        <f>-ต้องการเจลล้างมือและน้ำยาฆ่าเชื้อ
-ต้องการอาหารแห้ง</f>
        <v>#NAME?</v>
      </c>
      <c r="Q1292" t="s">
        <v>638</v>
      </c>
    </row>
    <row r="1293" spans="11:17">
      <c r="K1293" t="s">
        <v>51</v>
      </c>
      <c r="L1293" t="s">
        <v>636</v>
      </c>
      <c r="M1293" t="s">
        <v>637</v>
      </c>
      <c r="N1293" t="s">
        <v>77</v>
      </c>
      <c r="O1293" t="s">
        <v>70</v>
      </c>
      <c r="P1293" t="s">
        <v>131</v>
      </c>
      <c r="Q1293" t="s">
        <v>638</v>
      </c>
    </row>
    <row r="1294" spans="11:17">
      <c r="K1294" t="s">
        <v>51</v>
      </c>
      <c r="L1294" t="s">
        <v>636</v>
      </c>
      <c r="M1294" t="s">
        <v>637</v>
      </c>
      <c r="N1294" t="s">
        <v>77</v>
      </c>
      <c r="O1294" t="s">
        <v>72</v>
      </c>
      <c r="P1294">
        <v>175</v>
      </c>
      <c r="Q1294" t="s">
        <v>638</v>
      </c>
    </row>
    <row r="1295" spans="11:17">
      <c r="K1295" t="s">
        <v>51</v>
      </c>
      <c r="L1295" t="s">
        <v>636</v>
      </c>
      <c r="M1295" t="s">
        <v>637</v>
      </c>
      <c r="N1295" t="s">
        <v>77</v>
      </c>
      <c r="O1295" t="s">
        <v>73</v>
      </c>
      <c r="P1295" t="s">
        <v>82</v>
      </c>
      <c r="Q1295" t="s">
        <v>638</v>
      </c>
    </row>
    <row r="1296" spans="11:17">
      <c r="K1296" t="s">
        <v>51</v>
      </c>
      <c r="L1296" t="s">
        <v>641</v>
      </c>
      <c r="M1296" t="s">
        <v>642</v>
      </c>
      <c r="N1296" t="s">
        <v>54</v>
      </c>
      <c r="O1296" t="s">
        <v>14</v>
      </c>
      <c r="Q1296" t="s">
        <v>643</v>
      </c>
    </row>
    <row r="1297" spans="11:17">
      <c r="K1297" t="s">
        <v>51</v>
      </c>
      <c r="L1297" t="s">
        <v>641</v>
      </c>
      <c r="M1297" t="s">
        <v>642</v>
      </c>
      <c r="N1297" t="s">
        <v>54</v>
      </c>
      <c r="O1297" t="s">
        <v>56</v>
      </c>
      <c r="Q1297" t="s">
        <v>643</v>
      </c>
    </row>
    <row r="1298" spans="11:17">
      <c r="K1298" t="s">
        <v>51</v>
      </c>
      <c r="L1298" t="s">
        <v>641</v>
      </c>
      <c r="M1298" t="s">
        <v>642</v>
      </c>
      <c r="N1298" t="s">
        <v>54</v>
      </c>
      <c r="O1298" t="s">
        <v>57</v>
      </c>
      <c r="P1298" t="s">
        <v>168</v>
      </c>
      <c r="Q1298" t="s">
        <v>643</v>
      </c>
    </row>
    <row r="1299" spans="11:17">
      <c r="K1299" t="s">
        <v>51</v>
      </c>
      <c r="L1299" t="s">
        <v>641</v>
      </c>
      <c r="M1299" t="s">
        <v>642</v>
      </c>
      <c r="N1299" t="s">
        <v>54</v>
      </c>
      <c r="O1299" t="s">
        <v>59</v>
      </c>
      <c r="P1299">
        <v>5144</v>
      </c>
      <c r="Q1299" t="s">
        <v>643</v>
      </c>
    </row>
    <row r="1300" spans="11:17">
      <c r="K1300" t="s">
        <v>51</v>
      </c>
      <c r="L1300" t="s">
        <v>641</v>
      </c>
      <c r="M1300" t="s">
        <v>642</v>
      </c>
      <c r="N1300" t="s">
        <v>54</v>
      </c>
      <c r="O1300" t="s">
        <v>60</v>
      </c>
      <c r="P1300" t="s">
        <v>565</v>
      </c>
      <c r="Q1300" t="s">
        <v>643</v>
      </c>
    </row>
    <row r="1301" spans="11:17">
      <c r="K1301" t="s">
        <v>51</v>
      </c>
      <c r="L1301" t="s">
        <v>641</v>
      </c>
      <c r="M1301" t="s">
        <v>642</v>
      </c>
      <c r="N1301" t="s">
        <v>54</v>
      </c>
      <c r="O1301" t="s">
        <v>62</v>
      </c>
      <c r="P1301" t="s">
        <v>603</v>
      </c>
      <c r="Q1301" t="s">
        <v>643</v>
      </c>
    </row>
    <row r="1302" spans="11:17">
      <c r="K1302" t="s">
        <v>51</v>
      </c>
      <c r="L1302" t="s">
        <v>641</v>
      </c>
      <c r="M1302" t="s">
        <v>642</v>
      </c>
      <c r="N1302" t="s">
        <v>54</v>
      </c>
      <c r="O1302" t="s">
        <v>64</v>
      </c>
      <c r="P1302" t="s">
        <v>644</v>
      </c>
      <c r="Q1302" t="s">
        <v>643</v>
      </c>
    </row>
    <row r="1303" spans="11:17">
      <c r="K1303" t="s">
        <v>51</v>
      </c>
      <c r="L1303" t="s">
        <v>641</v>
      </c>
      <c r="M1303" t="s">
        <v>642</v>
      </c>
      <c r="N1303" t="s">
        <v>54</v>
      </c>
      <c r="O1303" t="s">
        <v>66</v>
      </c>
      <c r="P1303" t="s">
        <v>645</v>
      </c>
      <c r="Q1303" t="s">
        <v>643</v>
      </c>
    </row>
    <row r="1304" spans="11:17">
      <c r="K1304" t="s">
        <v>51</v>
      </c>
      <c r="L1304" t="s">
        <v>641</v>
      </c>
      <c r="M1304" t="s">
        <v>642</v>
      </c>
      <c r="N1304" t="s">
        <v>54</v>
      </c>
      <c r="O1304" t="s">
        <v>68</v>
      </c>
      <c r="P1304" t="e">
        <f>-ต้องการเจลล้างมือ
-ต้องการอาหารแห้ง</f>
        <v>#NAME?</v>
      </c>
      <c r="Q1304" t="s">
        <v>643</v>
      </c>
    </row>
    <row r="1305" spans="11:17">
      <c r="K1305" t="s">
        <v>51</v>
      </c>
      <c r="L1305" t="s">
        <v>641</v>
      </c>
      <c r="M1305" t="s">
        <v>642</v>
      </c>
      <c r="N1305" t="s">
        <v>54</v>
      </c>
      <c r="O1305" t="s">
        <v>70</v>
      </c>
      <c r="P1305" t="s">
        <v>131</v>
      </c>
      <c r="Q1305" t="s">
        <v>643</v>
      </c>
    </row>
    <row r="1306" spans="11:17">
      <c r="K1306" t="s">
        <v>51</v>
      </c>
      <c r="L1306" t="s">
        <v>641</v>
      </c>
      <c r="M1306" t="s">
        <v>642</v>
      </c>
      <c r="N1306" t="s">
        <v>54</v>
      </c>
      <c r="O1306" t="s">
        <v>72</v>
      </c>
      <c r="P1306">
        <v>135</v>
      </c>
      <c r="Q1306" t="s">
        <v>643</v>
      </c>
    </row>
    <row r="1307" spans="11:17">
      <c r="K1307" t="s">
        <v>51</v>
      </c>
      <c r="L1307" t="s">
        <v>641</v>
      </c>
      <c r="M1307" t="s">
        <v>642</v>
      </c>
      <c r="N1307" t="s">
        <v>54</v>
      </c>
      <c r="O1307" t="s">
        <v>73</v>
      </c>
      <c r="P1307" t="s">
        <v>74</v>
      </c>
      <c r="Q1307" t="s">
        <v>643</v>
      </c>
    </row>
    <row r="1308" spans="11:17">
      <c r="K1308" t="s">
        <v>51</v>
      </c>
      <c r="L1308" t="s">
        <v>646</v>
      </c>
      <c r="M1308" t="s">
        <v>647</v>
      </c>
      <c r="N1308" t="s">
        <v>77</v>
      </c>
      <c r="O1308" t="s">
        <v>14</v>
      </c>
      <c r="Q1308" t="s">
        <v>648</v>
      </c>
    </row>
    <row r="1309" spans="11:17">
      <c r="K1309" t="s">
        <v>51</v>
      </c>
      <c r="L1309" t="s">
        <v>646</v>
      </c>
      <c r="M1309" t="s">
        <v>647</v>
      </c>
      <c r="N1309" t="s">
        <v>77</v>
      </c>
      <c r="O1309" t="s">
        <v>56</v>
      </c>
      <c r="Q1309" t="s">
        <v>648</v>
      </c>
    </row>
    <row r="1310" spans="11:17">
      <c r="K1310" t="s">
        <v>51</v>
      </c>
      <c r="L1310" t="s">
        <v>646</v>
      </c>
      <c r="M1310" t="s">
        <v>647</v>
      </c>
      <c r="N1310" t="s">
        <v>77</v>
      </c>
      <c r="O1310" t="s">
        <v>57</v>
      </c>
      <c r="P1310" t="s">
        <v>58</v>
      </c>
      <c r="Q1310" t="s">
        <v>648</v>
      </c>
    </row>
    <row r="1311" spans="11:17">
      <c r="K1311" t="s">
        <v>51</v>
      </c>
      <c r="L1311" t="s">
        <v>646</v>
      </c>
      <c r="M1311" t="s">
        <v>647</v>
      </c>
      <c r="N1311" t="s">
        <v>77</v>
      </c>
      <c r="O1311" t="s">
        <v>59</v>
      </c>
      <c r="P1311">
        <v>3933</v>
      </c>
      <c r="Q1311" t="s">
        <v>648</v>
      </c>
    </row>
    <row r="1312" spans="11:17">
      <c r="K1312" t="s">
        <v>51</v>
      </c>
      <c r="L1312" t="s">
        <v>646</v>
      </c>
      <c r="M1312" t="s">
        <v>647</v>
      </c>
      <c r="N1312" t="s">
        <v>77</v>
      </c>
      <c r="O1312" t="s">
        <v>60</v>
      </c>
      <c r="P1312" t="s">
        <v>649</v>
      </c>
      <c r="Q1312" t="s">
        <v>648</v>
      </c>
    </row>
    <row r="1313" spans="11:17">
      <c r="K1313" t="s">
        <v>51</v>
      </c>
      <c r="L1313" t="s">
        <v>646</v>
      </c>
      <c r="M1313" t="s">
        <v>647</v>
      </c>
      <c r="N1313" t="s">
        <v>77</v>
      </c>
      <c r="O1313" t="s">
        <v>62</v>
      </c>
      <c r="P1313" t="s">
        <v>650</v>
      </c>
      <c r="Q1313" t="s">
        <v>648</v>
      </c>
    </row>
    <row r="1314" spans="11:17">
      <c r="K1314" t="s">
        <v>51</v>
      </c>
      <c r="L1314" t="s">
        <v>646</v>
      </c>
      <c r="M1314" t="s">
        <v>647</v>
      </c>
      <c r="N1314" t="s">
        <v>77</v>
      </c>
      <c r="O1314" t="s">
        <v>64</v>
      </c>
      <c r="P1314" t="s">
        <v>651</v>
      </c>
      <c r="Q1314" t="s">
        <v>648</v>
      </c>
    </row>
    <row r="1315" spans="11:17">
      <c r="K1315" t="s">
        <v>51</v>
      </c>
      <c r="L1315" t="s">
        <v>646</v>
      </c>
      <c r="M1315" t="s">
        <v>647</v>
      </c>
      <c r="N1315" t="s">
        <v>77</v>
      </c>
      <c r="O1315" t="s">
        <v>66</v>
      </c>
      <c r="P1315" t="s">
        <v>652</v>
      </c>
      <c r="Q1315" t="s">
        <v>648</v>
      </c>
    </row>
    <row r="1316" spans="11:17">
      <c r="K1316" t="s">
        <v>51</v>
      </c>
      <c r="L1316" t="s">
        <v>646</v>
      </c>
      <c r="M1316" t="s">
        <v>647</v>
      </c>
      <c r="N1316" t="s">
        <v>77</v>
      </c>
      <c r="O1316" t="s">
        <v>68</v>
      </c>
      <c r="Q1316" t="s">
        <v>648</v>
      </c>
    </row>
    <row r="1317" spans="11:17">
      <c r="K1317" t="s">
        <v>51</v>
      </c>
      <c r="L1317" t="s">
        <v>646</v>
      </c>
      <c r="M1317" t="s">
        <v>647</v>
      </c>
      <c r="N1317" t="s">
        <v>77</v>
      </c>
      <c r="O1317" t="s">
        <v>70</v>
      </c>
      <c r="Q1317" t="s">
        <v>648</v>
      </c>
    </row>
    <row r="1318" spans="11:17">
      <c r="K1318" t="s">
        <v>51</v>
      </c>
      <c r="L1318" t="s">
        <v>646</v>
      </c>
      <c r="M1318" t="s">
        <v>647</v>
      </c>
      <c r="N1318" t="s">
        <v>77</v>
      </c>
      <c r="O1318" t="s">
        <v>72</v>
      </c>
      <c r="Q1318" t="s">
        <v>648</v>
      </c>
    </row>
    <row r="1319" spans="11:17">
      <c r="K1319" t="s">
        <v>51</v>
      </c>
      <c r="L1319" t="s">
        <v>646</v>
      </c>
      <c r="M1319" t="s">
        <v>647</v>
      </c>
      <c r="N1319" t="s">
        <v>77</v>
      </c>
      <c r="O1319" t="s">
        <v>73</v>
      </c>
      <c r="P1319" t="s">
        <v>82</v>
      </c>
      <c r="Q1319" t="s">
        <v>648</v>
      </c>
    </row>
    <row r="1320" spans="11:17">
      <c r="K1320" t="s">
        <v>51</v>
      </c>
      <c r="L1320" t="s">
        <v>653</v>
      </c>
      <c r="M1320" t="s">
        <v>654</v>
      </c>
      <c r="N1320" t="s">
        <v>54</v>
      </c>
      <c r="O1320" t="s">
        <v>14</v>
      </c>
      <c r="Q1320" t="s">
        <v>655</v>
      </c>
    </row>
    <row r="1321" spans="11:17">
      <c r="K1321" t="s">
        <v>51</v>
      </c>
      <c r="L1321" t="s">
        <v>653</v>
      </c>
      <c r="M1321" t="s">
        <v>654</v>
      </c>
      <c r="N1321" t="s">
        <v>54</v>
      </c>
      <c r="O1321" t="s">
        <v>56</v>
      </c>
      <c r="Q1321" t="s">
        <v>655</v>
      </c>
    </row>
    <row r="1322" spans="11:17">
      <c r="K1322" t="s">
        <v>51</v>
      </c>
      <c r="L1322" t="s">
        <v>653</v>
      </c>
      <c r="M1322" t="s">
        <v>654</v>
      </c>
      <c r="N1322" t="s">
        <v>54</v>
      </c>
      <c r="O1322" t="s">
        <v>57</v>
      </c>
      <c r="P1322" t="s">
        <v>58</v>
      </c>
      <c r="Q1322" t="s">
        <v>655</v>
      </c>
    </row>
    <row r="1323" spans="11:17">
      <c r="K1323" t="s">
        <v>51</v>
      </c>
      <c r="L1323" t="s">
        <v>653</v>
      </c>
      <c r="M1323" t="s">
        <v>654</v>
      </c>
      <c r="N1323" t="s">
        <v>54</v>
      </c>
      <c r="O1323" t="s">
        <v>59</v>
      </c>
      <c r="P1323">
        <v>4589</v>
      </c>
      <c r="Q1323" t="s">
        <v>655</v>
      </c>
    </row>
    <row r="1324" spans="11:17">
      <c r="K1324" t="s">
        <v>51</v>
      </c>
      <c r="L1324" t="s">
        <v>653</v>
      </c>
      <c r="M1324" t="s">
        <v>654</v>
      </c>
      <c r="N1324" t="s">
        <v>54</v>
      </c>
      <c r="O1324" t="s">
        <v>60</v>
      </c>
      <c r="P1324" t="s">
        <v>649</v>
      </c>
      <c r="Q1324" t="s">
        <v>655</v>
      </c>
    </row>
    <row r="1325" spans="11:17">
      <c r="K1325" t="s">
        <v>51</v>
      </c>
      <c r="L1325" t="s">
        <v>653</v>
      </c>
      <c r="M1325" t="s">
        <v>654</v>
      </c>
      <c r="N1325" t="s">
        <v>54</v>
      </c>
      <c r="O1325" t="s">
        <v>62</v>
      </c>
      <c r="P1325" t="s">
        <v>656</v>
      </c>
      <c r="Q1325" t="s">
        <v>655</v>
      </c>
    </row>
    <row r="1326" spans="11:17">
      <c r="K1326" t="s">
        <v>51</v>
      </c>
      <c r="L1326" t="s">
        <v>653</v>
      </c>
      <c r="M1326" t="s">
        <v>654</v>
      </c>
      <c r="N1326" t="s">
        <v>54</v>
      </c>
      <c r="O1326" t="s">
        <v>64</v>
      </c>
      <c r="P1326" t="s">
        <v>657</v>
      </c>
      <c r="Q1326" t="s">
        <v>655</v>
      </c>
    </row>
    <row r="1327" spans="11:17">
      <c r="K1327" t="s">
        <v>51</v>
      </c>
      <c r="L1327" t="s">
        <v>653</v>
      </c>
      <c r="M1327" t="s">
        <v>654</v>
      </c>
      <c r="N1327" t="s">
        <v>54</v>
      </c>
      <c r="O1327" t="s">
        <v>66</v>
      </c>
      <c r="P1327" t="s">
        <v>658</v>
      </c>
      <c r="Q1327" t="s">
        <v>655</v>
      </c>
    </row>
    <row r="1328" spans="11:17">
      <c r="K1328" t="s">
        <v>51</v>
      </c>
      <c r="L1328" t="s">
        <v>653</v>
      </c>
      <c r="M1328" t="s">
        <v>654</v>
      </c>
      <c r="N1328" t="s">
        <v>54</v>
      </c>
      <c r="O1328" t="s">
        <v>68</v>
      </c>
      <c r="Q1328" t="s">
        <v>655</v>
      </c>
    </row>
    <row r="1329" spans="11:17">
      <c r="K1329" t="s">
        <v>51</v>
      </c>
      <c r="L1329" t="s">
        <v>653</v>
      </c>
      <c r="M1329" t="s">
        <v>654</v>
      </c>
      <c r="N1329" t="s">
        <v>54</v>
      </c>
      <c r="O1329" t="s">
        <v>70</v>
      </c>
      <c r="P1329" t="s">
        <v>71</v>
      </c>
      <c r="Q1329" t="s">
        <v>655</v>
      </c>
    </row>
    <row r="1330" spans="11:17">
      <c r="K1330" t="s">
        <v>51</v>
      </c>
      <c r="L1330" t="s">
        <v>653</v>
      </c>
      <c r="M1330" t="s">
        <v>654</v>
      </c>
      <c r="N1330" t="s">
        <v>54</v>
      </c>
      <c r="O1330" t="s">
        <v>72</v>
      </c>
      <c r="P1330">
        <v>35</v>
      </c>
      <c r="Q1330" t="s">
        <v>655</v>
      </c>
    </row>
    <row r="1331" spans="11:17">
      <c r="K1331" t="s">
        <v>51</v>
      </c>
      <c r="L1331" t="s">
        <v>653</v>
      </c>
      <c r="M1331" t="s">
        <v>654</v>
      </c>
      <c r="N1331" t="s">
        <v>54</v>
      </c>
      <c r="O1331" t="s">
        <v>73</v>
      </c>
      <c r="P1331" t="s">
        <v>74</v>
      </c>
      <c r="Q1331" t="s">
        <v>655</v>
      </c>
    </row>
    <row r="1332" spans="11:17">
      <c r="K1332" t="s">
        <v>51</v>
      </c>
      <c r="L1332" t="s">
        <v>659</v>
      </c>
      <c r="M1332" t="s">
        <v>660</v>
      </c>
      <c r="N1332" t="s">
        <v>54</v>
      </c>
      <c r="O1332" t="s">
        <v>14</v>
      </c>
      <c r="Q1332" t="s">
        <v>661</v>
      </c>
    </row>
    <row r="1333" spans="11:17">
      <c r="K1333" t="s">
        <v>51</v>
      </c>
      <c r="L1333" t="s">
        <v>659</v>
      </c>
      <c r="M1333" t="s">
        <v>660</v>
      </c>
      <c r="N1333" t="s">
        <v>54</v>
      </c>
      <c r="O1333" t="s">
        <v>56</v>
      </c>
      <c r="Q1333" t="s">
        <v>661</v>
      </c>
    </row>
    <row r="1334" spans="11:17">
      <c r="K1334" t="s">
        <v>51</v>
      </c>
      <c r="L1334" t="s">
        <v>659</v>
      </c>
      <c r="M1334" t="s">
        <v>660</v>
      </c>
      <c r="N1334" t="s">
        <v>54</v>
      </c>
      <c r="O1334" t="s">
        <v>57</v>
      </c>
      <c r="P1334" t="s">
        <v>58</v>
      </c>
      <c r="Q1334" t="s">
        <v>661</v>
      </c>
    </row>
    <row r="1335" spans="11:17">
      <c r="K1335" t="s">
        <v>51</v>
      </c>
      <c r="L1335" t="s">
        <v>659</v>
      </c>
      <c r="M1335" t="s">
        <v>660</v>
      </c>
      <c r="N1335" t="s">
        <v>54</v>
      </c>
      <c r="O1335" t="s">
        <v>59</v>
      </c>
      <c r="P1335">
        <v>4388</v>
      </c>
      <c r="Q1335" t="s">
        <v>661</v>
      </c>
    </row>
    <row r="1336" spans="11:17">
      <c r="K1336" t="s">
        <v>51</v>
      </c>
      <c r="L1336" t="s">
        <v>659</v>
      </c>
      <c r="M1336" t="s">
        <v>660</v>
      </c>
      <c r="N1336" t="s">
        <v>54</v>
      </c>
      <c r="O1336" t="s">
        <v>60</v>
      </c>
      <c r="P1336" t="s">
        <v>649</v>
      </c>
      <c r="Q1336" t="s">
        <v>661</v>
      </c>
    </row>
    <row r="1337" spans="11:17">
      <c r="K1337" t="s">
        <v>51</v>
      </c>
      <c r="L1337" t="s">
        <v>659</v>
      </c>
      <c r="M1337" t="s">
        <v>660</v>
      </c>
      <c r="N1337" t="s">
        <v>54</v>
      </c>
      <c r="O1337" t="s">
        <v>62</v>
      </c>
      <c r="P1337" t="s">
        <v>656</v>
      </c>
      <c r="Q1337" t="s">
        <v>661</v>
      </c>
    </row>
    <row r="1338" spans="11:17">
      <c r="K1338" t="s">
        <v>51</v>
      </c>
      <c r="L1338" t="s">
        <v>659</v>
      </c>
      <c r="M1338" t="s">
        <v>660</v>
      </c>
      <c r="N1338" t="s">
        <v>54</v>
      </c>
      <c r="O1338" t="s">
        <v>64</v>
      </c>
      <c r="P1338" t="s">
        <v>662</v>
      </c>
      <c r="Q1338" t="s">
        <v>661</v>
      </c>
    </row>
    <row r="1339" spans="11:17">
      <c r="K1339" t="s">
        <v>51</v>
      </c>
      <c r="L1339" t="s">
        <v>659</v>
      </c>
      <c r="M1339" t="s">
        <v>660</v>
      </c>
      <c r="N1339" t="s">
        <v>54</v>
      </c>
      <c r="O1339" t="s">
        <v>66</v>
      </c>
      <c r="P1339" t="s">
        <v>663</v>
      </c>
      <c r="Q1339" t="s">
        <v>661</v>
      </c>
    </row>
    <row r="1340" spans="11:17">
      <c r="K1340" t="s">
        <v>51</v>
      </c>
      <c r="L1340" t="s">
        <v>659</v>
      </c>
      <c r="M1340" t="s">
        <v>660</v>
      </c>
      <c r="N1340" t="s">
        <v>54</v>
      </c>
      <c r="O1340" t="s">
        <v>68</v>
      </c>
      <c r="Q1340" t="s">
        <v>661</v>
      </c>
    </row>
    <row r="1341" spans="11:17">
      <c r="K1341" t="s">
        <v>51</v>
      </c>
      <c r="L1341" t="s">
        <v>659</v>
      </c>
      <c r="M1341" t="s">
        <v>660</v>
      </c>
      <c r="N1341" t="s">
        <v>54</v>
      </c>
      <c r="O1341" t="s">
        <v>70</v>
      </c>
      <c r="P1341" t="s">
        <v>71</v>
      </c>
      <c r="Q1341" t="s">
        <v>661</v>
      </c>
    </row>
    <row r="1342" spans="11:17">
      <c r="K1342" t="s">
        <v>51</v>
      </c>
      <c r="L1342" t="s">
        <v>659</v>
      </c>
      <c r="M1342" t="s">
        <v>660</v>
      </c>
      <c r="N1342" t="s">
        <v>54</v>
      </c>
      <c r="O1342" t="s">
        <v>72</v>
      </c>
      <c r="P1342">
        <v>130</v>
      </c>
      <c r="Q1342" t="s">
        <v>661</v>
      </c>
    </row>
    <row r="1343" spans="11:17">
      <c r="K1343" t="s">
        <v>51</v>
      </c>
      <c r="L1343" t="s">
        <v>659</v>
      </c>
      <c r="M1343" t="s">
        <v>660</v>
      </c>
      <c r="N1343" t="s">
        <v>54</v>
      </c>
      <c r="O1343" t="s">
        <v>73</v>
      </c>
      <c r="P1343" t="s">
        <v>74</v>
      </c>
      <c r="Q1343" t="s">
        <v>661</v>
      </c>
    </row>
    <row r="1344" spans="11:17">
      <c r="K1344" t="s">
        <v>51</v>
      </c>
      <c r="L1344" t="s">
        <v>664</v>
      </c>
      <c r="M1344" t="s">
        <v>665</v>
      </c>
      <c r="N1344" t="s">
        <v>77</v>
      </c>
      <c r="O1344" t="s">
        <v>14</v>
      </c>
      <c r="Q1344" t="s">
        <v>666</v>
      </c>
    </row>
    <row r="1345" spans="11:17">
      <c r="K1345" t="s">
        <v>51</v>
      </c>
      <c r="L1345" t="s">
        <v>664</v>
      </c>
      <c r="M1345" t="s">
        <v>665</v>
      </c>
      <c r="N1345" t="s">
        <v>77</v>
      </c>
      <c r="O1345" t="s">
        <v>56</v>
      </c>
      <c r="Q1345" t="s">
        <v>666</v>
      </c>
    </row>
    <row r="1346" spans="11:17">
      <c r="K1346" t="s">
        <v>51</v>
      </c>
      <c r="L1346" t="s">
        <v>664</v>
      </c>
      <c r="M1346" t="s">
        <v>665</v>
      </c>
      <c r="N1346" t="s">
        <v>77</v>
      </c>
      <c r="O1346" t="s">
        <v>57</v>
      </c>
      <c r="P1346" t="s">
        <v>58</v>
      </c>
      <c r="Q1346" t="s">
        <v>666</v>
      </c>
    </row>
    <row r="1347" spans="11:17">
      <c r="K1347" t="s">
        <v>51</v>
      </c>
      <c r="L1347" t="s">
        <v>664</v>
      </c>
      <c r="M1347" t="s">
        <v>665</v>
      </c>
      <c r="N1347" t="s">
        <v>77</v>
      </c>
      <c r="O1347" t="s">
        <v>59</v>
      </c>
      <c r="P1347">
        <v>3899</v>
      </c>
      <c r="Q1347" t="s">
        <v>666</v>
      </c>
    </row>
    <row r="1348" spans="11:17">
      <c r="K1348" t="s">
        <v>51</v>
      </c>
      <c r="L1348" t="s">
        <v>664</v>
      </c>
      <c r="M1348" t="s">
        <v>665</v>
      </c>
      <c r="N1348" t="s">
        <v>77</v>
      </c>
      <c r="O1348" t="s">
        <v>60</v>
      </c>
      <c r="P1348" t="s">
        <v>649</v>
      </c>
      <c r="Q1348" t="s">
        <v>666</v>
      </c>
    </row>
    <row r="1349" spans="11:17">
      <c r="K1349" t="s">
        <v>51</v>
      </c>
      <c r="L1349" t="s">
        <v>664</v>
      </c>
      <c r="M1349" t="s">
        <v>665</v>
      </c>
      <c r="N1349" t="s">
        <v>77</v>
      </c>
      <c r="O1349" t="s">
        <v>62</v>
      </c>
      <c r="P1349" t="s">
        <v>667</v>
      </c>
      <c r="Q1349" t="s">
        <v>666</v>
      </c>
    </row>
    <row r="1350" spans="11:17">
      <c r="K1350" t="s">
        <v>51</v>
      </c>
      <c r="L1350" t="s">
        <v>664</v>
      </c>
      <c r="M1350" t="s">
        <v>665</v>
      </c>
      <c r="N1350" t="s">
        <v>77</v>
      </c>
      <c r="O1350" t="s">
        <v>64</v>
      </c>
      <c r="P1350" t="s">
        <v>668</v>
      </c>
      <c r="Q1350" t="s">
        <v>666</v>
      </c>
    </row>
    <row r="1351" spans="11:17">
      <c r="K1351" t="s">
        <v>51</v>
      </c>
      <c r="L1351" t="s">
        <v>664</v>
      </c>
      <c r="M1351" t="s">
        <v>665</v>
      </c>
      <c r="N1351" t="s">
        <v>77</v>
      </c>
      <c r="O1351" t="s">
        <v>66</v>
      </c>
      <c r="P1351" t="s">
        <v>669</v>
      </c>
      <c r="Q1351" t="s">
        <v>666</v>
      </c>
    </row>
    <row r="1352" spans="11:17">
      <c r="K1352" t="s">
        <v>51</v>
      </c>
      <c r="L1352" t="s">
        <v>664</v>
      </c>
      <c r="M1352" t="s">
        <v>665</v>
      </c>
      <c r="N1352" t="s">
        <v>77</v>
      </c>
      <c r="O1352" t="s">
        <v>68</v>
      </c>
      <c r="Q1352" t="s">
        <v>666</v>
      </c>
    </row>
    <row r="1353" spans="11:17">
      <c r="K1353" t="s">
        <v>51</v>
      </c>
      <c r="L1353" t="s">
        <v>664</v>
      </c>
      <c r="M1353" t="s">
        <v>665</v>
      </c>
      <c r="N1353" t="s">
        <v>77</v>
      </c>
      <c r="O1353" t="s">
        <v>70</v>
      </c>
      <c r="P1353" t="s">
        <v>131</v>
      </c>
      <c r="Q1353" t="s">
        <v>666</v>
      </c>
    </row>
    <row r="1354" spans="11:17">
      <c r="K1354" t="s">
        <v>51</v>
      </c>
      <c r="L1354" t="s">
        <v>664</v>
      </c>
      <c r="M1354" t="s">
        <v>665</v>
      </c>
      <c r="N1354" t="s">
        <v>77</v>
      </c>
      <c r="O1354" t="s">
        <v>72</v>
      </c>
      <c r="P1354">
        <v>234</v>
      </c>
      <c r="Q1354" t="s">
        <v>666</v>
      </c>
    </row>
    <row r="1355" spans="11:17">
      <c r="K1355" t="s">
        <v>51</v>
      </c>
      <c r="L1355" t="s">
        <v>664</v>
      </c>
      <c r="M1355" t="s">
        <v>665</v>
      </c>
      <c r="N1355" t="s">
        <v>77</v>
      </c>
      <c r="O1355" t="s">
        <v>73</v>
      </c>
      <c r="P1355" t="s">
        <v>82</v>
      </c>
      <c r="Q1355" t="s">
        <v>666</v>
      </c>
    </row>
    <row r="1356" spans="11:17">
      <c r="K1356" t="s">
        <v>51</v>
      </c>
      <c r="L1356" t="s">
        <v>670</v>
      </c>
      <c r="M1356" t="s">
        <v>671</v>
      </c>
      <c r="N1356" t="s">
        <v>54</v>
      </c>
      <c r="O1356" t="s">
        <v>14</v>
      </c>
      <c r="Q1356" t="s">
        <v>672</v>
      </c>
    </row>
    <row r="1357" spans="11:17">
      <c r="K1357" t="s">
        <v>51</v>
      </c>
      <c r="L1357" t="s">
        <v>670</v>
      </c>
      <c r="M1357" t="s">
        <v>671</v>
      </c>
      <c r="N1357" t="s">
        <v>54</v>
      </c>
      <c r="O1357" t="s">
        <v>56</v>
      </c>
      <c r="Q1357" t="s">
        <v>672</v>
      </c>
    </row>
    <row r="1358" spans="11:17">
      <c r="K1358" t="s">
        <v>51</v>
      </c>
      <c r="L1358" t="s">
        <v>670</v>
      </c>
      <c r="M1358" t="s">
        <v>671</v>
      </c>
      <c r="N1358" t="s">
        <v>54</v>
      </c>
      <c r="O1358" t="s">
        <v>57</v>
      </c>
      <c r="P1358" t="s">
        <v>58</v>
      </c>
      <c r="Q1358" t="s">
        <v>672</v>
      </c>
    </row>
    <row r="1359" spans="11:17">
      <c r="K1359" t="s">
        <v>51</v>
      </c>
      <c r="L1359" t="s">
        <v>670</v>
      </c>
      <c r="M1359" t="s">
        <v>671</v>
      </c>
      <c r="N1359" t="s">
        <v>54</v>
      </c>
      <c r="O1359" t="s">
        <v>59</v>
      </c>
      <c r="P1359">
        <v>4067</v>
      </c>
      <c r="Q1359" t="s">
        <v>672</v>
      </c>
    </row>
    <row r="1360" spans="11:17">
      <c r="K1360" t="s">
        <v>51</v>
      </c>
      <c r="L1360" t="s">
        <v>670</v>
      </c>
      <c r="M1360" t="s">
        <v>671</v>
      </c>
      <c r="N1360" t="s">
        <v>54</v>
      </c>
      <c r="O1360" t="s">
        <v>60</v>
      </c>
      <c r="P1360" t="s">
        <v>649</v>
      </c>
      <c r="Q1360" t="s">
        <v>672</v>
      </c>
    </row>
    <row r="1361" spans="11:17">
      <c r="K1361" t="s">
        <v>51</v>
      </c>
      <c r="L1361" t="s">
        <v>670</v>
      </c>
      <c r="M1361" t="s">
        <v>671</v>
      </c>
      <c r="N1361" t="s">
        <v>54</v>
      </c>
      <c r="O1361" t="s">
        <v>62</v>
      </c>
      <c r="P1361" t="s">
        <v>673</v>
      </c>
      <c r="Q1361" t="s">
        <v>672</v>
      </c>
    </row>
    <row r="1362" spans="11:17">
      <c r="K1362" t="s">
        <v>51</v>
      </c>
      <c r="L1362" t="s">
        <v>670</v>
      </c>
      <c r="M1362" t="s">
        <v>671</v>
      </c>
      <c r="N1362" t="s">
        <v>54</v>
      </c>
      <c r="O1362" t="s">
        <v>64</v>
      </c>
      <c r="P1362" t="s">
        <v>674</v>
      </c>
      <c r="Q1362" t="s">
        <v>672</v>
      </c>
    </row>
    <row r="1363" spans="11:17">
      <c r="K1363" t="s">
        <v>51</v>
      </c>
      <c r="L1363" t="s">
        <v>670</v>
      </c>
      <c r="M1363" t="s">
        <v>671</v>
      </c>
      <c r="N1363" t="s">
        <v>54</v>
      </c>
      <c r="O1363" t="s">
        <v>66</v>
      </c>
      <c r="P1363" t="s">
        <v>675</v>
      </c>
      <c r="Q1363" t="s">
        <v>672</v>
      </c>
    </row>
    <row r="1364" spans="11:17">
      <c r="K1364" t="s">
        <v>51</v>
      </c>
      <c r="L1364" t="s">
        <v>670</v>
      </c>
      <c r="M1364" t="s">
        <v>671</v>
      </c>
      <c r="N1364" t="s">
        <v>54</v>
      </c>
      <c r="O1364" t="s">
        <v>68</v>
      </c>
      <c r="P1364" t="s">
        <v>676</v>
      </c>
      <c r="Q1364" t="s">
        <v>672</v>
      </c>
    </row>
    <row r="1365" spans="11:17">
      <c r="K1365" t="s">
        <v>51</v>
      </c>
      <c r="L1365" t="s">
        <v>670</v>
      </c>
      <c r="M1365" t="s">
        <v>671</v>
      </c>
      <c r="N1365" t="s">
        <v>54</v>
      </c>
      <c r="O1365" t="s">
        <v>70</v>
      </c>
      <c r="P1365" t="s">
        <v>131</v>
      </c>
      <c r="Q1365" t="s">
        <v>672</v>
      </c>
    </row>
    <row r="1366" spans="11:17">
      <c r="K1366" t="s">
        <v>51</v>
      </c>
      <c r="L1366" t="s">
        <v>670</v>
      </c>
      <c r="M1366" t="s">
        <v>671</v>
      </c>
      <c r="N1366" t="s">
        <v>54</v>
      </c>
      <c r="O1366" t="s">
        <v>72</v>
      </c>
      <c r="P1366">
        <v>189</v>
      </c>
      <c r="Q1366" t="s">
        <v>672</v>
      </c>
    </row>
    <row r="1367" spans="11:17">
      <c r="K1367" t="s">
        <v>51</v>
      </c>
      <c r="L1367" t="s">
        <v>670</v>
      </c>
      <c r="M1367" t="s">
        <v>671</v>
      </c>
      <c r="N1367" t="s">
        <v>54</v>
      </c>
      <c r="O1367" t="s">
        <v>73</v>
      </c>
      <c r="P1367" t="s">
        <v>74</v>
      </c>
      <c r="Q1367" t="s">
        <v>672</v>
      </c>
    </row>
    <row r="1368" spans="11:17">
      <c r="K1368" t="s">
        <v>51</v>
      </c>
      <c r="L1368" t="s">
        <v>677</v>
      </c>
      <c r="M1368" t="s">
        <v>678</v>
      </c>
      <c r="N1368" t="s">
        <v>77</v>
      </c>
      <c r="O1368" t="s">
        <v>14</v>
      </c>
      <c r="Q1368" t="s">
        <v>679</v>
      </c>
    </row>
    <row r="1369" spans="11:17">
      <c r="K1369" t="s">
        <v>51</v>
      </c>
      <c r="L1369" t="s">
        <v>677</v>
      </c>
      <c r="M1369" t="s">
        <v>678</v>
      </c>
      <c r="N1369" t="s">
        <v>77</v>
      </c>
      <c r="O1369" t="s">
        <v>56</v>
      </c>
      <c r="Q1369" t="s">
        <v>679</v>
      </c>
    </row>
    <row r="1370" spans="11:17">
      <c r="K1370" t="s">
        <v>51</v>
      </c>
      <c r="L1370" t="s">
        <v>677</v>
      </c>
      <c r="M1370" t="s">
        <v>678</v>
      </c>
      <c r="N1370" t="s">
        <v>77</v>
      </c>
      <c r="O1370" t="s">
        <v>57</v>
      </c>
      <c r="P1370" t="s">
        <v>58</v>
      </c>
      <c r="Q1370" t="s">
        <v>679</v>
      </c>
    </row>
    <row r="1371" spans="11:17">
      <c r="K1371" t="s">
        <v>51</v>
      </c>
      <c r="L1371" t="s">
        <v>677</v>
      </c>
      <c r="M1371" t="s">
        <v>678</v>
      </c>
      <c r="N1371" t="s">
        <v>77</v>
      </c>
      <c r="O1371" t="s">
        <v>59</v>
      </c>
      <c r="P1371">
        <v>3799</v>
      </c>
      <c r="Q1371" t="s">
        <v>679</v>
      </c>
    </row>
    <row r="1372" spans="11:17">
      <c r="K1372" t="s">
        <v>51</v>
      </c>
      <c r="L1372" t="s">
        <v>677</v>
      </c>
      <c r="M1372" t="s">
        <v>678</v>
      </c>
      <c r="N1372" t="s">
        <v>77</v>
      </c>
      <c r="O1372" t="s">
        <v>60</v>
      </c>
      <c r="P1372" t="s">
        <v>649</v>
      </c>
      <c r="Q1372" t="s">
        <v>679</v>
      </c>
    </row>
    <row r="1373" spans="11:17">
      <c r="K1373" t="s">
        <v>51</v>
      </c>
      <c r="L1373" t="s">
        <v>677</v>
      </c>
      <c r="M1373" t="s">
        <v>678</v>
      </c>
      <c r="N1373" t="s">
        <v>77</v>
      </c>
      <c r="O1373" t="s">
        <v>62</v>
      </c>
      <c r="P1373" t="s">
        <v>673</v>
      </c>
      <c r="Q1373" t="s">
        <v>679</v>
      </c>
    </row>
    <row r="1374" spans="11:17">
      <c r="K1374" t="s">
        <v>51</v>
      </c>
      <c r="L1374" t="s">
        <v>677</v>
      </c>
      <c r="M1374" t="s">
        <v>678</v>
      </c>
      <c r="N1374" t="s">
        <v>77</v>
      </c>
      <c r="O1374" t="s">
        <v>64</v>
      </c>
      <c r="P1374" t="s">
        <v>680</v>
      </c>
      <c r="Q1374" t="s">
        <v>679</v>
      </c>
    </row>
    <row r="1375" spans="11:17">
      <c r="K1375" t="s">
        <v>51</v>
      </c>
      <c r="L1375" t="s">
        <v>677</v>
      </c>
      <c r="M1375" t="s">
        <v>678</v>
      </c>
      <c r="N1375" t="s">
        <v>77</v>
      </c>
      <c r="O1375" t="s">
        <v>66</v>
      </c>
      <c r="P1375" t="s">
        <v>681</v>
      </c>
      <c r="Q1375" t="s">
        <v>679</v>
      </c>
    </row>
    <row r="1376" spans="11:17">
      <c r="K1376" t="s">
        <v>51</v>
      </c>
      <c r="L1376" t="s">
        <v>677</v>
      </c>
      <c r="M1376" t="s">
        <v>678</v>
      </c>
      <c r="N1376" t="s">
        <v>77</v>
      </c>
      <c r="O1376" t="s">
        <v>68</v>
      </c>
      <c r="P1376" t="s">
        <v>676</v>
      </c>
      <c r="Q1376" t="s">
        <v>679</v>
      </c>
    </row>
    <row r="1377" spans="11:17">
      <c r="K1377" t="s">
        <v>51</v>
      </c>
      <c r="L1377" t="s">
        <v>677</v>
      </c>
      <c r="M1377" t="s">
        <v>678</v>
      </c>
      <c r="N1377" t="s">
        <v>77</v>
      </c>
      <c r="O1377" t="s">
        <v>70</v>
      </c>
      <c r="P1377" t="s">
        <v>131</v>
      </c>
      <c r="Q1377" t="s">
        <v>679</v>
      </c>
    </row>
    <row r="1378" spans="11:17">
      <c r="K1378" t="s">
        <v>51</v>
      </c>
      <c r="L1378" t="s">
        <v>677</v>
      </c>
      <c r="M1378" t="s">
        <v>678</v>
      </c>
      <c r="N1378" t="s">
        <v>77</v>
      </c>
      <c r="O1378" t="s">
        <v>72</v>
      </c>
      <c r="P1378">
        <v>292</v>
      </c>
      <c r="Q1378" t="s">
        <v>679</v>
      </c>
    </row>
    <row r="1379" spans="11:17">
      <c r="K1379" t="s">
        <v>51</v>
      </c>
      <c r="L1379" t="s">
        <v>677</v>
      </c>
      <c r="M1379" t="s">
        <v>678</v>
      </c>
      <c r="N1379" t="s">
        <v>77</v>
      </c>
      <c r="O1379" t="s">
        <v>73</v>
      </c>
      <c r="P1379" t="s">
        <v>82</v>
      </c>
      <c r="Q1379" t="s">
        <v>679</v>
      </c>
    </row>
    <row r="1380" spans="11:17">
      <c r="K1380" t="s">
        <v>51</v>
      </c>
      <c r="L1380" t="s">
        <v>682</v>
      </c>
      <c r="M1380" t="s">
        <v>683</v>
      </c>
      <c r="N1380" t="s">
        <v>77</v>
      </c>
      <c r="O1380" t="s">
        <v>14</v>
      </c>
      <c r="Q1380" t="s">
        <v>684</v>
      </c>
    </row>
    <row r="1381" spans="11:17">
      <c r="K1381" t="s">
        <v>51</v>
      </c>
      <c r="L1381" t="s">
        <v>682</v>
      </c>
      <c r="M1381" t="s">
        <v>683</v>
      </c>
      <c r="N1381" t="s">
        <v>77</v>
      </c>
      <c r="O1381" t="s">
        <v>56</v>
      </c>
      <c r="Q1381" t="s">
        <v>684</v>
      </c>
    </row>
    <row r="1382" spans="11:17">
      <c r="K1382" t="s">
        <v>51</v>
      </c>
      <c r="L1382" t="s">
        <v>682</v>
      </c>
      <c r="M1382" t="s">
        <v>683</v>
      </c>
      <c r="N1382" t="s">
        <v>77</v>
      </c>
      <c r="O1382" t="s">
        <v>57</v>
      </c>
      <c r="P1382" t="s">
        <v>58</v>
      </c>
      <c r="Q1382" t="s">
        <v>684</v>
      </c>
    </row>
    <row r="1383" spans="11:17">
      <c r="K1383" t="s">
        <v>51</v>
      </c>
      <c r="L1383" t="s">
        <v>682</v>
      </c>
      <c r="M1383" t="s">
        <v>683</v>
      </c>
      <c r="N1383" t="s">
        <v>77</v>
      </c>
      <c r="O1383" t="s">
        <v>59</v>
      </c>
      <c r="P1383">
        <v>4000</v>
      </c>
      <c r="Q1383" t="s">
        <v>684</v>
      </c>
    </row>
    <row r="1384" spans="11:17">
      <c r="K1384" t="s">
        <v>51</v>
      </c>
      <c r="L1384" t="s">
        <v>682</v>
      </c>
      <c r="M1384" t="s">
        <v>683</v>
      </c>
      <c r="N1384" t="s">
        <v>77</v>
      </c>
      <c r="O1384" t="s">
        <v>60</v>
      </c>
      <c r="P1384" t="s">
        <v>649</v>
      </c>
      <c r="Q1384" t="s">
        <v>684</v>
      </c>
    </row>
    <row r="1385" spans="11:17">
      <c r="K1385" t="s">
        <v>51</v>
      </c>
      <c r="L1385" t="s">
        <v>682</v>
      </c>
      <c r="M1385" t="s">
        <v>683</v>
      </c>
      <c r="N1385" t="s">
        <v>77</v>
      </c>
      <c r="O1385" t="s">
        <v>62</v>
      </c>
      <c r="P1385" t="s">
        <v>673</v>
      </c>
      <c r="Q1385" t="s">
        <v>684</v>
      </c>
    </row>
    <row r="1386" spans="11:17">
      <c r="K1386" t="s">
        <v>51</v>
      </c>
      <c r="L1386" t="s">
        <v>682</v>
      </c>
      <c r="M1386" t="s">
        <v>683</v>
      </c>
      <c r="N1386" t="s">
        <v>77</v>
      </c>
      <c r="O1386" t="s">
        <v>64</v>
      </c>
      <c r="P1386" t="s">
        <v>685</v>
      </c>
      <c r="Q1386" t="s">
        <v>684</v>
      </c>
    </row>
    <row r="1387" spans="11:17">
      <c r="K1387" t="s">
        <v>51</v>
      </c>
      <c r="L1387" t="s">
        <v>682</v>
      </c>
      <c r="M1387" t="s">
        <v>683</v>
      </c>
      <c r="N1387" t="s">
        <v>77</v>
      </c>
      <c r="O1387" t="s">
        <v>66</v>
      </c>
      <c r="P1387" t="s">
        <v>686</v>
      </c>
      <c r="Q1387" t="s">
        <v>684</v>
      </c>
    </row>
    <row r="1388" spans="11:17">
      <c r="K1388" t="s">
        <v>51</v>
      </c>
      <c r="L1388" t="s">
        <v>682</v>
      </c>
      <c r="M1388" t="s">
        <v>683</v>
      </c>
      <c r="N1388" t="s">
        <v>77</v>
      </c>
      <c r="O1388" t="s">
        <v>68</v>
      </c>
      <c r="P1388" t="s">
        <v>676</v>
      </c>
      <c r="Q1388" t="s">
        <v>684</v>
      </c>
    </row>
    <row r="1389" spans="11:17">
      <c r="K1389" t="s">
        <v>51</v>
      </c>
      <c r="L1389" t="s">
        <v>682</v>
      </c>
      <c r="M1389" t="s">
        <v>683</v>
      </c>
      <c r="N1389" t="s">
        <v>77</v>
      </c>
      <c r="O1389" t="s">
        <v>70</v>
      </c>
      <c r="P1389" t="s">
        <v>131</v>
      </c>
      <c r="Q1389" t="s">
        <v>684</v>
      </c>
    </row>
    <row r="1390" spans="11:17">
      <c r="K1390" t="s">
        <v>51</v>
      </c>
      <c r="L1390" t="s">
        <v>682</v>
      </c>
      <c r="M1390" t="s">
        <v>683</v>
      </c>
      <c r="N1390" t="s">
        <v>77</v>
      </c>
      <c r="O1390" t="s">
        <v>72</v>
      </c>
      <c r="P1390">
        <v>363</v>
      </c>
      <c r="Q1390" t="s">
        <v>684</v>
      </c>
    </row>
    <row r="1391" spans="11:17">
      <c r="K1391" t="s">
        <v>51</v>
      </c>
      <c r="L1391" t="s">
        <v>682</v>
      </c>
      <c r="M1391" t="s">
        <v>683</v>
      </c>
      <c r="N1391" t="s">
        <v>77</v>
      </c>
      <c r="O1391" t="s">
        <v>73</v>
      </c>
      <c r="P1391" t="s">
        <v>82</v>
      </c>
      <c r="Q1391" t="s">
        <v>684</v>
      </c>
    </row>
    <row r="1392" spans="11:17">
      <c r="K1392" t="s">
        <v>51</v>
      </c>
      <c r="L1392" t="s">
        <v>687</v>
      </c>
      <c r="M1392" t="s">
        <v>688</v>
      </c>
      <c r="N1392" t="s">
        <v>77</v>
      </c>
      <c r="O1392" t="s">
        <v>14</v>
      </c>
      <c r="Q1392" t="s">
        <v>689</v>
      </c>
    </row>
    <row r="1393" spans="11:17">
      <c r="K1393" t="s">
        <v>51</v>
      </c>
      <c r="L1393" t="s">
        <v>687</v>
      </c>
      <c r="M1393" t="s">
        <v>688</v>
      </c>
      <c r="N1393" t="s">
        <v>77</v>
      </c>
      <c r="O1393" t="s">
        <v>56</v>
      </c>
      <c r="Q1393" t="s">
        <v>689</v>
      </c>
    </row>
    <row r="1394" spans="11:17">
      <c r="K1394" t="s">
        <v>51</v>
      </c>
      <c r="L1394" t="s">
        <v>687</v>
      </c>
      <c r="M1394" t="s">
        <v>688</v>
      </c>
      <c r="N1394" t="s">
        <v>77</v>
      </c>
      <c r="O1394" t="s">
        <v>57</v>
      </c>
      <c r="P1394" t="s">
        <v>58</v>
      </c>
      <c r="Q1394" t="s">
        <v>689</v>
      </c>
    </row>
    <row r="1395" spans="11:17">
      <c r="K1395" t="s">
        <v>51</v>
      </c>
      <c r="L1395" t="s">
        <v>687</v>
      </c>
      <c r="M1395" t="s">
        <v>688</v>
      </c>
      <c r="N1395" t="s">
        <v>77</v>
      </c>
      <c r="O1395" t="s">
        <v>59</v>
      </c>
      <c r="P1395">
        <v>3899</v>
      </c>
      <c r="Q1395" t="s">
        <v>689</v>
      </c>
    </row>
    <row r="1396" spans="11:17">
      <c r="K1396" t="s">
        <v>51</v>
      </c>
      <c r="L1396" t="s">
        <v>687</v>
      </c>
      <c r="M1396" t="s">
        <v>688</v>
      </c>
      <c r="N1396" t="s">
        <v>77</v>
      </c>
      <c r="O1396" t="s">
        <v>60</v>
      </c>
      <c r="P1396" t="s">
        <v>649</v>
      </c>
      <c r="Q1396" t="s">
        <v>689</v>
      </c>
    </row>
    <row r="1397" spans="11:17">
      <c r="K1397" t="s">
        <v>51</v>
      </c>
      <c r="L1397" t="s">
        <v>687</v>
      </c>
      <c r="M1397" t="s">
        <v>688</v>
      </c>
      <c r="N1397" t="s">
        <v>77</v>
      </c>
      <c r="O1397" t="s">
        <v>62</v>
      </c>
      <c r="P1397" t="s">
        <v>673</v>
      </c>
      <c r="Q1397" t="s">
        <v>689</v>
      </c>
    </row>
    <row r="1398" spans="11:17">
      <c r="K1398" t="s">
        <v>51</v>
      </c>
      <c r="L1398" t="s">
        <v>687</v>
      </c>
      <c r="M1398" t="s">
        <v>688</v>
      </c>
      <c r="N1398" t="s">
        <v>77</v>
      </c>
      <c r="O1398" t="s">
        <v>64</v>
      </c>
      <c r="P1398" t="s">
        <v>690</v>
      </c>
      <c r="Q1398" t="s">
        <v>689</v>
      </c>
    </row>
    <row r="1399" spans="11:17">
      <c r="K1399" t="s">
        <v>51</v>
      </c>
      <c r="L1399" t="s">
        <v>687</v>
      </c>
      <c r="M1399" t="s">
        <v>688</v>
      </c>
      <c r="N1399" t="s">
        <v>77</v>
      </c>
      <c r="O1399" t="s">
        <v>66</v>
      </c>
      <c r="P1399" t="s">
        <v>691</v>
      </c>
      <c r="Q1399" t="s">
        <v>689</v>
      </c>
    </row>
    <row r="1400" spans="11:17">
      <c r="K1400" t="s">
        <v>51</v>
      </c>
      <c r="L1400" t="s">
        <v>687</v>
      </c>
      <c r="M1400" t="s">
        <v>688</v>
      </c>
      <c r="N1400" t="s">
        <v>77</v>
      </c>
      <c r="O1400" t="s">
        <v>68</v>
      </c>
      <c r="P1400" t="s">
        <v>676</v>
      </c>
      <c r="Q1400" t="s">
        <v>689</v>
      </c>
    </row>
    <row r="1401" spans="11:17">
      <c r="K1401" t="s">
        <v>51</v>
      </c>
      <c r="L1401" t="s">
        <v>687</v>
      </c>
      <c r="M1401" t="s">
        <v>688</v>
      </c>
      <c r="N1401" t="s">
        <v>77</v>
      </c>
      <c r="O1401" t="s">
        <v>70</v>
      </c>
      <c r="P1401" t="s">
        <v>131</v>
      </c>
      <c r="Q1401" t="s">
        <v>689</v>
      </c>
    </row>
    <row r="1402" spans="11:17">
      <c r="K1402" t="s">
        <v>51</v>
      </c>
      <c r="L1402" t="s">
        <v>687</v>
      </c>
      <c r="M1402" t="s">
        <v>688</v>
      </c>
      <c r="N1402" t="s">
        <v>77</v>
      </c>
      <c r="O1402" t="s">
        <v>72</v>
      </c>
      <c r="P1402">
        <v>270</v>
      </c>
      <c r="Q1402" t="s">
        <v>689</v>
      </c>
    </row>
    <row r="1403" spans="11:17">
      <c r="K1403" t="s">
        <v>51</v>
      </c>
      <c r="L1403" t="s">
        <v>687</v>
      </c>
      <c r="M1403" t="s">
        <v>688</v>
      </c>
      <c r="N1403" t="s">
        <v>77</v>
      </c>
      <c r="O1403" t="s">
        <v>73</v>
      </c>
      <c r="P1403" t="s">
        <v>82</v>
      </c>
      <c r="Q1403" t="s">
        <v>689</v>
      </c>
    </row>
    <row r="1404" spans="11:17">
      <c r="K1404" t="s">
        <v>51</v>
      </c>
      <c r="L1404" t="s">
        <v>692</v>
      </c>
      <c r="M1404" t="s">
        <v>693</v>
      </c>
      <c r="N1404" t="s">
        <v>54</v>
      </c>
      <c r="O1404" t="s">
        <v>14</v>
      </c>
      <c r="Q1404" t="s">
        <v>694</v>
      </c>
    </row>
    <row r="1405" spans="11:17">
      <c r="K1405" t="s">
        <v>51</v>
      </c>
      <c r="L1405" t="s">
        <v>692</v>
      </c>
      <c r="M1405" t="s">
        <v>693</v>
      </c>
      <c r="N1405" t="s">
        <v>54</v>
      </c>
      <c r="O1405" t="s">
        <v>56</v>
      </c>
      <c r="Q1405" t="s">
        <v>694</v>
      </c>
    </row>
    <row r="1406" spans="11:17">
      <c r="K1406" t="s">
        <v>51</v>
      </c>
      <c r="L1406" t="s">
        <v>692</v>
      </c>
      <c r="M1406" t="s">
        <v>693</v>
      </c>
      <c r="N1406" t="s">
        <v>54</v>
      </c>
      <c r="O1406" t="s">
        <v>57</v>
      </c>
      <c r="P1406" t="s">
        <v>58</v>
      </c>
      <c r="Q1406" t="s">
        <v>694</v>
      </c>
    </row>
    <row r="1407" spans="11:17">
      <c r="K1407" t="s">
        <v>51</v>
      </c>
      <c r="L1407" t="s">
        <v>692</v>
      </c>
      <c r="M1407" t="s">
        <v>693</v>
      </c>
      <c r="N1407" t="s">
        <v>54</v>
      </c>
      <c r="O1407" t="s">
        <v>59</v>
      </c>
      <c r="P1407">
        <v>4067</v>
      </c>
      <c r="Q1407" t="s">
        <v>694</v>
      </c>
    </row>
    <row r="1408" spans="11:17">
      <c r="K1408" t="s">
        <v>51</v>
      </c>
      <c r="L1408" t="s">
        <v>692</v>
      </c>
      <c r="M1408" t="s">
        <v>693</v>
      </c>
      <c r="N1408" t="s">
        <v>54</v>
      </c>
      <c r="O1408" t="s">
        <v>60</v>
      </c>
      <c r="P1408" t="s">
        <v>649</v>
      </c>
      <c r="Q1408" t="s">
        <v>694</v>
      </c>
    </row>
    <row r="1409" spans="11:17">
      <c r="K1409" t="s">
        <v>51</v>
      </c>
      <c r="L1409" t="s">
        <v>692</v>
      </c>
      <c r="M1409" t="s">
        <v>693</v>
      </c>
      <c r="N1409" t="s">
        <v>54</v>
      </c>
      <c r="O1409" t="s">
        <v>62</v>
      </c>
      <c r="P1409" t="s">
        <v>673</v>
      </c>
      <c r="Q1409" t="s">
        <v>694</v>
      </c>
    </row>
    <row r="1410" spans="11:17">
      <c r="K1410" t="s">
        <v>51</v>
      </c>
      <c r="L1410" t="s">
        <v>692</v>
      </c>
      <c r="M1410" t="s">
        <v>693</v>
      </c>
      <c r="N1410" t="s">
        <v>54</v>
      </c>
      <c r="O1410" t="s">
        <v>64</v>
      </c>
      <c r="P1410" t="s">
        <v>695</v>
      </c>
      <c r="Q1410" t="s">
        <v>694</v>
      </c>
    </row>
    <row r="1411" spans="11:17">
      <c r="K1411" t="s">
        <v>51</v>
      </c>
      <c r="L1411" t="s">
        <v>692</v>
      </c>
      <c r="M1411" t="s">
        <v>693</v>
      </c>
      <c r="N1411" t="s">
        <v>54</v>
      </c>
      <c r="O1411" t="s">
        <v>66</v>
      </c>
      <c r="P1411" t="s">
        <v>696</v>
      </c>
      <c r="Q1411" t="s">
        <v>694</v>
      </c>
    </row>
    <row r="1412" spans="11:17">
      <c r="K1412" t="s">
        <v>51</v>
      </c>
      <c r="L1412" t="s">
        <v>692</v>
      </c>
      <c r="M1412" t="s">
        <v>693</v>
      </c>
      <c r="N1412" t="s">
        <v>54</v>
      </c>
      <c r="O1412" t="s">
        <v>68</v>
      </c>
      <c r="P1412" t="s">
        <v>676</v>
      </c>
      <c r="Q1412" t="s">
        <v>694</v>
      </c>
    </row>
    <row r="1413" spans="11:17">
      <c r="K1413" t="s">
        <v>51</v>
      </c>
      <c r="L1413" t="s">
        <v>692</v>
      </c>
      <c r="M1413" t="s">
        <v>693</v>
      </c>
      <c r="N1413" t="s">
        <v>54</v>
      </c>
      <c r="O1413" t="s">
        <v>70</v>
      </c>
      <c r="P1413" t="s">
        <v>131</v>
      </c>
      <c r="Q1413" t="s">
        <v>694</v>
      </c>
    </row>
    <row r="1414" spans="11:17">
      <c r="K1414" t="s">
        <v>51</v>
      </c>
      <c r="L1414" t="s">
        <v>692</v>
      </c>
      <c r="M1414" t="s">
        <v>693</v>
      </c>
      <c r="N1414" t="s">
        <v>54</v>
      </c>
      <c r="O1414" t="s">
        <v>72</v>
      </c>
      <c r="P1414">
        <v>214</v>
      </c>
      <c r="Q1414" t="s">
        <v>694</v>
      </c>
    </row>
    <row r="1415" spans="11:17">
      <c r="K1415" t="s">
        <v>51</v>
      </c>
      <c r="L1415" t="s">
        <v>692</v>
      </c>
      <c r="M1415" t="s">
        <v>693</v>
      </c>
      <c r="N1415" t="s">
        <v>54</v>
      </c>
      <c r="O1415" t="s">
        <v>73</v>
      </c>
      <c r="P1415" t="s">
        <v>74</v>
      </c>
      <c r="Q1415" t="s">
        <v>694</v>
      </c>
    </row>
    <row r="1416" spans="11:17">
      <c r="K1416" t="s">
        <v>51</v>
      </c>
      <c r="L1416" t="s">
        <v>697</v>
      </c>
      <c r="M1416" t="s">
        <v>698</v>
      </c>
      <c r="N1416" t="s">
        <v>525</v>
      </c>
      <c r="O1416" t="s">
        <v>14</v>
      </c>
      <c r="Q1416" t="s">
        <v>699</v>
      </c>
    </row>
    <row r="1417" spans="11:17">
      <c r="K1417" t="s">
        <v>51</v>
      </c>
      <c r="L1417" t="s">
        <v>697</v>
      </c>
      <c r="M1417" t="s">
        <v>698</v>
      </c>
      <c r="N1417" t="s">
        <v>525</v>
      </c>
      <c r="O1417" t="s">
        <v>56</v>
      </c>
      <c r="Q1417" t="s">
        <v>699</v>
      </c>
    </row>
    <row r="1418" spans="11:17">
      <c r="K1418" t="s">
        <v>51</v>
      </c>
      <c r="L1418" t="s">
        <v>697</v>
      </c>
      <c r="M1418" t="s">
        <v>698</v>
      </c>
      <c r="N1418" t="s">
        <v>525</v>
      </c>
      <c r="O1418" t="s">
        <v>57</v>
      </c>
      <c r="P1418" t="s">
        <v>58</v>
      </c>
      <c r="Q1418" t="s">
        <v>699</v>
      </c>
    </row>
    <row r="1419" spans="11:17">
      <c r="K1419" t="s">
        <v>51</v>
      </c>
      <c r="L1419" t="s">
        <v>697</v>
      </c>
      <c r="M1419" t="s">
        <v>698</v>
      </c>
      <c r="N1419" t="s">
        <v>525</v>
      </c>
      <c r="O1419" t="s">
        <v>59</v>
      </c>
      <c r="P1419">
        <v>7740</v>
      </c>
      <c r="Q1419" t="s">
        <v>699</v>
      </c>
    </row>
    <row r="1420" spans="11:17">
      <c r="K1420" t="s">
        <v>51</v>
      </c>
      <c r="L1420" t="s">
        <v>697</v>
      </c>
      <c r="M1420" t="s">
        <v>698</v>
      </c>
      <c r="N1420" t="s">
        <v>525</v>
      </c>
      <c r="O1420" t="s">
        <v>60</v>
      </c>
      <c r="P1420" t="s">
        <v>649</v>
      </c>
      <c r="Q1420" t="s">
        <v>699</v>
      </c>
    </row>
    <row r="1421" spans="11:17">
      <c r="K1421" t="s">
        <v>51</v>
      </c>
      <c r="L1421" t="s">
        <v>697</v>
      </c>
      <c r="M1421" t="s">
        <v>698</v>
      </c>
      <c r="N1421" t="s">
        <v>525</v>
      </c>
      <c r="O1421" t="s">
        <v>62</v>
      </c>
      <c r="P1421" t="s">
        <v>656</v>
      </c>
      <c r="Q1421" t="s">
        <v>699</v>
      </c>
    </row>
    <row r="1422" spans="11:17">
      <c r="K1422" t="s">
        <v>51</v>
      </c>
      <c r="L1422" t="s">
        <v>697</v>
      </c>
      <c r="M1422" t="s">
        <v>698</v>
      </c>
      <c r="N1422" t="s">
        <v>525</v>
      </c>
      <c r="O1422" t="s">
        <v>64</v>
      </c>
      <c r="P1422" t="s">
        <v>700</v>
      </c>
      <c r="Q1422" t="s">
        <v>699</v>
      </c>
    </row>
    <row r="1423" spans="11:17">
      <c r="K1423" t="s">
        <v>51</v>
      </c>
      <c r="L1423" t="s">
        <v>697</v>
      </c>
      <c r="M1423" t="s">
        <v>698</v>
      </c>
      <c r="N1423" t="s">
        <v>525</v>
      </c>
      <c r="O1423" t="s">
        <v>66</v>
      </c>
      <c r="P1423" t="s">
        <v>701</v>
      </c>
      <c r="Q1423" t="s">
        <v>699</v>
      </c>
    </row>
    <row r="1424" spans="11:17">
      <c r="K1424" t="s">
        <v>51</v>
      </c>
      <c r="L1424" t="s">
        <v>697</v>
      </c>
      <c r="M1424" t="s">
        <v>698</v>
      </c>
      <c r="N1424" t="s">
        <v>525</v>
      </c>
      <c r="O1424" t="s">
        <v>68</v>
      </c>
      <c r="P1424" t="s">
        <v>676</v>
      </c>
      <c r="Q1424" t="s">
        <v>699</v>
      </c>
    </row>
    <row r="1425" spans="11:17">
      <c r="K1425" t="s">
        <v>51</v>
      </c>
      <c r="L1425" t="s">
        <v>697</v>
      </c>
      <c r="M1425" t="s">
        <v>698</v>
      </c>
      <c r="N1425" t="s">
        <v>525</v>
      </c>
      <c r="O1425" t="s">
        <v>70</v>
      </c>
      <c r="P1425" t="s">
        <v>131</v>
      </c>
      <c r="Q1425" t="s">
        <v>699</v>
      </c>
    </row>
    <row r="1426" spans="11:17">
      <c r="K1426" t="s">
        <v>51</v>
      </c>
      <c r="L1426" t="s">
        <v>697</v>
      </c>
      <c r="M1426" t="s">
        <v>698</v>
      </c>
      <c r="N1426" t="s">
        <v>525</v>
      </c>
      <c r="O1426" t="s">
        <v>72</v>
      </c>
      <c r="P1426">
        <v>458</v>
      </c>
      <c r="Q1426" t="s">
        <v>699</v>
      </c>
    </row>
    <row r="1427" spans="11:17">
      <c r="K1427" t="s">
        <v>51</v>
      </c>
      <c r="L1427" t="s">
        <v>697</v>
      </c>
      <c r="M1427" t="s">
        <v>698</v>
      </c>
      <c r="N1427" t="s">
        <v>525</v>
      </c>
      <c r="O1427" t="s">
        <v>73</v>
      </c>
      <c r="P1427" t="s">
        <v>530</v>
      </c>
      <c r="Q1427" t="s">
        <v>699</v>
      </c>
    </row>
    <row r="1428" spans="11:17">
      <c r="K1428" t="s">
        <v>51</v>
      </c>
      <c r="L1428" t="s">
        <v>702</v>
      </c>
      <c r="M1428" t="s">
        <v>703</v>
      </c>
      <c r="N1428" t="s">
        <v>77</v>
      </c>
      <c r="O1428" t="s">
        <v>14</v>
      </c>
      <c r="Q1428" t="s">
        <v>704</v>
      </c>
    </row>
    <row r="1429" spans="11:17">
      <c r="K1429" t="s">
        <v>51</v>
      </c>
      <c r="L1429" t="s">
        <v>702</v>
      </c>
      <c r="M1429" t="s">
        <v>703</v>
      </c>
      <c r="N1429" t="s">
        <v>77</v>
      </c>
      <c r="O1429" t="s">
        <v>56</v>
      </c>
      <c r="Q1429" t="s">
        <v>704</v>
      </c>
    </row>
    <row r="1430" spans="11:17">
      <c r="K1430" t="s">
        <v>51</v>
      </c>
      <c r="L1430" t="s">
        <v>702</v>
      </c>
      <c r="M1430" t="s">
        <v>703</v>
      </c>
      <c r="N1430" t="s">
        <v>77</v>
      </c>
      <c r="O1430" t="s">
        <v>57</v>
      </c>
      <c r="P1430" t="s">
        <v>58</v>
      </c>
      <c r="Q1430" t="s">
        <v>704</v>
      </c>
    </row>
    <row r="1431" spans="11:17">
      <c r="K1431" t="s">
        <v>51</v>
      </c>
      <c r="L1431" t="s">
        <v>702</v>
      </c>
      <c r="M1431" t="s">
        <v>703</v>
      </c>
      <c r="N1431" t="s">
        <v>77</v>
      </c>
      <c r="O1431" t="s">
        <v>59</v>
      </c>
      <c r="P1431">
        <v>3395</v>
      </c>
      <c r="Q1431" t="s">
        <v>704</v>
      </c>
    </row>
    <row r="1432" spans="11:17">
      <c r="K1432" t="s">
        <v>51</v>
      </c>
      <c r="L1432" t="s">
        <v>702</v>
      </c>
      <c r="M1432" t="s">
        <v>703</v>
      </c>
      <c r="N1432" t="s">
        <v>77</v>
      </c>
      <c r="O1432" t="s">
        <v>60</v>
      </c>
      <c r="P1432" t="s">
        <v>649</v>
      </c>
      <c r="Q1432" t="s">
        <v>704</v>
      </c>
    </row>
    <row r="1433" spans="11:17">
      <c r="K1433" t="s">
        <v>51</v>
      </c>
      <c r="L1433" t="s">
        <v>702</v>
      </c>
      <c r="M1433" t="s">
        <v>703</v>
      </c>
      <c r="N1433" t="s">
        <v>77</v>
      </c>
      <c r="O1433" t="s">
        <v>62</v>
      </c>
      <c r="P1433" t="s">
        <v>667</v>
      </c>
      <c r="Q1433" t="s">
        <v>704</v>
      </c>
    </row>
    <row r="1434" spans="11:17">
      <c r="K1434" t="s">
        <v>51</v>
      </c>
      <c r="L1434" t="s">
        <v>702</v>
      </c>
      <c r="M1434" t="s">
        <v>703</v>
      </c>
      <c r="N1434" t="s">
        <v>77</v>
      </c>
      <c r="O1434" t="s">
        <v>64</v>
      </c>
      <c r="P1434" t="s">
        <v>705</v>
      </c>
      <c r="Q1434" t="s">
        <v>704</v>
      </c>
    </row>
    <row r="1435" spans="11:17">
      <c r="K1435" t="s">
        <v>51</v>
      </c>
      <c r="L1435" t="s">
        <v>702</v>
      </c>
      <c r="M1435" t="s">
        <v>703</v>
      </c>
      <c r="N1435" t="s">
        <v>77</v>
      </c>
      <c r="O1435" t="s">
        <v>66</v>
      </c>
      <c r="P1435" t="s">
        <v>706</v>
      </c>
      <c r="Q1435" t="s">
        <v>704</v>
      </c>
    </row>
    <row r="1436" spans="11:17">
      <c r="K1436" t="s">
        <v>51</v>
      </c>
      <c r="L1436" t="s">
        <v>702</v>
      </c>
      <c r="M1436" t="s">
        <v>703</v>
      </c>
      <c r="N1436" t="s">
        <v>77</v>
      </c>
      <c r="O1436" t="s">
        <v>68</v>
      </c>
      <c r="P1436" t="s">
        <v>676</v>
      </c>
      <c r="Q1436" t="s">
        <v>704</v>
      </c>
    </row>
    <row r="1437" spans="11:17">
      <c r="K1437" t="s">
        <v>51</v>
      </c>
      <c r="L1437" t="s">
        <v>702</v>
      </c>
      <c r="M1437" t="s">
        <v>703</v>
      </c>
      <c r="N1437" t="s">
        <v>77</v>
      </c>
      <c r="O1437" t="s">
        <v>70</v>
      </c>
      <c r="P1437" t="s">
        <v>131</v>
      </c>
      <c r="Q1437" t="s">
        <v>704</v>
      </c>
    </row>
    <row r="1438" spans="11:17">
      <c r="K1438" t="s">
        <v>51</v>
      </c>
      <c r="L1438" t="s">
        <v>702</v>
      </c>
      <c r="M1438" t="s">
        <v>703</v>
      </c>
      <c r="N1438" t="s">
        <v>77</v>
      </c>
      <c r="O1438" t="s">
        <v>72</v>
      </c>
      <c r="P1438">
        <v>357</v>
      </c>
      <c r="Q1438" t="s">
        <v>704</v>
      </c>
    </row>
    <row r="1439" spans="11:17">
      <c r="K1439" t="s">
        <v>51</v>
      </c>
      <c r="L1439" t="s">
        <v>702</v>
      </c>
      <c r="M1439" t="s">
        <v>703</v>
      </c>
      <c r="N1439" t="s">
        <v>77</v>
      </c>
      <c r="O1439" t="s">
        <v>73</v>
      </c>
      <c r="P1439" t="s">
        <v>82</v>
      </c>
      <c r="Q1439" t="s">
        <v>704</v>
      </c>
    </row>
    <row r="1440" spans="11:17">
      <c r="K1440" t="s">
        <v>51</v>
      </c>
      <c r="L1440" t="s">
        <v>707</v>
      </c>
      <c r="M1440" t="s">
        <v>708</v>
      </c>
      <c r="N1440" t="s">
        <v>77</v>
      </c>
      <c r="O1440" t="s">
        <v>14</v>
      </c>
      <c r="Q1440" t="s">
        <v>709</v>
      </c>
    </row>
    <row r="1441" spans="11:17">
      <c r="K1441" t="s">
        <v>51</v>
      </c>
      <c r="L1441" t="s">
        <v>707</v>
      </c>
      <c r="M1441" t="s">
        <v>708</v>
      </c>
      <c r="N1441" t="s">
        <v>77</v>
      </c>
      <c r="O1441" t="s">
        <v>56</v>
      </c>
      <c r="Q1441" t="s">
        <v>709</v>
      </c>
    </row>
    <row r="1442" spans="11:17">
      <c r="K1442" t="s">
        <v>51</v>
      </c>
      <c r="L1442" t="s">
        <v>707</v>
      </c>
      <c r="M1442" t="s">
        <v>708</v>
      </c>
      <c r="N1442" t="s">
        <v>77</v>
      </c>
      <c r="O1442" t="s">
        <v>57</v>
      </c>
      <c r="P1442" t="s">
        <v>58</v>
      </c>
      <c r="Q1442" t="s">
        <v>709</v>
      </c>
    </row>
    <row r="1443" spans="11:17">
      <c r="K1443" t="s">
        <v>51</v>
      </c>
      <c r="L1443" t="s">
        <v>707</v>
      </c>
      <c r="M1443" t="s">
        <v>708</v>
      </c>
      <c r="N1443" t="s">
        <v>77</v>
      </c>
      <c r="O1443" t="s">
        <v>59</v>
      </c>
      <c r="P1443">
        <v>3395</v>
      </c>
      <c r="Q1443" t="s">
        <v>709</v>
      </c>
    </row>
    <row r="1444" spans="11:17">
      <c r="K1444" t="s">
        <v>51</v>
      </c>
      <c r="L1444" t="s">
        <v>707</v>
      </c>
      <c r="M1444" t="s">
        <v>708</v>
      </c>
      <c r="N1444" t="s">
        <v>77</v>
      </c>
      <c r="O1444" t="s">
        <v>60</v>
      </c>
      <c r="P1444" t="s">
        <v>649</v>
      </c>
      <c r="Q1444" t="s">
        <v>709</v>
      </c>
    </row>
    <row r="1445" spans="11:17">
      <c r="K1445" t="s">
        <v>51</v>
      </c>
      <c r="L1445" t="s">
        <v>707</v>
      </c>
      <c r="M1445" t="s">
        <v>708</v>
      </c>
      <c r="N1445" t="s">
        <v>77</v>
      </c>
      <c r="O1445" t="s">
        <v>62</v>
      </c>
      <c r="P1445" t="s">
        <v>667</v>
      </c>
      <c r="Q1445" t="s">
        <v>709</v>
      </c>
    </row>
    <row r="1446" spans="11:17">
      <c r="K1446" t="s">
        <v>51</v>
      </c>
      <c r="L1446" t="s">
        <v>707</v>
      </c>
      <c r="M1446" t="s">
        <v>708</v>
      </c>
      <c r="N1446" t="s">
        <v>77</v>
      </c>
      <c r="O1446" t="s">
        <v>64</v>
      </c>
      <c r="P1446" t="s">
        <v>710</v>
      </c>
      <c r="Q1446" t="s">
        <v>709</v>
      </c>
    </row>
    <row r="1447" spans="11:17">
      <c r="K1447" t="s">
        <v>51</v>
      </c>
      <c r="L1447" t="s">
        <v>707</v>
      </c>
      <c r="M1447" t="s">
        <v>708</v>
      </c>
      <c r="N1447" t="s">
        <v>77</v>
      </c>
      <c r="O1447" t="s">
        <v>66</v>
      </c>
      <c r="P1447" t="s">
        <v>711</v>
      </c>
      <c r="Q1447" t="s">
        <v>709</v>
      </c>
    </row>
    <row r="1448" spans="11:17">
      <c r="K1448" t="s">
        <v>51</v>
      </c>
      <c r="L1448" t="s">
        <v>707</v>
      </c>
      <c r="M1448" t="s">
        <v>708</v>
      </c>
      <c r="N1448" t="s">
        <v>77</v>
      </c>
      <c r="O1448" t="s">
        <v>68</v>
      </c>
      <c r="Q1448" t="s">
        <v>709</v>
      </c>
    </row>
    <row r="1449" spans="11:17">
      <c r="K1449" t="s">
        <v>51</v>
      </c>
      <c r="L1449" t="s">
        <v>707</v>
      </c>
      <c r="M1449" t="s">
        <v>708</v>
      </c>
      <c r="N1449" t="s">
        <v>77</v>
      </c>
      <c r="O1449" t="s">
        <v>70</v>
      </c>
      <c r="Q1449" t="s">
        <v>709</v>
      </c>
    </row>
    <row r="1450" spans="11:17">
      <c r="K1450" t="s">
        <v>51</v>
      </c>
      <c r="L1450" t="s">
        <v>707</v>
      </c>
      <c r="M1450" t="s">
        <v>708</v>
      </c>
      <c r="N1450" t="s">
        <v>77</v>
      </c>
      <c r="O1450" t="s">
        <v>72</v>
      </c>
      <c r="Q1450" t="s">
        <v>709</v>
      </c>
    </row>
    <row r="1451" spans="11:17">
      <c r="K1451" t="s">
        <v>51</v>
      </c>
      <c r="L1451" t="s">
        <v>707</v>
      </c>
      <c r="M1451" t="s">
        <v>708</v>
      </c>
      <c r="N1451" t="s">
        <v>77</v>
      </c>
      <c r="O1451" t="s">
        <v>73</v>
      </c>
      <c r="P1451" t="s">
        <v>82</v>
      </c>
      <c r="Q1451" t="s">
        <v>709</v>
      </c>
    </row>
    <row r="1452" spans="11:17">
      <c r="K1452" t="s">
        <v>51</v>
      </c>
      <c r="L1452" t="s">
        <v>712</v>
      </c>
      <c r="M1452" t="s">
        <v>713</v>
      </c>
      <c r="N1452" t="s">
        <v>54</v>
      </c>
      <c r="O1452" t="s">
        <v>14</v>
      </c>
      <c r="Q1452" t="s">
        <v>714</v>
      </c>
    </row>
    <row r="1453" spans="11:17">
      <c r="K1453" t="s">
        <v>51</v>
      </c>
      <c r="L1453" t="s">
        <v>712</v>
      </c>
      <c r="M1453" t="s">
        <v>713</v>
      </c>
      <c r="N1453" t="s">
        <v>54</v>
      </c>
      <c r="O1453" t="s">
        <v>56</v>
      </c>
      <c r="Q1453" t="s">
        <v>714</v>
      </c>
    </row>
    <row r="1454" spans="11:17">
      <c r="K1454" t="s">
        <v>51</v>
      </c>
      <c r="L1454" t="s">
        <v>712</v>
      </c>
      <c r="M1454" t="s">
        <v>713</v>
      </c>
      <c r="N1454" t="s">
        <v>54</v>
      </c>
      <c r="O1454" t="s">
        <v>57</v>
      </c>
      <c r="P1454" t="s">
        <v>58</v>
      </c>
      <c r="Q1454" t="s">
        <v>714</v>
      </c>
    </row>
    <row r="1455" spans="11:17">
      <c r="K1455" t="s">
        <v>51</v>
      </c>
      <c r="L1455" t="s">
        <v>712</v>
      </c>
      <c r="M1455" t="s">
        <v>713</v>
      </c>
      <c r="N1455" t="s">
        <v>54</v>
      </c>
      <c r="O1455" t="s">
        <v>59</v>
      </c>
      <c r="P1455">
        <v>4605</v>
      </c>
      <c r="Q1455" t="s">
        <v>714</v>
      </c>
    </row>
    <row r="1456" spans="11:17">
      <c r="K1456" t="s">
        <v>51</v>
      </c>
      <c r="L1456" t="s">
        <v>712</v>
      </c>
      <c r="M1456" t="s">
        <v>713</v>
      </c>
      <c r="N1456" t="s">
        <v>54</v>
      </c>
      <c r="O1456" t="s">
        <v>60</v>
      </c>
      <c r="P1456" t="s">
        <v>649</v>
      </c>
      <c r="Q1456" t="s">
        <v>714</v>
      </c>
    </row>
    <row r="1457" spans="11:17">
      <c r="K1457" t="s">
        <v>51</v>
      </c>
      <c r="L1457" t="s">
        <v>712</v>
      </c>
      <c r="M1457" t="s">
        <v>713</v>
      </c>
      <c r="N1457" t="s">
        <v>54</v>
      </c>
      <c r="O1457" t="s">
        <v>62</v>
      </c>
      <c r="P1457" t="s">
        <v>673</v>
      </c>
      <c r="Q1457" t="s">
        <v>714</v>
      </c>
    </row>
    <row r="1458" spans="11:17">
      <c r="K1458" t="s">
        <v>51</v>
      </c>
      <c r="L1458" t="s">
        <v>712</v>
      </c>
      <c r="M1458" t="s">
        <v>713</v>
      </c>
      <c r="N1458" t="s">
        <v>54</v>
      </c>
      <c r="O1458" t="s">
        <v>64</v>
      </c>
      <c r="P1458" t="s">
        <v>715</v>
      </c>
      <c r="Q1458" t="s">
        <v>714</v>
      </c>
    </row>
    <row r="1459" spans="11:17">
      <c r="K1459" t="s">
        <v>51</v>
      </c>
      <c r="L1459" t="s">
        <v>712</v>
      </c>
      <c r="M1459" t="s">
        <v>713</v>
      </c>
      <c r="N1459" t="s">
        <v>54</v>
      </c>
      <c r="O1459" t="s">
        <v>66</v>
      </c>
      <c r="P1459" t="s">
        <v>716</v>
      </c>
      <c r="Q1459" t="s">
        <v>714</v>
      </c>
    </row>
    <row r="1460" spans="11:17">
      <c r="K1460" t="s">
        <v>51</v>
      </c>
      <c r="L1460" t="s">
        <v>712</v>
      </c>
      <c r="M1460" t="s">
        <v>713</v>
      </c>
      <c r="N1460" t="s">
        <v>54</v>
      </c>
      <c r="O1460" t="s">
        <v>68</v>
      </c>
      <c r="P1460" t="s">
        <v>676</v>
      </c>
      <c r="Q1460" t="s">
        <v>714</v>
      </c>
    </row>
    <row r="1461" spans="11:17">
      <c r="K1461" t="s">
        <v>51</v>
      </c>
      <c r="L1461" t="s">
        <v>712</v>
      </c>
      <c r="M1461" t="s">
        <v>713</v>
      </c>
      <c r="N1461" t="s">
        <v>54</v>
      </c>
      <c r="O1461" t="s">
        <v>70</v>
      </c>
      <c r="Q1461" t="s">
        <v>714</v>
      </c>
    </row>
    <row r="1462" spans="11:17">
      <c r="K1462" t="s">
        <v>51</v>
      </c>
      <c r="L1462" t="s">
        <v>712</v>
      </c>
      <c r="M1462" t="s">
        <v>713</v>
      </c>
      <c r="N1462" t="s">
        <v>54</v>
      </c>
      <c r="O1462" t="s">
        <v>72</v>
      </c>
      <c r="Q1462" t="s">
        <v>714</v>
      </c>
    </row>
    <row r="1463" spans="11:17">
      <c r="K1463" t="s">
        <v>51</v>
      </c>
      <c r="L1463" t="s">
        <v>712</v>
      </c>
      <c r="M1463" t="s">
        <v>713</v>
      </c>
      <c r="N1463" t="s">
        <v>54</v>
      </c>
      <c r="O1463" t="s">
        <v>73</v>
      </c>
      <c r="P1463" t="s">
        <v>74</v>
      </c>
      <c r="Q1463" t="s">
        <v>714</v>
      </c>
    </row>
    <row r="1464" spans="11:17">
      <c r="K1464" t="s">
        <v>51</v>
      </c>
      <c r="L1464" t="s">
        <v>717</v>
      </c>
      <c r="M1464" t="s">
        <v>718</v>
      </c>
      <c r="N1464" t="s">
        <v>54</v>
      </c>
      <c r="O1464" t="s">
        <v>14</v>
      </c>
      <c r="Q1464" t="s">
        <v>719</v>
      </c>
    </row>
    <row r="1465" spans="11:17">
      <c r="K1465" t="s">
        <v>51</v>
      </c>
      <c r="L1465" t="s">
        <v>717</v>
      </c>
      <c r="M1465" t="s">
        <v>718</v>
      </c>
      <c r="N1465" t="s">
        <v>54</v>
      </c>
      <c r="O1465" t="s">
        <v>56</v>
      </c>
      <c r="Q1465" t="s">
        <v>719</v>
      </c>
    </row>
    <row r="1466" spans="11:17">
      <c r="K1466" t="s">
        <v>51</v>
      </c>
      <c r="L1466" t="s">
        <v>717</v>
      </c>
      <c r="M1466" t="s">
        <v>718</v>
      </c>
      <c r="N1466" t="s">
        <v>54</v>
      </c>
      <c r="O1466" t="s">
        <v>57</v>
      </c>
      <c r="P1466" t="s">
        <v>58</v>
      </c>
      <c r="Q1466" t="s">
        <v>719</v>
      </c>
    </row>
    <row r="1467" spans="11:17">
      <c r="K1467" t="s">
        <v>51</v>
      </c>
      <c r="L1467" t="s">
        <v>717</v>
      </c>
      <c r="M1467" t="s">
        <v>718</v>
      </c>
      <c r="N1467" t="s">
        <v>54</v>
      </c>
      <c r="O1467" t="s">
        <v>59</v>
      </c>
      <c r="P1467">
        <v>4807</v>
      </c>
      <c r="Q1467" t="s">
        <v>719</v>
      </c>
    </row>
    <row r="1468" spans="11:17">
      <c r="K1468" t="s">
        <v>51</v>
      </c>
      <c r="L1468" t="s">
        <v>717</v>
      </c>
      <c r="M1468" t="s">
        <v>718</v>
      </c>
      <c r="N1468" t="s">
        <v>54</v>
      </c>
      <c r="O1468" t="s">
        <v>60</v>
      </c>
      <c r="P1468" t="s">
        <v>649</v>
      </c>
      <c r="Q1468" t="s">
        <v>719</v>
      </c>
    </row>
    <row r="1469" spans="11:17">
      <c r="K1469" t="s">
        <v>51</v>
      </c>
      <c r="L1469" t="s">
        <v>717</v>
      </c>
      <c r="M1469" t="s">
        <v>718</v>
      </c>
      <c r="N1469" t="s">
        <v>54</v>
      </c>
      <c r="O1469" t="s">
        <v>62</v>
      </c>
      <c r="P1469" t="s">
        <v>673</v>
      </c>
      <c r="Q1469" t="s">
        <v>719</v>
      </c>
    </row>
    <row r="1470" spans="11:17">
      <c r="K1470" t="s">
        <v>51</v>
      </c>
      <c r="L1470" t="s">
        <v>717</v>
      </c>
      <c r="M1470" t="s">
        <v>718</v>
      </c>
      <c r="N1470" t="s">
        <v>54</v>
      </c>
      <c r="O1470" t="s">
        <v>64</v>
      </c>
      <c r="P1470" t="s">
        <v>720</v>
      </c>
      <c r="Q1470" t="s">
        <v>719</v>
      </c>
    </row>
    <row r="1471" spans="11:17">
      <c r="K1471" t="s">
        <v>51</v>
      </c>
      <c r="L1471" t="s">
        <v>717</v>
      </c>
      <c r="M1471" t="s">
        <v>718</v>
      </c>
      <c r="N1471" t="s">
        <v>54</v>
      </c>
      <c r="O1471" t="s">
        <v>66</v>
      </c>
      <c r="P1471" t="s">
        <v>721</v>
      </c>
      <c r="Q1471" t="s">
        <v>719</v>
      </c>
    </row>
    <row r="1472" spans="11:17">
      <c r="K1472" t="s">
        <v>51</v>
      </c>
      <c r="L1472" t="s">
        <v>717</v>
      </c>
      <c r="M1472" t="s">
        <v>718</v>
      </c>
      <c r="N1472" t="s">
        <v>54</v>
      </c>
      <c r="O1472" t="s">
        <v>68</v>
      </c>
      <c r="Q1472" t="s">
        <v>719</v>
      </c>
    </row>
    <row r="1473" spans="11:17">
      <c r="K1473" t="s">
        <v>51</v>
      </c>
      <c r="L1473" t="s">
        <v>717</v>
      </c>
      <c r="M1473" t="s">
        <v>718</v>
      </c>
      <c r="N1473" t="s">
        <v>54</v>
      </c>
      <c r="O1473" t="s">
        <v>70</v>
      </c>
      <c r="Q1473" t="s">
        <v>719</v>
      </c>
    </row>
    <row r="1474" spans="11:17">
      <c r="K1474" t="s">
        <v>51</v>
      </c>
      <c r="L1474" t="s">
        <v>717</v>
      </c>
      <c r="M1474" t="s">
        <v>718</v>
      </c>
      <c r="N1474" t="s">
        <v>54</v>
      </c>
      <c r="O1474" t="s">
        <v>72</v>
      </c>
      <c r="Q1474" t="s">
        <v>719</v>
      </c>
    </row>
    <row r="1475" spans="11:17">
      <c r="K1475" t="s">
        <v>51</v>
      </c>
      <c r="L1475" t="s">
        <v>717</v>
      </c>
      <c r="M1475" t="s">
        <v>718</v>
      </c>
      <c r="N1475" t="s">
        <v>54</v>
      </c>
      <c r="O1475" t="s">
        <v>73</v>
      </c>
      <c r="P1475" t="s">
        <v>74</v>
      </c>
      <c r="Q1475" t="s">
        <v>719</v>
      </c>
    </row>
    <row r="1476" spans="11:17">
      <c r="K1476" t="s">
        <v>51</v>
      </c>
      <c r="L1476" t="s">
        <v>722</v>
      </c>
      <c r="M1476" t="s">
        <v>723</v>
      </c>
      <c r="N1476" t="s">
        <v>54</v>
      </c>
      <c r="O1476" t="s">
        <v>14</v>
      </c>
      <c r="Q1476" t="s">
        <v>724</v>
      </c>
    </row>
    <row r="1477" spans="11:17">
      <c r="K1477" t="s">
        <v>51</v>
      </c>
      <c r="L1477" t="s">
        <v>722</v>
      </c>
      <c r="M1477" t="s">
        <v>723</v>
      </c>
      <c r="N1477" t="s">
        <v>54</v>
      </c>
      <c r="O1477" t="s">
        <v>56</v>
      </c>
      <c r="Q1477" t="s">
        <v>724</v>
      </c>
    </row>
    <row r="1478" spans="11:17">
      <c r="K1478" t="s">
        <v>51</v>
      </c>
      <c r="L1478" t="s">
        <v>722</v>
      </c>
      <c r="M1478" t="s">
        <v>723</v>
      </c>
      <c r="N1478" t="s">
        <v>54</v>
      </c>
      <c r="O1478" t="s">
        <v>57</v>
      </c>
      <c r="P1478" t="s">
        <v>58</v>
      </c>
      <c r="Q1478" t="s">
        <v>724</v>
      </c>
    </row>
    <row r="1479" spans="11:17">
      <c r="K1479" t="s">
        <v>51</v>
      </c>
      <c r="L1479" t="s">
        <v>722</v>
      </c>
      <c r="M1479" t="s">
        <v>723</v>
      </c>
      <c r="N1479" t="s">
        <v>54</v>
      </c>
      <c r="O1479" t="s">
        <v>59</v>
      </c>
      <c r="P1479">
        <v>4425</v>
      </c>
      <c r="Q1479" t="s">
        <v>724</v>
      </c>
    </row>
    <row r="1480" spans="11:17">
      <c r="K1480" t="s">
        <v>51</v>
      </c>
      <c r="L1480" t="s">
        <v>722</v>
      </c>
      <c r="M1480" t="s">
        <v>723</v>
      </c>
      <c r="N1480" t="s">
        <v>54</v>
      </c>
      <c r="O1480" t="s">
        <v>60</v>
      </c>
      <c r="P1480" t="s">
        <v>725</v>
      </c>
      <c r="Q1480" t="s">
        <v>724</v>
      </c>
    </row>
    <row r="1481" spans="11:17">
      <c r="K1481" t="s">
        <v>51</v>
      </c>
      <c r="L1481" t="s">
        <v>722</v>
      </c>
      <c r="M1481" t="s">
        <v>723</v>
      </c>
      <c r="N1481" t="s">
        <v>54</v>
      </c>
      <c r="O1481" t="s">
        <v>62</v>
      </c>
      <c r="P1481" t="s">
        <v>726</v>
      </c>
      <c r="Q1481" t="s">
        <v>724</v>
      </c>
    </row>
    <row r="1482" spans="11:17">
      <c r="K1482" t="s">
        <v>51</v>
      </c>
      <c r="L1482" t="s">
        <v>722</v>
      </c>
      <c r="M1482" t="s">
        <v>723</v>
      </c>
      <c r="N1482" t="s">
        <v>54</v>
      </c>
      <c r="O1482" t="s">
        <v>64</v>
      </c>
      <c r="P1482" t="s">
        <v>727</v>
      </c>
      <c r="Q1482" t="s">
        <v>724</v>
      </c>
    </row>
    <row r="1483" spans="11:17">
      <c r="K1483" t="s">
        <v>51</v>
      </c>
      <c r="L1483" t="s">
        <v>722</v>
      </c>
      <c r="M1483" t="s">
        <v>723</v>
      </c>
      <c r="N1483" t="s">
        <v>54</v>
      </c>
      <c r="O1483" t="s">
        <v>66</v>
      </c>
      <c r="P1483" t="s">
        <v>728</v>
      </c>
      <c r="Q1483" t="s">
        <v>724</v>
      </c>
    </row>
    <row r="1484" spans="11:17">
      <c r="K1484" t="s">
        <v>51</v>
      </c>
      <c r="L1484" t="s">
        <v>722</v>
      </c>
      <c r="M1484" t="s">
        <v>723</v>
      </c>
      <c r="N1484" t="s">
        <v>54</v>
      </c>
      <c r="O1484" t="s">
        <v>68</v>
      </c>
      <c r="P1484" t="s">
        <v>729</v>
      </c>
      <c r="Q1484" t="s">
        <v>724</v>
      </c>
    </row>
    <row r="1485" spans="11:17">
      <c r="K1485" t="s">
        <v>51</v>
      </c>
      <c r="L1485" t="s">
        <v>722</v>
      </c>
      <c r="M1485" t="s">
        <v>723</v>
      </c>
      <c r="N1485" t="s">
        <v>54</v>
      </c>
      <c r="O1485" t="s">
        <v>70</v>
      </c>
      <c r="P1485" t="s">
        <v>71</v>
      </c>
      <c r="Q1485" t="s">
        <v>724</v>
      </c>
    </row>
    <row r="1486" spans="11:17">
      <c r="K1486" t="s">
        <v>51</v>
      </c>
      <c r="L1486" t="s">
        <v>722</v>
      </c>
      <c r="M1486" t="s">
        <v>723</v>
      </c>
      <c r="N1486" t="s">
        <v>54</v>
      </c>
      <c r="O1486" t="s">
        <v>72</v>
      </c>
      <c r="P1486">
        <v>242</v>
      </c>
      <c r="Q1486" t="s">
        <v>724</v>
      </c>
    </row>
    <row r="1487" spans="11:17">
      <c r="K1487" t="s">
        <v>51</v>
      </c>
      <c r="L1487" t="s">
        <v>722</v>
      </c>
      <c r="M1487" t="s">
        <v>723</v>
      </c>
      <c r="N1487" t="s">
        <v>54</v>
      </c>
      <c r="O1487" t="s">
        <v>73</v>
      </c>
      <c r="P1487" t="s">
        <v>74</v>
      </c>
      <c r="Q1487" t="s">
        <v>724</v>
      </c>
    </row>
    <row r="1488" spans="11:17">
      <c r="K1488" t="s">
        <v>51</v>
      </c>
      <c r="L1488" t="s">
        <v>730</v>
      </c>
      <c r="M1488" t="s">
        <v>731</v>
      </c>
      <c r="N1488" t="s">
        <v>77</v>
      </c>
      <c r="O1488" t="s">
        <v>14</v>
      </c>
      <c r="Q1488" t="s">
        <v>732</v>
      </c>
    </row>
    <row r="1489" spans="11:17">
      <c r="K1489" t="s">
        <v>51</v>
      </c>
      <c r="L1489" t="s">
        <v>730</v>
      </c>
      <c r="M1489" t="s">
        <v>731</v>
      </c>
      <c r="N1489" t="s">
        <v>77</v>
      </c>
      <c r="O1489" t="s">
        <v>56</v>
      </c>
      <c r="Q1489" t="s">
        <v>732</v>
      </c>
    </row>
    <row r="1490" spans="11:17">
      <c r="K1490" t="s">
        <v>51</v>
      </c>
      <c r="L1490" t="s">
        <v>730</v>
      </c>
      <c r="M1490" t="s">
        <v>731</v>
      </c>
      <c r="N1490" t="s">
        <v>77</v>
      </c>
      <c r="O1490" t="s">
        <v>57</v>
      </c>
      <c r="P1490" t="s">
        <v>58</v>
      </c>
      <c r="Q1490" t="s">
        <v>732</v>
      </c>
    </row>
    <row r="1491" spans="11:17">
      <c r="K1491" t="s">
        <v>51</v>
      </c>
      <c r="L1491" t="s">
        <v>730</v>
      </c>
      <c r="M1491" t="s">
        <v>731</v>
      </c>
      <c r="N1491" t="s">
        <v>77</v>
      </c>
      <c r="O1491" t="s">
        <v>59</v>
      </c>
      <c r="P1491">
        <v>3445</v>
      </c>
      <c r="Q1491" t="s">
        <v>732</v>
      </c>
    </row>
    <row r="1492" spans="11:17">
      <c r="K1492" t="s">
        <v>51</v>
      </c>
      <c r="L1492" t="s">
        <v>730</v>
      </c>
      <c r="M1492" t="s">
        <v>731</v>
      </c>
      <c r="N1492" t="s">
        <v>77</v>
      </c>
      <c r="O1492" t="s">
        <v>60</v>
      </c>
      <c r="P1492" t="s">
        <v>725</v>
      </c>
      <c r="Q1492" t="s">
        <v>732</v>
      </c>
    </row>
    <row r="1493" spans="11:17">
      <c r="K1493" t="s">
        <v>51</v>
      </c>
      <c r="L1493" t="s">
        <v>730</v>
      </c>
      <c r="M1493" t="s">
        <v>731</v>
      </c>
      <c r="N1493" t="s">
        <v>77</v>
      </c>
      <c r="O1493" t="s">
        <v>62</v>
      </c>
      <c r="P1493" t="s">
        <v>726</v>
      </c>
      <c r="Q1493" t="s">
        <v>732</v>
      </c>
    </row>
    <row r="1494" spans="11:17">
      <c r="K1494" t="s">
        <v>51</v>
      </c>
      <c r="L1494" t="s">
        <v>730</v>
      </c>
      <c r="M1494" t="s">
        <v>731</v>
      </c>
      <c r="N1494" t="s">
        <v>77</v>
      </c>
      <c r="O1494" t="s">
        <v>64</v>
      </c>
      <c r="P1494" t="s">
        <v>733</v>
      </c>
      <c r="Q1494" t="s">
        <v>732</v>
      </c>
    </row>
    <row r="1495" spans="11:17">
      <c r="K1495" t="s">
        <v>51</v>
      </c>
      <c r="L1495" t="s">
        <v>730</v>
      </c>
      <c r="M1495" t="s">
        <v>731</v>
      </c>
      <c r="N1495" t="s">
        <v>77</v>
      </c>
      <c r="O1495" t="s">
        <v>66</v>
      </c>
      <c r="P1495" t="s">
        <v>734</v>
      </c>
      <c r="Q1495" t="s">
        <v>732</v>
      </c>
    </row>
    <row r="1496" spans="11:17">
      <c r="K1496" t="s">
        <v>51</v>
      </c>
      <c r="L1496" t="s">
        <v>730</v>
      </c>
      <c r="M1496" t="s">
        <v>731</v>
      </c>
      <c r="N1496" t="s">
        <v>77</v>
      </c>
      <c r="O1496" t="s">
        <v>68</v>
      </c>
      <c r="P1496" t="s">
        <v>729</v>
      </c>
      <c r="Q1496" t="s">
        <v>732</v>
      </c>
    </row>
    <row r="1497" spans="11:17">
      <c r="K1497" t="s">
        <v>51</v>
      </c>
      <c r="L1497" t="s">
        <v>730</v>
      </c>
      <c r="M1497" t="s">
        <v>731</v>
      </c>
      <c r="N1497" t="s">
        <v>77</v>
      </c>
      <c r="O1497" t="s">
        <v>70</v>
      </c>
      <c r="P1497" t="s">
        <v>71</v>
      </c>
      <c r="Q1497" t="s">
        <v>732</v>
      </c>
    </row>
    <row r="1498" spans="11:17">
      <c r="K1498" t="s">
        <v>51</v>
      </c>
      <c r="L1498" t="s">
        <v>730</v>
      </c>
      <c r="M1498" t="s">
        <v>731</v>
      </c>
      <c r="N1498" t="s">
        <v>77</v>
      </c>
      <c r="O1498" t="s">
        <v>72</v>
      </c>
      <c r="P1498">
        <v>105</v>
      </c>
      <c r="Q1498" t="s">
        <v>732</v>
      </c>
    </row>
    <row r="1499" spans="11:17">
      <c r="K1499" t="s">
        <v>51</v>
      </c>
      <c r="L1499" t="s">
        <v>730</v>
      </c>
      <c r="M1499" t="s">
        <v>731</v>
      </c>
      <c r="N1499" t="s">
        <v>77</v>
      </c>
      <c r="O1499" t="s">
        <v>73</v>
      </c>
      <c r="P1499" t="s">
        <v>82</v>
      </c>
      <c r="Q1499" t="s">
        <v>732</v>
      </c>
    </row>
    <row r="1500" spans="11:17">
      <c r="K1500" t="s">
        <v>51</v>
      </c>
      <c r="L1500" t="s">
        <v>735</v>
      </c>
      <c r="M1500" t="s">
        <v>736</v>
      </c>
      <c r="N1500" t="s">
        <v>77</v>
      </c>
      <c r="O1500" t="s">
        <v>14</v>
      </c>
      <c r="Q1500" t="s">
        <v>737</v>
      </c>
    </row>
    <row r="1501" spans="11:17">
      <c r="K1501" t="s">
        <v>51</v>
      </c>
      <c r="L1501" t="s">
        <v>735</v>
      </c>
      <c r="M1501" t="s">
        <v>736</v>
      </c>
      <c r="N1501" t="s">
        <v>77</v>
      </c>
      <c r="O1501" t="s">
        <v>56</v>
      </c>
      <c r="Q1501" t="s">
        <v>737</v>
      </c>
    </row>
    <row r="1502" spans="11:17">
      <c r="K1502" t="s">
        <v>51</v>
      </c>
      <c r="L1502" t="s">
        <v>735</v>
      </c>
      <c r="M1502" t="s">
        <v>736</v>
      </c>
      <c r="N1502" t="s">
        <v>77</v>
      </c>
      <c r="O1502" t="s">
        <v>57</v>
      </c>
      <c r="P1502" t="s">
        <v>58</v>
      </c>
      <c r="Q1502" t="s">
        <v>737</v>
      </c>
    </row>
    <row r="1503" spans="11:17">
      <c r="K1503" t="s">
        <v>51</v>
      </c>
      <c r="L1503" t="s">
        <v>735</v>
      </c>
      <c r="M1503" t="s">
        <v>736</v>
      </c>
      <c r="N1503" t="s">
        <v>77</v>
      </c>
      <c r="O1503" t="s">
        <v>59</v>
      </c>
      <c r="P1503">
        <v>3667</v>
      </c>
      <c r="Q1503" t="s">
        <v>737</v>
      </c>
    </row>
    <row r="1504" spans="11:17">
      <c r="K1504" t="s">
        <v>51</v>
      </c>
      <c r="L1504" t="s">
        <v>735</v>
      </c>
      <c r="M1504" t="s">
        <v>736</v>
      </c>
      <c r="N1504" t="s">
        <v>77</v>
      </c>
      <c r="O1504" t="s">
        <v>60</v>
      </c>
      <c r="P1504" t="s">
        <v>725</v>
      </c>
      <c r="Q1504" t="s">
        <v>737</v>
      </c>
    </row>
    <row r="1505" spans="11:17">
      <c r="K1505" t="s">
        <v>51</v>
      </c>
      <c r="L1505" t="s">
        <v>735</v>
      </c>
      <c r="M1505" t="s">
        <v>736</v>
      </c>
      <c r="N1505" t="s">
        <v>77</v>
      </c>
      <c r="O1505" t="s">
        <v>62</v>
      </c>
      <c r="P1505" t="s">
        <v>726</v>
      </c>
      <c r="Q1505" t="s">
        <v>737</v>
      </c>
    </row>
    <row r="1506" spans="11:17">
      <c r="K1506" t="s">
        <v>51</v>
      </c>
      <c r="L1506" t="s">
        <v>735</v>
      </c>
      <c r="M1506" t="s">
        <v>736</v>
      </c>
      <c r="N1506" t="s">
        <v>77</v>
      </c>
      <c r="O1506" t="s">
        <v>64</v>
      </c>
      <c r="P1506" t="s">
        <v>738</v>
      </c>
      <c r="Q1506" t="s">
        <v>737</v>
      </c>
    </row>
    <row r="1507" spans="11:17">
      <c r="K1507" t="s">
        <v>51</v>
      </c>
      <c r="L1507" t="s">
        <v>735</v>
      </c>
      <c r="M1507" t="s">
        <v>736</v>
      </c>
      <c r="N1507" t="s">
        <v>77</v>
      </c>
      <c r="O1507" t="s">
        <v>66</v>
      </c>
      <c r="P1507" t="s">
        <v>739</v>
      </c>
      <c r="Q1507" t="s">
        <v>737</v>
      </c>
    </row>
    <row r="1508" spans="11:17">
      <c r="K1508" t="s">
        <v>51</v>
      </c>
      <c r="L1508" t="s">
        <v>735</v>
      </c>
      <c r="M1508" t="s">
        <v>736</v>
      </c>
      <c r="N1508" t="s">
        <v>77</v>
      </c>
      <c r="O1508" t="s">
        <v>68</v>
      </c>
      <c r="P1508" t="e">
        <f>-ต้องการหน้ากากอนามัย เจลล้างมือ และแอลกอฮอล์
-ต้องการให้มีการฉีดพ่นยาฆ่าเชื้อในชุมชน</f>
        <v>#NAME?</v>
      </c>
      <c r="Q1508" t="s">
        <v>737</v>
      </c>
    </row>
    <row r="1509" spans="11:17">
      <c r="K1509" t="s">
        <v>51</v>
      </c>
      <c r="L1509" t="s">
        <v>735</v>
      </c>
      <c r="M1509" t="s">
        <v>736</v>
      </c>
      <c r="N1509" t="s">
        <v>77</v>
      </c>
      <c r="O1509" t="s">
        <v>70</v>
      </c>
      <c r="P1509" t="s">
        <v>71</v>
      </c>
      <c r="Q1509" t="s">
        <v>737</v>
      </c>
    </row>
    <row r="1510" spans="11:17">
      <c r="K1510" t="s">
        <v>51</v>
      </c>
      <c r="L1510" t="s">
        <v>735</v>
      </c>
      <c r="M1510" t="s">
        <v>736</v>
      </c>
      <c r="N1510" t="s">
        <v>77</v>
      </c>
      <c r="O1510" t="s">
        <v>72</v>
      </c>
      <c r="P1510">
        <v>100</v>
      </c>
      <c r="Q1510" t="s">
        <v>737</v>
      </c>
    </row>
    <row r="1511" spans="11:17">
      <c r="K1511" t="s">
        <v>51</v>
      </c>
      <c r="L1511" t="s">
        <v>735</v>
      </c>
      <c r="M1511" t="s">
        <v>736</v>
      </c>
      <c r="N1511" t="s">
        <v>77</v>
      </c>
      <c r="O1511" t="s">
        <v>73</v>
      </c>
      <c r="P1511" t="s">
        <v>82</v>
      </c>
      <c r="Q1511" t="s">
        <v>737</v>
      </c>
    </row>
    <row r="1512" spans="11:17">
      <c r="K1512" t="s">
        <v>51</v>
      </c>
      <c r="L1512" t="s">
        <v>740</v>
      </c>
      <c r="M1512" t="s">
        <v>741</v>
      </c>
      <c r="N1512" t="s">
        <v>54</v>
      </c>
      <c r="O1512" t="s">
        <v>14</v>
      </c>
      <c r="Q1512" t="s">
        <v>742</v>
      </c>
    </row>
    <row r="1513" spans="11:17">
      <c r="K1513" t="s">
        <v>51</v>
      </c>
      <c r="L1513" t="s">
        <v>740</v>
      </c>
      <c r="M1513" t="s">
        <v>741</v>
      </c>
      <c r="N1513" t="s">
        <v>54</v>
      </c>
      <c r="O1513" t="s">
        <v>56</v>
      </c>
      <c r="Q1513" t="s">
        <v>742</v>
      </c>
    </row>
    <row r="1514" spans="11:17">
      <c r="K1514" t="s">
        <v>51</v>
      </c>
      <c r="L1514" t="s">
        <v>740</v>
      </c>
      <c r="M1514" t="s">
        <v>741</v>
      </c>
      <c r="N1514" t="s">
        <v>54</v>
      </c>
      <c r="O1514" t="s">
        <v>57</v>
      </c>
      <c r="P1514" t="s">
        <v>58</v>
      </c>
      <c r="Q1514" t="s">
        <v>742</v>
      </c>
    </row>
    <row r="1515" spans="11:17">
      <c r="K1515" t="s">
        <v>51</v>
      </c>
      <c r="L1515" t="s">
        <v>740</v>
      </c>
      <c r="M1515" t="s">
        <v>741</v>
      </c>
      <c r="N1515" t="s">
        <v>54</v>
      </c>
      <c r="O1515" t="s">
        <v>59</v>
      </c>
      <c r="P1515">
        <v>4008</v>
      </c>
      <c r="Q1515" t="s">
        <v>742</v>
      </c>
    </row>
    <row r="1516" spans="11:17">
      <c r="K1516" t="s">
        <v>51</v>
      </c>
      <c r="L1516" t="s">
        <v>740</v>
      </c>
      <c r="M1516" t="s">
        <v>741</v>
      </c>
      <c r="N1516" t="s">
        <v>54</v>
      </c>
      <c r="O1516" t="s">
        <v>60</v>
      </c>
      <c r="P1516" t="s">
        <v>725</v>
      </c>
      <c r="Q1516" t="s">
        <v>742</v>
      </c>
    </row>
    <row r="1517" spans="11:17">
      <c r="K1517" t="s">
        <v>51</v>
      </c>
      <c r="L1517" t="s">
        <v>740</v>
      </c>
      <c r="M1517" t="s">
        <v>741</v>
      </c>
      <c r="N1517" t="s">
        <v>54</v>
      </c>
      <c r="O1517" t="s">
        <v>62</v>
      </c>
      <c r="P1517" t="s">
        <v>726</v>
      </c>
      <c r="Q1517" t="s">
        <v>742</v>
      </c>
    </row>
    <row r="1518" spans="11:17">
      <c r="K1518" t="s">
        <v>51</v>
      </c>
      <c r="L1518" t="s">
        <v>740</v>
      </c>
      <c r="M1518" t="s">
        <v>741</v>
      </c>
      <c r="N1518" t="s">
        <v>54</v>
      </c>
      <c r="O1518" t="s">
        <v>64</v>
      </c>
      <c r="P1518" t="s">
        <v>743</v>
      </c>
      <c r="Q1518" t="s">
        <v>742</v>
      </c>
    </row>
    <row r="1519" spans="11:17">
      <c r="K1519" t="s">
        <v>51</v>
      </c>
      <c r="L1519" t="s">
        <v>740</v>
      </c>
      <c r="M1519" t="s">
        <v>741</v>
      </c>
      <c r="N1519" t="s">
        <v>54</v>
      </c>
      <c r="O1519" t="s">
        <v>66</v>
      </c>
      <c r="P1519" t="s">
        <v>744</v>
      </c>
      <c r="Q1519" t="s">
        <v>742</v>
      </c>
    </row>
    <row r="1520" spans="11:17">
      <c r="K1520" t="s">
        <v>51</v>
      </c>
      <c r="L1520" t="s">
        <v>740</v>
      </c>
      <c r="M1520" t="s">
        <v>741</v>
      </c>
      <c r="N1520" t="s">
        <v>54</v>
      </c>
      <c r="O1520" t="s">
        <v>68</v>
      </c>
      <c r="P1520" t="s">
        <v>729</v>
      </c>
      <c r="Q1520" t="s">
        <v>742</v>
      </c>
    </row>
    <row r="1521" spans="11:17">
      <c r="K1521" t="s">
        <v>51</v>
      </c>
      <c r="L1521" t="s">
        <v>740</v>
      </c>
      <c r="M1521" t="s">
        <v>741</v>
      </c>
      <c r="N1521" t="s">
        <v>54</v>
      </c>
      <c r="O1521" t="s">
        <v>70</v>
      </c>
      <c r="P1521" t="s">
        <v>71</v>
      </c>
      <c r="Q1521" t="s">
        <v>742</v>
      </c>
    </row>
    <row r="1522" spans="11:17">
      <c r="K1522" t="s">
        <v>51</v>
      </c>
      <c r="L1522" t="s">
        <v>740</v>
      </c>
      <c r="M1522" t="s">
        <v>741</v>
      </c>
      <c r="N1522" t="s">
        <v>54</v>
      </c>
      <c r="O1522" t="s">
        <v>72</v>
      </c>
      <c r="P1522">
        <v>229</v>
      </c>
      <c r="Q1522" t="s">
        <v>742</v>
      </c>
    </row>
    <row r="1523" spans="11:17">
      <c r="K1523" t="s">
        <v>51</v>
      </c>
      <c r="L1523" t="s">
        <v>740</v>
      </c>
      <c r="M1523" t="s">
        <v>741</v>
      </c>
      <c r="N1523" t="s">
        <v>54</v>
      </c>
      <c r="O1523" t="s">
        <v>73</v>
      </c>
      <c r="P1523" t="s">
        <v>74</v>
      </c>
      <c r="Q1523" t="s">
        <v>742</v>
      </c>
    </row>
    <row r="1524" spans="11:17">
      <c r="K1524" t="s">
        <v>51</v>
      </c>
      <c r="L1524" t="s">
        <v>745</v>
      </c>
      <c r="M1524" t="s">
        <v>746</v>
      </c>
      <c r="N1524" t="s">
        <v>77</v>
      </c>
      <c r="O1524" t="s">
        <v>14</v>
      </c>
      <c r="Q1524" t="s">
        <v>747</v>
      </c>
    </row>
    <row r="1525" spans="11:17">
      <c r="K1525" t="s">
        <v>51</v>
      </c>
      <c r="L1525" t="s">
        <v>745</v>
      </c>
      <c r="M1525" t="s">
        <v>746</v>
      </c>
      <c r="N1525" t="s">
        <v>77</v>
      </c>
      <c r="O1525" t="s">
        <v>56</v>
      </c>
      <c r="Q1525" t="s">
        <v>747</v>
      </c>
    </row>
    <row r="1526" spans="11:17">
      <c r="K1526" t="s">
        <v>51</v>
      </c>
      <c r="L1526" t="s">
        <v>745</v>
      </c>
      <c r="M1526" t="s">
        <v>746</v>
      </c>
      <c r="N1526" t="s">
        <v>77</v>
      </c>
      <c r="O1526" t="s">
        <v>57</v>
      </c>
      <c r="P1526" t="s">
        <v>58</v>
      </c>
      <c r="Q1526" t="s">
        <v>747</v>
      </c>
    </row>
    <row r="1527" spans="11:17">
      <c r="K1527" t="s">
        <v>51</v>
      </c>
      <c r="L1527" t="s">
        <v>745</v>
      </c>
      <c r="M1527" t="s">
        <v>746</v>
      </c>
      <c r="N1527" t="s">
        <v>77</v>
      </c>
      <c r="O1527" t="s">
        <v>59</v>
      </c>
      <c r="P1527">
        <v>2718</v>
      </c>
      <c r="Q1527" t="s">
        <v>747</v>
      </c>
    </row>
    <row r="1528" spans="11:17">
      <c r="K1528" t="s">
        <v>51</v>
      </c>
      <c r="L1528" t="s">
        <v>745</v>
      </c>
      <c r="M1528" t="s">
        <v>746</v>
      </c>
      <c r="N1528" t="s">
        <v>77</v>
      </c>
      <c r="O1528" t="s">
        <v>60</v>
      </c>
      <c r="P1528" t="s">
        <v>725</v>
      </c>
      <c r="Q1528" t="s">
        <v>747</v>
      </c>
    </row>
    <row r="1529" spans="11:17">
      <c r="K1529" t="s">
        <v>51</v>
      </c>
      <c r="L1529" t="s">
        <v>745</v>
      </c>
      <c r="M1529" t="s">
        <v>746</v>
      </c>
      <c r="N1529" t="s">
        <v>77</v>
      </c>
      <c r="O1529" t="s">
        <v>62</v>
      </c>
      <c r="P1529" t="s">
        <v>748</v>
      </c>
      <c r="Q1529" t="s">
        <v>747</v>
      </c>
    </row>
    <row r="1530" spans="11:17">
      <c r="K1530" t="s">
        <v>51</v>
      </c>
      <c r="L1530" t="s">
        <v>745</v>
      </c>
      <c r="M1530" t="s">
        <v>746</v>
      </c>
      <c r="N1530" t="s">
        <v>77</v>
      </c>
      <c r="O1530" t="s">
        <v>64</v>
      </c>
      <c r="P1530" t="s">
        <v>749</v>
      </c>
      <c r="Q1530" t="s">
        <v>747</v>
      </c>
    </row>
    <row r="1531" spans="11:17">
      <c r="K1531" t="s">
        <v>51</v>
      </c>
      <c r="L1531" t="s">
        <v>745</v>
      </c>
      <c r="M1531" t="s">
        <v>746</v>
      </c>
      <c r="N1531" t="s">
        <v>77</v>
      </c>
      <c r="O1531" t="s">
        <v>66</v>
      </c>
      <c r="P1531" t="s">
        <v>750</v>
      </c>
      <c r="Q1531" t="s">
        <v>747</v>
      </c>
    </row>
    <row r="1532" spans="11:17">
      <c r="K1532" t="s">
        <v>51</v>
      </c>
      <c r="L1532" t="s">
        <v>745</v>
      </c>
      <c r="M1532" t="s">
        <v>746</v>
      </c>
      <c r="N1532" t="s">
        <v>77</v>
      </c>
      <c r="O1532" t="s">
        <v>68</v>
      </c>
      <c r="P1532" t="s">
        <v>751</v>
      </c>
      <c r="Q1532" t="s">
        <v>747</v>
      </c>
    </row>
    <row r="1533" spans="11:17">
      <c r="K1533" t="s">
        <v>51</v>
      </c>
      <c r="L1533" t="s">
        <v>745</v>
      </c>
      <c r="M1533" t="s">
        <v>746</v>
      </c>
      <c r="N1533" t="s">
        <v>77</v>
      </c>
      <c r="O1533" t="s">
        <v>70</v>
      </c>
      <c r="P1533" t="s">
        <v>71</v>
      </c>
      <c r="Q1533" t="s">
        <v>747</v>
      </c>
    </row>
    <row r="1534" spans="11:17">
      <c r="K1534" t="s">
        <v>51</v>
      </c>
      <c r="L1534" t="s">
        <v>745</v>
      </c>
      <c r="M1534" t="s">
        <v>746</v>
      </c>
      <c r="N1534" t="s">
        <v>77</v>
      </c>
      <c r="O1534" t="s">
        <v>72</v>
      </c>
      <c r="P1534">
        <v>217</v>
      </c>
      <c r="Q1534" t="s">
        <v>747</v>
      </c>
    </row>
    <row r="1535" spans="11:17">
      <c r="K1535" t="s">
        <v>51</v>
      </c>
      <c r="L1535" t="s">
        <v>745</v>
      </c>
      <c r="M1535" t="s">
        <v>746</v>
      </c>
      <c r="N1535" t="s">
        <v>77</v>
      </c>
      <c r="O1535" t="s">
        <v>73</v>
      </c>
      <c r="P1535" t="s">
        <v>82</v>
      </c>
      <c r="Q1535" t="s">
        <v>747</v>
      </c>
    </row>
    <row r="1536" spans="11:17">
      <c r="K1536" t="s">
        <v>51</v>
      </c>
      <c r="L1536" t="s">
        <v>752</v>
      </c>
      <c r="M1536" t="s">
        <v>753</v>
      </c>
      <c r="N1536" t="s">
        <v>77</v>
      </c>
      <c r="O1536" t="s">
        <v>14</v>
      </c>
      <c r="Q1536" t="s">
        <v>754</v>
      </c>
    </row>
    <row r="1537" spans="11:17">
      <c r="K1537" t="s">
        <v>51</v>
      </c>
      <c r="L1537" t="s">
        <v>752</v>
      </c>
      <c r="M1537" t="s">
        <v>753</v>
      </c>
      <c r="N1537" t="s">
        <v>77</v>
      </c>
      <c r="O1537" t="s">
        <v>56</v>
      </c>
      <c r="Q1537" t="s">
        <v>754</v>
      </c>
    </row>
    <row r="1538" spans="11:17">
      <c r="K1538" t="s">
        <v>51</v>
      </c>
      <c r="L1538" t="s">
        <v>752</v>
      </c>
      <c r="M1538" t="s">
        <v>753</v>
      </c>
      <c r="N1538" t="s">
        <v>77</v>
      </c>
      <c r="O1538" t="s">
        <v>57</v>
      </c>
      <c r="P1538" t="s">
        <v>58</v>
      </c>
      <c r="Q1538" t="s">
        <v>754</v>
      </c>
    </row>
    <row r="1539" spans="11:17">
      <c r="K1539" t="s">
        <v>51</v>
      </c>
      <c r="L1539" t="s">
        <v>752</v>
      </c>
      <c r="M1539" t="s">
        <v>753</v>
      </c>
      <c r="N1539" t="s">
        <v>77</v>
      </c>
      <c r="O1539" t="s">
        <v>59</v>
      </c>
      <c r="P1539">
        <v>3477</v>
      </c>
      <c r="Q1539" t="s">
        <v>754</v>
      </c>
    </row>
    <row r="1540" spans="11:17">
      <c r="K1540" t="s">
        <v>51</v>
      </c>
      <c r="L1540" t="s">
        <v>752</v>
      </c>
      <c r="M1540" t="s">
        <v>753</v>
      </c>
      <c r="N1540" t="s">
        <v>77</v>
      </c>
      <c r="O1540" t="s">
        <v>60</v>
      </c>
      <c r="P1540" t="s">
        <v>725</v>
      </c>
      <c r="Q1540" t="s">
        <v>754</v>
      </c>
    </row>
    <row r="1541" spans="11:17">
      <c r="K1541" t="s">
        <v>51</v>
      </c>
      <c r="L1541" t="s">
        <v>752</v>
      </c>
      <c r="M1541" t="s">
        <v>753</v>
      </c>
      <c r="N1541" t="s">
        <v>77</v>
      </c>
      <c r="O1541" t="s">
        <v>62</v>
      </c>
      <c r="P1541" t="s">
        <v>755</v>
      </c>
      <c r="Q1541" t="s">
        <v>754</v>
      </c>
    </row>
    <row r="1542" spans="11:17">
      <c r="K1542" t="s">
        <v>51</v>
      </c>
      <c r="L1542" t="s">
        <v>752</v>
      </c>
      <c r="M1542" t="s">
        <v>753</v>
      </c>
      <c r="N1542" t="s">
        <v>77</v>
      </c>
      <c r="O1542" t="s">
        <v>64</v>
      </c>
      <c r="P1542" t="s">
        <v>756</v>
      </c>
      <c r="Q1542" t="s">
        <v>754</v>
      </c>
    </row>
    <row r="1543" spans="11:17">
      <c r="K1543" t="s">
        <v>51</v>
      </c>
      <c r="L1543" t="s">
        <v>752</v>
      </c>
      <c r="M1543" t="s">
        <v>753</v>
      </c>
      <c r="N1543" t="s">
        <v>77</v>
      </c>
      <c r="O1543" t="s">
        <v>66</v>
      </c>
      <c r="P1543" t="s">
        <v>757</v>
      </c>
      <c r="Q1543" t="s">
        <v>754</v>
      </c>
    </row>
    <row r="1544" spans="11:17">
      <c r="K1544" t="s">
        <v>51</v>
      </c>
      <c r="L1544" t="s">
        <v>752</v>
      </c>
      <c r="M1544" t="s">
        <v>753</v>
      </c>
      <c r="N1544" t="s">
        <v>77</v>
      </c>
      <c r="O1544" t="s">
        <v>68</v>
      </c>
      <c r="P1544" t="e">
        <f>-ต้องการเจลล้างมือและแอลกอฮอล์
-ต้องการเครื่องตรวจวัดอุณหภูมิ</f>
        <v>#NAME?</v>
      </c>
      <c r="Q1544" t="s">
        <v>754</v>
      </c>
    </row>
    <row r="1545" spans="11:17">
      <c r="K1545" t="s">
        <v>51</v>
      </c>
      <c r="L1545" t="s">
        <v>752</v>
      </c>
      <c r="M1545" t="s">
        <v>753</v>
      </c>
      <c r="N1545" t="s">
        <v>77</v>
      </c>
      <c r="O1545" t="s">
        <v>70</v>
      </c>
      <c r="P1545" t="s">
        <v>71</v>
      </c>
      <c r="Q1545" t="s">
        <v>754</v>
      </c>
    </row>
    <row r="1546" spans="11:17">
      <c r="K1546" t="s">
        <v>51</v>
      </c>
      <c r="L1546" t="s">
        <v>752</v>
      </c>
      <c r="M1546" t="s">
        <v>753</v>
      </c>
      <c r="N1546" t="s">
        <v>77</v>
      </c>
      <c r="O1546" t="s">
        <v>72</v>
      </c>
      <c r="P1546">
        <v>470</v>
      </c>
      <c r="Q1546" t="s">
        <v>754</v>
      </c>
    </row>
    <row r="1547" spans="11:17">
      <c r="K1547" t="s">
        <v>51</v>
      </c>
      <c r="L1547" t="s">
        <v>752</v>
      </c>
      <c r="M1547" t="s">
        <v>753</v>
      </c>
      <c r="N1547" t="s">
        <v>77</v>
      </c>
      <c r="O1547" t="s">
        <v>73</v>
      </c>
      <c r="P1547" t="s">
        <v>82</v>
      </c>
      <c r="Q1547" t="s">
        <v>754</v>
      </c>
    </row>
    <row r="1548" spans="11:17">
      <c r="K1548" t="s">
        <v>51</v>
      </c>
      <c r="L1548" t="s">
        <v>758</v>
      </c>
      <c r="M1548" t="s">
        <v>759</v>
      </c>
      <c r="N1548" t="s">
        <v>54</v>
      </c>
      <c r="O1548" t="s">
        <v>14</v>
      </c>
      <c r="Q1548" t="s">
        <v>760</v>
      </c>
    </row>
    <row r="1549" spans="11:17">
      <c r="K1549" t="s">
        <v>51</v>
      </c>
      <c r="L1549" t="s">
        <v>758</v>
      </c>
      <c r="M1549" t="s">
        <v>759</v>
      </c>
      <c r="N1549" t="s">
        <v>54</v>
      </c>
      <c r="O1549" t="s">
        <v>56</v>
      </c>
      <c r="Q1549" t="s">
        <v>760</v>
      </c>
    </row>
    <row r="1550" spans="11:17">
      <c r="K1550" t="s">
        <v>51</v>
      </c>
      <c r="L1550" t="s">
        <v>758</v>
      </c>
      <c r="M1550" t="s">
        <v>759</v>
      </c>
      <c r="N1550" t="s">
        <v>54</v>
      </c>
      <c r="O1550" t="s">
        <v>57</v>
      </c>
      <c r="P1550" t="s">
        <v>58</v>
      </c>
      <c r="Q1550" t="s">
        <v>760</v>
      </c>
    </row>
    <row r="1551" spans="11:17">
      <c r="K1551" t="s">
        <v>51</v>
      </c>
      <c r="L1551" t="s">
        <v>758</v>
      </c>
      <c r="M1551" t="s">
        <v>759</v>
      </c>
      <c r="N1551" t="s">
        <v>54</v>
      </c>
      <c r="O1551" t="s">
        <v>59</v>
      </c>
      <c r="P1551">
        <v>5313</v>
      </c>
      <c r="Q1551" t="s">
        <v>760</v>
      </c>
    </row>
    <row r="1552" spans="11:17">
      <c r="K1552" t="s">
        <v>51</v>
      </c>
      <c r="L1552" t="s">
        <v>758</v>
      </c>
      <c r="M1552" t="s">
        <v>759</v>
      </c>
      <c r="N1552" t="s">
        <v>54</v>
      </c>
      <c r="O1552" t="s">
        <v>60</v>
      </c>
      <c r="P1552" t="s">
        <v>725</v>
      </c>
      <c r="Q1552" t="s">
        <v>760</v>
      </c>
    </row>
    <row r="1553" spans="11:17">
      <c r="K1553" t="s">
        <v>51</v>
      </c>
      <c r="L1553" t="s">
        <v>758</v>
      </c>
      <c r="M1553" t="s">
        <v>759</v>
      </c>
      <c r="N1553" t="s">
        <v>54</v>
      </c>
      <c r="O1553" t="s">
        <v>62</v>
      </c>
      <c r="P1553" t="s">
        <v>755</v>
      </c>
      <c r="Q1553" t="s">
        <v>760</v>
      </c>
    </row>
    <row r="1554" spans="11:17">
      <c r="K1554" t="s">
        <v>51</v>
      </c>
      <c r="L1554" t="s">
        <v>758</v>
      </c>
      <c r="M1554" t="s">
        <v>759</v>
      </c>
      <c r="N1554" t="s">
        <v>54</v>
      </c>
      <c r="O1554" t="s">
        <v>64</v>
      </c>
      <c r="P1554" t="s">
        <v>761</v>
      </c>
      <c r="Q1554" t="s">
        <v>760</v>
      </c>
    </row>
    <row r="1555" spans="11:17">
      <c r="K1555" t="s">
        <v>51</v>
      </c>
      <c r="L1555" t="s">
        <v>758</v>
      </c>
      <c r="M1555" t="s">
        <v>759</v>
      </c>
      <c r="N1555" t="s">
        <v>54</v>
      </c>
      <c r="O1555" t="s">
        <v>66</v>
      </c>
      <c r="Q1555" t="s">
        <v>760</v>
      </c>
    </row>
    <row r="1556" spans="11:17">
      <c r="K1556" t="s">
        <v>51</v>
      </c>
      <c r="L1556" t="s">
        <v>758</v>
      </c>
      <c r="M1556" t="s">
        <v>759</v>
      </c>
      <c r="N1556" t="s">
        <v>54</v>
      </c>
      <c r="O1556" t="s">
        <v>68</v>
      </c>
      <c r="Q1556" t="s">
        <v>760</v>
      </c>
    </row>
    <row r="1557" spans="11:17">
      <c r="K1557" t="s">
        <v>51</v>
      </c>
      <c r="L1557" t="s">
        <v>758</v>
      </c>
      <c r="M1557" t="s">
        <v>759</v>
      </c>
      <c r="N1557" t="s">
        <v>54</v>
      </c>
      <c r="O1557" t="s">
        <v>70</v>
      </c>
      <c r="P1557" t="s">
        <v>71</v>
      </c>
      <c r="Q1557" t="s">
        <v>760</v>
      </c>
    </row>
    <row r="1558" spans="11:17">
      <c r="K1558" t="s">
        <v>51</v>
      </c>
      <c r="L1558" t="s">
        <v>758</v>
      </c>
      <c r="M1558" t="s">
        <v>759</v>
      </c>
      <c r="N1558" t="s">
        <v>54</v>
      </c>
      <c r="O1558" t="s">
        <v>72</v>
      </c>
      <c r="P1558">
        <v>462</v>
      </c>
      <c r="Q1558" t="s">
        <v>760</v>
      </c>
    </row>
    <row r="1559" spans="11:17">
      <c r="K1559" t="s">
        <v>51</v>
      </c>
      <c r="L1559" t="s">
        <v>758</v>
      </c>
      <c r="M1559" t="s">
        <v>759</v>
      </c>
      <c r="N1559" t="s">
        <v>54</v>
      </c>
      <c r="O1559" t="s">
        <v>73</v>
      </c>
      <c r="P1559" t="s">
        <v>74</v>
      </c>
      <c r="Q1559" t="s">
        <v>760</v>
      </c>
    </row>
    <row r="1560" spans="11:17">
      <c r="K1560" t="s">
        <v>51</v>
      </c>
      <c r="L1560" t="s">
        <v>762</v>
      </c>
      <c r="M1560" t="s">
        <v>763</v>
      </c>
      <c r="N1560" t="s">
        <v>77</v>
      </c>
      <c r="O1560" t="s">
        <v>14</v>
      </c>
      <c r="Q1560" t="s">
        <v>764</v>
      </c>
    </row>
    <row r="1561" spans="11:17">
      <c r="K1561" t="s">
        <v>51</v>
      </c>
      <c r="L1561" t="s">
        <v>762</v>
      </c>
      <c r="M1561" t="s">
        <v>763</v>
      </c>
      <c r="N1561" t="s">
        <v>77</v>
      </c>
      <c r="O1561" t="s">
        <v>56</v>
      </c>
      <c r="Q1561" t="s">
        <v>764</v>
      </c>
    </row>
    <row r="1562" spans="11:17">
      <c r="K1562" t="s">
        <v>51</v>
      </c>
      <c r="L1562" t="s">
        <v>762</v>
      </c>
      <c r="M1562" t="s">
        <v>763</v>
      </c>
      <c r="N1562" t="s">
        <v>77</v>
      </c>
      <c r="O1562" t="s">
        <v>57</v>
      </c>
      <c r="P1562" t="s">
        <v>58</v>
      </c>
      <c r="Q1562" t="s">
        <v>764</v>
      </c>
    </row>
    <row r="1563" spans="11:17">
      <c r="K1563" t="s">
        <v>51</v>
      </c>
      <c r="L1563" t="s">
        <v>762</v>
      </c>
      <c r="M1563" t="s">
        <v>763</v>
      </c>
      <c r="N1563" t="s">
        <v>77</v>
      </c>
      <c r="O1563" t="s">
        <v>59</v>
      </c>
      <c r="P1563">
        <v>3838</v>
      </c>
      <c r="Q1563" t="s">
        <v>764</v>
      </c>
    </row>
    <row r="1564" spans="11:17">
      <c r="K1564" t="s">
        <v>51</v>
      </c>
      <c r="L1564" t="s">
        <v>762</v>
      </c>
      <c r="M1564" t="s">
        <v>763</v>
      </c>
      <c r="N1564" t="s">
        <v>77</v>
      </c>
      <c r="O1564" t="s">
        <v>60</v>
      </c>
      <c r="P1564" t="s">
        <v>725</v>
      </c>
      <c r="Q1564" t="s">
        <v>764</v>
      </c>
    </row>
    <row r="1565" spans="11:17">
      <c r="K1565" t="s">
        <v>51</v>
      </c>
      <c r="L1565" t="s">
        <v>762</v>
      </c>
      <c r="M1565" t="s">
        <v>763</v>
      </c>
      <c r="N1565" t="s">
        <v>77</v>
      </c>
      <c r="O1565" t="s">
        <v>62</v>
      </c>
      <c r="P1565" t="s">
        <v>755</v>
      </c>
      <c r="Q1565" t="s">
        <v>764</v>
      </c>
    </row>
    <row r="1566" spans="11:17">
      <c r="K1566" t="s">
        <v>51</v>
      </c>
      <c r="L1566" t="s">
        <v>762</v>
      </c>
      <c r="M1566" t="s">
        <v>763</v>
      </c>
      <c r="N1566" t="s">
        <v>77</v>
      </c>
      <c r="O1566" t="s">
        <v>64</v>
      </c>
      <c r="P1566" t="s">
        <v>765</v>
      </c>
      <c r="Q1566" t="s">
        <v>764</v>
      </c>
    </row>
    <row r="1567" spans="11:17">
      <c r="K1567" t="s">
        <v>51</v>
      </c>
      <c r="L1567" t="s">
        <v>762</v>
      </c>
      <c r="M1567" t="s">
        <v>763</v>
      </c>
      <c r="N1567" t="s">
        <v>77</v>
      </c>
      <c r="O1567" t="s">
        <v>66</v>
      </c>
      <c r="P1567" t="s">
        <v>766</v>
      </c>
      <c r="Q1567" t="s">
        <v>764</v>
      </c>
    </row>
    <row r="1568" spans="11:17">
      <c r="K1568" t="s">
        <v>51</v>
      </c>
      <c r="L1568" t="s">
        <v>762</v>
      </c>
      <c r="M1568" t="s">
        <v>763</v>
      </c>
      <c r="N1568" t="s">
        <v>77</v>
      </c>
      <c r="O1568" t="s">
        <v>68</v>
      </c>
      <c r="P1568" t="e">
        <f>-ต้องการหน้ากากอนามัยและเจลล้างมือ
-ต้องการน้ำยาพ่นฆ่าเชื้อสำหรับฉีดพ่นเองในชุมชน</f>
        <v>#NAME?</v>
      </c>
      <c r="Q1568" t="s">
        <v>764</v>
      </c>
    </row>
    <row r="1569" spans="11:17">
      <c r="K1569" t="s">
        <v>51</v>
      </c>
      <c r="L1569" t="s">
        <v>762</v>
      </c>
      <c r="M1569" t="s">
        <v>763</v>
      </c>
      <c r="N1569" t="s">
        <v>77</v>
      </c>
      <c r="O1569" t="s">
        <v>70</v>
      </c>
      <c r="P1569" t="s">
        <v>767</v>
      </c>
      <c r="Q1569" t="s">
        <v>764</v>
      </c>
    </row>
    <row r="1570" spans="11:17">
      <c r="K1570" t="s">
        <v>51</v>
      </c>
      <c r="L1570" t="s">
        <v>762</v>
      </c>
      <c r="M1570" t="s">
        <v>763</v>
      </c>
      <c r="N1570" t="s">
        <v>77</v>
      </c>
      <c r="O1570" t="s">
        <v>72</v>
      </c>
      <c r="Q1570" t="s">
        <v>764</v>
      </c>
    </row>
    <row r="1571" spans="11:17">
      <c r="K1571" t="s">
        <v>51</v>
      </c>
      <c r="L1571" t="s">
        <v>762</v>
      </c>
      <c r="M1571" t="s">
        <v>763</v>
      </c>
      <c r="N1571" t="s">
        <v>77</v>
      </c>
      <c r="O1571" t="s">
        <v>73</v>
      </c>
      <c r="P1571" t="s">
        <v>82</v>
      </c>
      <c r="Q1571" t="s">
        <v>764</v>
      </c>
    </row>
    <row r="1572" spans="11:17">
      <c r="K1572" t="s">
        <v>51</v>
      </c>
      <c r="L1572" t="s">
        <v>768</v>
      </c>
      <c r="M1572" t="s">
        <v>769</v>
      </c>
      <c r="N1572" t="s">
        <v>77</v>
      </c>
      <c r="O1572" t="s">
        <v>14</v>
      </c>
      <c r="Q1572" t="s">
        <v>770</v>
      </c>
    </row>
    <row r="1573" spans="11:17">
      <c r="K1573" t="s">
        <v>51</v>
      </c>
      <c r="L1573" t="s">
        <v>768</v>
      </c>
      <c r="M1573" t="s">
        <v>769</v>
      </c>
      <c r="N1573" t="s">
        <v>77</v>
      </c>
      <c r="O1573" t="s">
        <v>56</v>
      </c>
      <c r="Q1573" t="s">
        <v>770</v>
      </c>
    </row>
    <row r="1574" spans="11:17">
      <c r="K1574" t="s">
        <v>51</v>
      </c>
      <c r="L1574" t="s">
        <v>768</v>
      </c>
      <c r="M1574" t="s">
        <v>769</v>
      </c>
      <c r="N1574" t="s">
        <v>77</v>
      </c>
      <c r="O1574" t="s">
        <v>57</v>
      </c>
      <c r="P1574" t="s">
        <v>58</v>
      </c>
      <c r="Q1574" t="s">
        <v>770</v>
      </c>
    </row>
    <row r="1575" spans="11:17">
      <c r="K1575" t="s">
        <v>51</v>
      </c>
      <c r="L1575" t="s">
        <v>768</v>
      </c>
      <c r="M1575" t="s">
        <v>769</v>
      </c>
      <c r="N1575" t="s">
        <v>77</v>
      </c>
      <c r="O1575" t="s">
        <v>59</v>
      </c>
      <c r="P1575">
        <v>3542</v>
      </c>
      <c r="Q1575" t="s">
        <v>770</v>
      </c>
    </row>
    <row r="1576" spans="11:17">
      <c r="K1576" t="s">
        <v>51</v>
      </c>
      <c r="L1576" t="s">
        <v>768</v>
      </c>
      <c r="M1576" t="s">
        <v>769</v>
      </c>
      <c r="N1576" t="s">
        <v>77</v>
      </c>
      <c r="O1576" t="s">
        <v>60</v>
      </c>
      <c r="P1576" t="s">
        <v>725</v>
      </c>
      <c r="Q1576" t="s">
        <v>770</v>
      </c>
    </row>
    <row r="1577" spans="11:17">
      <c r="K1577" t="s">
        <v>51</v>
      </c>
      <c r="L1577" t="s">
        <v>768</v>
      </c>
      <c r="M1577" t="s">
        <v>769</v>
      </c>
      <c r="N1577" t="s">
        <v>77</v>
      </c>
      <c r="O1577" t="s">
        <v>62</v>
      </c>
      <c r="P1577" t="s">
        <v>755</v>
      </c>
      <c r="Q1577" t="s">
        <v>770</v>
      </c>
    </row>
    <row r="1578" spans="11:17">
      <c r="K1578" t="s">
        <v>51</v>
      </c>
      <c r="L1578" t="s">
        <v>768</v>
      </c>
      <c r="M1578" t="s">
        <v>769</v>
      </c>
      <c r="N1578" t="s">
        <v>77</v>
      </c>
      <c r="O1578" t="s">
        <v>64</v>
      </c>
      <c r="P1578" t="s">
        <v>771</v>
      </c>
      <c r="Q1578" t="s">
        <v>770</v>
      </c>
    </row>
    <row r="1579" spans="11:17">
      <c r="K1579" t="s">
        <v>51</v>
      </c>
      <c r="L1579" t="s">
        <v>768</v>
      </c>
      <c r="M1579" t="s">
        <v>769</v>
      </c>
      <c r="N1579" t="s">
        <v>77</v>
      </c>
      <c r="O1579" t="s">
        <v>66</v>
      </c>
      <c r="P1579" t="s">
        <v>772</v>
      </c>
      <c r="Q1579" t="s">
        <v>770</v>
      </c>
    </row>
    <row r="1580" spans="11:17">
      <c r="K1580" t="s">
        <v>51</v>
      </c>
      <c r="L1580" t="s">
        <v>768</v>
      </c>
      <c r="M1580" t="s">
        <v>769</v>
      </c>
      <c r="N1580" t="s">
        <v>77</v>
      </c>
      <c r="O1580" t="s">
        <v>68</v>
      </c>
      <c r="Q1580" t="s">
        <v>770</v>
      </c>
    </row>
    <row r="1581" spans="11:17">
      <c r="K1581" t="s">
        <v>51</v>
      </c>
      <c r="L1581" t="s">
        <v>768</v>
      </c>
      <c r="M1581" t="s">
        <v>769</v>
      </c>
      <c r="N1581" t="s">
        <v>77</v>
      </c>
      <c r="O1581" t="s">
        <v>70</v>
      </c>
      <c r="P1581" t="s">
        <v>71</v>
      </c>
      <c r="Q1581" t="s">
        <v>770</v>
      </c>
    </row>
    <row r="1582" spans="11:17">
      <c r="K1582" t="s">
        <v>51</v>
      </c>
      <c r="L1582" t="s">
        <v>768</v>
      </c>
      <c r="M1582" t="s">
        <v>769</v>
      </c>
      <c r="N1582" t="s">
        <v>77</v>
      </c>
      <c r="O1582" t="s">
        <v>72</v>
      </c>
      <c r="P1582">
        <v>178</v>
      </c>
      <c r="Q1582" t="s">
        <v>770</v>
      </c>
    </row>
    <row r="1583" spans="11:17">
      <c r="K1583" t="s">
        <v>51</v>
      </c>
      <c r="L1583" t="s">
        <v>768</v>
      </c>
      <c r="M1583" t="s">
        <v>769</v>
      </c>
      <c r="N1583" t="s">
        <v>77</v>
      </c>
      <c r="O1583" t="s">
        <v>73</v>
      </c>
      <c r="P1583" t="s">
        <v>82</v>
      </c>
      <c r="Q1583" t="s">
        <v>770</v>
      </c>
    </row>
    <row r="1584" spans="11:17">
      <c r="K1584" t="s">
        <v>51</v>
      </c>
      <c r="L1584" t="s">
        <v>773</v>
      </c>
      <c r="M1584" t="s">
        <v>774</v>
      </c>
      <c r="N1584" t="s">
        <v>77</v>
      </c>
      <c r="O1584" t="s">
        <v>14</v>
      </c>
      <c r="Q1584" t="s">
        <v>775</v>
      </c>
    </row>
    <row r="1585" spans="11:17">
      <c r="K1585" t="s">
        <v>51</v>
      </c>
      <c r="L1585" t="s">
        <v>773</v>
      </c>
      <c r="M1585" t="s">
        <v>774</v>
      </c>
      <c r="N1585" t="s">
        <v>77</v>
      </c>
      <c r="O1585" t="s">
        <v>56</v>
      </c>
      <c r="Q1585" t="s">
        <v>775</v>
      </c>
    </row>
    <row r="1586" spans="11:17">
      <c r="K1586" t="s">
        <v>51</v>
      </c>
      <c r="L1586" t="s">
        <v>773</v>
      </c>
      <c r="M1586" t="s">
        <v>774</v>
      </c>
      <c r="N1586" t="s">
        <v>77</v>
      </c>
      <c r="O1586" t="s">
        <v>57</v>
      </c>
      <c r="P1586" t="s">
        <v>58</v>
      </c>
      <c r="Q1586" t="s">
        <v>775</v>
      </c>
    </row>
    <row r="1587" spans="11:17">
      <c r="K1587" t="s">
        <v>51</v>
      </c>
      <c r="L1587" t="s">
        <v>773</v>
      </c>
      <c r="M1587" t="s">
        <v>774</v>
      </c>
      <c r="N1587" t="s">
        <v>77</v>
      </c>
      <c r="O1587" t="s">
        <v>59</v>
      </c>
      <c r="P1587">
        <v>3847</v>
      </c>
      <c r="Q1587" t="s">
        <v>775</v>
      </c>
    </row>
    <row r="1588" spans="11:17">
      <c r="K1588" t="s">
        <v>51</v>
      </c>
      <c r="L1588" t="s">
        <v>773</v>
      </c>
      <c r="M1588" t="s">
        <v>774</v>
      </c>
      <c r="N1588" t="s">
        <v>77</v>
      </c>
      <c r="O1588" t="s">
        <v>60</v>
      </c>
      <c r="P1588" t="s">
        <v>725</v>
      </c>
      <c r="Q1588" t="s">
        <v>775</v>
      </c>
    </row>
    <row r="1589" spans="11:17">
      <c r="K1589" t="s">
        <v>51</v>
      </c>
      <c r="L1589" t="s">
        <v>773</v>
      </c>
      <c r="M1589" t="s">
        <v>774</v>
      </c>
      <c r="N1589" t="s">
        <v>77</v>
      </c>
      <c r="O1589" t="s">
        <v>62</v>
      </c>
      <c r="P1589" t="s">
        <v>755</v>
      </c>
      <c r="Q1589" t="s">
        <v>775</v>
      </c>
    </row>
    <row r="1590" spans="11:17">
      <c r="K1590" t="s">
        <v>51</v>
      </c>
      <c r="L1590" t="s">
        <v>773</v>
      </c>
      <c r="M1590" t="s">
        <v>774</v>
      </c>
      <c r="N1590" t="s">
        <v>77</v>
      </c>
      <c r="O1590" t="s">
        <v>64</v>
      </c>
      <c r="P1590" t="s">
        <v>776</v>
      </c>
      <c r="Q1590" t="s">
        <v>775</v>
      </c>
    </row>
    <row r="1591" spans="11:17">
      <c r="K1591" t="s">
        <v>51</v>
      </c>
      <c r="L1591" t="s">
        <v>773</v>
      </c>
      <c r="M1591" t="s">
        <v>774</v>
      </c>
      <c r="N1591" t="s">
        <v>77</v>
      </c>
      <c r="O1591" t="s">
        <v>66</v>
      </c>
      <c r="P1591" t="s">
        <v>777</v>
      </c>
      <c r="Q1591" t="s">
        <v>775</v>
      </c>
    </row>
    <row r="1592" spans="11:17">
      <c r="K1592" t="s">
        <v>51</v>
      </c>
      <c r="L1592" t="s">
        <v>773</v>
      </c>
      <c r="M1592" t="s">
        <v>774</v>
      </c>
      <c r="N1592" t="s">
        <v>77</v>
      </c>
      <c r="O1592" t="s">
        <v>68</v>
      </c>
      <c r="Q1592" t="s">
        <v>775</v>
      </c>
    </row>
    <row r="1593" spans="11:17">
      <c r="K1593" t="s">
        <v>51</v>
      </c>
      <c r="L1593" t="s">
        <v>773</v>
      </c>
      <c r="M1593" t="s">
        <v>774</v>
      </c>
      <c r="N1593" t="s">
        <v>77</v>
      </c>
      <c r="O1593" t="s">
        <v>70</v>
      </c>
      <c r="P1593" t="s">
        <v>71</v>
      </c>
      <c r="Q1593" t="s">
        <v>775</v>
      </c>
    </row>
    <row r="1594" spans="11:17">
      <c r="K1594" t="s">
        <v>51</v>
      </c>
      <c r="L1594" t="s">
        <v>773</v>
      </c>
      <c r="M1594" t="s">
        <v>774</v>
      </c>
      <c r="N1594" t="s">
        <v>77</v>
      </c>
      <c r="O1594" t="s">
        <v>72</v>
      </c>
      <c r="P1594">
        <v>132</v>
      </c>
      <c r="Q1594" t="s">
        <v>775</v>
      </c>
    </row>
    <row r="1595" spans="11:17">
      <c r="K1595" t="s">
        <v>51</v>
      </c>
      <c r="L1595" t="s">
        <v>773</v>
      </c>
      <c r="M1595" t="s">
        <v>774</v>
      </c>
      <c r="N1595" t="s">
        <v>77</v>
      </c>
      <c r="O1595" t="s">
        <v>73</v>
      </c>
      <c r="P1595" t="s">
        <v>82</v>
      </c>
      <c r="Q1595" t="s">
        <v>775</v>
      </c>
    </row>
    <row r="1596" spans="11:17">
      <c r="K1596" t="s">
        <v>51</v>
      </c>
      <c r="L1596" t="s">
        <v>778</v>
      </c>
      <c r="M1596" t="s">
        <v>779</v>
      </c>
      <c r="N1596" t="s">
        <v>77</v>
      </c>
      <c r="O1596" t="s">
        <v>14</v>
      </c>
      <c r="Q1596" t="s">
        <v>780</v>
      </c>
    </row>
    <row r="1597" spans="11:17">
      <c r="K1597" t="s">
        <v>51</v>
      </c>
      <c r="L1597" t="s">
        <v>778</v>
      </c>
      <c r="M1597" t="s">
        <v>779</v>
      </c>
      <c r="N1597" t="s">
        <v>77</v>
      </c>
      <c r="O1597" t="s">
        <v>56</v>
      </c>
      <c r="Q1597" t="s">
        <v>780</v>
      </c>
    </row>
    <row r="1598" spans="11:17">
      <c r="K1598" t="s">
        <v>51</v>
      </c>
      <c r="L1598" t="s">
        <v>778</v>
      </c>
      <c r="M1598" t="s">
        <v>779</v>
      </c>
      <c r="N1598" t="s">
        <v>77</v>
      </c>
      <c r="O1598" t="s">
        <v>57</v>
      </c>
      <c r="P1598" t="s">
        <v>168</v>
      </c>
      <c r="Q1598" t="s">
        <v>780</v>
      </c>
    </row>
    <row r="1599" spans="11:17">
      <c r="K1599" t="s">
        <v>51</v>
      </c>
      <c r="L1599" t="s">
        <v>778</v>
      </c>
      <c r="M1599" t="s">
        <v>779</v>
      </c>
      <c r="N1599" t="s">
        <v>77</v>
      </c>
      <c r="O1599" t="s">
        <v>59</v>
      </c>
      <c r="P1599">
        <v>3641</v>
      </c>
      <c r="Q1599" t="s">
        <v>780</v>
      </c>
    </row>
    <row r="1600" spans="11:17">
      <c r="K1600" t="s">
        <v>51</v>
      </c>
      <c r="L1600" t="s">
        <v>778</v>
      </c>
      <c r="M1600" t="s">
        <v>779</v>
      </c>
      <c r="N1600" t="s">
        <v>77</v>
      </c>
      <c r="O1600" t="s">
        <v>60</v>
      </c>
      <c r="P1600" t="s">
        <v>781</v>
      </c>
      <c r="Q1600" t="s">
        <v>780</v>
      </c>
    </row>
    <row r="1601" spans="11:17">
      <c r="K1601" t="s">
        <v>51</v>
      </c>
      <c r="L1601" t="s">
        <v>778</v>
      </c>
      <c r="M1601" t="s">
        <v>779</v>
      </c>
      <c r="N1601" t="s">
        <v>77</v>
      </c>
      <c r="O1601" t="s">
        <v>62</v>
      </c>
      <c r="P1601" t="s">
        <v>782</v>
      </c>
      <c r="Q1601" t="s">
        <v>780</v>
      </c>
    </row>
    <row r="1602" spans="11:17">
      <c r="K1602" t="s">
        <v>51</v>
      </c>
      <c r="L1602" t="s">
        <v>778</v>
      </c>
      <c r="M1602" t="s">
        <v>779</v>
      </c>
      <c r="N1602" t="s">
        <v>77</v>
      </c>
      <c r="O1602" t="s">
        <v>64</v>
      </c>
      <c r="P1602" t="s">
        <v>783</v>
      </c>
      <c r="Q1602" t="s">
        <v>780</v>
      </c>
    </row>
    <row r="1603" spans="11:17">
      <c r="K1603" t="s">
        <v>51</v>
      </c>
      <c r="L1603" t="s">
        <v>778</v>
      </c>
      <c r="M1603" t="s">
        <v>779</v>
      </c>
      <c r="N1603" t="s">
        <v>77</v>
      </c>
      <c r="O1603" t="s">
        <v>66</v>
      </c>
      <c r="P1603" t="s">
        <v>784</v>
      </c>
      <c r="Q1603" t="s">
        <v>780</v>
      </c>
    </row>
    <row r="1604" spans="11:17">
      <c r="K1604" t="s">
        <v>51</v>
      </c>
      <c r="L1604" t="s">
        <v>778</v>
      </c>
      <c r="M1604" t="s">
        <v>779</v>
      </c>
      <c r="N1604" t="s">
        <v>77</v>
      </c>
      <c r="O1604" t="s">
        <v>68</v>
      </c>
      <c r="P1604" t="e">
        <f>-ต้องการเจลล้างมือ
-ต้องการอาหารแห้ง</f>
        <v>#NAME?</v>
      </c>
      <c r="Q1604" t="s">
        <v>780</v>
      </c>
    </row>
    <row r="1605" spans="11:17">
      <c r="K1605" t="s">
        <v>51</v>
      </c>
      <c r="L1605" t="s">
        <v>778</v>
      </c>
      <c r="M1605" t="s">
        <v>779</v>
      </c>
      <c r="N1605" t="s">
        <v>77</v>
      </c>
      <c r="O1605" t="s">
        <v>70</v>
      </c>
      <c r="P1605" t="s">
        <v>71</v>
      </c>
      <c r="Q1605" t="s">
        <v>780</v>
      </c>
    </row>
    <row r="1606" spans="11:17">
      <c r="K1606" t="s">
        <v>51</v>
      </c>
      <c r="L1606" t="s">
        <v>778</v>
      </c>
      <c r="M1606" t="s">
        <v>779</v>
      </c>
      <c r="N1606" t="s">
        <v>77</v>
      </c>
      <c r="O1606" t="s">
        <v>72</v>
      </c>
      <c r="P1606">
        <v>75</v>
      </c>
      <c r="Q1606" t="s">
        <v>780</v>
      </c>
    </row>
    <row r="1607" spans="11:17">
      <c r="K1607" t="s">
        <v>51</v>
      </c>
      <c r="L1607" t="s">
        <v>778</v>
      </c>
      <c r="M1607" t="s">
        <v>779</v>
      </c>
      <c r="N1607" t="s">
        <v>77</v>
      </c>
      <c r="O1607" t="s">
        <v>73</v>
      </c>
      <c r="P1607" t="s">
        <v>82</v>
      </c>
      <c r="Q1607" t="s">
        <v>780</v>
      </c>
    </row>
    <row r="1608" spans="11:17">
      <c r="K1608" t="s">
        <v>51</v>
      </c>
      <c r="L1608" t="s">
        <v>785</v>
      </c>
      <c r="M1608" t="s">
        <v>786</v>
      </c>
      <c r="N1608" t="s">
        <v>54</v>
      </c>
      <c r="O1608" t="s">
        <v>14</v>
      </c>
      <c r="Q1608" t="s">
        <v>787</v>
      </c>
    </row>
    <row r="1609" spans="11:17">
      <c r="K1609" t="s">
        <v>51</v>
      </c>
      <c r="L1609" t="s">
        <v>785</v>
      </c>
      <c r="M1609" t="s">
        <v>786</v>
      </c>
      <c r="N1609" t="s">
        <v>54</v>
      </c>
      <c r="O1609" t="s">
        <v>56</v>
      </c>
      <c r="Q1609" t="s">
        <v>787</v>
      </c>
    </row>
    <row r="1610" spans="11:17">
      <c r="K1610" t="s">
        <v>51</v>
      </c>
      <c r="L1610" t="s">
        <v>785</v>
      </c>
      <c r="M1610" t="s">
        <v>786</v>
      </c>
      <c r="N1610" t="s">
        <v>54</v>
      </c>
      <c r="O1610" t="s">
        <v>57</v>
      </c>
      <c r="P1610" t="s">
        <v>168</v>
      </c>
      <c r="Q1610" t="s">
        <v>787</v>
      </c>
    </row>
    <row r="1611" spans="11:17">
      <c r="K1611" t="s">
        <v>51</v>
      </c>
      <c r="L1611" t="s">
        <v>785</v>
      </c>
      <c r="M1611" t="s">
        <v>786</v>
      </c>
      <c r="N1611" t="s">
        <v>54</v>
      </c>
      <c r="O1611" t="s">
        <v>59</v>
      </c>
      <c r="P1611">
        <v>4558</v>
      </c>
      <c r="Q1611" t="s">
        <v>787</v>
      </c>
    </row>
    <row r="1612" spans="11:17">
      <c r="K1612" t="s">
        <v>51</v>
      </c>
      <c r="L1612" t="s">
        <v>785</v>
      </c>
      <c r="M1612" t="s">
        <v>786</v>
      </c>
      <c r="N1612" t="s">
        <v>54</v>
      </c>
      <c r="O1612" t="s">
        <v>60</v>
      </c>
      <c r="P1612" t="s">
        <v>781</v>
      </c>
      <c r="Q1612" t="s">
        <v>787</v>
      </c>
    </row>
    <row r="1613" spans="11:17">
      <c r="K1613" t="s">
        <v>51</v>
      </c>
      <c r="L1613" t="s">
        <v>785</v>
      </c>
      <c r="M1613" t="s">
        <v>786</v>
      </c>
      <c r="N1613" t="s">
        <v>54</v>
      </c>
      <c r="O1613" t="s">
        <v>62</v>
      </c>
      <c r="P1613" t="s">
        <v>782</v>
      </c>
      <c r="Q1613" t="s">
        <v>787</v>
      </c>
    </row>
    <row r="1614" spans="11:17">
      <c r="K1614" t="s">
        <v>51</v>
      </c>
      <c r="L1614" t="s">
        <v>785</v>
      </c>
      <c r="M1614" t="s">
        <v>786</v>
      </c>
      <c r="N1614" t="s">
        <v>54</v>
      </c>
      <c r="O1614" t="s">
        <v>64</v>
      </c>
      <c r="P1614" t="s">
        <v>788</v>
      </c>
      <c r="Q1614" t="s">
        <v>787</v>
      </c>
    </row>
    <row r="1615" spans="11:17">
      <c r="K1615" t="s">
        <v>51</v>
      </c>
      <c r="L1615" t="s">
        <v>785</v>
      </c>
      <c r="M1615" t="s">
        <v>786</v>
      </c>
      <c r="N1615" t="s">
        <v>54</v>
      </c>
      <c r="O1615" t="s">
        <v>66</v>
      </c>
      <c r="P1615" t="s">
        <v>789</v>
      </c>
      <c r="Q1615" t="s">
        <v>787</v>
      </c>
    </row>
    <row r="1616" spans="11:17">
      <c r="K1616" t="s">
        <v>51</v>
      </c>
      <c r="L1616" t="s">
        <v>785</v>
      </c>
      <c r="M1616" t="s">
        <v>786</v>
      </c>
      <c r="N1616" t="s">
        <v>54</v>
      </c>
      <c r="O1616" t="s">
        <v>68</v>
      </c>
      <c r="P1616" t="e">
        <f>-ต้องการเจลล้างมือ
-ต้องการอาหารแห้ง</f>
        <v>#NAME?</v>
      </c>
      <c r="Q1616" t="s">
        <v>787</v>
      </c>
    </row>
    <row r="1617" spans="11:17">
      <c r="K1617" t="s">
        <v>51</v>
      </c>
      <c r="L1617" t="s">
        <v>785</v>
      </c>
      <c r="M1617" t="s">
        <v>786</v>
      </c>
      <c r="N1617" t="s">
        <v>54</v>
      </c>
      <c r="O1617" t="s">
        <v>70</v>
      </c>
      <c r="P1617" t="s">
        <v>71</v>
      </c>
      <c r="Q1617" t="s">
        <v>787</v>
      </c>
    </row>
    <row r="1618" spans="11:17">
      <c r="K1618" t="s">
        <v>51</v>
      </c>
      <c r="L1618" t="s">
        <v>785</v>
      </c>
      <c r="M1618" t="s">
        <v>786</v>
      </c>
      <c r="N1618" t="s">
        <v>54</v>
      </c>
      <c r="O1618" t="s">
        <v>72</v>
      </c>
      <c r="P1618">
        <v>227</v>
      </c>
      <c r="Q1618" t="s">
        <v>787</v>
      </c>
    </row>
    <row r="1619" spans="11:17">
      <c r="K1619" t="s">
        <v>51</v>
      </c>
      <c r="L1619" t="s">
        <v>785</v>
      </c>
      <c r="M1619" t="s">
        <v>786</v>
      </c>
      <c r="N1619" t="s">
        <v>54</v>
      </c>
      <c r="O1619" t="s">
        <v>73</v>
      </c>
      <c r="P1619" t="s">
        <v>74</v>
      </c>
      <c r="Q1619" t="s">
        <v>787</v>
      </c>
    </row>
    <row r="1620" spans="11:17">
      <c r="K1620" t="s">
        <v>51</v>
      </c>
      <c r="L1620" t="s">
        <v>790</v>
      </c>
      <c r="M1620" t="s">
        <v>791</v>
      </c>
      <c r="N1620" t="s">
        <v>54</v>
      </c>
      <c r="O1620" t="s">
        <v>14</v>
      </c>
      <c r="Q1620" t="s">
        <v>792</v>
      </c>
    </row>
    <row r="1621" spans="11:17">
      <c r="K1621" t="s">
        <v>51</v>
      </c>
      <c r="L1621" t="s">
        <v>790</v>
      </c>
      <c r="M1621" t="s">
        <v>791</v>
      </c>
      <c r="N1621" t="s">
        <v>54</v>
      </c>
      <c r="O1621" t="s">
        <v>56</v>
      </c>
      <c r="Q1621" t="s">
        <v>792</v>
      </c>
    </row>
    <row r="1622" spans="11:17">
      <c r="K1622" t="s">
        <v>51</v>
      </c>
      <c r="L1622" t="s">
        <v>790</v>
      </c>
      <c r="M1622" t="s">
        <v>791</v>
      </c>
      <c r="N1622" t="s">
        <v>54</v>
      </c>
      <c r="O1622" t="s">
        <v>57</v>
      </c>
      <c r="P1622" t="s">
        <v>168</v>
      </c>
      <c r="Q1622" t="s">
        <v>792</v>
      </c>
    </row>
    <row r="1623" spans="11:17">
      <c r="K1623" t="s">
        <v>51</v>
      </c>
      <c r="L1623" t="s">
        <v>790</v>
      </c>
      <c r="M1623" t="s">
        <v>791</v>
      </c>
      <c r="N1623" t="s">
        <v>54</v>
      </c>
      <c r="O1623" t="s">
        <v>59</v>
      </c>
      <c r="P1623">
        <v>5547</v>
      </c>
      <c r="Q1623" t="s">
        <v>792</v>
      </c>
    </row>
    <row r="1624" spans="11:17">
      <c r="K1624" t="s">
        <v>51</v>
      </c>
      <c r="L1624" t="s">
        <v>790</v>
      </c>
      <c r="M1624" t="s">
        <v>791</v>
      </c>
      <c r="N1624" t="s">
        <v>54</v>
      </c>
      <c r="O1624" t="s">
        <v>60</v>
      </c>
      <c r="P1624" t="s">
        <v>781</v>
      </c>
      <c r="Q1624" t="s">
        <v>792</v>
      </c>
    </row>
    <row r="1625" spans="11:17">
      <c r="K1625" t="s">
        <v>51</v>
      </c>
      <c r="L1625" t="s">
        <v>790</v>
      </c>
      <c r="M1625" t="s">
        <v>791</v>
      </c>
      <c r="N1625" t="s">
        <v>54</v>
      </c>
      <c r="O1625" t="s">
        <v>62</v>
      </c>
      <c r="P1625" t="s">
        <v>782</v>
      </c>
      <c r="Q1625" t="s">
        <v>792</v>
      </c>
    </row>
    <row r="1626" spans="11:17">
      <c r="K1626" t="s">
        <v>51</v>
      </c>
      <c r="L1626" t="s">
        <v>790</v>
      </c>
      <c r="M1626" t="s">
        <v>791</v>
      </c>
      <c r="N1626" t="s">
        <v>54</v>
      </c>
      <c r="O1626" t="s">
        <v>64</v>
      </c>
      <c r="P1626" t="s">
        <v>793</v>
      </c>
      <c r="Q1626" t="s">
        <v>792</v>
      </c>
    </row>
    <row r="1627" spans="11:17">
      <c r="K1627" t="s">
        <v>51</v>
      </c>
      <c r="L1627" t="s">
        <v>790</v>
      </c>
      <c r="M1627" t="s">
        <v>791</v>
      </c>
      <c r="N1627" t="s">
        <v>54</v>
      </c>
      <c r="O1627" t="s">
        <v>66</v>
      </c>
      <c r="P1627" t="s">
        <v>794</v>
      </c>
      <c r="Q1627" t="s">
        <v>792</v>
      </c>
    </row>
    <row r="1628" spans="11:17">
      <c r="K1628" t="s">
        <v>51</v>
      </c>
      <c r="L1628" t="s">
        <v>790</v>
      </c>
      <c r="M1628" t="s">
        <v>791</v>
      </c>
      <c r="N1628" t="s">
        <v>54</v>
      </c>
      <c r="O1628" t="s">
        <v>68</v>
      </c>
      <c r="P1628" t="e">
        <f>-ต้องการเจลล้างมือและน้ำยาฆ่าเชื้อ
-ต้องการอาหารจำพวกนม ข้าวสาร น้ำมันพืช น้ำปลา ไข่</f>
        <v>#NAME?</v>
      </c>
      <c r="Q1628" t="s">
        <v>792</v>
      </c>
    </row>
    <row r="1629" spans="11:17">
      <c r="K1629" t="s">
        <v>51</v>
      </c>
      <c r="L1629" t="s">
        <v>790</v>
      </c>
      <c r="M1629" t="s">
        <v>791</v>
      </c>
      <c r="N1629" t="s">
        <v>54</v>
      </c>
      <c r="O1629" t="s">
        <v>70</v>
      </c>
      <c r="P1629" t="s">
        <v>71</v>
      </c>
      <c r="Q1629" t="s">
        <v>792</v>
      </c>
    </row>
    <row r="1630" spans="11:17">
      <c r="K1630" t="s">
        <v>51</v>
      </c>
      <c r="L1630" t="s">
        <v>790</v>
      </c>
      <c r="M1630" t="s">
        <v>791</v>
      </c>
      <c r="N1630" t="s">
        <v>54</v>
      </c>
      <c r="O1630" t="s">
        <v>72</v>
      </c>
      <c r="P1630">
        <v>47</v>
      </c>
      <c r="Q1630" t="s">
        <v>792</v>
      </c>
    </row>
    <row r="1631" spans="11:17">
      <c r="K1631" t="s">
        <v>51</v>
      </c>
      <c r="L1631" t="s">
        <v>790</v>
      </c>
      <c r="M1631" t="s">
        <v>791</v>
      </c>
      <c r="N1631" t="s">
        <v>54</v>
      </c>
      <c r="O1631" t="s">
        <v>73</v>
      </c>
      <c r="P1631" t="s">
        <v>74</v>
      </c>
      <c r="Q1631" t="s">
        <v>792</v>
      </c>
    </row>
    <row r="1632" spans="11:17">
      <c r="K1632" t="s">
        <v>51</v>
      </c>
      <c r="L1632" t="s">
        <v>795</v>
      </c>
      <c r="M1632" t="s">
        <v>796</v>
      </c>
      <c r="N1632" t="s">
        <v>54</v>
      </c>
      <c r="O1632" t="s">
        <v>14</v>
      </c>
      <c r="Q1632" t="s">
        <v>797</v>
      </c>
    </row>
    <row r="1633" spans="11:17">
      <c r="K1633" t="s">
        <v>51</v>
      </c>
      <c r="L1633" t="s">
        <v>795</v>
      </c>
      <c r="M1633" t="s">
        <v>796</v>
      </c>
      <c r="N1633" t="s">
        <v>54</v>
      </c>
      <c r="O1633" t="s">
        <v>56</v>
      </c>
      <c r="Q1633" t="s">
        <v>797</v>
      </c>
    </row>
    <row r="1634" spans="11:17">
      <c r="K1634" t="s">
        <v>51</v>
      </c>
      <c r="L1634" t="s">
        <v>795</v>
      </c>
      <c r="M1634" t="s">
        <v>796</v>
      </c>
      <c r="N1634" t="s">
        <v>54</v>
      </c>
      <c r="O1634" t="s">
        <v>57</v>
      </c>
      <c r="P1634" t="s">
        <v>168</v>
      </c>
      <c r="Q1634" t="s">
        <v>797</v>
      </c>
    </row>
    <row r="1635" spans="11:17">
      <c r="K1635" t="s">
        <v>51</v>
      </c>
      <c r="L1635" t="s">
        <v>795</v>
      </c>
      <c r="M1635" t="s">
        <v>796</v>
      </c>
      <c r="N1635" t="s">
        <v>54</v>
      </c>
      <c r="O1635" t="s">
        <v>59</v>
      </c>
      <c r="P1635">
        <v>5375</v>
      </c>
      <c r="Q1635" t="s">
        <v>797</v>
      </c>
    </row>
    <row r="1636" spans="11:17">
      <c r="K1636" t="s">
        <v>51</v>
      </c>
      <c r="L1636" t="s">
        <v>795</v>
      </c>
      <c r="M1636" t="s">
        <v>796</v>
      </c>
      <c r="N1636" t="s">
        <v>54</v>
      </c>
      <c r="O1636" t="s">
        <v>60</v>
      </c>
      <c r="P1636" t="s">
        <v>781</v>
      </c>
      <c r="Q1636" t="s">
        <v>797</v>
      </c>
    </row>
    <row r="1637" spans="11:17">
      <c r="K1637" t="s">
        <v>51</v>
      </c>
      <c r="L1637" t="s">
        <v>795</v>
      </c>
      <c r="M1637" t="s">
        <v>796</v>
      </c>
      <c r="N1637" t="s">
        <v>54</v>
      </c>
      <c r="O1637" t="s">
        <v>62</v>
      </c>
      <c r="P1637" t="s">
        <v>782</v>
      </c>
      <c r="Q1637" t="s">
        <v>797</v>
      </c>
    </row>
    <row r="1638" spans="11:17">
      <c r="K1638" t="s">
        <v>51</v>
      </c>
      <c r="L1638" t="s">
        <v>795</v>
      </c>
      <c r="M1638" t="s">
        <v>796</v>
      </c>
      <c r="N1638" t="s">
        <v>54</v>
      </c>
      <c r="O1638" t="s">
        <v>64</v>
      </c>
      <c r="P1638" t="s">
        <v>798</v>
      </c>
      <c r="Q1638" t="s">
        <v>797</v>
      </c>
    </row>
    <row r="1639" spans="11:17">
      <c r="K1639" t="s">
        <v>51</v>
      </c>
      <c r="L1639" t="s">
        <v>795</v>
      </c>
      <c r="M1639" t="s">
        <v>796</v>
      </c>
      <c r="N1639" t="s">
        <v>54</v>
      </c>
      <c r="O1639" t="s">
        <v>66</v>
      </c>
      <c r="P1639" t="s">
        <v>799</v>
      </c>
      <c r="Q1639" t="s">
        <v>797</v>
      </c>
    </row>
    <row r="1640" spans="11:17">
      <c r="K1640" t="s">
        <v>51</v>
      </c>
      <c r="L1640" t="s">
        <v>795</v>
      </c>
      <c r="M1640" t="s">
        <v>796</v>
      </c>
      <c r="N1640" t="s">
        <v>54</v>
      </c>
      <c r="O1640" t="s">
        <v>68</v>
      </c>
      <c r="P1640" t="e">
        <f>-ต้องการเจลล้างมือ
-ต้องการอาหารแห้ง
-ต้องการเครื่องตรวจวัดอุณหภูมิ</f>
        <v>#NAME?</v>
      </c>
      <c r="Q1640" t="s">
        <v>797</v>
      </c>
    </row>
    <row r="1641" spans="11:17">
      <c r="K1641" t="s">
        <v>51</v>
      </c>
      <c r="L1641" t="s">
        <v>795</v>
      </c>
      <c r="M1641" t="s">
        <v>796</v>
      </c>
      <c r="N1641" t="s">
        <v>54</v>
      </c>
      <c r="O1641" t="s">
        <v>70</v>
      </c>
      <c r="P1641" t="s">
        <v>71</v>
      </c>
      <c r="Q1641" t="s">
        <v>797</v>
      </c>
    </row>
    <row r="1642" spans="11:17">
      <c r="K1642" t="s">
        <v>51</v>
      </c>
      <c r="L1642" t="s">
        <v>795</v>
      </c>
      <c r="M1642" t="s">
        <v>796</v>
      </c>
      <c r="N1642" t="s">
        <v>54</v>
      </c>
      <c r="O1642" t="s">
        <v>72</v>
      </c>
      <c r="P1642">
        <v>184</v>
      </c>
      <c r="Q1642" t="s">
        <v>797</v>
      </c>
    </row>
    <row r="1643" spans="11:17">
      <c r="K1643" t="s">
        <v>51</v>
      </c>
      <c r="L1643" t="s">
        <v>795</v>
      </c>
      <c r="M1643" t="s">
        <v>796</v>
      </c>
      <c r="N1643" t="s">
        <v>54</v>
      </c>
      <c r="O1643" t="s">
        <v>73</v>
      </c>
      <c r="P1643" t="s">
        <v>74</v>
      </c>
      <c r="Q1643" t="s">
        <v>797</v>
      </c>
    </row>
    <row r="1644" spans="11:17">
      <c r="K1644" t="s">
        <v>51</v>
      </c>
      <c r="L1644" t="s">
        <v>800</v>
      </c>
      <c r="M1644" t="s">
        <v>801</v>
      </c>
      <c r="N1644" t="s">
        <v>54</v>
      </c>
      <c r="O1644" t="s">
        <v>14</v>
      </c>
      <c r="Q1644" t="s">
        <v>802</v>
      </c>
    </row>
    <row r="1645" spans="11:17">
      <c r="K1645" t="s">
        <v>51</v>
      </c>
      <c r="L1645" t="s">
        <v>800</v>
      </c>
      <c r="M1645" t="s">
        <v>801</v>
      </c>
      <c r="N1645" t="s">
        <v>54</v>
      </c>
      <c r="O1645" t="s">
        <v>56</v>
      </c>
      <c r="Q1645" t="s">
        <v>802</v>
      </c>
    </row>
    <row r="1646" spans="11:17">
      <c r="K1646" t="s">
        <v>51</v>
      </c>
      <c r="L1646" t="s">
        <v>800</v>
      </c>
      <c r="M1646" t="s">
        <v>801</v>
      </c>
      <c r="N1646" t="s">
        <v>54</v>
      </c>
      <c r="O1646" t="s">
        <v>57</v>
      </c>
      <c r="P1646" t="s">
        <v>168</v>
      </c>
      <c r="Q1646" t="s">
        <v>802</v>
      </c>
    </row>
    <row r="1647" spans="11:17">
      <c r="K1647" t="s">
        <v>51</v>
      </c>
      <c r="L1647" t="s">
        <v>800</v>
      </c>
      <c r="M1647" t="s">
        <v>801</v>
      </c>
      <c r="N1647" t="s">
        <v>54</v>
      </c>
      <c r="O1647" t="s">
        <v>59</v>
      </c>
      <c r="P1647">
        <v>5203</v>
      </c>
      <c r="Q1647" t="s">
        <v>802</v>
      </c>
    </row>
    <row r="1648" spans="11:17">
      <c r="K1648" t="s">
        <v>51</v>
      </c>
      <c r="L1648" t="s">
        <v>800</v>
      </c>
      <c r="M1648" t="s">
        <v>801</v>
      </c>
      <c r="N1648" t="s">
        <v>54</v>
      </c>
      <c r="O1648" t="s">
        <v>60</v>
      </c>
      <c r="P1648" t="s">
        <v>781</v>
      </c>
      <c r="Q1648" t="s">
        <v>802</v>
      </c>
    </row>
    <row r="1649" spans="11:17">
      <c r="K1649" t="s">
        <v>51</v>
      </c>
      <c r="L1649" t="s">
        <v>800</v>
      </c>
      <c r="M1649" t="s">
        <v>801</v>
      </c>
      <c r="N1649" t="s">
        <v>54</v>
      </c>
      <c r="O1649" t="s">
        <v>62</v>
      </c>
      <c r="P1649" t="s">
        <v>782</v>
      </c>
      <c r="Q1649" t="s">
        <v>802</v>
      </c>
    </row>
    <row r="1650" spans="11:17">
      <c r="K1650" t="s">
        <v>51</v>
      </c>
      <c r="L1650" t="s">
        <v>800</v>
      </c>
      <c r="M1650" t="s">
        <v>801</v>
      </c>
      <c r="N1650" t="s">
        <v>54</v>
      </c>
      <c r="O1650" t="s">
        <v>64</v>
      </c>
      <c r="P1650" t="s">
        <v>803</v>
      </c>
      <c r="Q1650" t="s">
        <v>802</v>
      </c>
    </row>
    <row r="1651" spans="11:17">
      <c r="K1651" t="s">
        <v>51</v>
      </c>
      <c r="L1651" t="s">
        <v>800</v>
      </c>
      <c r="M1651" t="s">
        <v>801</v>
      </c>
      <c r="N1651" t="s">
        <v>54</v>
      </c>
      <c r="O1651" t="s">
        <v>66</v>
      </c>
      <c r="P1651" t="s">
        <v>804</v>
      </c>
      <c r="Q1651" t="s">
        <v>802</v>
      </c>
    </row>
    <row r="1652" spans="11:17">
      <c r="K1652" t="s">
        <v>51</v>
      </c>
      <c r="L1652" t="s">
        <v>800</v>
      </c>
      <c r="M1652" t="s">
        <v>801</v>
      </c>
      <c r="N1652" t="s">
        <v>54</v>
      </c>
      <c r="O1652" t="s">
        <v>68</v>
      </c>
      <c r="P1652" t="e">
        <f>-ต้องการเจลล้างมือ
-ต้องการอาหารจำพวก นม ข้าวสาร น้ำมันพืช ไข่</f>
        <v>#NAME?</v>
      </c>
      <c r="Q1652" t="s">
        <v>802</v>
      </c>
    </row>
    <row r="1653" spans="11:17">
      <c r="K1653" t="s">
        <v>51</v>
      </c>
      <c r="L1653" t="s">
        <v>800</v>
      </c>
      <c r="M1653" t="s">
        <v>801</v>
      </c>
      <c r="N1653" t="s">
        <v>54</v>
      </c>
      <c r="O1653" t="s">
        <v>70</v>
      </c>
      <c r="P1653" t="s">
        <v>71</v>
      </c>
      <c r="Q1653" t="s">
        <v>802</v>
      </c>
    </row>
    <row r="1654" spans="11:17">
      <c r="K1654" t="s">
        <v>51</v>
      </c>
      <c r="L1654" t="s">
        <v>800</v>
      </c>
      <c r="M1654" t="s">
        <v>801</v>
      </c>
      <c r="N1654" t="s">
        <v>54</v>
      </c>
      <c r="O1654" t="s">
        <v>72</v>
      </c>
      <c r="P1654">
        <v>57</v>
      </c>
      <c r="Q1654" t="s">
        <v>802</v>
      </c>
    </row>
    <row r="1655" spans="11:17">
      <c r="K1655" t="s">
        <v>51</v>
      </c>
      <c r="L1655" t="s">
        <v>800</v>
      </c>
      <c r="M1655" t="s">
        <v>801</v>
      </c>
      <c r="N1655" t="s">
        <v>54</v>
      </c>
      <c r="O1655" t="s">
        <v>73</v>
      </c>
      <c r="P1655" t="s">
        <v>74</v>
      </c>
      <c r="Q1655" t="s">
        <v>802</v>
      </c>
    </row>
    <row r="1656" spans="11:17">
      <c r="K1656" t="s">
        <v>51</v>
      </c>
      <c r="L1656" t="s">
        <v>805</v>
      </c>
      <c r="M1656" t="s">
        <v>806</v>
      </c>
      <c r="N1656" t="s">
        <v>54</v>
      </c>
      <c r="O1656" t="s">
        <v>14</v>
      </c>
      <c r="Q1656" t="s">
        <v>807</v>
      </c>
    </row>
    <row r="1657" spans="11:17">
      <c r="K1657" t="s">
        <v>51</v>
      </c>
      <c r="L1657" t="s">
        <v>805</v>
      </c>
      <c r="M1657" t="s">
        <v>806</v>
      </c>
      <c r="N1657" t="s">
        <v>54</v>
      </c>
      <c r="O1657" t="s">
        <v>56</v>
      </c>
      <c r="Q1657" t="s">
        <v>807</v>
      </c>
    </row>
    <row r="1658" spans="11:17">
      <c r="K1658" t="s">
        <v>51</v>
      </c>
      <c r="L1658" t="s">
        <v>805</v>
      </c>
      <c r="M1658" t="s">
        <v>806</v>
      </c>
      <c r="N1658" t="s">
        <v>54</v>
      </c>
      <c r="O1658" t="s">
        <v>57</v>
      </c>
      <c r="P1658" t="s">
        <v>168</v>
      </c>
      <c r="Q1658" t="s">
        <v>807</v>
      </c>
    </row>
    <row r="1659" spans="11:17">
      <c r="K1659" t="s">
        <v>51</v>
      </c>
      <c r="L1659" t="s">
        <v>805</v>
      </c>
      <c r="M1659" t="s">
        <v>806</v>
      </c>
      <c r="N1659" t="s">
        <v>54</v>
      </c>
      <c r="O1659" t="s">
        <v>59</v>
      </c>
      <c r="P1659">
        <v>5783</v>
      </c>
      <c r="Q1659" t="s">
        <v>807</v>
      </c>
    </row>
    <row r="1660" spans="11:17">
      <c r="K1660" t="s">
        <v>51</v>
      </c>
      <c r="L1660" t="s">
        <v>805</v>
      </c>
      <c r="M1660" t="s">
        <v>806</v>
      </c>
      <c r="N1660" t="s">
        <v>54</v>
      </c>
      <c r="O1660" t="s">
        <v>60</v>
      </c>
      <c r="P1660" t="s">
        <v>781</v>
      </c>
      <c r="Q1660" t="s">
        <v>807</v>
      </c>
    </row>
    <row r="1661" spans="11:17">
      <c r="K1661" t="s">
        <v>51</v>
      </c>
      <c r="L1661" t="s">
        <v>805</v>
      </c>
      <c r="M1661" t="s">
        <v>806</v>
      </c>
      <c r="N1661" t="s">
        <v>54</v>
      </c>
      <c r="O1661" t="s">
        <v>62</v>
      </c>
      <c r="P1661" t="s">
        <v>782</v>
      </c>
      <c r="Q1661" t="s">
        <v>807</v>
      </c>
    </row>
    <row r="1662" spans="11:17">
      <c r="K1662" t="s">
        <v>51</v>
      </c>
      <c r="L1662" t="s">
        <v>805</v>
      </c>
      <c r="M1662" t="s">
        <v>806</v>
      </c>
      <c r="N1662" t="s">
        <v>54</v>
      </c>
      <c r="O1662" t="s">
        <v>64</v>
      </c>
      <c r="P1662" t="s">
        <v>808</v>
      </c>
      <c r="Q1662" t="s">
        <v>807</v>
      </c>
    </row>
    <row r="1663" spans="11:17">
      <c r="K1663" t="s">
        <v>51</v>
      </c>
      <c r="L1663" t="s">
        <v>805</v>
      </c>
      <c r="M1663" t="s">
        <v>806</v>
      </c>
      <c r="N1663" t="s">
        <v>54</v>
      </c>
      <c r="O1663" t="s">
        <v>66</v>
      </c>
      <c r="P1663" t="s">
        <v>809</v>
      </c>
      <c r="Q1663" t="s">
        <v>807</v>
      </c>
    </row>
    <row r="1664" spans="11:17">
      <c r="K1664" t="s">
        <v>51</v>
      </c>
      <c r="L1664" t="s">
        <v>805</v>
      </c>
      <c r="M1664" t="s">
        <v>806</v>
      </c>
      <c r="N1664" t="s">
        <v>54</v>
      </c>
      <c r="O1664" t="s">
        <v>68</v>
      </c>
      <c r="P1664" t="e">
        <f>-ต้องการเจลล้างมือ หน้ากากอนามัย และน้ำยาฆ่าเชื้อ
-ต้องการอาหารแห้ง</f>
        <v>#NAME?</v>
      </c>
      <c r="Q1664" t="s">
        <v>807</v>
      </c>
    </row>
    <row r="1665" spans="11:17">
      <c r="K1665" t="s">
        <v>51</v>
      </c>
      <c r="L1665" t="s">
        <v>805</v>
      </c>
      <c r="M1665" t="s">
        <v>806</v>
      </c>
      <c r="N1665" t="s">
        <v>54</v>
      </c>
      <c r="O1665" t="s">
        <v>70</v>
      </c>
      <c r="P1665" t="s">
        <v>71</v>
      </c>
      <c r="Q1665" t="s">
        <v>807</v>
      </c>
    </row>
    <row r="1666" spans="11:17">
      <c r="K1666" t="s">
        <v>51</v>
      </c>
      <c r="L1666" t="s">
        <v>805</v>
      </c>
      <c r="M1666" t="s">
        <v>806</v>
      </c>
      <c r="N1666" t="s">
        <v>54</v>
      </c>
      <c r="O1666" t="s">
        <v>72</v>
      </c>
      <c r="P1666">
        <v>58</v>
      </c>
      <c r="Q1666" t="s">
        <v>807</v>
      </c>
    </row>
    <row r="1667" spans="11:17">
      <c r="K1667" t="s">
        <v>51</v>
      </c>
      <c r="L1667" t="s">
        <v>805</v>
      </c>
      <c r="M1667" t="s">
        <v>806</v>
      </c>
      <c r="N1667" t="s">
        <v>54</v>
      </c>
      <c r="O1667" t="s">
        <v>73</v>
      </c>
      <c r="P1667" t="s">
        <v>74</v>
      </c>
      <c r="Q1667" t="s">
        <v>807</v>
      </c>
    </row>
    <row r="1668" spans="11:17">
      <c r="K1668" t="s">
        <v>51</v>
      </c>
      <c r="L1668" t="s">
        <v>810</v>
      </c>
      <c r="M1668" t="s">
        <v>811</v>
      </c>
      <c r="N1668" t="s">
        <v>54</v>
      </c>
      <c r="O1668" t="s">
        <v>14</v>
      </c>
      <c r="Q1668" t="s">
        <v>812</v>
      </c>
    </row>
    <row r="1669" spans="11:17">
      <c r="K1669" t="s">
        <v>51</v>
      </c>
      <c r="L1669" t="s">
        <v>810</v>
      </c>
      <c r="M1669" t="s">
        <v>811</v>
      </c>
      <c r="N1669" t="s">
        <v>54</v>
      </c>
      <c r="O1669" t="s">
        <v>56</v>
      </c>
      <c r="Q1669" t="s">
        <v>812</v>
      </c>
    </row>
    <row r="1670" spans="11:17">
      <c r="K1670" t="s">
        <v>51</v>
      </c>
      <c r="L1670" t="s">
        <v>810</v>
      </c>
      <c r="M1670" t="s">
        <v>811</v>
      </c>
      <c r="N1670" t="s">
        <v>54</v>
      </c>
      <c r="O1670" t="s">
        <v>57</v>
      </c>
      <c r="P1670" t="s">
        <v>168</v>
      </c>
      <c r="Q1670" t="s">
        <v>812</v>
      </c>
    </row>
    <row r="1671" spans="11:17">
      <c r="K1671" t="s">
        <v>51</v>
      </c>
      <c r="L1671" t="s">
        <v>810</v>
      </c>
      <c r="M1671" t="s">
        <v>811</v>
      </c>
      <c r="N1671" t="s">
        <v>54</v>
      </c>
      <c r="O1671" t="s">
        <v>59</v>
      </c>
      <c r="P1671">
        <v>5200</v>
      </c>
      <c r="Q1671" t="s">
        <v>812</v>
      </c>
    </row>
    <row r="1672" spans="11:17">
      <c r="K1672" t="s">
        <v>51</v>
      </c>
      <c r="L1672" t="s">
        <v>810</v>
      </c>
      <c r="M1672" t="s">
        <v>811</v>
      </c>
      <c r="N1672" t="s">
        <v>54</v>
      </c>
      <c r="O1672" t="s">
        <v>60</v>
      </c>
      <c r="P1672" t="s">
        <v>781</v>
      </c>
      <c r="Q1672" t="s">
        <v>812</v>
      </c>
    </row>
    <row r="1673" spans="11:17">
      <c r="K1673" t="s">
        <v>51</v>
      </c>
      <c r="L1673" t="s">
        <v>810</v>
      </c>
      <c r="M1673" t="s">
        <v>811</v>
      </c>
      <c r="N1673" t="s">
        <v>54</v>
      </c>
      <c r="O1673" t="s">
        <v>62</v>
      </c>
      <c r="P1673" t="s">
        <v>782</v>
      </c>
      <c r="Q1673" t="s">
        <v>812</v>
      </c>
    </row>
    <row r="1674" spans="11:17">
      <c r="K1674" t="s">
        <v>51</v>
      </c>
      <c r="L1674" t="s">
        <v>810</v>
      </c>
      <c r="M1674" t="s">
        <v>811</v>
      </c>
      <c r="N1674" t="s">
        <v>54</v>
      </c>
      <c r="O1674" t="s">
        <v>64</v>
      </c>
      <c r="P1674" t="s">
        <v>813</v>
      </c>
      <c r="Q1674" t="s">
        <v>812</v>
      </c>
    </row>
    <row r="1675" spans="11:17">
      <c r="K1675" t="s">
        <v>51</v>
      </c>
      <c r="L1675" t="s">
        <v>810</v>
      </c>
      <c r="M1675" t="s">
        <v>811</v>
      </c>
      <c r="N1675" t="s">
        <v>54</v>
      </c>
      <c r="O1675" t="s">
        <v>66</v>
      </c>
      <c r="P1675" t="s">
        <v>814</v>
      </c>
      <c r="Q1675" t="s">
        <v>812</v>
      </c>
    </row>
    <row r="1676" spans="11:17">
      <c r="K1676" t="s">
        <v>51</v>
      </c>
      <c r="L1676" t="s">
        <v>810</v>
      </c>
      <c r="M1676" t="s">
        <v>811</v>
      </c>
      <c r="N1676" t="s">
        <v>54</v>
      </c>
      <c r="O1676" t="s">
        <v>68</v>
      </c>
      <c r="P1676" t="e">
        <f>-ต้องการเจลล้างมือ หน้ากากอนามัย และน้ำยาฆ่าเชื้อ
-ต้องการอาหารแห้ง
-ต้องการเครื่องตรวจวัดอุณหภูมิ</f>
        <v>#NAME?</v>
      </c>
      <c r="Q1676" t="s">
        <v>812</v>
      </c>
    </row>
    <row r="1677" spans="11:17">
      <c r="K1677" t="s">
        <v>51</v>
      </c>
      <c r="L1677" t="s">
        <v>810</v>
      </c>
      <c r="M1677" t="s">
        <v>811</v>
      </c>
      <c r="N1677" t="s">
        <v>54</v>
      </c>
      <c r="O1677" t="s">
        <v>70</v>
      </c>
      <c r="P1677" t="s">
        <v>71</v>
      </c>
      <c r="Q1677" t="s">
        <v>812</v>
      </c>
    </row>
    <row r="1678" spans="11:17">
      <c r="K1678" t="s">
        <v>51</v>
      </c>
      <c r="L1678" t="s">
        <v>810</v>
      </c>
      <c r="M1678" t="s">
        <v>811</v>
      </c>
      <c r="N1678" t="s">
        <v>54</v>
      </c>
      <c r="O1678" t="s">
        <v>72</v>
      </c>
      <c r="P1678">
        <v>78</v>
      </c>
      <c r="Q1678" t="s">
        <v>812</v>
      </c>
    </row>
    <row r="1679" spans="11:17">
      <c r="K1679" t="s">
        <v>51</v>
      </c>
      <c r="L1679" t="s">
        <v>810</v>
      </c>
      <c r="M1679" t="s">
        <v>811</v>
      </c>
      <c r="N1679" t="s">
        <v>54</v>
      </c>
      <c r="O1679" t="s">
        <v>73</v>
      </c>
      <c r="P1679" t="s">
        <v>74</v>
      </c>
      <c r="Q1679" t="s">
        <v>812</v>
      </c>
    </row>
    <row r="1680" spans="11:17">
      <c r="K1680" t="s">
        <v>51</v>
      </c>
      <c r="L1680" t="s">
        <v>815</v>
      </c>
      <c r="M1680" t="s">
        <v>816</v>
      </c>
      <c r="N1680" t="s">
        <v>54</v>
      </c>
      <c r="O1680" t="s">
        <v>14</v>
      </c>
      <c r="Q1680" t="s">
        <v>817</v>
      </c>
    </row>
    <row r="1681" spans="11:17">
      <c r="K1681" t="s">
        <v>51</v>
      </c>
      <c r="L1681" t="s">
        <v>815</v>
      </c>
      <c r="M1681" t="s">
        <v>816</v>
      </c>
      <c r="N1681" t="s">
        <v>54</v>
      </c>
      <c r="O1681" t="s">
        <v>56</v>
      </c>
      <c r="Q1681" t="s">
        <v>817</v>
      </c>
    </row>
    <row r="1682" spans="11:17">
      <c r="K1682" t="s">
        <v>51</v>
      </c>
      <c r="L1682" t="s">
        <v>815</v>
      </c>
      <c r="M1682" t="s">
        <v>816</v>
      </c>
      <c r="N1682" t="s">
        <v>54</v>
      </c>
      <c r="O1682" t="s">
        <v>57</v>
      </c>
      <c r="P1682" t="s">
        <v>168</v>
      </c>
      <c r="Q1682" t="s">
        <v>817</v>
      </c>
    </row>
    <row r="1683" spans="11:17">
      <c r="K1683" t="s">
        <v>51</v>
      </c>
      <c r="L1683" t="s">
        <v>815</v>
      </c>
      <c r="M1683" t="s">
        <v>816</v>
      </c>
      <c r="N1683" t="s">
        <v>54</v>
      </c>
      <c r="O1683" t="s">
        <v>59</v>
      </c>
      <c r="P1683">
        <v>5420</v>
      </c>
      <c r="Q1683" t="s">
        <v>817</v>
      </c>
    </row>
    <row r="1684" spans="11:17">
      <c r="K1684" t="s">
        <v>51</v>
      </c>
      <c r="L1684" t="s">
        <v>815</v>
      </c>
      <c r="M1684" t="s">
        <v>816</v>
      </c>
      <c r="N1684" t="s">
        <v>54</v>
      </c>
      <c r="O1684" t="s">
        <v>60</v>
      </c>
      <c r="P1684" t="s">
        <v>781</v>
      </c>
      <c r="Q1684" t="s">
        <v>817</v>
      </c>
    </row>
    <row r="1685" spans="11:17">
      <c r="K1685" t="s">
        <v>51</v>
      </c>
      <c r="L1685" t="s">
        <v>815</v>
      </c>
      <c r="M1685" t="s">
        <v>816</v>
      </c>
      <c r="N1685" t="s">
        <v>54</v>
      </c>
      <c r="O1685" t="s">
        <v>62</v>
      </c>
      <c r="P1685" t="s">
        <v>782</v>
      </c>
      <c r="Q1685" t="s">
        <v>817</v>
      </c>
    </row>
    <row r="1686" spans="11:17">
      <c r="K1686" t="s">
        <v>51</v>
      </c>
      <c r="L1686" t="s">
        <v>815</v>
      </c>
      <c r="M1686" t="s">
        <v>816</v>
      </c>
      <c r="N1686" t="s">
        <v>54</v>
      </c>
      <c r="O1686" t="s">
        <v>64</v>
      </c>
      <c r="P1686" t="s">
        <v>818</v>
      </c>
      <c r="Q1686" t="s">
        <v>817</v>
      </c>
    </row>
    <row r="1687" spans="11:17">
      <c r="K1687" t="s">
        <v>51</v>
      </c>
      <c r="L1687" t="s">
        <v>815</v>
      </c>
      <c r="M1687" t="s">
        <v>816</v>
      </c>
      <c r="N1687" t="s">
        <v>54</v>
      </c>
      <c r="O1687" t="s">
        <v>66</v>
      </c>
      <c r="P1687" t="s">
        <v>819</v>
      </c>
      <c r="Q1687" t="s">
        <v>817</v>
      </c>
    </row>
    <row r="1688" spans="11:17">
      <c r="K1688" t="s">
        <v>51</v>
      </c>
      <c r="L1688" t="s">
        <v>815</v>
      </c>
      <c r="M1688" t="s">
        <v>816</v>
      </c>
      <c r="N1688" t="s">
        <v>54</v>
      </c>
      <c r="O1688" t="s">
        <v>68</v>
      </c>
      <c r="P1688" t="e">
        <f>-ต้องการเจลล้างมือ
-ต้องการอาหารแห้ง น้ำดื่ม ไข่ ข้าวสาร</f>
        <v>#NAME?</v>
      </c>
      <c r="Q1688" t="s">
        <v>817</v>
      </c>
    </row>
    <row r="1689" spans="11:17">
      <c r="K1689" t="s">
        <v>51</v>
      </c>
      <c r="L1689" t="s">
        <v>815</v>
      </c>
      <c r="M1689" t="s">
        <v>816</v>
      </c>
      <c r="N1689" t="s">
        <v>54</v>
      </c>
      <c r="O1689" t="s">
        <v>70</v>
      </c>
      <c r="P1689" t="s">
        <v>71</v>
      </c>
      <c r="Q1689" t="s">
        <v>817</v>
      </c>
    </row>
    <row r="1690" spans="11:17">
      <c r="K1690" t="s">
        <v>51</v>
      </c>
      <c r="L1690" t="s">
        <v>815</v>
      </c>
      <c r="M1690" t="s">
        <v>816</v>
      </c>
      <c r="N1690" t="s">
        <v>54</v>
      </c>
      <c r="O1690" t="s">
        <v>72</v>
      </c>
      <c r="P1690">
        <v>47</v>
      </c>
      <c r="Q1690" t="s">
        <v>817</v>
      </c>
    </row>
    <row r="1691" spans="11:17">
      <c r="K1691" t="s">
        <v>51</v>
      </c>
      <c r="L1691" t="s">
        <v>815</v>
      </c>
      <c r="M1691" t="s">
        <v>816</v>
      </c>
      <c r="N1691" t="s">
        <v>54</v>
      </c>
      <c r="O1691" t="s">
        <v>73</v>
      </c>
      <c r="P1691" t="s">
        <v>74</v>
      </c>
      <c r="Q1691" t="s">
        <v>817</v>
      </c>
    </row>
    <row r="1692" spans="11:17">
      <c r="K1692" t="s">
        <v>51</v>
      </c>
      <c r="L1692" t="s">
        <v>820</v>
      </c>
      <c r="M1692" t="s">
        <v>821</v>
      </c>
      <c r="N1692" t="s">
        <v>77</v>
      </c>
      <c r="O1692" t="s">
        <v>14</v>
      </c>
      <c r="Q1692" t="s">
        <v>822</v>
      </c>
    </row>
    <row r="1693" spans="11:17">
      <c r="K1693" t="s">
        <v>51</v>
      </c>
      <c r="L1693" t="s">
        <v>820</v>
      </c>
      <c r="M1693" t="s">
        <v>821</v>
      </c>
      <c r="N1693" t="s">
        <v>77</v>
      </c>
      <c r="O1693" t="s">
        <v>56</v>
      </c>
      <c r="Q1693" t="s">
        <v>822</v>
      </c>
    </row>
    <row r="1694" spans="11:17">
      <c r="K1694" t="s">
        <v>51</v>
      </c>
      <c r="L1694" t="s">
        <v>820</v>
      </c>
      <c r="M1694" t="s">
        <v>821</v>
      </c>
      <c r="N1694" t="s">
        <v>77</v>
      </c>
      <c r="O1694" t="s">
        <v>57</v>
      </c>
      <c r="P1694" t="s">
        <v>168</v>
      </c>
      <c r="Q1694" t="s">
        <v>822</v>
      </c>
    </row>
    <row r="1695" spans="11:17">
      <c r="K1695" t="s">
        <v>51</v>
      </c>
      <c r="L1695" t="s">
        <v>820</v>
      </c>
      <c r="M1695" t="s">
        <v>821</v>
      </c>
      <c r="N1695" t="s">
        <v>77</v>
      </c>
      <c r="O1695" t="s">
        <v>59</v>
      </c>
      <c r="P1695">
        <v>3814</v>
      </c>
      <c r="Q1695" t="s">
        <v>822</v>
      </c>
    </row>
    <row r="1696" spans="11:17">
      <c r="K1696" t="s">
        <v>51</v>
      </c>
      <c r="L1696" t="s">
        <v>820</v>
      </c>
      <c r="M1696" t="s">
        <v>821</v>
      </c>
      <c r="N1696" t="s">
        <v>77</v>
      </c>
      <c r="O1696" t="s">
        <v>60</v>
      </c>
      <c r="P1696" t="s">
        <v>781</v>
      </c>
      <c r="Q1696" t="s">
        <v>822</v>
      </c>
    </row>
    <row r="1697" spans="11:17">
      <c r="K1697" t="s">
        <v>51</v>
      </c>
      <c r="L1697" t="s">
        <v>820</v>
      </c>
      <c r="M1697" t="s">
        <v>821</v>
      </c>
      <c r="N1697" t="s">
        <v>77</v>
      </c>
      <c r="O1697" t="s">
        <v>62</v>
      </c>
      <c r="P1697" t="s">
        <v>782</v>
      </c>
      <c r="Q1697" t="s">
        <v>822</v>
      </c>
    </row>
    <row r="1698" spans="11:17">
      <c r="K1698" t="s">
        <v>51</v>
      </c>
      <c r="L1698" t="s">
        <v>820</v>
      </c>
      <c r="M1698" t="s">
        <v>821</v>
      </c>
      <c r="N1698" t="s">
        <v>77</v>
      </c>
      <c r="O1698" t="s">
        <v>64</v>
      </c>
      <c r="P1698" t="s">
        <v>823</v>
      </c>
      <c r="Q1698" t="s">
        <v>822</v>
      </c>
    </row>
    <row r="1699" spans="11:17">
      <c r="K1699" t="s">
        <v>51</v>
      </c>
      <c r="L1699" t="s">
        <v>820</v>
      </c>
      <c r="M1699" t="s">
        <v>821</v>
      </c>
      <c r="N1699" t="s">
        <v>77</v>
      </c>
      <c r="O1699" t="s">
        <v>66</v>
      </c>
      <c r="P1699" t="s">
        <v>824</v>
      </c>
      <c r="Q1699" t="s">
        <v>822</v>
      </c>
    </row>
    <row r="1700" spans="11:17">
      <c r="K1700" t="s">
        <v>51</v>
      </c>
      <c r="L1700" t="s">
        <v>820</v>
      </c>
      <c r="M1700" t="s">
        <v>821</v>
      </c>
      <c r="N1700" t="s">
        <v>77</v>
      </c>
      <c r="O1700" t="s">
        <v>68</v>
      </c>
      <c r="P1700" t="e">
        <f>-ต้องการเจลล้างมือ
-ต้องการอาหารแห้ง
-ต้องการยารักษาโรค</f>
        <v>#NAME?</v>
      </c>
      <c r="Q1700" t="s">
        <v>822</v>
      </c>
    </row>
    <row r="1701" spans="11:17">
      <c r="K1701" t="s">
        <v>51</v>
      </c>
      <c r="L1701" t="s">
        <v>820</v>
      </c>
      <c r="M1701" t="s">
        <v>821</v>
      </c>
      <c r="N1701" t="s">
        <v>77</v>
      </c>
      <c r="O1701" t="s">
        <v>70</v>
      </c>
      <c r="P1701" t="s">
        <v>71</v>
      </c>
      <c r="Q1701" t="s">
        <v>822</v>
      </c>
    </row>
    <row r="1702" spans="11:17">
      <c r="K1702" t="s">
        <v>51</v>
      </c>
      <c r="L1702" t="s">
        <v>820</v>
      </c>
      <c r="M1702" t="s">
        <v>821</v>
      </c>
      <c r="N1702" t="s">
        <v>77</v>
      </c>
      <c r="O1702" t="s">
        <v>72</v>
      </c>
      <c r="P1702">
        <v>173</v>
      </c>
      <c r="Q1702" t="s">
        <v>822</v>
      </c>
    </row>
    <row r="1703" spans="11:17">
      <c r="K1703" t="s">
        <v>51</v>
      </c>
      <c r="L1703" t="s">
        <v>820</v>
      </c>
      <c r="M1703" t="s">
        <v>821</v>
      </c>
      <c r="N1703" t="s">
        <v>77</v>
      </c>
      <c r="O1703" t="s">
        <v>73</v>
      </c>
      <c r="P1703" t="s">
        <v>82</v>
      </c>
      <c r="Q1703" t="s">
        <v>822</v>
      </c>
    </row>
    <row r="1704" spans="11:17">
      <c r="K1704" t="s">
        <v>51</v>
      </c>
      <c r="L1704" t="s">
        <v>825</v>
      </c>
      <c r="M1704" t="s">
        <v>826</v>
      </c>
      <c r="N1704" t="s">
        <v>77</v>
      </c>
      <c r="O1704" t="s">
        <v>14</v>
      </c>
      <c r="Q1704" t="s">
        <v>827</v>
      </c>
    </row>
    <row r="1705" spans="11:17">
      <c r="K1705" t="s">
        <v>51</v>
      </c>
      <c r="L1705" t="s">
        <v>825</v>
      </c>
      <c r="M1705" t="s">
        <v>826</v>
      </c>
      <c r="N1705" t="s">
        <v>77</v>
      </c>
      <c r="O1705" t="s">
        <v>56</v>
      </c>
      <c r="Q1705" t="s">
        <v>827</v>
      </c>
    </row>
    <row r="1706" spans="11:17">
      <c r="K1706" t="s">
        <v>51</v>
      </c>
      <c r="L1706" t="s">
        <v>825</v>
      </c>
      <c r="M1706" t="s">
        <v>826</v>
      </c>
      <c r="N1706" t="s">
        <v>77</v>
      </c>
      <c r="O1706" t="s">
        <v>57</v>
      </c>
      <c r="P1706" t="s">
        <v>168</v>
      </c>
      <c r="Q1706" t="s">
        <v>827</v>
      </c>
    </row>
    <row r="1707" spans="11:17">
      <c r="K1707" t="s">
        <v>51</v>
      </c>
      <c r="L1707" t="s">
        <v>825</v>
      </c>
      <c r="M1707" t="s">
        <v>826</v>
      </c>
      <c r="N1707" t="s">
        <v>77</v>
      </c>
      <c r="O1707" t="s">
        <v>59</v>
      </c>
      <c r="P1707">
        <v>3018</v>
      </c>
      <c r="Q1707" t="s">
        <v>827</v>
      </c>
    </row>
    <row r="1708" spans="11:17">
      <c r="K1708" t="s">
        <v>51</v>
      </c>
      <c r="L1708" t="s">
        <v>825</v>
      </c>
      <c r="M1708" t="s">
        <v>826</v>
      </c>
      <c r="N1708" t="s">
        <v>77</v>
      </c>
      <c r="O1708" t="s">
        <v>60</v>
      </c>
      <c r="P1708" t="s">
        <v>781</v>
      </c>
      <c r="Q1708" t="s">
        <v>827</v>
      </c>
    </row>
    <row r="1709" spans="11:17">
      <c r="K1709" t="s">
        <v>51</v>
      </c>
      <c r="L1709" t="s">
        <v>825</v>
      </c>
      <c r="M1709" t="s">
        <v>826</v>
      </c>
      <c r="N1709" t="s">
        <v>77</v>
      </c>
      <c r="O1709" t="s">
        <v>62</v>
      </c>
      <c r="P1709" t="s">
        <v>782</v>
      </c>
      <c r="Q1709" t="s">
        <v>827</v>
      </c>
    </row>
    <row r="1710" spans="11:17">
      <c r="K1710" t="s">
        <v>51</v>
      </c>
      <c r="L1710" t="s">
        <v>825</v>
      </c>
      <c r="M1710" t="s">
        <v>826</v>
      </c>
      <c r="N1710" t="s">
        <v>77</v>
      </c>
      <c r="O1710" t="s">
        <v>64</v>
      </c>
      <c r="P1710" t="s">
        <v>828</v>
      </c>
      <c r="Q1710" t="s">
        <v>827</v>
      </c>
    </row>
    <row r="1711" spans="11:17">
      <c r="K1711" t="s">
        <v>51</v>
      </c>
      <c r="L1711" t="s">
        <v>825</v>
      </c>
      <c r="M1711" t="s">
        <v>826</v>
      </c>
      <c r="N1711" t="s">
        <v>77</v>
      </c>
      <c r="O1711" t="s">
        <v>66</v>
      </c>
      <c r="P1711" t="s">
        <v>829</v>
      </c>
      <c r="Q1711" t="s">
        <v>827</v>
      </c>
    </row>
    <row r="1712" spans="11:17">
      <c r="K1712" t="s">
        <v>51</v>
      </c>
      <c r="L1712" t="s">
        <v>825</v>
      </c>
      <c r="M1712" t="s">
        <v>826</v>
      </c>
      <c r="N1712" t="s">
        <v>77</v>
      </c>
      <c r="O1712" t="s">
        <v>68</v>
      </c>
      <c r="P1712" t="e">
        <f>-ต้องการเจลล้างมือและน้ำยาฆ่าเชื้อ
-ต้องการอาหารแห้ง</f>
        <v>#NAME?</v>
      </c>
      <c r="Q1712" t="s">
        <v>827</v>
      </c>
    </row>
    <row r="1713" spans="11:17">
      <c r="K1713" t="s">
        <v>51</v>
      </c>
      <c r="L1713" t="s">
        <v>825</v>
      </c>
      <c r="M1713" t="s">
        <v>826</v>
      </c>
      <c r="N1713" t="s">
        <v>77</v>
      </c>
      <c r="O1713" t="s">
        <v>70</v>
      </c>
      <c r="P1713" t="s">
        <v>71</v>
      </c>
      <c r="Q1713" t="s">
        <v>827</v>
      </c>
    </row>
    <row r="1714" spans="11:17">
      <c r="K1714" t="s">
        <v>51</v>
      </c>
      <c r="L1714" t="s">
        <v>825</v>
      </c>
      <c r="M1714" t="s">
        <v>826</v>
      </c>
      <c r="N1714" t="s">
        <v>77</v>
      </c>
      <c r="O1714" t="s">
        <v>72</v>
      </c>
      <c r="P1714">
        <v>27</v>
      </c>
      <c r="Q1714" t="s">
        <v>827</v>
      </c>
    </row>
    <row r="1715" spans="11:17">
      <c r="K1715" t="s">
        <v>51</v>
      </c>
      <c r="L1715" t="s">
        <v>825</v>
      </c>
      <c r="M1715" t="s">
        <v>826</v>
      </c>
      <c r="N1715" t="s">
        <v>77</v>
      </c>
      <c r="O1715" t="s">
        <v>73</v>
      </c>
      <c r="P1715" t="s">
        <v>82</v>
      </c>
      <c r="Q1715" t="s">
        <v>827</v>
      </c>
    </row>
    <row r="1716" spans="11:17">
      <c r="K1716" t="s">
        <v>51</v>
      </c>
      <c r="L1716" t="s">
        <v>830</v>
      </c>
      <c r="M1716" t="s">
        <v>831</v>
      </c>
      <c r="N1716" t="s">
        <v>77</v>
      </c>
      <c r="O1716" t="s">
        <v>14</v>
      </c>
      <c r="Q1716" t="s">
        <v>832</v>
      </c>
    </row>
    <row r="1717" spans="11:17">
      <c r="K1717" t="s">
        <v>51</v>
      </c>
      <c r="L1717" t="s">
        <v>830</v>
      </c>
      <c r="M1717" t="s">
        <v>831</v>
      </c>
      <c r="N1717" t="s">
        <v>77</v>
      </c>
      <c r="O1717" t="s">
        <v>56</v>
      </c>
      <c r="Q1717" t="s">
        <v>832</v>
      </c>
    </row>
    <row r="1718" spans="11:17">
      <c r="K1718" t="s">
        <v>51</v>
      </c>
      <c r="L1718" t="s">
        <v>830</v>
      </c>
      <c r="M1718" t="s">
        <v>831</v>
      </c>
      <c r="N1718" t="s">
        <v>77</v>
      </c>
      <c r="O1718" t="s">
        <v>57</v>
      </c>
      <c r="P1718" t="s">
        <v>168</v>
      </c>
      <c r="Q1718" t="s">
        <v>832</v>
      </c>
    </row>
    <row r="1719" spans="11:17">
      <c r="K1719" t="s">
        <v>51</v>
      </c>
      <c r="L1719" t="s">
        <v>830</v>
      </c>
      <c r="M1719" t="s">
        <v>831</v>
      </c>
      <c r="N1719" t="s">
        <v>77</v>
      </c>
      <c r="O1719" t="s">
        <v>59</v>
      </c>
      <c r="P1719">
        <v>3676</v>
      </c>
      <c r="Q1719" t="s">
        <v>832</v>
      </c>
    </row>
    <row r="1720" spans="11:17">
      <c r="K1720" t="s">
        <v>51</v>
      </c>
      <c r="L1720" t="s">
        <v>830</v>
      </c>
      <c r="M1720" t="s">
        <v>831</v>
      </c>
      <c r="N1720" t="s">
        <v>77</v>
      </c>
      <c r="O1720" t="s">
        <v>60</v>
      </c>
      <c r="P1720" t="s">
        <v>781</v>
      </c>
      <c r="Q1720" t="s">
        <v>832</v>
      </c>
    </row>
    <row r="1721" spans="11:17">
      <c r="K1721" t="s">
        <v>51</v>
      </c>
      <c r="L1721" t="s">
        <v>830</v>
      </c>
      <c r="M1721" t="s">
        <v>831</v>
      </c>
      <c r="N1721" t="s">
        <v>77</v>
      </c>
      <c r="O1721" t="s">
        <v>62</v>
      </c>
      <c r="P1721" t="s">
        <v>782</v>
      </c>
      <c r="Q1721" t="s">
        <v>832</v>
      </c>
    </row>
    <row r="1722" spans="11:17">
      <c r="K1722" t="s">
        <v>51</v>
      </c>
      <c r="L1722" t="s">
        <v>830</v>
      </c>
      <c r="M1722" t="s">
        <v>831</v>
      </c>
      <c r="N1722" t="s">
        <v>77</v>
      </c>
      <c r="O1722" t="s">
        <v>64</v>
      </c>
      <c r="P1722" t="s">
        <v>833</v>
      </c>
      <c r="Q1722" t="s">
        <v>832</v>
      </c>
    </row>
    <row r="1723" spans="11:17">
      <c r="K1723" t="s">
        <v>51</v>
      </c>
      <c r="L1723" t="s">
        <v>830</v>
      </c>
      <c r="M1723" t="s">
        <v>831</v>
      </c>
      <c r="N1723" t="s">
        <v>77</v>
      </c>
      <c r="O1723" t="s">
        <v>66</v>
      </c>
      <c r="P1723" t="s">
        <v>834</v>
      </c>
      <c r="Q1723" t="s">
        <v>832</v>
      </c>
    </row>
    <row r="1724" spans="11:17">
      <c r="K1724" t="s">
        <v>51</v>
      </c>
      <c r="L1724" t="s">
        <v>830</v>
      </c>
      <c r="M1724" t="s">
        <v>831</v>
      </c>
      <c r="N1724" t="s">
        <v>77</v>
      </c>
      <c r="O1724" t="s">
        <v>68</v>
      </c>
      <c r="P1724" t="e">
        <f>-ต้องการเจลล้างมือและน้ำยาพ่นฆ่าเชื้อ
-ต้องการอาหารแห้ง</f>
        <v>#NAME?</v>
      </c>
      <c r="Q1724" t="s">
        <v>832</v>
      </c>
    </row>
    <row r="1725" spans="11:17">
      <c r="K1725" t="s">
        <v>51</v>
      </c>
      <c r="L1725" t="s">
        <v>830</v>
      </c>
      <c r="M1725" t="s">
        <v>831</v>
      </c>
      <c r="N1725" t="s">
        <v>77</v>
      </c>
      <c r="O1725" t="s">
        <v>70</v>
      </c>
      <c r="P1725" t="s">
        <v>71</v>
      </c>
      <c r="Q1725" t="s">
        <v>832</v>
      </c>
    </row>
    <row r="1726" spans="11:17">
      <c r="K1726" t="s">
        <v>51</v>
      </c>
      <c r="L1726" t="s">
        <v>830</v>
      </c>
      <c r="M1726" t="s">
        <v>831</v>
      </c>
      <c r="N1726" t="s">
        <v>77</v>
      </c>
      <c r="O1726" t="s">
        <v>72</v>
      </c>
      <c r="P1726">
        <v>33</v>
      </c>
      <c r="Q1726" t="s">
        <v>832</v>
      </c>
    </row>
    <row r="1727" spans="11:17">
      <c r="K1727" t="s">
        <v>51</v>
      </c>
      <c r="L1727" t="s">
        <v>830</v>
      </c>
      <c r="M1727" t="s">
        <v>831</v>
      </c>
      <c r="N1727" t="s">
        <v>77</v>
      </c>
      <c r="O1727" t="s">
        <v>73</v>
      </c>
      <c r="P1727" t="s">
        <v>82</v>
      </c>
      <c r="Q1727" t="s">
        <v>832</v>
      </c>
    </row>
    <row r="1728" spans="11:17">
      <c r="K1728" t="s">
        <v>51</v>
      </c>
      <c r="L1728" t="s">
        <v>835</v>
      </c>
      <c r="M1728" t="s">
        <v>836</v>
      </c>
      <c r="N1728" t="s">
        <v>54</v>
      </c>
      <c r="O1728" t="s">
        <v>14</v>
      </c>
      <c r="Q1728" t="s">
        <v>837</v>
      </c>
    </row>
    <row r="1729" spans="11:17">
      <c r="K1729" t="s">
        <v>51</v>
      </c>
      <c r="L1729" t="s">
        <v>835</v>
      </c>
      <c r="M1729" t="s">
        <v>836</v>
      </c>
      <c r="N1729" t="s">
        <v>54</v>
      </c>
      <c r="O1729" t="s">
        <v>56</v>
      </c>
      <c r="Q1729" t="s">
        <v>837</v>
      </c>
    </row>
    <row r="1730" spans="11:17">
      <c r="K1730" t="s">
        <v>51</v>
      </c>
      <c r="L1730" t="s">
        <v>835</v>
      </c>
      <c r="M1730" t="s">
        <v>836</v>
      </c>
      <c r="N1730" t="s">
        <v>54</v>
      </c>
      <c r="O1730" t="s">
        <v>57</v>
      </c>
      <c r="P1730" t="s">
        <v>168</v>
      </c>
      <c r="Q1730" t="s">
        <v>837</v>
      </c>
    </row>
    <row r="1731" spans="11:17">
      <c r="K1731" t="s">
        <v>51</v>
      </c>
      <c r="L1731" t="s">
        <v>835</v>
      </c>
      <c r="M1731" t="s">
        <v>836</v>
      </c>
      <c r="N1731" t="s">
        <v>54</v>
      </c>
      <c r="O1731" t="s">
        <v>59</v>
      </c>
      <c r="P1731">
        <v>4819</v>
      </c>
      <c r="Q1731" t="s">
        <v>837</v>
      </c>
    </row>
    <row r="1732" spans="11:17">
      <c r="K1732" t="s">
        <v>51</v>
      </c>
      <c r="L1732" t="s">
        <v>835</v>
      </c>
      <c r="M1732" t="s">
        <v>836</v>
      </c>
      <c r="N1732" t="s">
        <v>54</v>
      </c>
      <c r="O1732" t="s">
        <v>60</v>
      </c>
      <c r="P1732" t="s">
        <v>781</v>
      </c>
      <c r="Q1732" t="s">
        <v>837</v>
      </c>
    </row>
    <row r="1733" spans="11:17">
      <c r="K1733" t="s">
        <v>51</v>
      </c>
      <c r="L1733" t="s">
        <v>835</v>
      </c>
      <c r="M1733" t="s">
        <v>836</v>
      </c>
      <c r="N1733" t="s">
        <v>54</v>
      </c>
      <c r="O1733" t="s">
        <v>62</v>
      </c>
      <c r="P1733" t="s">
        <v>782</v>
      </c>
      <c r="Q1733" t="s">
        <v>837</v>
      </c>
    </row>
    <row r="1734" spans="11:17">
      <c r="K1734" t="s">
        <v>51</v>
      </c>
      <c r="L1734" t="s">
        <v>835</v>
      </c>
      <c r="M1734" t="s">
        <v>836</v>
      </c>
      <c r="N1734" t="s">
        <v>54</v>
      </c>
      <c r="O1734" t="s">
        <v>64</v>
      </c>
      <c r="P1734" t="s">
        <v>838</v>
      </c>
      <c r="Q1734" t="s">
        <v>837</v>
      </c>
    </row>
    <row r="1735" spans="11:17">
      <c r="K1735" t="s">
        <v>51</v>
      </c>
      <c r="L1735" t="s">
        <v>835</v>
      </c>
      <c r="M1735" t="s">
        <v>836</v>
      </c>
      <c r="N1735" t="s">
        <v>54</v>
      </c>
      <c r="O1735" t="s">
        <v>66</v>
      </c>
      <c r="P1735" t="s">
        <v>839</v>
      </c>
      <c r="Q1735" t="s">
        <v>837</v>
      </c>
    </row>
    <row r="1736" spans="11:17">
      <c r="K1736" t="s">
        <v>51</v>
      </c>
      <c r="L1736" t="s">
        <v>835</v>
      </c>
      <c r="M1736" t="s">
        <v>836</v>
      </c>
      <c r="N1736" t="s">
        <v>54</v>
      </c>
      <c r="O1736" t="s">
        <v>68</v>
      </c>
      <c r="P1736" t="e">
        <f>-ต้องการเจลล้างมือ
-ต้องการอาหารแห้ง</f>
        <v>#NAME?</v>
      </c>
      <c r="Q1736" t="s">
        <v>837</v>
      </c>
    </row>
    <row r="1737" spans="11:17">
      <c r="K1737" t="s">
        <v>51</v>
      </c>
      <c r="L1737" t="s">
        <v>835</v>
      </c>
      <c r="M1737" t="s">
        <v>836</v>
      </c>
      <c r="N1737" t="s">
        <v>54</v>
      </c>
      <c r="O1737" t="s">
        <v>70</v>
      </c>
      <c r="P1737" t="s">
        <v>71</v>
      </c>
      <c r="Q1737" t="s">
        <v>837</v>
      </c>
    </row>
    <row r="1738" spans="11:17">
      <c r="K1738" t="s">
        <v>51</v>
      </c>
      <c r="L1738" t="s">
        <v>835</v>
      </c>
      <c r="M1738" t="s">
        <v>836</v>
      </c>
      <c r="N1738" t="s">
        <v>54</v>
      </c>
      <c r="O1738" t="s">
        <v>72</v>
      </c>
      <c r="P1738">
        <v>48</v>
      </c>
      <c r="Q1738" t="s">
        <v>837</v>
      </c>
    </row>
    <row r="1739" spans="11:17">
      <c r="K1739" t="s">
        <v>51</v>
      </c>
      <c r="L1739" t="s">
        <v>835</v>
      </c>
      <c r="M1739" t="s">
        <v>836</v>
      </c>
      <c r="N1739" t="s">
        <v>54</v>
      </c>
      <c r="O1739" t="s">
        <v>73</v>
      </c>
      <c r="P1739" t="s">
        <v>74</v>
      </c>
      <c r="Q1739" t="s">
        <v>837</v>
      </c>
    </row>
    <row r="1740" spans="11:17">
      <c r="K1740" t="s">
        <v>51</v>
      </c>
      <c r="L1740" t="s">
        <v>840</v>
      </c>
      <c r="M1740" t="s">
        <v>841</v>
      </c>
      <c r="N1740" t="s">
        <v>77</v>
      </c>
      <c r="O1740" t="s">
        <v>14</v>
      </c>
      <c r="Q1740" t="s">
        <v>842</v>
      </c>
    </row>
    <row r="1741" spans="11:17">
      <c r="K1741" t="s">
        <v>51</v>
      </c>
      <c r="L1741" t="s">
        <v>840</v>
      </c>
      <c r="M1741" t="s">
        <v>841</v>
      </c>
      <c r="N1741" t="s">
        <v>77</v>
      </c>
      <c r="O1741" t="s">
        <v>56</v>
      </c>
      <c r="Q1741" t="s">
        <v>842</v>
      </c>
    </row>
    <row r="1742" spans="11:17">
      <c r="K1742" t="s">
        <v>51</v>
      </c>
      <c r="L1742" t="s">
        <v>840</v>
      </c>
      <c r="M1742" t="s">
        <v>841</v>
      </c>
      <c r="N1742" t="s">
        <v>77</v>
      </c>
      <c r="O1742" t="s">
        <v>57</v>
      </c>
      <c r="P1742" t="s">
        <v>168</v>
      </c>
      <c r="Q1742" t="s">
        <v>842</v>
      </c>
    </row>
    <row r="1743" spans="11:17">
      <c r="K1743" t="s">
        <v>51</v>
      </c>
      <c r="L1743" t="s">
        <v>840</v>
      </c>
      <c r="M1743" t="s">
        <v>841</v>
      </c>
      <c r="N1743" t="s">
        <v>77</v>
      </c>
      <c r="O1743" t="s">
        <v>59</v>
      </c>
      <c r="P1743">
        <v>2299</v>
      </c>
      <c r="Q1743" t="s">
        <v>842</v>
      </c>
    </row>
    <row r="1744" spans="11:17">
      <c r="K1744" t="s">
        <v>51</v>
      </c>
      <c r="L1744" t="s">
        <v>840</v>
      </c>
      <c r="M1744" t="s">
        <v>841</v>
      </c>
      <c r="N1744" t="s">
        <v>77</v>
      </c>
      <c r="O1744" t="s">
        <v>60</v>
      </c>
      <c r="P1744" t="s">
        <v>843</v>
      </c>
      <c r="Q1744" t="s">
        <v>842</v>
      </c>
    </row>
    <row r="1745" spans="11:17">
      <c r="K1745" t="s">
        <v>51</v>
      </c>
      <c r="L1745" t="s">
        <v>840</v>
      </c>
      <c r="M1745" t="s">
        <v>841</v>
      </c>
      <c r="N1745" t="s">
        <v>77</v>
      </c>
      <c r="O1745" t="s">
        <v>62</v>
      </c>
      <c r="P1745" t="s">
        <v>844</v>
      </c>
      <c r="Q1745" t="s">
        <v>842</v>
      </c>
    </row>
    <row r="1746" spans="11:17">
      <c r="K1746" t="s">
        <v>51</v>
      </c>
      <c r="L1746" t="s">
        <v>840</v>
      </c>
      <c r="M1746" t="s">
        <v>841</v>
      </c>
      <c r="N1746" t="s">
        <v>77</v>
      </c>
      <c r="O1746" t="s">
        <v>64</v>
      </c>
      <c r="P1746" t="s">
        <v>845</v>
      </c>
      <c r="Q1746" t="s">
        <v>842</v>
      </c>
    </row>
    <row r="1747" spans="11:17">
      <c r="K1747" t="s">
        <v>51</v>
      </c>
      <c r="L1747" t="s">
        <v>840</v>
      </c>
      <c r="M1747" t="s">
        <v>841</v>
      </c>
      <c r="N1747" t="s">
        <v>77</v>
      </c>
      <c r="O1747" t="s">
        <v>66</v>
      </c>
      <c r="P1747" t="s">
        <v>846</v>
      </c>
      <c r="Q1747" t="s">
        <v>842</v>
      </c>
    </row>
    <row r="1748" spans="11:17">
      <c r="K1748" t="s">
        <v>51</v>
      </c>
      <c r="L1748" t="s">
        <v>840</v>
      </c>
      <c r="M1748" t="s">
        <v>841</v>
      </c>
      <c r="N1748" t="s">
        <v>77</v>
      </c>
      <c r="O1748" t="s">
        <v>68</v>
      </c>
      <c r="P1748" t="e">
        <f>-ต้องการเจลล้างมือ หน้ากากอนามัย และน้ำยาฆ่าเชื้อ
-ต้องการอาหารแห้ง ข้าวสาร</f>
        <v>#NAME?</v>
      </c>
      <c r="Q1748" t="s">
        <v>842</v>
      </c>
    </row>
    <row r="1749" spans="11:17">
      <c r="K1749" t="s">
        <v>51</v>
      </c>
      <c r="L1749" t="s">
        <v>840</v>
      </c>
      <c r="M1749" t="s">
        <v>841</v>
      </c>
      <c r="N1749" t="s">
        <v>77</v>
      </c>
      <c r="O1749" t="s">
        <v>70</v>
      </c>
      <c r="P1749" t="s">
        <v>71</v>
      </c>
      <c r="Q1749" t="s">
        <v>842</v>
      </c>
    </row>
    <row r="1750" spans="11:17">
      <c r="K1750" t="s">
        <v>51</v>
      </c>
      <c r="L1750" t="s">
        <v>840</v>
      </c>
      <c r="M1750" t="s">
        <v>841</v>
      </c>
      <c r="N1750" t="s">
        <v>77</v>
      </c>
      <c r="O1750" t="s">
        <v>72</v>
      </c>
      <c r="P1750">
        <v>350</v>
      </c>
      <c r="Q1750" t="s">
        <v>842</v>
      </c>
    </row>
    <row r="1751" spans="11:17">
      <c r="K1751" t="s">
        <v>51</v>
      </c>
      <c r="L1751" t="s">
        <v>840</v>
      </c>
      <c r="M1751" t="s">
        <v>841</v>
      </c>
      <c r="N1751" t="s">
        <v>77</v>
      </c>
      <c r="O1751" t="s">
        <v>73</v>
      </c>
      <c r="P1751" t="s">
        <v>82</v>
      </c>
      <c r="Q1751" t="s">
        <v>842</v>
      </c>
    </row>
    <row r="1752" spans="11:17">
      <c r="K1752" t="s">
        <v>51</v>
      </c>
      <c r="L1752" t="s">
        <v>847</v>
      </c>
      <c r="M1752" t="s">
        <v>848</v>
      </c>
      <c r="N1752" t="s">
        <v>77</v>
      </c>
      <c r="O1752" t="s">
        <v>14</v>
      </c>
      <c r="Q1752" t="s">
        <v>849</v>
      </c>
    </row>
    <row r="1753" spans="11:17">
      <c r="K1753" t="s">
        <v>51</v>
      </c>
      <c r="L1753" t="s">
        <v>847</v>
      </c>
      <c r="M1753" t="s">
        <v>848</v>
      </c>
      <c r="N1753" t="s">
        <v>77</v>
      </c>
      <c r="O1753" t="s">
        <v>56</v>
      </c>
      <c r="Q1753" t="s">
        <v>849</v>
      </c>
    </row>
    <row r="1754" spans="11:17">
      <c r="K1754" t="s">
        <v>51</v>
      </c>
      <c r="L1754" t="s">
        <v>847</v>
      </c>
      <c r="M1754" t="s">
        <v>848</v>
      </c>
      <c r="N1754" t="s">
        <v>77</v>
      </c>
      <c r="O1754" t="s">
        <v>57</v>
      </c>
      <c r="P1754" t="s">
        <v>168</v>
      </c>
      <c r="Q1754" t="s">
        <v>849</v>
      </c>
    </row>
    <row r="1755" spans="11:17">
      <c r="K1755" t="s">
        <v>51</v>
      </c>
      <c r="L1755" t="s">
        <v>847</v>
      </c>
      <c r="M1755" t="s">
        <v>848</v>
      </c>
      <c r="N1755" t="s">
        <v>77</v>
      </c>
      <c r="O1755" t="s">
        <v>59</v>
      </c>
      <c r="P1755">
        <v>3334</v>
      </c>
      <c r="Q1755" t="s">
        <v>849</v>
      </c>
    </row>
    <row r="1756" spans="11:17">
      <c r="K1756" t="s">
        <v>51</v>
      </c>
      <c r="L1756" t="s">
        <v>847</v>
      </c>
      <c r="M1756" t="s">
        <v>848</v>
      </c>
      <c r="N1756" t="s">
        <v>77</v>
      </c>
      <c r="O1756" t="s">
        <v>60</v>
      </c>
      <c r="P1756" t="s">
        <v>843</v>
      </c>
      <c r="Q1756" t="s">
        <v>849</v>
      </c>
    </row>
    <row r="1757" spans="11:17">
      <c r="K1757" t="s">
        <v>51</v>
      </c>
      <c r="L1757" t="s">
        <v>847</v>
      </c>
      <c r="M1757" t="s">
        <v>848</v>
      </c>
      <c r="N1757" t="s">
        <v>77</v>
      </c>
      <c r="O1757" t="s">
        <v>62</v>
      </c>
      <c r="P1757" t="s">
        <v>850</v>
      </c>
      <c r="Q1757" t="s">
        <v>849</v>
      </c>
    </row>
    <row r="1758" spans="11:17">
      <c r="K1758" t="s">
        <v>51</v>
      </c>
      <c r="L1758" t="s">
        <v>847</v>
      </c>
      <c r="M1758" t="s">
        <v>848</v>
      </c>
      <c r="N1758" t="s">
        <v>77</v>
      </c>
      <c r="O1758" t="s">
        <v>64</v>
      </c>
      <c r="P1758" t="s">
        <v>851</v>
      </c>
      <c r="Q1758" t="s">
        <v>849</v>
      </c>
    </row>
    <row r="1759" spans="11:17">
      <c r="K1759" t="s">
        <v>51</v>
      </c>
      <c r="L1759" t="s">
        <v>847</v>
      </c>
      <c r="M1759" t="s">
        <v>848</v>
      </c>
      <c r="N1759" t="s">
        <v>77</v>
      </c>
      <c r="O1759" t="s">
        <v>66</v>
      </c>
      <c r="P1759" t="s">
        <v>852</v>
      </c>
      <c r="Q1759" t="s">
        <v>849</v>
      </c>
    </row>
    <row r="1760" spans="11:17">
      <c r="K1760" t="s">
        <v>51</v>
      </c>
      <c r="L1760" t="s">
        <v>847</v>
      </c>
      <c r="M1760" t="s">
        <v>848</v>
      </c>
      <c r="N1760" t="s">
        <v>77</v>
      </c>
      <c r="O1760" t="s">
        <v>68</v>
      </c>
      <c r="P1760" t="e">
        <f>-ต้องการเจลล้างมือและน้ำยาฆ่าเชื้อ
-ต้องการอาหารแห้ง ข้าวสาร</f>
        <v>#NAME?</v>
      </c>
      <c r="Q1760" t="s">
        <v>849</v>
      </c>
    </row>
    <row r="1761" spans="11:17">
      <c r="K1761" t="s">
        <v>51</v>
      </c>
      <c r="L1761" t="s">
        <v>847</v>
      </c>
      <c r="M1761" t="s">
        <v>848</v>
      </c>
      <c r="N1761" t="s">
        <v>77</v>
      </c>
      <c r="O1761" t="s">
        <v>70</v>
      </c>
      <c r="P1761" t="s">
        <v>131</v>
      </c>
      <c r="Q1761" t="s">
        <v>849</v>
      </c>
    </row>
    <row r="1762" spans="11:17">
      <c r="K1762" t="s">
        <v>51</v>
      </c>
      <c r="L1762" t="s">
        <v>847</v>
      </c>
      <c r="M1762" t="s">
        <v>848</v>
      </c>
      <c r="N1762" t="s">
        <v>77</v>
      </c>
      <c r="O1762" t="s">
        <v>72</v>
      </c>
      <c r="P1762">
        <v>128</v>
      </c>
      <c r="Q1762" t="s">
        <v>849</v>
      </c>
    </row>
    <row r="1763" spans="11:17">
      <c r="K1763" t="s">
        <v>51</v>
      </c>
      <c r="L1763" t="s">
        <v>847</v>
      </c>
      <c r="M1763" t="s">
        <v>848</v>
      </c>
      <c r="N1763" t="s">
        <v>77</v>
      </c>
      <c r="O1763" t="s">
        <v>73</v>
      </c>
      <c r="P1763" t="s">
        <v>82</v>
      </c>
      <c r="Q1763" t="s">
        <v>849</v>
      </c>
    </row>
    <row r="1764" spans="11:17">
      <c r="K1764" t="s">
        <v>51</v>
      </c>
      <c r="L1764" t="s">
        <v>853</v>
      </c>
      <c r="M1764" t="s">
        <v>854</v>
      </c>
      <c r="N1764" t="s">
        <v>54</v>
      </c>
      <c r="O1764" t="s">
        <v>14</v>
      </c>
      <c r="Q1764" t="s">
        <v>855</v>
      </c>
    </row>
    <row r="1765" spans="11:17">
      <c r="K1765" t="s">
        <v>51</v>
      </c>
      <c r="L1765" t="s">
        <v>853</v>
      </c>
      <c r="M1765" t="s">
        <v>854</v>
      </c>
      <c r="N1765" t="s">
        <v>54</v>
      </c>
      <c r="O1765" t="s">
        <v>56</v>
      </c>
      <c r="Q1765" t="s">
        <v>855</v>
      </c>
    </row>
    <row r="1766" spans="11:17">
      <c r="K1766" t="s">
        <v>51</v>
      </c>
      <c r="L1766" t="s">
        <v>853</v>
      </c>
      <c r="M1766" t="s">
        <v>854</v>
      </c>
      <c r="N1766" t="s">
        <v>54</v>
      </c>
      <c r="O1766" t="s">
        <v>57</v>
      </c>
      <c r="P1766" t="s">
        <v>168</v>
      </c>
      <c r="Q1766" t="s">
        <v>855</v>
      </c>
    </row>
    <row r="1767" spans="11:17">
      <c r="K1767" t="s">
        <v>51</v>
      </c>
      <c r="L1767" t="s">
        <v>853</v>
      </c>
      <c r="M1767" t="s">
        <v>854</v>
      </c>
      <c r="N1767" t="s">
        <v>54</v>
      </c>
      <c r="O1767" t="s">
        <v>59</v>
      </c>
      <c r="P1767">
        <v>4089</v>
      </c>
      <c r="Q1767" t="s">
        <v>855</v>
      </c>
    </row>
    <row r="1768" spans="11:17">
      <c r="K1768" t="s">
        <v>51</v>
      </c>
      <c r="L1768" t="s">
        <v>853</v>
      </c>
      <c r="M1768" t="s">
        <v>854</v>
      </c>
      <c r="N1768" t="s">
        <v>54</v>
      </c>
      <c r="O1768" t="s">
        <v>60</v>
      </c>
      <c r="P1768" t="s">
        <v>843</v>
      </c>
      <c r="Q1768" t="s">
        <v>855</v>
      </c>
    </row>
    <row r="1769" spans="11:17">
      <c r="K1769" t="s">
        <v>51</v>
      </c>
      <c r="L1769" t="s">
        <v>853</v>
      </c>
      <c r="M1769" t="s">
        <v>854</v>
      </c>
      <c r="N1769" t="s">
        <v>54</v>
      </c>
      <c r="O1769" t="s">
        <v>62</v>
      </c>
      <c r="P1769" t="s">
        <v>856</v>
      </c>
      <c r="Q1769" t="s">
        <v>855</v>
      </c>
    </row>
    <row r="1770" spans="11:17">
      <c r="K1770" t="s">
        <v>51</v>
      </c>
      <c r="L1770" t="s">
        <v>853</v>
      </c>
      <c r="M1770" t="s">
        <v>854</v>
      </c>
      <c r="N1770" t="s">
        <v>54</v>
      </c>
      <c r="O1770" t="s">
        <v>64</v>
      </c>
      <c r="P1770" t="s">
        <v>857</v>
      </c>
      <c r="Q1770" t="s">
        <v>855</v>
      </c>
    </row>
    <row r="1771" spans="11:17">
      <c r="K1771" t="s">
        <v>51</v>
      </c>
      <c r="L1771" t="s">
        <v>853</v>
      </c>
      <c r="M1771" t="s">
        <v>854</v>
      </c>
      <c r="N1771" t="s">
        <v>54</v>
      </c>
      <c r="O1771" t="s">
        <v>66</v>
      </c>
      <c r="P1771" t="s">
        <v>858</v>
      </c>
      <c r="Q1771" t="s">
        <v>855</v>
      </c>
    </row>
    <row r="1772" spans="11:17">
      <c r="K1772" t="s">
        <v>51</v>
      </c>
      <c r="L1772" t="s">
        <v>853</v>
      </c>
      <c r="M1772" t="s">
        <v>854</v>
      </c>
      <c r="N1772" t="s">
        <v>54</v>
      </c>
      <c r="O1772" t="s">
        <v>68</v>
      </c>
      <c r="P1772" t="e">
        <f>-ต้องการเจลล้างมือและน้ำยาฆ่าเชื้อ
-ต้องการอาหารแห้ง</f>
        <v>#NAME?</v>
      </c>
      <c r="Q1772" t="s">
        <v>855</v>
      </c>
    </row>
    <row r="1773" spans="11:17">
      <c r="K1773" t="s">
        <v>51</v>
      </c>
      <c r="L1773" t="s">
        <v>853</v>
      </c>
      <c r="M1773" t="s">
        <v>854</v>
      </c>
      <c r="N1773" t="s">
        <v>54</v>
      </c>
      <c r="O1773" t="s">
        <v>70</v>
      </c>
      <c r="P1773" t="s">
        <v>131</v>
      </c>
      <c r="Q1773" t="s">
        <v>855</v>
      </c>
    </row>
    <row r="1774" spans="11:17">
      <c r="K1774" t="s">
        <v>51</v>
      </c>
      <c r="L1774" t="s">
        <v>853</v>
      </c>
      <c r="M1774" t="s">
        <v>854</v>
      </c>
      <c r="N1774" t="s">
        <v>54</v>
      </c>
      <c r="O1774" t="s">
        <v>72</v>
      </c>
      <c r="P1774">
        <v>201</v>
      </c>
      <c r="Q1774" t="s">
        <v>855</v>
      </c>
    </row>
    <row r="1775" spans="11:17">
      <c r="K1775" t="s">
        <v>51</v>
      </c>
      <c r="L1775" t="s">
        <v>853</v>
      </c>
      <c r="M1775" t="s">
        <v>854</v>
      </c>
      <c r="N1775" t="s">
        <v>54</v>
      </c>
      <c r="O1775" t="s">
        <v>73</v>
      </c>
      <c r="P1775" t="s">
        <v>74</v>
      </c>
      <c r="Q1775" t="s">
        <v>855</v>
      </c>
    </row>
    <row r="1776" spans="11:17">
      <c r="K1776" t="s">
        <v>51</v>
      </c>
      <c r="L1776" t="s">
        <v>859</v>
      </c>
      <c r="M1776" t="s">
        <v>860</v>
      </c>
      <c r="N1776" t="s">
        <v>77</v>
      </c>
      <c r="O1776" t="s">
        <v>14</v>
      </c>
      <c r="Q1776" t="s">
        <v>861</v>
      </c>
    </row>
    <row r="1777" spans="11:17">
      <c r="K1777" t="s">
        <v>51</v>
      </c>
      <c r="L1777" t="s">
        <v>859</v>
      </c>
      <c r="M1777" t="s">
        <v>860</v>
      </c>
      <c r="N1777" t="s">
        <v>77</v>
      </c>
      <c r="O1777" t="s">
        <v>56</v>
      </c>
      <c r="Q1777" t="s">
        <v>861</v>
      </c>
    </row>
    <row r="1778" spans="11:17">
      <c r="K1778" t="s">
        <v>51</v>
      </c>
      <c r="L1778" t="s">
        <v>859</v>
      </c>
      <c r="M1778" t="s">
        <v>860</v>
      </c>
      <c r="N1778" t="s">
        <v>77</v>
      </c>
      <c r="O1778" t="s">
        <v>57</v>
      </c>
      <c r="P1778" t="s">
        <v>168</v>
      </c>
      <c r="Q1778" t="s">
        <v>861</v>
      </c>
    </row>
    <row r="1779" spans="11:17">
      <c r="K1779" t="s">
        <v>51</v>
      </c>
      <c r="L1779" t="s">
        <v>859</v>
      </c>
      <c r="M1779" t="s">
        <v>860</v>
      </c>
      <c r="N1779" t="s">
        <v>77</v>
      </c>
      <c r="O1779" t="s">
        <v>59</v>
      </c>
      <c r="P1779">
        <v>2615</v>
      </c>
      <c r="Q1779" t="s">
        <v>861</v>
      </c>
    </row>
    <row r="1780" spans="11:17">
      <c r="K1780" t="s">
        <v>51</v>
      </c>
      <c r="L1780" t="s">
        <v>859</v>
      </c>
      <c r="M1780" t="s">
        <v>860</v>
      </c>
      <c r="N1780" t="s">
        <v>77</v>
      </c>
      <c r="O1780" t="s">
        <v>60</v>
      </c>
      <c r="P1780" t="s">
        <v>843</v>
      </c>
      <c r="Q1780" t="s">
        <v>861</v>
      </c>
    </row>
    <row r="1781" spans="11:17">
      <c r="K1781" t="s">
        <v>51</v>
      </c>
      <c r="L1781" t="s">
        <v>859</v>
      </c>
      <c r="M1781" t="s">
        <v>860</v>
      </c>
      <c r="N1781" t="s">
        <v>77</v>
      </c>
      <c r="O1781" t="s">
        <v>62</v>
      </c>
      <c r="P1781" t="s">
        <v>862</v>
      </c>
      <c r="Q1781" t="s">
        <v>861</v>
      </c>
    </row>
    <row r="1782" spans="11:17">
      <c r="K1782" t="s">
        <v>51</v>
      </c>
      <c r="L1782" t="s">
        <v>859</v>
      </c>
      <c r="M1782" t="s">
        <v>860</v>
      </c>
      <c r="N1782" t="s">
        <v>77</v>
      </c>
      <c r="O1782" t="s">
        <v>64</v>
      </c>
      <c r="P1782" t="s">
        <v>863</v>
      </c>
      <c r="Q1782" t="s">
        <v>861</v>
      </c>
    </row>
    <row r="1783" spans="11:17">
      <c r="K1783" t="s">
        <v>51</v>
      </c>
      <c r="L1783" t="s">
        <v>859</v>
      </c>
      <c r="M1783" t="s">
        <v>860</v>
      </c>
      <c r="N1783" t="s">
        <v>77</v>
      </c>
      <c r="O1783" t="s">
        <v>66</v>
      </c>
      <c r="P1783" t="s">
        <v>864</v>
      </c>
      <c r="Q1783" t="s">
        <v>861</v>
      </c>
    </row>
    <row r="1784" spans="11:17">
      <c r="K1784" t="s">
        <v>51</v>
      </c>
      <c r="L1784" t="s">
        <v>859</v>
      </c>
      <c r="M1784" t="s">
        <v>860</v>
      </c>
      <c r="N1784" t="s">
        <v>77</v>
      </c>
      <c r="O1784" t="s">
        <v>68</v>
      </c>
      <c r="P1784" t="e">
        <f>-ต้องการเจลล้างมือ หน้ากากอนามัย และน้ำยาฆ่าเชื้อ
-ต้องการอาหารแห้ง ข้าวสาร</f>
        <v>#NAME?</v>
      </c>
      <c r="Q1784" t="s">
        <v>861</v>
      </c>
    </row>
    <row r="1785" spans="11:17">
      <c r="K1785" t="s">
        <v>51</v>
      </c>
      <c r="L1785" t="s">
        <v>859</v>
      </c>
      <c r="M1785" t="s">
        <v>860</v>
      </c>
      <c r="N1785" t="s">
        <v>77</v>
      </c>
      <c r="O1785" t="s">
        <v>70</v>
      </c>
      <c r="P1785" t="s">
        <v>71</v>
      </c>
      <c r="Q1785" t="s">
        <v>861</v>
      </c>
    </row>
    <row r="1786" spans="11:17">
      <c r="K1786" t="s">
        <v>51</v>
      </c>
      <c r="L1786" t="s">
        <v>859</v>
      </c>
      <c r="M1786" t="s">
        <v>860</v>
      </c>
      <c r="N1786" t="s">
        <v>77</v>
      </c>
      <c r="O1786" t="s">
        <v>72</v>
      </c>
      <c r="P1786">
        <v>137</v>
      </c>
      <c r="Q1786" t="s">
        <v>861</v>
      </c>
    </row>
    <row r="1787" spans="11:17">
      <c r="K1787" t="s">
        <v>51</v>
      </c>
      <c r="L1787" t="s">
        <v>859</v>
      </c>
      <c r="M1787" t="s">
        <v>860</v>
      </c>
      <c r="N1787" t="s">
        <v>77</v>
      </c>
      <c r="O1787" t="s">
        <v>73</v>
      </c>
      <c r="P1787" t="s">
        <v>82</v>
      </c>
      <c r="Q1787" t="s">
        <v>861</v>
      </c>
    </row>
    <row r="1788" spans="11:17">
      <c r="K1788" t="s">
        <v>51</v>
      </c>
      <c r="L1788" t="s">
        <v>865</v>
      </c>
      <c r="M1788" t="s">
        <v>866</v>
      </c>
      <c r="N1788" t="s">
        <v>77</v>
      </c>
      <c r="O1788" t="s">
        <v>14</v>
      </c>
      <c r="Q1788" t="s">
        <v>867</v>
      </c>
    </row>
    <row r="1789" spans="11:17">
      <c r="K1789" t="s">
        <v>51</v>
      </c>
      <c r="L1789" t="s">
        <v>865</v>
      </c>
      <c r="M1789" t="s">
        <v>866</v>
      </c>
      <c r="N1789" t="s">
        <v>77</v>
      </c>
      <c r="O1789" t="s">
        <v>56</v>
      </c>
      <c r="Q1789" t="s">
        <v>867</v>
      </c>
    </row>
    <row r="1790" spans="11:17">
      <c r="K1790" t="s">
        <v>51</v>
      </c>
      <c r="L1790" t="s">
        <v>865</v>
      </c>
      <c r="M1790" t="s">
        <v>866</v>
      </c>
      <c r="N1790" t="s">
        <v>77</v>
      </c>
      <c r="O1790" t="s">
        <v>57</v>
      </c>
      <c r="P1790" t="s">
        <v>168</v>
      </c>
      <c r="Q1790" t="s">
        <v>867</v>
      </c>
    </row>
    <row r="1791" spans="11:17">
      <c r="K1791" t="s">
        <v>51</v>
      </c>
      <c r="L1791" t="s">
        <v>865</v>
      </c>
      <c r="M1791" t="s">
        <v>866</v>
      </c>
      <c r="N1791" t="s">
        <v>77</v>
      </c>
      <c r="O1791" t="s">
        <v>59</v>
      </c>
      <c r="P1791">
        <v>3133</v>
      </c>
      <c r="Q1791" t="s">
        <v>867</v>
      </c>
    </row>
    <row r="1792" spans="11:17">
      <c r="K1792" t="s">
        <v>51</v>
      </c>
      <c r="L1792" t="s">
        <v>865</v>
      </c>
      <c r="M1792" t="s">
        <v>866</v>
      </c>
      <c r="N1792" t="s">
        <v>77</v>
      </c>
      <c r="O1792" t="s">
        <v>60</v>
      </c>
      <c r="P1792" t="s">
        <v>843</v>
      </c>
      <c r="Q1792" t="s">
        <v>867</v>
      </c>
    </row>
    <row r="1793" spans="11:17">
      <c r="K1793" t="s">
        <v>51</v>
      </c>
      <c r="L1793" t="s">
        <v>865</v>
      </c>
      <c r="M1793" t="s">
        <v>866</v>
      </c>
      <c r="N1793" t="s">
        <v>77</v>
      </c>
      <c r="O1793" t="s">
        <v>62</v>
      </c>
      <c r="P1793" t="s">
        <v>850</v>
      </c>
      <c r="Q1793" t="s">
        <v>867</v>
      </c>
    </row>
    <row r="1794" spans="11:17">
      <c r="K1794" t="s">
        <v>51</v>
      </c>
      <c r="L1794" t="s">
        <v>865</v>
      </c>
      <c r="M1794" t="s">
        <v>866</v>
      </c>
      <c r="N1794" t="s">
        <v>77</v>
      </c>
      <c r="O1794" t="s">
        <v>64</v>
      </c>
      <c r="P1794" t="s">
        <v>868</v>
      </c>
      <c r="Q1794" t="s">
        <v>867</v>
      </c>
    </row>
    <row r="1795" spans="11:17">
      <c r="K1795" t="s">
        <v>51</v>
      </c>
      <c r="L1795" t="s">
        <v>865</v>
      </c>
      <c r="M1795" t="s">
        <v>866</v>
      </c>
      <c r="N1795" t="s">
        <v>77</v>
      </c>
      <c r="O1795" t="s">
        <v>66</v>
      </c>
      <c r="P1795" t="s">
        <v>869</v>
      </c>
      <c r="Q1795" t="s">
        <v>867</v>
      </c>
    </row>
    <row r="1796" spans="11:17">
      <c r="K1796" t="s">
        <v>51</v>
      </c>
      <c r="L1796" t="s">
        <v>865</v>
      </c>
      <c r="M1796" t="s">
        <v>866</v>
      </c>
      <c r="N1796" t="s">
        <v>77</v>
      </c>
      <c r="O1796" t="s">
        <v>68</v>
      </c>
      <c r="P1796" t="e">
        <f>-ต้องการเจลล้างมือและน้ำยาฆ่าเชื้อ
-ต้องการอาหารแห้ง ข้าวสาร</f>
        <v>#NAME?</v>
      </c>
      <c r="Q1796" t="s">
        <v>867</v>
      </c>
    </row>
    <row r="1797" spans="11:17">
      <c r="K1797" t="s">
        <v>51</v>
      </c>
      <c r="L1797" t="s">
        <v>865</v>
      </c>
      <c r="M1797" t="s">
        <v>866</v>
      </c>
      <c r="N1797" t="s">
        <v>77</v>
      </c>
      <c r="O1797" t="s">
        <v>70</v>
      </c>
      <c r="P1797" t="s">
        <v>131</v>
      </c>
      <c r="Q1797" t="s">
        <v>867</v>
      </c>
    </row>
    <row r="1798" spans="11:17">
      <c r="K1798" t="s">
        <v>51</v>
      </c>
      <c r="L1798" t="s">
        <v>865</v>
      </c>
      <c r="M1798" t="s">
        <v>866</v>
      </c>
      <c r="N1798" t="s">
        <v>77</v>
      </c>
      <c r="O1798" t="s">
        <v>72</v>
      </c>
      <c r="P1798">
        <v>160</v>
      </c>
      <c r="Q1798" t="s">
        <v>867</v>
      </c>
    </row>
    <row r="1799" spans="11:17">
      <c r="K1799" t="s">
        <v>51</v>
      </c>
      <c r="L1799" t="s">
        <v>865</v>
      </c>
      <c r="M1799" t="s">
        <v>866</v>
      </c>
      <c r="N1799" t="s">
        <v>77</v>
      </c>
      <c r="O1799" t="s">
        <v>73</v>
      </c>
      <c r="P1799" t="s">
        <v>82</v>
      </c>
      <c r="Q1799" t="s">
        <v>867</v>
      </c>
    </row>
    <row r="1800" spans="11:17">
      <c r="K1800" t="s">
        <v>51</v>
      </c>
      <c r="L1800" t="s">
        <v>870</v>
      </c>
      <c r="M1800" t="s">
        <v>871</v>
      </c>
      <c r="N1800" t="s">
        <v>77</v>
      </c>
      <c r="O1800" t="s">
        <v>14</v>
      </c>
      <c r="Q1800" t="s">
        <v>872</v>
      </c>
    </row>
    <row r="1801" spans="11:17">
      <c r="K1801" t="s">
        <v>51</v>
      </c>
      <c r="L1801" t="s">
        <v>870</v>
      </c>
      <c r="M1801" t="s">
        <v>871</v>
      </c>
      <c r="N1801" t="s">
        <v>77</v>
      </c>
      <c r="O1801" t="s">
        <v>56</v>
      </c>
      <c r="Q1801" t="s">
        <v>872</v>
      </c>
    </row>
    <row r="1802" spans="11:17">
      <c r="K1802" t="s">
        <v>51</v>
      </c>
      <c r="L1802" t="s">
        <v>870</v>
      </c>
      <c r="M1802" t="s">
        <v>871</v>
      </c>
      <c r="N1802" t="s">
        <v>77</v>
      </c>
      <c r="O1802" t="s">
        <v>57</v>
      </c>
      <c r="P1802" t="s">
        <v>168</v>
      </c>
      <c r="Q1802" t="s">
        <v>872</v>
      </c>
    </row>
    <row r="1803" spans="11:17">
      <c r="K1803" t="s">
        <v>51</v>
      </c>
      <c r="L1803" t="s">
        <v>870</v>
      </c>
      <c r="M1803" t="s">
        <v>871</v>
      </c>
      <c r="N1803" t="s">
        <v>77</v>
      </c>
      <c r="O1803" t="s">
        <v>59</v>
      </c>
      <c r="P1803">
        <v>3765</v>
      </c>
      <c r="Q1803" t="s">
        <v>872</v>
      </c>
    </row>
    <row r="1804" spans="11:17">
      <c r="K1804" t="s">
        <v>51</v>
      </c>
      <c r="L1804" t="s">
        <v>870</v>
      </c>
      <c r="M1804" t="s">
        <v>871</v>
      </c>
      <c r="N1804" t="s">
        <v>77</v>
      </c>
      <c r="O1804" t="s">
        <v>60</v>
      </c>
      <c r="P1804" t="s">
        <v>843</v>
      </c>
      <c r="Q1804" t="s">
        <v>872</v>
      </c>
    </row>
    <row r="1805" spans="11:17">
      <c r="K1805" t="s">
        <v>51</v>
      </c>
      <c r="L1805" t="s">
        <v>870</v>
      </c>
      <c r="M1805" t="s">
        <v>871</v>
      </c>
      <c r="N1805" t="s">
        <v>77</v>
      </c>
      <c r="O1805" t="s">
        <v>62</v>
      </c>
      <c r="P1805" t="s">
        <v>850</v>
      </c>
      <c r="Q1805" t="s">
        <v>872</v>
      </c>
    </row>
    <row r="1806" spans="11:17">
      <c r="K1806" t="s">
        <v>51</v>
      </c>
      <c r="L1806" t="s">
        <v>870</v>
      </c>
      <c r="M1806" t="s">
        <v>871</v>
      </c>
      <c r="N1806" t="s">
        <v>77</v>
      </c>
      <c r="O1806" t="s">
        <v>64</v>
      </c>
      <c r="P1806" t="s">
        <v>873</v>
      </c>
      <c r="Q1806" t="s">
        <v>872</v>
      </c>
    </row>
    <row r="1807" spans="11:17">
      <c r="K1807" t="s">
        <v>51</v>
      </c>
      <c r="L1807" t="s">
        <v>870</v>
      </c>
      <c r="M1807" t="s">
        <v>871</v>
      </c>
      <c r="N1807" t="s">
        <v>77</v>
      </c>
      <c r="O1807" t="s">
        <v>66</v>
      </c>
      <c r="P1807" t="s">
        <v>874</v>
      </c>
      <c r="Q1807" t="s">
        <v>872</v>
      </c>
    </row>
    <row r="1808" spans="11:17">
      <c r="K1808" t="s">
        <v>51</v>
      </c>
      <c r="L1808" t="s">
        <v>870</v>
      </c>
      <c r="M1808" t="s">
        <v>871</v>
      </c>
      <c r="N1808" t="s">
        <v>77</v>
      </c>
      <c r="O1808" t="s">
        <v>68</v>
      </c>
      <c r="P1808" t="e">
        <f>-ต้องการเจลล้างมือและน้ำยาฆ่าเชื้อ
-ต้องการอาหารแห้ง</f>
        <v>#NAME?</v>
      </c>
      <c r="Q1808" t="s">
        <v>872</v>
      </c>
    </row>
    <row r="1809" spans="11:17">
      <c r="K1809" t="s">
        <v>51</v>
      </c>
      <c r="L1809" t="s">
        <v>870</v>
      </c>
      <c r="M1809" t="s">
        <v>871</v>
      </c>
      <c r="N1809" t="s">
        <v>77</v>
      </c>
      <c r="O1809" t="s">
        <v>70</v>
      </c>
      <c r="P1809" t="s">
        <v>131</v>
      </c>
      <c r="Q1809" t="s">
        <v>872</v>
      </c>
    </row>
    <row r="1810" spans="11:17">
      <c r="K1810" t="s">
        <v>51</v>
      </c>
      <c r="L1810" t="s">
        <v>870</v>
      </c>
      <c r="M1810" t="s">
        <v>871</v>
      </c>
      <c r="N1810" t="s">
        <v>77</v>
      </c>
      <c r="O1810" t="s">
        <v>72</v>
      </c>
      <c r="P1810">
        <v>115</v>
      </c>
      <c r="Q1810" t="s">
        <v>872</v>
      </c>
    </row>
    <row r="1811" spans="11:17">
      <c r="K1811" t="s">
        <v>51</v>
      </c>
      <c r="L1811" t="s">
        <v>870</v>
      </c>
      <c r="M1811" t="s">
        <v>871</v>
      </c>
      <c r="N1811" t="s">
        <v>77</v>
      </c>
      <c r="O1811" t="s">
        <v>73</v>
      </c>
      <c r="P1811" t="s">
        <v>82</v>
      </c>
      <c r="Q1811" t="s">
        <v>872</v>
      </c>
    </row>
    <row r="1812" spans="11:17">
      <c r="K1812" t="s">
        <v>51</v>
      </c>
      <c r="L1812" t="s">
        <v>875</v>
      </c>
      <c r="M1812" t="s">
        <v>876</v>
      </c>
      <c r="N1812" t="s">
        <v>77</v>
      </c>
      <c r="O1812" t="s">
        <v>14</v>
      </c>
      <c r="Q1812" t="s">
        <v>877</v>
      </c>
    </row>
    <row r="1813" spans="11:17">
      <c r="K1813" t="s">
        <v>51</v>
      </c>
      <c r="L1813" t="s">
        <v>875</v>
      </c>
      <c r="M1813" t="s">
        <v>876</v>
      </c>
      <c r="N1813" t="s">
        <v>77</v>
      </c>
      <c r="O1813" t="s">
        <v>56</v>
      </c>
      <c r="Q1813" t="s">
        <v>877</v>
      </c>
    </row>
    <row r="1814" spans="11:17">
      <c r="K1814" t="s">
        <v>51</v>
      </c>
      <c r="L1814" t="s">
        <v>875</v>
      </c>
      <c r="M1814" t="s">
        <v>876</v>
      </c>
      <c r="N1814" t="s">
        <v>77</v>
      </c>
      <c r="O1814" t="s">
        <v>57</v>
      </c>
      <c r="P1814" t="s">
        <v>168</v>
      </c>
      <c r="Q1814" t="s">
        <v>877</v>
      </c>
    </row>
    <row r="1815" spans="11:17">
      <c r="K1815" t="s">
        <v>51</v>
      </c>
      <c r="L1815" t="s">
        <v>875</v>
      </c>
      <c r="M1815" t="s">
        <v>876</v>
      </c>
      <c r="N1815" t="s">
        <v>77</v>
      </c>
      <c r="O1815" t="s">
        <v>59</v>
      </c>
      <c r="P1815">
        <v>3018</v>
      </c>
      <c r="Q1815" t="s">
        <v>877</v>
      </c>
    </row>
    <row r="1816" spans="11:17">
      <c r="K1816" t="s">
        <v>51</v>
      </c>
      <c r="L1816" t="s">
        <v>875</v>
      </c>
      <c r="M1816" t="s">
        <v>876</v>
      </c>
      <c r="N1816" t="s">
        <v>77</v>
      </c>
      <c r="O1816" t="s">
        <v>60</v>
      </c>
      <c r="P1816" t="s">
        <v>843</v>
      </c>
      <c r="Q1816" t="s">
        <v>877</v>
      </c>
    </row>
    <row r="1817" spans="11:17">
      <c r="K1817" t="s">
        <v>51</v>
      </c>
      <c r="L1817" t="s">
        <v>875</v>
      </c>
      <c r="M1817" t="s">
        <v>876</v>
      </c>
      <c r="N1817" t="s">
        <v>77</v>
      </c>
      <c r="O1817" t="s">
        <v>62</v>
      </c>
      <c r="P1817" t="s">
        <v>878</v>
      </c>
      <c r="Q1817" t="s">
        <v>877</v>
      </c>
    </row>
    <row r="1818" spans="11:17">
      <c r="K1818" t="s">
        <v>51</v>
      </c>
      <c r="L1818" t="s">
        <v>875</v>
      </c>
      <c r="M1818" t="s">
        <v>876</v>
      </c>
      <c r="N1818" t="s">
        <v>77</v>
      </c>
      <c r="O1818" t="s">
        <v>64</v>
      </c>
      <c r="P1818" t="s">
        <v>879</v>
      </c>
      <c r="Q1818" t="s">
        <v>877</v>
      </c>
    </row>
    <row r="1819" spans="11:17">
      <c r="K1819" t="s">
        <v>51</v>
      </c>
      <c r="L1819" t="s">
        <v>875</v>
      </c>
      <c r="M1819" t="s">
        <v>876</v>
      </c>
      <c r="N1819" t="s">
        <v>77</v>
      </c>
      <c r="O1819" t="s">
        <v>66</v>
      </c>
      <c r="P1819" t="s">
        <v>880</v>
      </c>
      <c r="Q1819" t="s">
        <v>877</v>
      </c>
    </row>
    <row r="1820" spans="11:17">
      <c r="K1820" t="s">
        <v>51</v>
      </c>
      <c r="L1820" t="s">
        <v>875</v>
      </c>
      <c r="M1820" t="s">
        <v>876</v>
      </c>
      <c r="N1820" t="s">
        <v>77</v>
      </c>
      <c r="O1820" t="s">
        <v>68</v>
      </c>
      <c r="P1820" t="e">
        <f>-ต้องการเจลล้างมือ หน้ากากอนามัย และน้ำยาฆ่าเชื้อ
-ต้องการอาหารแห้ง</f>
        <v>#NAME?</v>
      </c>
      <c r="Q1820" t="s">
        <v>877</v>
      </c>
    </row>
    <row r="1821" spans="11:17">
      <c r="K1821" t="s">
        <v>51</v>
      </c>
      <c r="L1821" t="s">
        <v>875</v>
      </c>
      <c r="M1821" t="s">
        <v>876</v>
      </c>
      <c r="N1821" t="s">
        <v>77</v>
      </c>
      <c r="O1821" t="s">
        <v>70</v>
      </c>
      <c r="P1821" t="s">
        <v>71</v>
      </c>
      <c r="Q1821" t="s">
        <v>877</v>
      </c>
    </row>
    <row r="1822" spans="11:17">
      <c r="K1822" t="s">
        <v>51</v>
      </c>
      <c r="L1822" t="s">
        <v>875</v>
      </c>
      <c r="M1822" t="s">
        <v>876</v>
      </c>
      <c r="N1822" t="s">
        <v>77</v>
      </c>
      <c r="O1822" t="s">
        <v>72</v>
      </c>
      <c r="P1822">
        <v>137</v>
      </c>
      <c r="Q1822" t="s">
        <v>877</v>
      </c>
    </row>
    <row r="1823" spans="11:17">
      <c r="K1823" t="s">
        <v>51</v>
      </c>
      <c r="L1823" t="s">
        <v>875</v>
      </c>
      <c r="M1823" t="s">
        <v>876</v>
      </c>
      <c r="N1823" t="s">
        <v>77</v>
      </c>
      <c r="O1823" t="s">
        <v>73</v>
      </c>
      <c r="P1823" t="s">
        <v>82</v>
      </c>
      <c r="Q1823" t="s">
        <v>877</v>
      </c>
    </row>
    <row r="1824" spans="11:17">
      <c r="K1824" t="s">
        <v>51</v>
      </c>
      <c r="L1824" t="s">
        <v>881</v>
      </c>
      <c r="M1824" t="s">
        <v>882</v>
      </c>
      <c r="N1824" t="s">
        <v>77</v>
      </c>
      <c r="O1824" t="s">
        <v>14</v>
      </c>
      <c r="Q1824" t="s">
        <v>883</v>
      </c>
    </row>
    <row r="1825" spans="11:17">
      <c r="K1825" t="s">
        <v>51</v>
      </c>
      <c r="L1825" t="s">
        <v>881</v>
      </c>
      <c r="M1825" t="s">
        <v>882</v>
      </c>
      <c r="N1825" t="s">
        <v>77</v>
      </c>
      <c r="O1825" t="s">
        <v>56</v>
      </c>
      <c r="Q1825" t="s">
        <v>883</v>
      </c>
    </row>
    <row r="1826" spans="11:17">
      <c r="K1826" t="s">
        <v>51</v>
      </c>
      <c r="L1826" t="s">
        <v>881</v>
      </c>
      <c r="M1826" t="s">
        <v>882</v>
      </c>
      <c r="N1826" t="s">
        <v>77</v>
      </c>
      <c r="O1826" t="s">
        <v>57</v>
      </c>
      <c r="P1826" t="s">
        <v>168</v>
      </c>
      <c r="Q1826" t="s">
        <v>883</v>
      </c>
    </row>
    <row r="1827" spans="11:17">
      <c r="K1827" t="s">
        <v>51</v>
      </c>
      <c r="L1827" t="s">
        <v>881</v>
      </c>
      <c r="M1827" t="s">
        <v>882</v>
      </c>
      <c r="N1827" t="s">
        <v>77</v>
      </c>
      <c r="O1827" t="s">
        <v>59</v>
      </c>
      <c r="P1827">
        <v>3305</v>
      </c>
      <c r="Q1827" t="s">
        <v>883</v>
      </c>
    </row>
    <row r="1828" spans="11:17">
      <c r="K1828" t="s">
        <v>51</v>
      </c>
      <c r="L1828" t="s">
        <v>881</v>
      </c>
      <c r="M1828" t="s">
        <v>882</v>
      </c>
      <c r="N1828" t="s">
        <v>77</v>
      </c>
      <c r="O1828" t="s">
        <v>60</v>
      </c>
      <c r="P1828" t="s">
        <v>843</v>
      </c>
      <c r="Q1828" t="s">
        <v>883</v>
      </c>
    </row>
    <row r="1829" spans="11:17">
      <c r="K1829" t="s">
        <v>51</v>
      </c>
      <c r="L1829" t="s">
        <v>881</v>
      </c>
      <c r="M1829" t="s">
        <v>882</v>
      </c>
      <c r="N1829" t="s">
        <v>77</v>
      </c>
      <c r="O1829" t="s">
        <v>62</v>
      </c>
      <c r="P1829" t="s">
        <v>850</v>
      </c>
      <c r="Q1829" t="s">
        <v>883</v>
      </c>
    </row>
    <row r="1830" spans="11:17">
      <c r="K1830" t="s">
        <v>51</v>
      </c>
      <c r="L1830" t="s">
        <v>881</v>
      </c>
      <c r="M1830" t="s">
        <v>882</v>
      </c>
      <c r="N1830" t="s">
        <v>77</v>
      </c>
      <c r="O1830" t="s">
        <v>64</v>
      </c>
      <c r="P1830" t="s">
        <v>884</v>
      </c>
      <c r="Q1830" t="s">
        <v>883</v>
      </c>
    </row>
    <row r="1831" spans="11:17">
      <c r="K1831" t="s">
        <v>51</v>
      </c>
      <c r="L1831" t="s">
        <v>881</v>
      </c>
      <c r="M1831" t="s">
        <v>882</v>
      </c>
      <c r="N1831" t="s">
        <v>77</v>
      </c>
      <c r="O1831" t="s">
        <v>66</v>
      </c>
      <c r="P1831" t="s">
        <v>885</v>
      </c>
      <c r="Q1831" t="s">
        <v>883</v>
      </c>
    </row>
    <row r="1832" spans="11:17">
      <c r="K1832" t="s">
        <v>51</v>
      </c>
      <c r="L1832" t="s">
        <v>881</v>
      </c>
      <c r="M1832" t="s">
        <v>882</v>
      </c>
      <c r="N1832" t="s">
        <v>77</v>
      </c>
      <c r="O1832" t="s">
        <v>68</v>
      </c>
      <c r="P1832" t="e">
        <f>-ต้องการเจลล้างมือและน้ำยาฆ่าเชื้อ
-ต้องการอาหารแห้งและนมกล่องสำหรับเด็ก</f>
        <v>#NAME?</v>
      </c>
      <c r="Q1832" t="s">
        <v>883</v>
      </c>
    </row>
    <row r="1833" spans="11:17">
      <c r="K1833" t="s">
        <v>51</v>
      </c>
      <c r="L1833" t="s">
        <v>881</v>
      </c>
      <c r="M1833" t="s">
        <v>882</v>
      </c>
      <c r="N1833" t="s">
        <v>77</v>
      </c>
      <c r="O1833" t="s">
        <v>70</v>
      </c>
      <c r="P1833" t="s">
        <v>131</v>
      </c>
      <c r="Q1833" t="s">
        <v>883</v>
      </c>
    </row>
    <row r="1834" spans="11:17">
      <c r="K1834" t="s">
        <v>51</v>
      </c>
      <c r="L1834" t="s">
        <v>881</v>
      </c>
      <c r="M1834" t="s">
        <v>882</v>
      </c>
      <c r="N1834" t="s">
        <v>77</v>
      </c>
      <c r="O1834" t="s">
        <v>72</v>
      </c>
      <c r="P1834">
        <v>179</v>
      </c>
      <c r="Q1834" t="s">
        <v>883</v>
      </c>
    </row>
    <row r="1835" spans="11:17">
      <c r="K1835" t="s">
        <v>51</v>
      </c>
      <c r="L1835" t="s">
        <v>881</v>
      </c>
      <c r="M1835" t="s">
        <v>882</v>
      </c>
      <c r="N1835" t="s">
        <v>77</v>
      </c>
      <c r="O1835" t="s">
        <v>73</v>
      </c>
      <c r="P1835" t="s">
        <v>82</v>
      </c>
      <c r="Q1835" t="s">
        <v>883</v>
      </c>
    </row>
    <row r="1836" spans="11:17">
      <c r="K1836" t="s">
        <v>51</v>
      </c>
      <c r="L1836" t="s">
        <v>886</v>
      </c>
      <c r="M1836" t="s">
        <v>887</v>
      </c>
      <c r="N1836" t="s">
        <v>77</v>
      </c>
      <c r="O1836" t="s">
        <v>14</v>
      </c>
      <c r="Q1836" t="s">
        <v>888</v>
      </c>
    </row>
    <row r="1837" spans="11:17">
      <c r="K1837" t="s">
        <v>51</v>
      </c>
      <c r="L1837" t="s">
        <v>886</v>
      </c>
      <c r="M1837" t="s">
        <v>887</v>
      </c>
      <c r="N1837" t="s">
        <v>77</v>
      </c>
      <c r="O1837" t="s">
        <v>56</v>
      </c>
      <c r="Q1837" t="s">
        <v>888</v>
      </c>
    </row>
    <row r="1838" spans="11:17">
      <c r="K1838" t="s">
        <v>51</v>
      </c>
      <c r="L1838" t="s">
        <v>886</v>
      </c>
      <c r="M1838" t="s">
        <v>887</v>
      </c>
      <c r="N1838" t="s">
        <v>77</v>
      </c>
      <c r="O1838" t="s">
        <v>57</v>
      </c>
      <c r="P1838" t="s">
        <v>168</v>
      </c>
      <c r="Q1838" t="s">
        <v>888</v>
      </c>
    </row>
    <row r="1839" spans="11:17">
      <c r="K1839" t="s">
        <v>51</v>
      </c>
      <c r="L1839" t="s">
        <v>886</v>
      </c>
      <c r="M1839" t="s">
        <v>887</v>
      </c>
      <c r="N1839" t="s">
        <v>77</v>
      </c>
      <c r="O1839" t="s">
        <v>59</v>
      </c>
      <c r="P1839">
        <v>2069</v>
      </c>
      <c r="Q1839" t="s">
        <v>888</v>
      </c>
    </row>
    <row r="1840" spans="11:17">
      <c r="K1840" t="s">
        <v>51</v>
      </c>
      <c r="L1840" t="s">
        <v>886</v>
      </c>
      <c r="M1840" t="s">
        <v>887</v>
      </c>
      <c r="N1840" t="s">
        <v>77</v>
      </c>
      <c r="O1840" t="s">
        <v>60</v>
      </c>
      <c r="P1840" t="s">
        <v>843</v>
      </c>
      <c r="Q1840" t="s">
        <v>888</v>
      </c>
    </row>
    <row r="1841" spans="11:17">
      <c r="K1841" t="s">
        <v>51</v>
      </c>
      <c r="L1841" t="s">
        <v>886</v>
      </c>
      <c r="M1841" t="s">
        <v>887</v>
      </c>
      <c r="N1841" t="s">
        <v>77</v>
      </c>
      <c r="O1841" t="s">
        <v>62</v>
      </c>
      <c r="P1841" t="s">
        <v>850</v>
      </c>
      <c r="Q1841" t="s">
        <v>888</v>
      </c>
    </row>
    <row r="1842" spans="11:17">
      <c r="K1842" t="s">
        <v>51</v>
      </c>
      <c r="L1842" t="s">
        <v>886</v>
      </c>
      <c r="M1842" t="s">
        <v>887</v>
      </c>
      <c r="N1842" t="s">
        <v>77</v>
      </c>
      <c r="O1842" t="s">
        <v>64</v>
      </c>
      <c r="P1842" t="s">
        <v>889</v>
      </c>
      <c r="Q1842" t="s">
        <v>888</v>
      </c>
    </row>
    <row r="1843" spans="11:17">
      <c r="K1843" t="s">
        <v>51</v>
      </c>
      <c r="L1843" t="s">
        <v>886</v>
      </c>
      <c r="M1843" t="s">
        <v>887</v>
      </c>
      <c r="N1843" t="s">
        <v>77</v>
      </c>
      <c r="O1843" t="s">
        <v>66</v>
      </c>
      <c r="P1843" t="s">
        <v>890</v>
      </c>
      <c r="Q1843" t="s">
        <v>888</v>
      </c>
    </row>
    <row r="1844" spans="11:17">
      <c r="K1844" t="s">
        <v>51</v>
      </c>
      <c r="L1844" t="s">
        <v>886</v>
      </c>
      <c r="M1844" t="s">
        <v>887</v>
      </c>
      <c r="N1844" t="s">
        <v>77</v>
      </c>
      <c r="O1844" t="s">
        <v>68</v>
      </c>
      <c r="P1844" t="e">
        <f>-ต้องการเจลล้างมือและน้ำยาฆ่าเชื้อ
-ต้องการอาหารแห้ง ข้าวสาร มาม่า น้ำปลา</f>
        <v>#NAME?</v>
      </c>
      <c r="Q1844" t="s">
        <v>888</v>
      </c>
    </row>
    <row r="1845" spans="11:17">
      <c r="K1845" t="s">
        <v>51</v>
      </c>
      <c r="L1845" t="s">
        <v>886</v>
      </c>
      <c r="M1845" t="s">
        <v>887</v>
      </c>
      <c r="N1845" t="s">
        <v>77</v>
      </c>
      <c r="O1845" t="s">
        <v>70</v>
      </c>
      <c r="P1845" t="s">
        <v>131</v>
      </c>
      <c r="Q1845" t="s">
        <v>888</v>
      </c>
    </row>
    <row r="1846" spans="11:17">
      <c r="K1846" t="s">
        <v>51</v>
      </c>
      <c r="L1846" t="s">
        <v>886</v>
      </c>
      <c r="M1846" t="s">
        <v>887</v>
      </c>
      <c r="N1846" t="s">
        <v>77</v>
      </c>
      <c r="O1846" t="s">
        <v>72</v>
      </c>
      <c r="P1846">
        <v>114</v>
      </c>
      <c r="Q1846" t="s">
        <v>888</v>
      </c>
    </row>
    <row r="1847" spans="11:17">
      <c r="K1847" t="s">
        <v>51</v>
      </c>
      <c r="L1847" t="s">
        <v>886</v>
      </c>
      <c r="M1847" t="s">
        <v>887</v>
      </c>
      <c r="N1847" t="s">
        <v>77</v>
      </c>
      <c r="O1847" t="s">
        <v>73</v>
      </c>
      <c r="P1847" t="s">
        <v>82</v>
      </c>
      <c r="Q1847" t="s">
        <v>888</v>
      </c>
    </row>
    <row r="1848" spans="11:17">
      <c r="K1848" t="s">
        <v>51</v>
      </c>
      <c r="L1848" t="s">
        <v>891</v>
      </c>
      <c r="M1848" t="s">
        <v>892</v>
      </c>
      <c r="N1848" t="s">
        <v>77</v>
      </c>
      <c r="O1848" t="s">
        <v>14</v>
      </c>
      <c r="Q1848" t="s">
        <v>893</v>
      </c>
    </row>
    <row r="1849" spans="11:17">
      <c r="K1849" t="s">
        <v>51</v>
      </c>
      <c r="L1849" t="s">
        <v>891</v>
      </c>
      <c r="M1849" t="s">
        <v>892</v>
      </c>
      <c r="N1849" t="s">
        <v>77</v>
      </c>
      <c r="O1849" t="s">
        <v>56</v>
      </c>
      <c r="Q1849" t="s">
        <v>893</v>
      </c>
    </row>
    <row r="1850" spans="11:17">
      <c r="K1850" t="s">
        <v>51</v>
      </c>
      <c r="L1850" t="s">
        <v>891</v>
      </c>
      <c r="M1850" t="s">
        <v>892</v>
      </c>
      <c r="N1850" t="s">
        <v>77</v>
      </c>
      <c r="O1850" t="s">
        <v>57</v>
      </c>
      <c r="P1850" t="s">
        <v>168</v>
      </c>
      <c r="Q1850" t="s">
        <v>893</v>
      </c>
    </row>
    <row r="1851" spans="11:17">
      <c r="K1851" t="s">
        <v>51</v>
      </c>
      <c r="L1851" t="s">
        <v>891</v>
      </c>
      <c r="M1851" t="s">
        <v>892</v>
      </c>
      <c r="N1851" t="s">
        <v>77</v>
      </c>
      <c r="O1851" t="s">
        <v>59</v>
      </c>
      <c r="P1851">
        <v>2628</v>
      </c>
      <c r="Q1851" t="s">
        <v>893</v>
      </c>
    </row>
    <row r="1852" spans="11:17">
      <c r="K1852" t="s">
        <v>51</v>
      </c>
      <c r="L1852" t="s">
        <v>891</v>
      </c>
      <c r="M1852" t="s">
        <v>892</v>
      </c>
      <c r="N1852" t="s">
        <v>77</v>
      </c>
      <c r="O1852" t="s">
        <v>60</v>
      </c>
      <c r="P1852" t="s">
        <v>843</v>
      </c>
      <c r="Q1852" t="s">
        <v>893</v>
      </c>
    </row>
    <row r="1853" spans="11:17">
      <c r="K1853" t="s">
        <v>51</v>
      </c>
      <c r="L1853" t="s">
        <v>891</v>
      </c>
      <c r="M1853" t="s">
        <v>892</v>
      </c>
      <c r="N1853" t="s">
        <v>77</v>
      </c>
      <c r="O1853" t="s">
        <v>62</v>
      </c>
      <c r="P1853" t="s">
        <v>850</v>
      </c>
      <c r="Q1853" t="s">
        <v>893</v>
      </c>
    </row>
    <row r="1854" spans="11:17">
      <c r="K1854" t="s">
        <v>51</v>
      </c>
      <c r="L1854" t="s">
        <v>891</v>
      </c>
      <c r="M1854" t="s">
        <v>892</v>
      </c>
      <c r="N1854" t="s">
        <v>77</v>
      </c>
      <c r="O1854" t="s">
        <v>64</v>
      </c>
      <c r="P1854" t="s">
        <v>894</v>
      </c>
      <c r="Q1854" t="s">
        <v>893</v>
      </c>
    </row>
    <row r="1855" spans="11:17">
      <c r="K1855" t="s">
        <v>51</v>
      </c>
      <c r="L1855" t="s">
        <v>891</v>
      </c>
      <c r="M1855" t="s">
        <v>892</v>
      </c>
      <c r="N1855" t="s">
        <v>77</v>
      </c>
      <c r="O1855" t="s">
        <v>66</v>
      </c>
      <c r="P1855" t="s">
        <v>895</v>
      </c>
      <c r="Q1855" t="s">
        <v>893</v>
      </c>
    </row>
    <row r="1856" spans="11:17">
      <c r="K1856" t="s">
        <v>51</v>
      </c>
      <c r="L1856" t="s">
        <v>891</v>
      </c>
      <c r="M1856" t="s">
        <v>892</v>
      </c>
      <c r="N1856" t="s">
        <v>77</v>
      </c>
      <c r="O1856" t="s">
        <v>68</v>
      </c>
      <c r="P1856" t="e">
        <f>-ต้องการเจลล้างมือและน้ำยาฆ่าเชื้อ
-ต้องการอาหารแห้ง</f>
        <v>#NAME?</v>
      </c>
      <c r="Q1856" t="s">
        <v>893</v>
      </c>
    </row>
    <row r="1857" spans="11:17">
      <c r="K1857" t="s">
        <v>51</v>
      </c>
      <c r="L1857" t="s">
        <v>891</v>
      </c>
      <c r="M1857" t="s">
        <v>892</v>
      </c>
      <c r="N1857" t="s">
        <v>77</v>
      </c>
      <c r="O1857" t="s">
        <v>70</v>
      </c>
      <c r="P1857" t="s">
        <v>71</v>
      </c>
      <c r="Q1857" t="s">
        <v>893</v>
      </c>
    </row>
    <row r="1858" spans="11:17">
      <c r="K1858" t="s">
        <v>51</v>
      </c>
      <c r="L1858" t="s">
        <v>891</v>
      </c>
      <c r="M1858" t="s">
        <v>892</v>
      </c>
      <c r="N1858" t="s">
        <v>77</v>
      </c>
      <c r="O1858" t="s">
        <v>72</v>
      </c>
      <c r="P1858">
        <v>150</v>
      </c>
      <c r="Q1858" t="s">
        <v>893</v>
      </c>
    </row>
    <row r="1859" spans="11:17">
      <c r="K1859" t="s">
        <v>51</v>
      </c>
      <c r="L1859" t="s">
        <v>891</v>
      </c>
      <c r="M1859" t="s">
        <v>892</v>
      </c>
      <c r="N1859" t="s">
        <v>77</v>
      </c>
      <c r="O1859" t="s">
        <v>73</v>
      </c>
      <c r="P1859" t="s">
        <v>82</v>
      </c>
      <c r="Q1859" t="s">
        <v>893</v>
      </c>
    </row>
    <row r="1860" spans="11:17">
      <c r="K1860" t="s">
        <v>51</v>
      </c>
      <c r="L1860" t="s">
        <v>896</v>
      </c>
      <c r="M1860" t="s">
        <v>897</v>
      </c>
      <c r="N1860" t="s">
        <v>77</v>
      </c>
      <c r="O1860" t="s">
        <v>14</v>
      </c>
      <c r="Q1860" t="s">
        <v>898</v>
      </c>
    </row>
    <row r="1861" spans="11:17">
      <c r="K1861" t="s">
        <v>51</v>
      </c>
      <c r="L1861" t="s">
        <v>896</v>
      </c>
      <c r="M1861" t="s">
        <v>897</v>
      </c>
      <c r="N1861" t="s">
        <v>77</v>
      </c>
      <c r="O1861" t="s">
        <v>56</v>
      </c>
      <c r="Q1861" t="s">
        <v>898</v>
      </c>
    </row>
    <row r="1862" spans="11:17">
      <c r="K1862" t="s">
        <v>51</v>
      </c>
      <c r="L1862" t="s">
        <v>896</v>
      </c>
      <c r="M1862" t="s">
        <v>897</v>
      </c>
      <c r="N1862" t="s">
        <v>77</v>
      </c>
      <c r="O1862" t="s">
        <v>57</v>
      </c>
      <c r="P1862" t="s">
        <v>168</v>
      </c>
      <c r="Q1862" t="s">
        <v>898</v>
      </c>
    </row>
    <row r="1863" spans="11:17">
      <c r="K1863" t="s">
        <v>51</v>
      </c>
      <c r="L1863" t="s">
        <v>896</v>
      </c>
      <c r="M1863" t="s">
        <v>897</v>
      </c>
      <c r="N1863" t="s">
        <v>77</v>
      </c>
      <c r="O1863" t="s">
        <v>59</v>
      </c>
      <c r="P1863">
        <v>3248</v>
      </c>
      <c r="Q1863" t="s">
        <v>898</v>
      </c>
    </row>
    <row r="1864" spans="11:17">
      <c r="K1864" t="s">
        <v>51</v>
      </c>
      <c r="L1864" t="s">
        <v>896</v>
      </c>
      <c r="M1864" t="s">
        <v>897</v>
      </c>
      <c r="N1864" t="s">
        <v>77</v>
      </c>
      <c r="O1864" t="s">
        <v>60</v>
      </c>
      <c r="P1864" t="s">
        <v>843</v>
      </c>
      <c r="Q1864" t="s">
        <v>898</v>
      </c>
    </row>
    <row r="1865" spans="11:17">
      <c r="K1865" t="s">
        <v>51</v>
      </c>
      <c r="L1865" t="s">
        <v>896</v>
      </c>
      <c r="M1865" t="s">
        <v>897</v>
      </c>
      <c r="N1865" t="s">
        <v>77</v>
      </c>
      <c r="O1865" t="s">
        <v>62</v>
      </c>
      <c r="P1865" t="s">
        <v>850</v>
      </c>
      <c r="Q1865" t="s">
        <v>898</v>
      </c>
    </row>
    <row r="1866" spans="11:17">
      <c r="K1866" t="s">
        <v>51</v>
      </c>
      <c r="L1866" t="s">
        <v>896</v>
      </c>
      <c r="M1866" t="s">
        <v>897</v>
      </c>
      <c r="N1866" t="s">
        <v>77</v>
      </c>
      <c r="O1866" t="s">
        <v>64</v>
      </c>
      <c r="P1866" t="s">
        <v>899</v>
      </c>
      <c r="Q1866" t="s">
        <v>898</v>
      </c>
    </row>
    <row r="1867" spans="11:17">
      <c r="K1867" t="s">
        <v>51</v>
      </c>
      <c r="L1867" t="s">
        <v>896</v>
      </c>
      <c r="M1867" t="s">
        <v>897</v>
      </c>
      <c r="N1867" t="s">
        <v>77</v>
      </c>
      <c r="O1867" t="s">
        <v>66</v>
      </c>
      <c r="P1867" t="s">
        <v>900</v>
      </c>
      <c r="Q1867" t="s">
        <v>898</v>
      </c>
    </row>
    <row r="1868" spans="11:17">
      <c r="K1868" t="s">
        <v>51</v>
      </c>
      <c r="L1868" t="s">
        <v>896</v>
      </c>
      <c r="M1868" t="s">
        <v>897</v>
      </c>
      <c r="N1868" t="s">
        <v>77</v>
      </c>
      <c r="O1868" t="s">
        <v>68</v>
      </c>
      <c r="P1868" t="e">
        <f>-ต้องการเจลล้างมือและน้ำยาฆ่าเชื้อ
-ต้องการอาหารแห้ง ข้าวสาร</f>
        <v>#NAME?</v>
      </c>
      <c r="Q1868" t="s">
        <v>898</v>
      </c>
    </row>
    <row r="1869" spans="11:17">
      <c r="K1869" t="s">
        <v>51</v>
      </c>
      <c r="L1869" t="s">
        <v>896</v>
      </c>
      <c r="M1869" t="s">
        <v>897</v>
      </c>
      <c r="N1869" t="s">
        <v>77</v>
      </c>
      <c r="O1869" t="s">
        <v>70</v>
      </c>
      <c r="Q1869" t="s">
        <v>898</v>
      </c>
    </row>
    <row r="1870" spans="11:17">
      <c r="K1870" t="s">
        <v>51</v>
      </c>
      <c r="L1870" t="s">
        <v>896</v>
      </c>
      <c r="M1870" t="s">
        <v>897</v>
      </c>
      <c r="N1870" t="s">
        <v>77</v>
      </c>
      <c r="O1870" t="s">
        <v>72</v>
      </c>
      <c r="Q1870" t="s">
        <v>898</v>
      </c>
    </row>
    <row r="1871" spans="11:17">
      <c r="K1871" t="s">
        <v>51</v>
      </c>
      <c r="L1871" t="s">
        <v>896</v>
      </c>
      <c r="M1871" t="s">
        <v>897</v>
      </c>
      <c r="N1871" t="s">
        <v>77</v>
      </c>
      <c r="O1871" t="s">
        <v>73</v>
      </c>
      <c r="P1871" t="s">
        <v>82</v>
      </c>
      <c r="Q1871" t="s">
        <v>898</v>
      </c>
    </row>
    <row r="1872" spans="11:17">
      <c r="K1872" t="s">
        <v>51</v>
      </c>
      <c r="L1872" t="s">
        <v>901</v>
      </c>
      <c r="M1872" t="s">
        <v>902</v>
      </c>
      <c r="N1872" t="s">
        <v>77</v>
      </c>
      <c r="O1872" t="s">
        <v>14</v>
      </c>
      <c r="Q1872" t="s">
        <v>903</v>
      </c>
    </row>
    <row r="1873" spans="11:17">
      <c r="K1873" t="s">
        <v>51</v>
      </c>
      <c r="L1873" t="s">
        <v>901</v>
      </c>
      <c r="M1873" t="s">
        <v>902</v>
      </c>
      <c r="N1873" t="s">
        <v>77</v>
      </c>
      <c r="O1873" t="s">
        <v>56</v>
      </c>
      <c r="Q1873" t="s">
        <v>903</v>
      </c>
    </row>
    <row r="1874" spans="11:17">
      <c r="K1874" t="s">
        <v>51</v>
      </c>
      <c r="L1874" t="s">
        <v>901</v>
      </c>
      <c r="M1874" t="s">
        <v>902</v>
      </c>
      <c r="N1874" t="s">
        <v>77</v>
      </c>
      <c r="O1874" t="s">
        <v>57</v>
      </c>
      <c r="P1874" t="s">
        <v>168</v>
      </c>
      <c r="Q1874" t="s">
        <v>903</v>
      </c>
    </row>
    <row r="1875" spans="11:17">
      <c r="K1875" t="s">
        <v>51</v>
      </c>
      <c r="L1875" t="s">
        <v>901</v>
      </c>
      <c r="M1875" t="s">
        <v>902</v>
      </c>
      <c r="N1875" t="s">
        <v>77</v>
      </c>
      <c r="O1875" t="s">
        <v>59</v>
      </c>
      <c r="P1875">
        <v>3363</v>
      </c>
      <c r="Q1875" t="s">
        <v>903</v>
      </c>
    </row>
    <row r="1876" spans="11:17">
      <c r="K1876" t="s">
        <v>51</v>
      </c>
      <c r="L1876" t="s">
        <v>901</v>
      </c>
      <c r="M1876" t="s">
        <v>902</v>
      </c>
      <c r="N1876" t="s">
        <v>77</v>
      </c>
      <c r="O1876" t="s">
        <v>60</v>
      </c>
      <c r="P1876" t="s">
        <v>843</v>
      </c>
      <c r="Q1876" t="s">
        <v>903</v>
      </c>
    </row>
    <row r="1877" spans="11:17">
      <c r="K1877" t="s">
        <v>51</v>
      </c>
      <c r="L1877" t="s">
        <v>901</v>
      </c>
      <c r="M1877" t="s">
        <v>902</v>
      </c>
      <c r="N1877" t="s">
        <v>77</v>
      </c>
      <c r="O1877" t="s">
        <v>62</v>
      </c>
      <c r="P1877" t="s">
        <v>862</v>
      </c>
      <c r="Q1877" t="s">
        <v>903</v>
      </c>
    </row>
    <row r="1878" spans="11:17">
      <c r="K1878" t="s">
        <v>51</v>
      </c>
      <c r="L1878" t="s">
        <v>901</v>
      </c>
      <c r="M1878" t="s">
        <v>902</v>
      </c>
      <c r="N1878" t="s">
        <v>77</v>
      </c>
      <c r="O1878" t="s">
        <v>64</v>
      </c>
      <c r="P1878" t="s">
        <v>904</v>
      </c>
      <c r="Q1878" t="s">
        <v>903</v>
      </c>
    </row>
    <row r="1879" spans="11:17">
      <c r="K1879" t="s">
        <v>51</v>
      </c>
      <c r="L1879" t="s">
        <v>901</v>
      </c>
      <c r="M1879" t="s">
        <v>902</v>
      </c>
      <c r="N1879" t="s">
        <v>77</v>
      </c>
      <c r="O1879" t="s">
        <v>66</v>
      </c>
      <c r="P1879" t="s">
        <v>905</v>
      </c>
      <c r="Q1879" t="s">
        <v>903</v>
      </c>
    </row>
    <row r="1880" spans="11:17">
      <c r="K1880" t="s">
        <v>51</v>
      </c>
      <c r="L1880" t="s">
        <v>901</v>
      </c>
      <c r="M1880" t="s">
        <v>902</v>
      </c>
      <c r="N1880" t="s">
        <v>77</v>
      </c>
      <c r="O1880" t="s">
        <v>68</v>
      </c>
      <c r="P1880" t="e">
        <f>-ต้องการเจลล้างมือและน้ำยาฆ่าเชื้อ
-ต้องการอาหารแห้ง ข้าวสาร
-ต้องการผ้าอ้อมผู้ใหญ่</f>
        <v>#NAME?</v>
      </c>
      <c r="Q1880" t="s">
        <v>903</v>
      </c>
    </row>
    <row r="1881" spans="11:17">
      <c r="K1881" t="s">
        <v>51</v>
      </c>
      <c r="L1881" t="s">
        <v>901</v>
      </c>
      <c r="M1881" t="s">
        <v>902</v>
      </c>
      <c r="N1881" t="s">
        <v>77</v>
      </c>
      <c r="O1881" t="s">
        <v>70</v>
      </c>
      <c r="P1881" t="s">
        <v>131</v>
      </c>
      <c r="Q1881" t="s">
        <v>903</v>
      </c>
    </row>
    <row r="1882" spans="11:17">
      <c r="K1882" t="s">
        <v>51</v>
      </c>
      <c r="L1882" t="s">
        <v>901</v>
      </c>
      <c r="M1882" t="s">
        <v>902</v>
      </c>
      <c r="N1882" t="s">
        <v>77</v>
      </c>
      <c r="O1882" t="s">
        <v>72</v>
      </c>
      <c r="P1882">
        <v>415</v>
      </c>
      <c r="Q1882" t="s">
        <v>903</v>
      </c>
    </row>
    <row r="1883" spans="11:17">
      <c r="K1883" t="s">
        <v>51</v>
      </c>
      <c r="L1883" t="s">
        <v>901</v>
      </c>
      <c r="M1883" t="s">
        <v>902</v>
      </c>
      <c r="N1883" t="s">
        <v>77</v>
      </c>
      <c r="O1883" t="s">
        <v>73</v>
      </c>
      <c r="P1883" t="s">
        <v>82</v>
      </c>
      <c r="Q1883" t="s">
        <v>903</v>
      </c>
    </row>
    <row r="1884" spans="11:17">
      <c r="K1884" t="s">
        <v>51</v>
      </c>
      <c r="L1884" t="s">
        <v>906</v>
      </c>
      <c r="M1884" t="s">
        <v>907</v>
      </c>
      <c r="N1884" t="s">
        <v>77</v>
      </c>
      <c r="O1884" t="s">
        <v>14</v>
      </c>
      <c r="Q1884" t="s">
        <v>908</v>
      </c>
    </row>
    <row r="1885" spans="11:17">
      <c r="K1885" t="s">
        <v>51</v>
      </c>
      <c r="L1885" t="s">
        <v>906</v>
      </c>
      <c r="M1885" t="s">
        <v>907</v>
      </c>
      <c r="N1885" t="s">
        <v>77</v>
      </c>
      <c r="O1885" t="s">
        <v>56</v>
      </c>
      <c r="Q1885" t="s">
        <v>908</v>
      </c>
    </row>
    <row r="1886" spans="11:17">
      <c r="K1886" t="s">
        <v>51</v>
      </c>
      <c r="L1886" t="s">
        <v>906</v>
      </c>
      <c r="M1886" t="s">
        <v>907</v>
      </c>
      <c r="N1886" t="s">
        <v>77</v>
      </c>
      <c r="O1886" t="s">
        <v>57</v>
      </c>
      <c r="P1886" t="s">
        <v>168</v>
      </c>
      <c r="Q1886" t="s">
        <v>908</v>
      </c>
    </row>
    <row r="1887" spans="11:17">
      <c r="K1887" t="s">
        <v>51</v>
      </c>
      <c r="L1887" t="s">
        <v>906</v>
      </c>
      <c r="M1887" t="s">
        <v>907</v>
      </c>
      <c r="N1887" t="s">
        <v>77</v>
      </c>
      <c r="O1887" t="s">
        <v>59</v>
      </c>
      <c r="P1887">
        <v>3107</v>
      </c>
      <c r="Q1887" t="s">
        <v>908</v>
      </c>
    </row>
    <row r="1888" spans="11:17">
      <c r="K1888" t="s">
        <v>51</v>
      </c>
      <c r="L1888" t="s">
        <v>906</v>
      </c>
      <c r="M1888" t="s">
        <v>907</v>
      </c>
      <c r="N1888" t="s">
        <v>77</v>
      </c>
      <c r="O1888" t="s">
        <v>60</v>
      </c>
      <c r="P1888" t="s">
        <v>843</v>
      </c>
      <c r="Q1888" t="s">
        <v>908</v>
      </c>
    </row>
    <row r="1889" spans="11:17">
      <c r="K1889" t="s">
        <v>51</v>
      </c>
      <c r="L1889" t="s">
        <v>906</v>
      </c>
      <c r="M1889" t="s">
        <v>907</v>
      </c>
      <c r="N1889" t="s">
        <v>77</v>
      </c>
      <c r="O1889" t="s">
        <v>62</v>
      </c>
      <c r="P1889" t="s">
        <v>844</v>
      </c>
      <c r="Q1889" t="s">
        <v>908</v>
      </c>
    </row>
    <row r="1890" spans="11:17">
      <c r="K1890" t="s">
        <v>51</v>
      </c>
      <c r="L1890" t="s">
        <v>906</v>
      </c>
      <c r="M1890" t="s">
        <v>907</v>
      </c>
      <c r="N1890" t="s">
        <v>77</v>
      </c>
      <c r="O1890" t="s">
        <v>64</v>
      </c>
      <c r="P1890" t="s">
        <v>909</v>
      </c>
      <c r="Q1890" t="s">
        <v>908</v>
      </c>
    </row>
    <row r="1891" spans="11:17">
      <c r="K1891" t="s">
        <v>51</v>
      </c>
      <c r="L1891" t="s">
        <v>906</v>
      </c>
      <c r="M1891" t="s">
        <v>907</v>
      </c>
      <c r="N1891" t="s">
        <v>77</v>
      </c>
      <c r="O1891" t="s">
        <v>66</v>
      </c>
      <c r="P1891" t="s">
        <v>910</v>
      </c>
      <c r="Q1891" t="s">
        <v>908</v>
      </c>
    </row>
    <row r="1892" spans="11:17">
      <c r="K1892" t="s">
        <v>51</v>
      </c>
      <c r="L1892" t="s">
        <v>906</v>
      </c>
      <c r="M1892" t="s">
        <v>907</v>
      </c>
      <c r="N1892" t="s">
        <v>77</v>
      </c>
      <c r="O1892" t="s">
        <v>68</v>
      </c>
      <c r="P1892" t="e">
        <f>-ต้องการเจลล้างมือและน้ำยาฆ่าเชื้อ
-ต้องการอาหารแห้ง</f>
        <v>#NAME?</v>
      </c>
      <c r="Q1892" t="s">
        <v>908</v>
      </c>
    </row>
    <row r="1893" spans="11:17">
      <c r="K1893" t="s">
        <v>51</v>
      </c>
      <c r="L1893" t="s">
        <v>906</v>
      </c>
      <c r="M1893" t="s">
        <v>907</v>
      </c>
      <c r="N1893" t="s">
        <v>77</v>
      </c>
      <c r="O1893" t="s">
        <v>70</v>
      </c>
      <c r="P1893" t="s">
        <v>131</v>
      </c>
      <c r="Q1893" t="s">
        <v>908</v>
      </c>
    </row>
    <row r="1894" spans="11:17">
      <c r="K1894" t="s">
        <v>51</v>
      </c>
      <c r="L1894" t="s">
        <v>906</v>
      </c>
      <c r="M1894" t="s">
        <v>907</v>
      </c>
      <c r="N1894" t="s">
        <v>77</v>
      </c>
      <c r="O1894" t="s">
        <v>72</v>
      </c>
      <c r="P1894">
        <v>84</v>
      </c>
      <c r="Q1894" t="s">
        <v>908</v>
      </c>
    </row>
    <row r="1895" spans="11:17">
      <c r="K1895" t="s">
        <v>51</v>
      </c>
      <c r="L1895" t="s">
        <v>906</v>
      </c>
      <c r="M1895" t="s">
        <v>907</v>
      </c>
      <c r="N1895" t="s">
        <v>77</v>
      </c>
      <c r="O1895" t="s">
        <v>73</v>
      </c>
      <c r="P1895" t="s">
        <v>82</v>
      </c>
      <c r="Q1895" t="s">
        <v>908</v>
      </c>
    </row>
    <row r="1896" spans="11:17">
      <c r="K1896" t="s">
        <v>51</v>
      </c>
      <c r="L1896" t="s">
        <v>911</v>
      </c>
      <c r="M1896" t="s">
        <v>912</v>
      </c>
      <c r="N1896" t="s">
        <v>77</v>
      </c>
      <c r="O1896" t="s">
        <v>14</v>
      </c>
      <c r="Q1896" t="s">
        <v>913</v>
      </c>
    </row>
    <row r="1897" spans="11:17">
      <c r="K1897" t="s">
        <v>51</v>
      </c>
      <c r="L1897" t="s">
        <v>911</v>
      </c>
      <c r="M1897" t="s">
        <v>912</v>
      </c>
      <c r="N1897" t="s">
        <v>77</v>
      </c>
      <c r="O1897" t="s">
        <v>56</v>
      </c>
      <c r="Q1897" t="s">
        <v>913</v>
      </c>
    </row>
    <row r="1898" spans="11:17">
      <c r="K1898" t="s">
        <v>51</v>
      </c>
      <c r="L1898" t="s">
        <v>911</v>
      </c>
      <c r="M1898" t="s">
        <v>912</v>
      </c>
      <c r="N1898" t="s">
        <v>77</v>
      </c>
      <c r="O1898" t="s">
        <v>57</v>
      </c>
      <c r="P1898" t="s">
        <v>168</v>
      </c>
      <c r="Q1898" t="s">
        <v>913</v>
      </c>
    </row>
    <row r="1899" spans="11:17">
      <c r="K1899" t="s">
        <v>51</v>
      </c>
      <c r="L1899" t="s">
        <v>911</v>
      </c>
      <c r="M1899" t="s">
        <v>912</v>
      </c>
      <c r="N1899" t="s">
        <v>77</v>
      </c>
      <c r="O1899" t="s">
        <v>59</v>
      </c>
      <c r="P1899">
        <v>3506</v>
      </c>
      <c r="Q1899" t="s">
        <v>913</v>
      </c>
    </row>
    <row r="1900" spans="11:17">
      <c r="K1900" t="s">
        <v>51</v>
      </c>
      <c r="L1900" t="s">
        <v>911</v>
      </c>
      <c r="M1900" t="s">
        <v>912</v>
      </c>
      <c r="N1900" t="s">
        <v>77</v>
      </c>
      <c r="O1900" t="s">
        <v>60</v>
      </c>
      <c r="P1900" t="s">
        <v>843</v>
      </c>
      <c r="Q1900" t="s">
        <v>913</v>
      </c>
    </row>
    <row r="1901" spans="11:17">
      <c r="K1901" t="s">
        <v>51</v>
      </c>
      <c r="L1901" t="s">
        <v>911</v>
      </c>
      <c r="M1901" t="s">
        <v>912</v>
      </c>
      <c r="N1901" t="s">
        <v>77</v>
      </c>
      <c r="O1901" t="s">
        <v>62</v>
      </c>
      <c r="P1901" t="s">
        <v>878</v>
      </c>
      <c r="Q1901" t="s">
        <v>913</v>
      </c>
    </row>
    <row r="1902" spans="11:17">
      <c r="K1902" t="s">
        <v>51</v>
      </c>
      <c r="L1902" t="s">
        <v>911</v>
      </c>
      <c r="M1902" t="s">
        <v>912</v>
      </c>
      <c r="N1902" t="s">
        <v>77</v>
      </c>
      <c r="O1902" t="s">
        <v>64</v>
      </c>
      <c r="P1902" t="s">
        <v>914</v>
      </c>
      <c r="Q1902" t="s">
        <v>913</v>
      </c>
    </row>
    <row r="1903" spans="11:17">
      <c r="K1903" t="s">
        <v>51</v>
      </c>
      <c r="L1903" t="s">
        <v>911</v>
      </c>
      <c r="M1903" t="s">
        <v>912</v>
      </c>
      <c r="N1903" t="s">
        <v>77</v>
      </c>
      <c r="O1903" t="s">
        <v>66</v>
      </c>
      <c r="P1903" t="s">
        <v>915</v>
      </c>
      <c r="Q1903" t="s">
        <v>913</v>
      </c>
    </row>
    <row r="1904" spans="11:17">
      <c r="K1904" t="s">
        <v>51</v>
      </c>
      <c r="L1904" t="s">
        <v>911</v>
      </c>
      <c r="M1904" t="s">
        <v>912</v>
      </c>
      <c r="N1904" t="s">
        <v>77</v>
      </c>
      <c r="O1904" t="s">
        <v>68</v>
      </c>
      <c r="P1904" t="e">
        <f>-ต้องการเจลล้างมือและน้ำยาฆ่าเชื้อ
-ต้องการอาหารแห้งและน้ำดื่ม
-ต้องการยารักษาโรค</f>
        <v>#NAME?</v>
      </c>
      <c r="Q1904" t="s">
        <v>913</v>
      </c>
    </row>
    <row r="1905" spans="11:17">
      <c r="K1905" t="s">
        <v>51</v>
      </c>
      <c r="L1905" t="s">
        <v>911</v>
      </c>
      <c r="M1905" t="s">
        <v>912</v>
      </c>
      <c r="N1905" t="s">
        <v>77</v>
      </c>
      <c r="O1905" t="s">
        <v>70</v>
      </c>
      <c r="P1905" t="s">
        <v>131</v>
      </c>
      <c r="Q1905" t="s">
        <v>913</v>
      </c>
    </row>
    <row r="1906" spans="11:17">
      <c r="K1906" t="s">
        <v>51</v>
      </c>
      <c r="L1906" t="s">
        <v>911</v>
      </c>
      <c r="M1906" t="s">
        <v>912</v>
      </c>
      <c r="N1906" t="s">
        <v>77</v>
      </c>
      <c r="O1906" t="s">
        <v>72</v>
      </c>
      <c r="P1906">
        <v>52</v>
      </c>
      <c r="Q1906" t="s">
        <v>913</v>
      </c>
    </row>
    <row r="1907" spans="11:17">
      <c r="K1907" t="s">
        <v>51</v>
      </c>
      <c r="L1907" t="s">
        <v>911</v>
      </c>
      <c r="M1907" t="s">
        <v>912</v>
      </c>
      <c r="N1907" t="s">
        <v>77</v>
      </c>
      <c r="O1907" t="s">
        <v>73</v>
      </c>
      <c r="P1907" t="s">
        <v>82</v>
      </c>
      <c r="Q1907" t="s">
        <v>913</v>
      </c>
    </row>
    <row r="1908" spans="11:17">
      <c r="K1908" t="s">
        <v>51</v>
      </c>
      <c r="L1908" t="s">
        <v>916</v>
      </c>
      <c r="M1908" t="s">
        <v>917</v>
      </c>
      <c r="N1908" t="s">
        <v>77</v>
      </c>
      <c r="O1908" t="s">
        <v>14</v>
      </c>
      <c r="Q1908" t="s">
        <v>918</v>
      </c>
    </row>
    <row r="1909" spans="11:17">
      <c r="K1909" t="s">
        <v>51</v>
      </c>
      <c r="L1909" t="s">
        <v>916</v>
      </c>
      <c r="M1909" t="s">
        <v>917</v>
      </c>
      <c r="N1909" t="s">
        <v>77</v>
      </c>
      <c r="O1909" t="s">
        <v>56</v>
      </c>
      <c r="Q1909" t="s">
        <v>918</v>
      </c>
    </row>
    <row r="1910" spans="11:17">
      <c r="K1910" t="s">
        <v>51</v>
      </c>
      <c r="L1910" t="s">
        <v>916</v>
      </c>
      <c r="M1910" t="s">
        <v>917</v>
      </c>
      <c r="N1910" t="s">
        <v>77</v>
      </c>
      <c r="O1910" t="s">
        <v>57</v>
      </c>
      <c r="P1910" t="s">
        <v>168</v>
      </c>
      <c r="Q1910" t="s">
        <v>918</v>
      </c>
    </row>
    <row r="1911" spans="11:17">
      <c r="K1911" t="s">
        <v>51</v>
      </c>
      <c r="L1911" t="s">
        <v>916</v>
      </c>
      <c r="M1911" t="s">
        <v>917</v>
      </c>
      <c r="N1911" t="s">
        <v>77</v>
      </c>
      <c r="O1911" t="s">
        <v>59</v>
      </c>
      <c r="P1911">
        <v>3912</v>
      </c>
      <c r="Q1911" t="s">
        <v>918</v>
      </c>
    </row>
    <row r="1912" spans="11:17">
      <c r="K1912" t="s">
        <v>51</v>
      </c>
      <c r="L1912" t="s">
        <v>916</v>
      </c>
      <c r="M1912" t="s">
        <v>917</v>
      </c>
      <c r="N1912" t="s">
        <v>77</v>
      </c>
      <c r="O1912" t="s">
        <v>60</v>
      </c>
      <c r="P1912" t="s">
        <v>843</v>
      </c>
      <c r="Q1912" t="s">
        <v>918</v>
      </c>
    </row>
    <row r="1913" spans="11:17">
      <c r="K1913" t="s">
        <v>51</v>
      </c>
      <c r="L1913" t="s">
        <v>916</v>
      </c>
      <c r="M1913" t="s">
        <v>917</v>
      </c>
      <c r="N1913" t="s">
        <v>77</v>
      </c>
      <c r="O1913" t="s">
        <v>62</v>
      </c>
      <c r="P1913" t="s">
        <v>856</v>
      </c>
      <c r="Q1913" t="s">
        <v>918</v>
      </c>
    </row>
    <row r="1914" spans="11:17">
      <c r="K1914" t="s">
        <v>51</v>
      </c>
      <c r="L1914" t="s">
        <v>916</v>
      </c>
      <c r="M1914" t="s">
        <v>917</v>
      </c>
      <c r="N1914" t="s">
        <v>77</v>
      </c>
      <c r="O1914" t="s">
        <v>64</v>
      </c>
      <c r="P1914" t="s">
        <v>919</v>
      </c>
      <c r="Q1914" t="s">
        <v>918</v>
      </c>
    </row>
    <row r="1915" spans="11:17">
      <c r="K1915" t="s">
        <v>51</v>
      </c>
      <c r="L1915" t="s">
        <v>916</v>
      </c>
      <c r="M1915" t="s">
        <v>917</v>
      </c>
      <c r="N1915" t="s">
        <v>77</v>
      </c>
      <c r="O1915" t="s">
        <v>66</v>
      </c>
      <c r="P1915" t="s">
        <v>920</v>
      </c>
      <c r="Q1915" t="s">
        <v>918</v>
      </c>
    </row>
    <row r="1916" spans="11:17">
      <c r="K1916" t="s">
        <v>51</v>
      </c>
      <c r="L1916" t="s">
        <v>916</v>
      </c>
      <c r="M1916" t="s">
        <v>917</v>
      </c>
      <c r="N1916" t="s">
        <v>77</v>
      </c>
      <c r="O1916" t="s">
        <v>68</v>
      </c>
      <c r="P1916" t="e">
        <f>-ต้องการเจลล้างมือ หน้ากากอนามัย และน้ำยาฆ่าเชื้อ
-ต้องการอาหารแห้ง</f>
        <v>#NAME?</v>
      </c>
      <c r="Q1916" t="s">
        <v>918</v>
      </c>
    </row>
    <row r="1917" spans="11:17">
      <c r="K1917" t="s">
        <v>51</v>
      </c>
      <c r="L1917" t="s">
        <v>916</v>
      </c>
      <c r="M1917" t="s">
        <v>917</v>
      </c>
      <c r="N1917" t="s">
        <v>77</v>
      </c>
      <c r="O1917" t="s">
        <v>70</v>
      </c>
      <c r="P1917" t="s">
        <v>71</v>
      </c>
      <c r="Q1917" t="s">
        <v>918</v>
      </c>
    </row>
    <row r="1918" spans="11:17">
      <c r="K1918" t="s">
        <v>51</v>
      </c>
      <c r="L1918" t="s">
        <v>916</v>
      </c>
      <c r="M1918" t="s">
        <v>917</v>
      </c>
      <c r="N1918" t="s">
        <v>77</v>
      </c>
      <c r="O1918" t="s">
        <v>72</v>
      </c>
      <c r="P1918">
        <v>350</v>
      </c>
      <c r="Q1918" t="s">
        <v>918</v>
      </c>
    </row>
    <row r="1919" spans="11:17">
      <c r="K1919" t="s">
        <v>51</v>
      </c>
      <c r="L1919" t="s">
        <v>916</v>
      </c>
      <c r="M1919" t="s">
        <v>917</v>
      </c>
      <c r="N1919" t="s">
        <v>77</v>
      </c>
      <c r="O1919" t="s">
        <v>73</v>
      </c>
      <c r="P1919" t="s">
        <v>82</v>
      </c>
      <c r="Q1919" t="s">
        <v>918</v>
      </c>
    </row>
    <row r="1920" spans="11:17">
      <c r="K1920" t="s">
        <v>51</v>
      </c>
      <c r="L1920" t="s">
        <v>921</v>
      </c>
      <c r="M1920" t="s">
        <v>922</v>
      </c>
      <c r="N1920" t="s">
        <v>77</v>
      </c>
      <c r="O1920" t="s">
        <v>14</v>
      </c>
      <c r="Q1920" t="s">
        <v>923</v>
      </c>
    </row>
    <row r="1921" spans="11:17">
      <c r="K1921" t="s">
        <v>51</v>
      </c>
      <c r="L1921" t="s">
        <v>921</v>
      </c>
      <c r="M1921" t="s">
        <v>922</v>
      </c>
      <c r="N1921" t="s">
        <v>77</v>
      </c>
      <c r="O1921" t="s">
        <v>56</v>
      </c>
      <c r="Q1921" t="s">
        <v>923</v>
      </c>
    </row>
    <row r="1922" spans="11:17">
      <c r="K1922" t="s">
        <v>51</v>
      </c>
      <c r="L1922" t="s">
        <v>921</v>
      </c>
      <c r="M1922" t="s">
        <v>922</v>
      </c>
      <c r="N1922" t="s">
        <v>77</v>
      </c>
      <c r="O1922" t="s">
        <v>57</v>
      </c>
      <c r="P1922" t="s">
        <v>168</v>
      </c>
      <c r="Q1922" t="s">
        <v>923</v>
      </c>
    </row>
    <row r="1923" spans="11:17">
      <c r="K1923" t="s">
        <v>51</v>
      </c>
      <c r="L1923" t="s">
        <v>921</v>
      </c>
      <c r="M1923" t="s">
        <v>922</v>
      </c>
      <c r="N1923" t="s">
        <v>77</v>
      </c>
      <c r="O1923" t="s">
        <v>59</v>
      </c>
      <c r="P1923">
        <v>3352</v>
      </c>
      <c r="Q1923" t="s">
        <v>923</v>
      </c>
    </row>
    <row r="1924" spans="11:17">
      <c r="K1924" t="s">
        <v>51</v>
      </c>
      <c r="L1924" t="s">
        <v>921</v>
      </c>
      <c r="M1924" t="s">
        <v>922</v>
      </c>
      <c r="N1924" t="s">
        <v>77</v>
      </c>
      <c r="O1924" t="s">
        <v>60</v>
      </c>
      <c r="P1924" t="s">
        <v>843</v>
      </c>
      <c r="Q1924" t="s">
        <v>923</v>
      </c>
    </row>
    <row r="1925" spans="11:17">
      <c r="K1925" t="s">
        <v>51</v>
      </c>
      <c r="L1925" t="s">
        <v>921</v>
      </c>
      <c r="M1925" t="s">
        <v>922</v>
      </c>
      <c r="N1925" t="s">
        <v>77</v>
      </c>
      <c r="O1925" t="s">
        <v>62</v>
      </c>
      <c r="P1925" t="s">
        <v>856</v>
      </c>
      <c r="Q1925" t="s">
        <v>923</v>
      </c>
    </row>
    <row r="1926" spans="11:17">
      <c r="K1926" t="s">
        <v>51</v>
      </c>
      <c r="L1926" t="s">
        <v>921</v>
      </c>
      <c r="M1926" t="s">
        <v>922</v>
      </c>
      <c r="N1926" t="s">
        <v>77</v>
      </c>
      <c r="O1926" t="s">
        <v>64</v>
      </c>
      <c r="P1926" t="s">
        <v>924</v>
      </c>
      <c r="Q1926" t="s">
        <v>923</v>
      </c>
    </row>
    <row r="1927" spans="11:17">
      <c r="K1927" t="s">
        <v>51</v>
      </c>
      <c r="L1927" t="s">
        <v>921</v>
      </c>
      <c r="M1927" t="s">
        <v>922</v>
      </c>
      <c r="N1927" t="s">
        <v>77</v>
      </c>
      <c r="O1927" t="s">
        <v>66</v>
      </c>
      <c r="P1927" t="s">
        <v>925</v>
      </c>
      <c r="Q1927" t="s">
        <v>923</v>
      </c>
    </row>
    <row r="1928" spans="11:17">
      <c r="K1928" t="s">
        <v>51</v>
      </c>
      <c r="L1928" t="s">
        <v>921</v>
      </c>
      <c r="M1928" t="s">
        <v>922</v>
      </c>
      <c r="N1928" t="s">
        <v>77</v>
      </c>
      <c r="O1928" t="s">
        <v>68</v>
      </c>
      <c r="P1928" t="e">
        <f>-ต้องการเจลล้างมือและน้ำยาฆ่าเชื้อ
-ต้องการอาหารแห้ง</f>
        <v>#NAME?</v>
      </c>
      <c r="Q1928" t="s">
        <v>923</v>
      </c>
    </row>
    <row r="1929" spans="11:17">
      <c r="K1929" t="s">
        <v>51</v>
      </c>
      <c r="L1929" t="s">
        <v>921</v>
      </c>
      <c r="M1929" t="s">
        <v>922</v>
      </c>
      <c r="N1929" t="s">
        <v>77</v>
      </c>
      <c r="O1929" t="s">
        <v>70</v>
      </c>
      <c r="P1929" t="s">
        <v>131</v>
      </c>
      <c r="Q1929" t="s">
        <v>923</v>
      </c>
    </row>
    <row r="1930" spans="11:17">
      <c r="K1930" t="s">
        <v>51</v>
      </c>
      <c r="L1930" t="s">
        <v>921</v>
      </c>
      <c r="M1930" t="s">
        <v>922</v>
      </c>
      <c r="N1930" t="s">
        <v>77</v>
      </c>
      <c r="O1930" t="s">
        <v>72</v>
      </c>
      <c r="P1930">
        <v>206</v>
      </c>
      <c r="Q1930" t="s">
        <v>923</v>
      </c>
    </row>
    <row r="1931" spans="11:17">
      <c r="K1931" t="s">
        <v>51</v>
      </c>
      <c r="L1931" t="s">
        <v>921</v>
      </c>
      <c r="M1931" t="s">
        <v>922</v>
      </c>
      <c r="N1931" t="s">
        <v>77</v>
      </c>
      <c r="O1931" t="s">
        <v>73</v>
      </c>
      <c r="P1931" t="s">
        <v>82</v>
      </c>
      <c r="Q1931" t="s">
        <v>923</v>
      </c>
    </row>
    <row r="1932" spans="11:17">
      <c r="K1932" t="s">
        <v>51</v>
      </c>
      <c r="L1932" t="s">
        <v>926</v>
      </c>
      <c r="M1932" t="s">
        <v>927</v>
      </c>
      <c r="N1932" t="s">
        <v>77</v>
      </c>
      <c r="O1932" t="s">
        <v>14</v>
      </c>
      <c r="Q1932" t="s">
        <v>928</v>
      </c>
    </row>
    <row r="1933" spans="11:17">
      <c r="K1933" t="s">
        <v>51</v>
      </c>
      <c r="L1933" t="s">
        <v>926</v>
      </c>
      <c r="M1933" t="s">
        <v>927</v>
      </c>
      <c r="N1933" t="s">
        <v>77</v>
      </c>
      <c r="O1933" t="s">
        <v>56</v>
      </c>
      <c r="Q1933" t="s">
        <v>928</v>
      </c>
    </row>
    <row r="1934" spans="11:17">
      <c r="K1934" t="s">
        <v>51</v>
      </c>
      <c r="L1934" t="s">
        <v>926</v>
      </c>
      <c r="M1934" t="s">
        <v>927</v>
      </c>
      <c r="N1934" t="s">
        <v>77</v>
      </c>
      <c r="O1934" t="s">
        <v>57</v>
      </c>
      <c r="P1934" t="s">
        <v>168</v>
      </c>
      <c r="Q1934" t="s">
        <v>928</v>
      </c>
    </row>
    <row r="1935" spans="11:17">
      <c r="K1935" t="s">
        <v>51</v>
      </c>
      <c r="L1935" t="s">
        <v>926</v>
      </c>
      <c r="M1935" t="s">
        <v>927</v>
      </c>
      <c r="N1935" t="s">
        <v>77</v>
      </c>
      <c r="O1935" t="s">
        <v>59</v>
      </c>
      <c r="P1935">
        <v>3133</v>
      </c>
      <c r="Q1935" t="s">
        <v>928</v>
      </c>
    </row>
    <row r="1936" spans="11:17">
      <c r="K1936" t="s">
        <v>51</v>
      </c>
      <c r="L1936" t="s">
        <v>926</v>
      </c>
      <c r="M1936" t="s">
        <v>927</v>
      </c>
      <c r="N1936" t="s">
        <v>77</v>
      </c>
      <c r="O1936" t="s">
        <v>60</v>
      </c>
      <c r="P1936" t="s">
        <v>843</v>
      </c>
      <c r="Q1936" t="s">
        <v>928</v>
      </c>
    </row>
    <row r="1937" spans="11:17">
      <c r="K1937" t="s">
        <v>51</v>
      </c>
      <c r="L1937" t="s">
        <v>926</v>
      </c>
      <c r="M1937" t="s">
        <v>927</v>
      </c>
      <c r="N1937" t="s">
        <v>77</v>
      </c>
      <c r="O1937" t="s">
        <v>62</v>
      </c>
      <c r="P1937" t="s">
        <v>850</v>
      </c>
      <c r="Q1937" t="s">
        <v>928</v>
      </c>
    </row>
    <row r="1938" spans="11:17">
      <c r="K1938" t="s">
        <v>51</v>
      </c>
      <c r="L1938" t="s">
        <v>926</v>
      </c>
      <c r="M1938" t="s">
        <v>927</v>
      </c>
      <c r="N1938" t="s">
        <v>77</v>
      </c>
      <c r="O1938" t="s">
        <v>64</v>
      </c>
      <c r="P1938" t="s">
        <v>929</v>
      </c>
      <c r="Q1938" t="s">
        <v>928</v>
      </c>
    </row>
    <row r="1939" spans="11:17">
      <c r="K1939" t="s">
        <v>51</v>
      </c>
      <c r="L1939" t="s">
        <v>926</v>
      </c>
      <c r="M1939" t="s">
        <v>927</v>
      </c>
      <c r="N1939" t="s">
        <v>77</v>
      </c>
      <c r="O1939" t="s">
        <v>66</v>
      </c>
      <c r="P1939" t="s">
        <v>930</v>
      </c>
      <c r="Q1939" t="s">
        <v>928</v>
      </c>
    </row>
    <row r="1940" spans="11:17">
      <c r="K1940" t="s">
        <v>51</v>
      </c>
      <c r="L1940" t="s">
        <v>926</v>
      </c>
      <c r="M1940" t="s">
        <v>927</v>
      </c>
      <c r="N1940" t="s">
        <v>77</v>
      </c>
      <c r="O1940" t="s">
        <v>68</v>
      </c>
      <c r="P1940" t="e">
        <f>-ต้องการเจลล้างมือและน้ำยาฆ่าเชื้อ
-ต้องการอาหารแห้ง นมสำหรับเด็ก</f>
        <v>#NAME?</v>
      </c>
      <c r="Q1940" t="s">
        <v>928</v>
      </c>
    </row>
    <row r="1941" spans="11:17">
      <c r="K1941" t="s">
        <v>51</v>
      </c>
      <c r="L1941" t="s">
        <v>926</v>
      </c>
      <c r="M1941" t="s">
        <v>927</v>
      </c>
      <c r="N1941" t="s">
        <v>77</v>
      </c>
      <c r="O1941" t="s">
        <v>70</v>
      </c>
      <c r="P1941" t="s">
        <v>131</v>
      </c>
      <c r="Q1941" t="s">
        <v>928</v>
      </c>
    </row>
    <row r="1942" spans="11:17">
      <c r="K1942" t="s">
        <v>51</v>
      </c>
      <c r="L1942" t="s">
        <v>926</v>
      </c>
      <c r="M1942" t="s">
        <v>927</v>
      </c>
      <c r="N1942" t="s">
        <v>77</v>
      </c>
      <c r="O1942" t="s">
        <v>72</v>
      </c>
      <c r="P1942">
        <v>127</v>
      </c>
      <c r="Q1942" t="s">
        <v>928</v>
      </c>
    </row>
    <row r="1943" spans="11:17">
      <c r="K1943" t="s">
        <v>51</v>
      </c>
      <c r="L1943" t="s">
        <v>926</v>
      </c>
      <c r="M1943" t="s">
        <v>927</v>
      </c>
      <c r="N1943" t="s">
        <v>77</v>
      </c>
      <c r="O1943" t="s">
        <v>73</v>
      </c>
      <c r="P1943" t="s">
        <v>82</v>
      </c>
      <c r="Q1943" t="s">
        <v>928</v>
      </c>
    </row>
    <row r="1944" spans="11:17">
      <c r="K1944" t="s">
        <v>51</v>
      </c>
      <c r="L1944" t="s">
        <v>931</v>
      </c>
      <c r="M1944" t="s">
        <v>932</v>
      </c>
      <c r="N1944" t="s">
        <v>77</v>
      </c>
      <c r="O1944" t="s">
        <v>14</v>
      </c>
      <c r="Q1944" t="s">
        <v>933</v>
      </c>
    </row>
    <row r="1945" spans="11:17">
      <c r="K1945" t="s">
        <v>51</v>
      </c>
      <c r="L1945" t="s">
        <v>931</v>
      </c>
      <c r="M1945" t="s">
        <v>932</v>
      </c>
      <c r="N1945" t="s">
        <v>77</v>
      </c>
      <c r="O1945" t="s">
        <v>56</v>
      </c>
      <c r="Q1945" t="s">
        <v>933</v>
      </c>
    </row>
    <row r="1946" spans="11:17">
      <c r="K1946" t="s">
        <v>51</v>
      </c>
      <c r="L1946" t="s">
        <v>931</v>
      </c>
      <c r="M1946" t="s">
        <v>932</v>
      </c>
      <c r="N1946" t="s">
        <v>77</v>
      </c>
      <c r="O1946" t="s">
        <v>57</v>
      </c>
      <c r="P1946" t="s">
        <v>168</v>
      </c>
      <c r="Q1946" t="s">
        <v>933</v>
      </c>
    </row>
    <row r="1947" spans="11:17">
      <c r="K1947" t="s">
        <v>51</v>
      </c>
      <c r="L1947" t="s">
        <v>931</v>
      </c>
      <c r="M1947" t="s">
        <v>932</v>
      </c>
      <c r="N1947" t="s">
        <v>77</v>
      </c>
      <c r="O1947" t="s">
        <v>59</v>
      </c>
      <c r="P1947">
        <v>2960</v>
      </c>
      <c r="Q1947" t="s">
        <v>933</v>
      </c>
    </row>
    <row r="1948" spans="11:17">
      <c r="K1948" t="s">
        <v>51</v>
      </c>
      <c r="L1948" t="s">
        <v>931</v>
      </c>
      <c r="M1948" t="s">
        <v>932</v>
      </c>
      <c r="N1948" t="s">
        <v>77</v>
      </c>
      <c r="O1948" t="s">
        <v>60</v>
      </c>
      <c r="P1948" t="s">
        <v>843</v>
      </c>
      <c r="Q1948" t="s">
        <v>933</v>
      </c>
    </row>
    <row r="1949" spans="11:17">
      <c r="K1949" t="s">
        <v>51</v>
      </c>
      <c r="L1949" t="s">
        <v>931</v>
      </c>
      <c r="M1949" t="s">
        <v>932</v>
      </c>
      <c r="N1949" t="s">
        <v>77</v>
      </c>
      <c r="O1949" t="s">
        <v>62</v>
      </c>
      <c r="P1949" t="s">
        <v>850</v>
      </c>
      <c r="Q1949" t="s">
        <v>933</v>
      </c>
    </row>
    <row r="1950" spans="11:17">
      <c r="K1950" t="s">
        <v>51</v>
      </c>
      <c r="L1950" t="s">
        <v>931</v>
      </c>
      <c r="M1950" t="s">
        <v>932</v>
      </c>
      <c r="N1950" t="s">
        <v>77</v>
      </c>
      <c r="O1950" t="s">
        <v>64</v>
      </c>
      <c r="P1950" t="s">
        <v>934</v>
      </c>
      <c r="Q1950" t="s">
        <v>933</v>
      </c>
    </row>
    <row r="1951" spans="11:17">
      <c r="K1951" t="s">
        <v>51</v>
      </c>
      <c r="L1951" t="s">
        <v>931</v>
      </c>
      <c r="M1951" t="s">
        <v>932</v>
      </c>
      <c r="N1951" t="s">
        <v>77</v>
      </c>
      <c r="O1951" t="s">
        <v>66</v>
      </c>
      <c r="P1951" t="s">
        <v>935</v>
      </c>
      <c r="Q1951" t="s">
        <v>933</v>
      </c>
    </row>
    <row r="1952" spans="11:17">
      <c r="K1952" t="s">
        <v>51</v>
      </c>
      <c r="L1952" t="s">
        <v>931</v>
      </c>
      <c r="M1952" t="s">
        <v>932</v>
      </c>
      <c r="N1952" t="s">
        <v>77</v>
      </c>
      <c r="O1952" t="s">
        <v>68</v>
      </c>
      <c r="P1952" t="e">
        <f>-ต้องการเจลล้างมือ หน้ากากอนามัย และน้ำยาฆ่าเชื้อ
-ต้องการอาหารแห้ง</f>
        <v>#NAME?</v>
      </c>
      <c r="Q1952" t="s">
        <v>933</v>
      </c>
    </row>
    <row r="1953" spans="11:17">
      <c r="K1953" t="s">
        <v>51</v>
      </c>
      <c r="L1953" t="s">
        <v>931</v>
      </c>
      <c r="M1953" t="s">
        <v>932</v>
      </c>
      <c r="N1953" t="s">
        <v>77</v>
      </c>
      <c r="O1953" t="s">
        <v>70</v>
      </c>
      <c r="P1953" t="s">
        <v>131</v>
      </c>
      <c r="Q1953" t="s">
        <v>933</v>
      </c>
    </row>
    <row r="1954" spans="11:17">
      <c r="K1954" t="s">
        <v>51</v>
      </c>
      <c r="L1954" t="s">
        <v>931</v>
      </c>
      <c r="M1954" t="s">
        <v>932</v>
      </c>
      <c r="N1954" t="s">
        <v>77</v>
      </c>
      <c r="O1954" t="s">
        <v>72</v>
      </c>
      <c r="P1954">
        <v>226</v>
      </c>
      <c r="Q1954" t="s">
        <v>933</v>
      </c>
    </row>
    <row r="1955" spans="11:17">
      <c r="K1955" t="s">
        <v>51</v>
      </c>
      <c r="L1955" t="s">
        <v>931</v>
      </c>
      <c r="M1955" t="s">
        <v>932</v>
      </c>
      <c r="N1955" t="s">
        <v>77</v>
      </c>
      <c r="O1955" t="s">
        <v>73</v>
      </c>
      <c r="P1955" t="s">
        <v>82</v>
      </c>
      <c r="Q1955" t="s">
        <v>933</v>
      </c>
    </row>
    <row r="1956" spans="11:17">
      <c r="K1956" t="s">
        <v>51</v>
      </c>
      <c r="L1956" t="s">
        <v>936</v>
      </c>
      <c r="M1956" t="s">
        <v>937</v>
      </c>
      <c r="N1956" t="s">
        <v>77</v>
      </c>
      <c r="O1956" t="s">
        <v>14</v>
      </c>
      <c r="Q1956" t="s">
        <v>938</v>
      </c>
    </row>
    <row r="1957" spans="11:17">
      <c r="K1957" t="s">
        <v>51</v>
      </c>
      <c r="L1957" t="s">
        <v>936</v>
      </c>
      <c r="M1957" t="s">
        <v>937</v>
      </c>
      <c r="N1957" t="s">
        <v>77</v>
      </c>
      <c r="O1957" t="s">
        <v>56</v>
      </c>
      <c r="Q1957" t="s">
        <v>938</v>
      </c>
    </row>
    <row r="1958" spans="11:17">
      <c r="K1958" t="s">
        <v>51</v>
      </c>
      <c r="L1958" t="s">
        <v>936</v>
      </c>
      <c r="M1958" t="s">
        <v>937</v>
      </c>
      <c r="N1958" t="s">
        <v>77</v>
      </c>
      <c r="O1958" t="s">
        <v>57</v>
      </c>
      <c r="P1958" t="s">
        <v>168</v>
      </c>
      <c r="Q1958" t="s">
        <v>938</v>
      </c>
    </row>
    <row r="1959" spans="11:17">
      <c r="K1959" t="s">
        <v>51</v>
      </c>
      <c r="L1959" t="s">
        <v>936</v>
      </c>
      <c r="M1959" t="s">
        <v>937</v>
      </c>
      <c r="N1959" t="s">
        <v>77</v>
      </c>
      <c r="O1959" t="s">
        <v>59</v>
      </c>
      <c r="P1959">
        <v>2701</v>
      </c>
      <c r="Q1959" t="s">
        <v>938</v>
      </c>
    </row>
    <row r="1960" spans="11:17">
      <c r="K1960" t="s">
        <v>51</v>
      </c>
      <c r="L1960" t="s">
        <v>936</v>
      </c>
      <c r="M1960" t="s">
        <v>937</v>
      </c>
      <c r="N1960" t="s">
        <v>77</v>
      </c>
      <c r="O1960" t="s">
        <v>60</v>
      </c>
      <c r="P1960" t="s">
        <v>843</v>
      </c>
      <c r="Q1960" t="s">
        <v>938</v>
      </c>
    </row>
    <row r="1961" spans="11:17">
      <c r="K1961" t="s">
        <v>51</v>
      </c>
      <c r="L1961" t="s">
        <v>936</v>
      </c>
      <c r="M1961" t="s">
        <v>937</v>
      </c>
      <c r="N1961" t="s">
        <v>77</v>
      </c>
      <c r="O1961" t="s">
        <v>62</v>
      </c>
      <c r="P1961" t="s">
        <v>850</v>
      </c>
      <c r="Q1961" t="s">
        <v>938</v>
      </c>
    </row>
    <row r="1962" spans="11:17">
      <c r="K1962" t="s">
        <v>51</v>
      </c>
      <c r="L1962" t="s">
        <v>936</v>
      </c>
      <c r="M1962" t="s">
        <v>937</v>
      </c>
      <c r="N1962" t="s">
        <v>77</v>
      </c>
      <c r="O1962" t="s">
        <v>64</v>
      </c>
      <c r="P1962" t="s">
        <v>939</v>
      </c>
      <c r="Q1962" t="s">
        <v>938</v>
      </c>
    </row>
    <row r="1963" spans="11:17">
      <c r="K1963" t="s">
        <v>51</v>
      </c>
      <c r="L1963" t="s">
        <v>936</v>
      </c>
      <c r="M1963" t="s">
        <v>937</v>
      </c>
      <c r="N1963" t="s">
        <v>77</v>
      </c>
      <c r="O1963" t="s">
        <v>66</v>
      </c>
      <c r="P1963" t="s">
        <v>940</v>
      </c>
      <c r="Q1963" t="s">
        <v>938</v>
      </c>
    </row>
    <row r="1964" spans="11:17">
      <c r="K1964" t="s">
        <v>51</v>
      </c>
      <c r="L1964" t="s">
        <v>936</v>
      </c>
      <c r="M1964" t="s">
        <v>937</v>
      </c>
      <c r="N1964" t="s">
        <v>77</v>
      </c>
      <c r="O1964" t="s">
        <v>68</v>
      </c>
      <c r="P1964" t="e">
        <f>-ต้องการเจลล้างมือและน้ำยาฆ่าเชื้อ
-ต้องการอาหารแห้ง</f>
        <v>#NAME?</v>
      </c>
      <c r="Q1964" t="s">
        <v>938</v>
      </c>
    </row>
    <row r="1965" spans="11:17">
      <c r="K1965" t="s">
        <v>51</v>
      </c>
      <c r="L1965" t="s">
        <v>936</v>
      </c>
      <c r="M1965" t="s">
        <v>937</v>
      </c>
      <c r="N1965" t="s">
        <v>77</v>
      </c>
      <c r="O1965" t="s">
        <v>70</v>
      </c>
      <c r="P1965" t="s">
        <v>71</v>
      </c>
      <c r="Q1965" t="s">
        <v>938</v>
      </c>
    </row>
    <row r="1966" spans="11:17">
      <c r="K1966" t="s">
        <v>51</v>
      </c>
      <c r="L1966" t="s">
        <v>936</v>
      </c>
      <c r="M1966" t="s">
        <v>937</v>
      </c>
      <c r="N1966" t="s">
        <v>77</v>
      </c>
      <c r="O1966" t="s">
        <v>72</v>
      </c>
      <c r="P1966">
        <v>120</v>
      </c>
      <c r="Q1966" t="s">
        <v>938</v>
      </c>
    </row>
    <row r="1967" spans="11:17">
      <c r="K1967" t="s">
        <v>51</v>
      </c>
      <c r="L1967" t="s">
        <v>936</v>
      </c>
      <c r="M1967" t="s">
        <v>937</v>
      </c>
      <c r="N1967" t="s">
        <v>77</v>
      </c>
      <c r="O1967" t="s">
        <v>73</v>
      </c>
      <c r="P1967" t="s">
        <v>82</v>
      </c>
      <c r="Q1967" t="s">
        <v>938</v>
      </c>
    </row>
    <row r="1968" spans="11:17">
      <c r="K1968" t="s">
        <v>51</v>
      </c>
      <c r="L1968" t="s">
        <v>941</v>
      </c>
      <c r="M1968" t="s">
        <v>942</v>
      </c>
      <c r="N1968" t="s">
        <v>77</v>
      </c>
      <c r="O1968" t="s">
        <v>14</v>
      </c>
      <c r="Q1968" t="s">
        <v>943</v>
      </c>
    </row>
    <row r="1969" spans="11:17">
      <c r="K1969" t="s">
        <v>51</v>
      </c>
      <c r="L1969" t="s">
        <v>941</v>
      </c>
      <c r="M1969" t="s">
        <v>942</v>
      </c>
      <c r="N1969" t="s">
        <v>77</v>
      </c>
      <c r="O1969" t="s">
        <v>56</v>
      </c>
      <c r="Q1969" t="s">
        <v>943</v>
      </c>
    </row>
    <row r="1970" spans="11:17">
      <c r="K1970" t="s">
        <v>51</v>
      </c>
      <c r="L1970" t="s">
        <v>941</v>
      </c>
      <c r="M1970" t="s">
        <v>942</v>
      </c>
      <c r="N1970" t="s">
        <v>77</v>
      </c>
      <c r="O1970" t="s">
        <v>57</v>
      </c>
      <c r="P1970" t="s">
        <v>168</v>
      </c>
      <c r="Q1970" t="s">
        <v>943</v>
      </c>
    </row>
    <row r="1971" spans="11:17">
      <c r="K1971" t="s">
        <v>51</v>
      </c>
      <c r="L1971" t="s">
        <v>941</v>
      </c>
      <c r="M1971" t="s">
        <v>942</v>
      </c>
      <c r="N1971" t="s">
        <v>77</v>
      </c>
      <c r="O1971" t="s">
        <v>59</v>
      </c>
      <c r="P1971">
        <v>2874</v>
      </c>
      <c r="Q1971" t="s">
        <v>943</v>
      </c>
    </row>
    <row r="1972" spans="11:17">
      <c r="K1972" t="s">
        <v>51</v>
      </c>
      <c r="L1972" t="s">
        <v>941</v>
      </c>
      <c r="M1972" t="s">
        <v>942</v>
      </c>
      <c r="N1972" t="s">
        <v>77</v>
      </c>
      <c r="O1972" t="s">
        <v>60</v>
      </c>
      <c r="P1972" t="s">
        <v>843</v>
      </c>
      <c r="Q1972" t="s">
        <v>943</v>
      </c>
    </row>
    <row r="1973" spans="11:17">
      <c r="K1973" t="s">
        <v>51</v>
      </c>
      <c r="L1973" t="s">
        <v>941</v>
      </c>
      <c r="M1973" t="s">
        <v>942</v>
      </c>
      <c r="N1973" t="s">
        <v>77</v>
      </c>
      <c r="O1973" t="s">
        <v>62</v>
      </c>
      <c r="P1973" t="s">
        <v>850</v>
      </c>
      <c r="Q1973" t="s">
        <v>943</v>
      </c>
    </row>
    <row r="1974" spans="11:17">
      <c r="K1974" t="s">
        <v>51</v>
      </c>
      <c r="L1974" t="s">
        <v>941</v>
      </c>
      <c r="M1974" t="s">
        <v>942</v>
      </c>
      <c r="N1974" t="s">
        <v>77</v>
      </c>
      <c r="O1974" t="s">
        <v>64</v>
      </c>
      <c r="P1974" t="s">
        <v>944</v>
      </c>
      <c r="Q1974" t="s">
        <v>943</v>
      </c>
    </row>
    <row r="1975" spans="11:17">
      <c r="K1975" t="s">
        <v>51</v>
      </c>
      <c r="L1975" t="s">
        <v>941</v>
      </c>
      <c r="M1975" t="s">
        <v>942</v>
      </c>
      <c r="N1975" t="s">
        <v>77</v>
      </c>
      <c r="O1975" t="s">
        <v>66</v>
      </c>
      <c r="P1975" t="s">
        <v>945</v>
      </c>
      <c r="Q1975" t="s">
        <v>943</v>
      </c>
    </row>
    <row r="1976" spans="11:17">
      <c r="K1976" t="s">
        <v>51</v>
      </c>
      <c r="L1976" t="s">
        <v>941</v>
      </c>
      <c r="M1976" t="s">
        <v>942</v>
      </c>
      <c r="N1976" t="s">
        <v>77</v>
      </c>
      <c r="O1976" t="s">
        <v>68</v>
      </c>
      <c r="P1976" t="e">
        <f>-ต้องการเจลล้างมือและน้ำยาฆ่าเชื้อ
-ต้องการอาหารแห้ง
-ต้องการเครื่องตรวจวัดอุณหภูมิ
-ต้องการตู้พ่นยาฆ่าเชื้อ</f>
        <v>#NAME?</v>
      </c>
      <c r="Q1976" t="s">
        <v>943</v>
      </c>
    </row>
    <row r="1977" spans="11:17">
      <c r="K1977" t="s">
        <v>51</v>
      </c>
      <c r="L1977" t="s">
        <v>941</v>
      </c>
      <c r="M1977" t="s">
        <v>942</v>
      </c>
      <c r="N1977" t="s">
        <v>77</v>
      </c>
      <c r="O1977" t="s">
        <v>70</v>
      </c>
      <c r="P1977" t="s">
        <v>131</v>
      </c>
      <c r="Q1977" t="s">
        <v>943</v>
      </c>
    </row>
    <row r="1978" spans="11:17">
      <c r="K1978" t="s">
        <v>51</v>
      </c>
      <c r="L1978" t="s">
        <v>941</v>
      </c>
      <c r="M1978" t="s">
        <v>942</v>
      </c>
      <c r="N1978" t="s">
        <v>77</v>
      </c>
      <c r="O1978" t="s">
        <v>72</v>
      </c>
      <c r="P1978">
        <v>106</v>
      </c>
      <c r="Q1978" t="s">
        <v>943</v>
      </c>
    </row>
    <row r="1979" spans="11:17">
      <c r="K1979" t="s">
        <v>51</v>
      </c>
      <c r="L1979" t="s">
        <v>941</v>
      </c>
      <c r="M1979" t="s">
        <v>942</v>
      </c>
      <c r="N1979" t="s">
        <v>77</v>
      </c>
      <c r="O1979" t="s">
        <v>73</v>
      </c>
      <c r="P1979" t="s">
        <v>82</v>
      </c>
      <c r="Q1979" t="s">
        <v>943</v>
      </c>
    </row>
    <row r="1980" spans="11:17">
      <c r="K1980" t="s">
        <v>51</v>
      </c>
      <c r="L1980" t="s">
        <v>946</v>
      </c>
      <c r="M1980" t="s">
        <v>947</v>
      </c>
      <c r="N1980" t="s">
        <v>77</v>
      </c>
      <c r="O1980" t="s">
        <v>14</v>
      </c>
      <c r="Q1980" t="s">
        <v>948</v>
      </c>
    </row>
    <row r="1981" spans="11:17">
      <c r="K1981" t="s">
        <v>51</v>
      </c>
      <c r="L1981" t="s">
        <v>946</v>
      </c>
      <c r="M1981" t="s">
        <v>947</v>
      </c>
      <c r="N1981" t="s">
        <v>77</v>
      </c>
      <c r="O1981" t="s">
        <v>56</v>
      </c>
      <c r="Q1981" t="s">
        <v>948</v>
      </c>
    </row>
    <row r="1982" spans="11:17">
      <c r="K1982" t="s">
        <v>51</v>
      </c>
      <c r="L1982" t="s">
        <v>946</v>
      </c>
      <c r="M1982" t="s">
        <v>947</v>
      </c>
      <c r="N1982" t="s">
        <v>77</v>
      </c>
      <c r="O1982" t="s">
        <v>57</v>
      </c>
      <c r="P1982" t="s">
        <v>168</v>
      </c>
      <c r="Q1982" t="s">
        <v>948</v>
      </c>
    </row>
    <row r="1983" spans="11:17">
      <c r="K1983" t="s">
        <v>51</v>
      </c>
      <c r="L1983" t="s">
        <v>946</v>
      </c>
      <c r="M1983" t="s">
        <v>947</v>
      </c>
      <c r="N1983" t="s">
        <v>77</v>
      </c>
      <c r="O1983" t="s">
        <v>59</v>
      </c>
      <c r="P1983">
        <v>2615</v>
      </c>
      <c r="Q1983" t="s">
        <v>948</v>
      </c>
    </row>
    <row r="1984" spans="11:17">
      <c r="K1984" t="s">
        <v>51</v>
      </c>
      <c r="L1984" t="s">
        <v>946</v>
      </c>
      <c r="M1984" t="s">
        <v>947</v>
      </c>
      <c r="N1984" t="s">
        <v>77</v>
      </c>
      <c r="O1984" t="s">
        <v>60</v>
      </c>
      <c r="P1984" t="s">
        <v>843</v>
      </c>
      <c r="Q1984" t="s">
        <v>948</v>
      </c>
    </row>
    <row r="1985" spans="11:17">
      <c r="K1985" t="s">
        <v>51</v>
      </c>
      <c r="L1985" t="s">
        <v>946</v>
      </c>
      <c r="M1985" t="s">
        <v>947</v>
      </c>
      <c r="N1985" t="s">
        <v>77</v>
      </c>
      <c r="O1985" t="s">
        <v>62</v>
      </c>
      <c r="P1985" t="s">
        <v>850</v>
      </c>
      <c r="Q1985" t="s">
        <v>948</v>
      </c>
    </row>
    <row r="1986" spans="11:17">
      <c r="K1986" t="s">
        <v>51</v>
      </c>
      <c r="L1986" t="s">
        <v>946</v>
      </c>
      <c r="M1986" t="s">
        <v>947</v>
      </c>
      <c r="N1986" t="s">
        <v>77</v>
      </c>
      <c r="O1986" t="s">
        <v>64</v>
      </c>
      <c r="P1986" t="s">
        <v>949</v>
      </c>
      <c r="Q1986" t="s">
        <v>948</v>
      </c>
    </row>
    <row r="1987" spans="11:17">
      <c r="K1987" t="s">
        <v>51</v>
      </c>
      <c r="L1987" t="s">
        <v>946</v>
      </c>
      <c r="M1987" t="s">
        <v>947</v>
      </c>
      <c r="N1987" t="s">
        <v>77</v>
      </c>
      <c r="O1987" t="s">
        <v>66</v>
      </c>
      <c r="P1987" t="s">
        <v>950</v>
      </c>
      <c r="Q1987" t="s">
        <v>948</v>
      </c>
    </row>
    <row r="1988" spans="11:17">
      <c r="K1988" t="s">
        <v>51</v>
      </c>
      <c r="L1988" t="s">
        <v>946</v>
      </c>
      <c r="M1988" t="s">
        <v>947</v>
      </c>
      <c r="N1988" t="s">
        <v>77</v>
      </c>
      <c r="O1988" t="s">
        <v>68</v>
      </c>
      <c r="P1988" t="e">
        <f>-ต้องการเจลล้างมือและน้ำยาฆ่าเชื้อ
-ต้องการอาหารแห้ง</f>
        <v>#NAME?</v>
      </c>
      <c r="Q1988" t="s">
        <v>948</v>
      </c>
    </row>
    <row r="1989" spans="11:17">
      <c r="K1989" t="s">
        <v>51</v>
      </c>
      <c r="L1989" t="s">
        <v>946</v>
      </c>
      <c r="M1989" t="s">
        <v>947</v>
      </c>
      <c r="N1989" t="s">
        <v>77</v>
      </c>
      <c r="O1989" t="s">
        <v>70</v>
      </c>
      <c r="P1989" t="s">
        <v>131</v>
      </c>
      <c r="Q1989" t="s">
        <v>948</v>
      </c>
    </row>
    <row r="1990" spans="11:17">
      <c r="K1990" t="s">
        <v>51</v>
      </c>
      <c r="L1990" t="s">
        <v>946</v>
      </c>
      <c r="M1990" t="s">
        <v>947</v>
      </c>
      <c r="N1990" t="s">
        <v>77</v>
      </c>
      <c r="O1990" t="s">
        <v>72</v>
      </c>
      <c r="P1990">
        <v>127</v>
      </c>
      <c r="Q1990" t="s">
        <v>948</v>
      </c>
    </row>
    <row r="1991" spans="11:17">
      <c r="K1991" t="s">
        <v>51</v>
      </c>
      <c r="L1991" t="s">
        <v>946</v>
      </c>
      <c r="M1991" t="s">
        <v>947</v>
      </c>
      <c r="N1991" t="s">
        <v>77</v>
      </c>
      <c r="O1991" t="s">
        <v>73</v>
      </c>
      <c r="P1991" t="s">
        <v>82</v>
      </c>
      <c r="Q1991" t="s">
        <v>948</v>
      </c>
    </row>
    <row r="1992" spans="11:17">
      <c r="K1992" t="s">
        <v>51</v>
      </c>
      <c r="L1992" t="s">
        <v>951</v>
      </c>
      <c r="M1992" t="s">
        <v>952</v>
      </c>
      <c r="N1992" t="s">
        <v>77</v>
      </c>
      <c r="O1992" t="s">
        <v>14</v>
      </c>
      <c r="Q1992" t="s">
        <v>953</v>
      </c>
    </row>
    <row r="1993" spans="11:17">
      <c r="K1993" t="s">
        <v>51</v>
      </c>
      <c r="L1993" t="s">
        <v>951</v>
      </c>
      <c r="M1993" t="s">
        <v>952</v>
      </c>
      <c r="N1993" t="s">
        <v>77</v>
      </c>
      <c r="O1993" t="s">
        <v>56</v>
      </c>
      <c r="Q1993" t="s">
        <v>953</v>
      </c>
    </row>
    <row r="1994" spans="11:17">
      <c r="K1994" t="s">
        <v>51</v>
      </c>
      <c r="L1994" t="s">
        <v>951</v>
      </c>
      <c r="M1994" t="s">
        <v>952</v>
      </c>
      <c r="N1994" t="s">
        <v>77</v>
      </c>
      <c r="O1994" t="s">
        <v>57</v>
      </c>
      <c r="P1994" t="s">
        <v>168</v>
      </c>
      <c r="Q1994" t="s">
        <v>953</v>
      </c>
    </row>
    <row r="1995" spans="11:17">
      <c r="K1995" t="s">
        <v>51</v>
      </c>
      <c r="L1995" t="s">
        <v>951</v>
      </c>
      <c r="M1995" t="s">
        <v>952</v>
      </c>
      <c r="N1995" t="s">
        <v>77</v>
      </c>
      <c r="O1995" t="s">
        <v>59</v>
      </c>
      <c r="P1995">
        <v>3363</v>
      </c>
      <c r="Q1995" t="s">
        <v>953</v>
      </c>
    </row>
    <row r="1996" spans="11:17">
      <c r="K1996" t="s">
        <v>51</v>
      </c>
      <c r="L1996" t="s">
        <v>951</v>
      </c>
      <c r="M1996" t="s">
        <v>952</v>
      </c>
      <c r="N1996" t="s">
        <v>77</v>
      </c>
      <c r="O1996" t="s">
        <v>60</v>
      </c>
      <c r="P1996" t="s">
        <v>843</v>
      </c>
      <c r="Q1996" t="s">
        <v>953</v>
      </c>
    </row>
    <row r="1997" spans="11:17">
      <c r="K1997" t="s">
        <v>51</v>
      </c>
      <c r="L1997" t="s">
        <v>951</v>
      </c>
      <c r="M1997" t="s">
        <v>952</v>
      </c>
      <c r="N1997" t="s">
        <v>77</v>
      </c>
      <c r="O1997" t="s">
        <v>62</v>
      </c>
      <c r="P1997" t="s">
        <v>844</v>
      </c>
      <c r="Q1997" t="s">
        <v>953</v>
      </c>
    </row>
    <row r="1998" spans="11:17">
      <c r="K1998" t="s">
        <v>51</v>
      </c>
      <c r="L1998" t="s">
        <v>951</v>
      </c>
      <c r="M1998" t="s">
        <v>952</v>
      </c>
      <c r="N1998" t="s">
        <v>77</v>
      </c>
      <c r="O1998" t="s">
        <v>64</v>
      </c>
      <c r="P1998" t="s">
        <v>954</v>
      </c>
      <c r="Q1998" t="s">
        <v>953</v>
      </c>
    </row>
    <row r="1999" spans="11:17">
      <c r="K1999" t="s">
        <v>51</v>
      </c>
      <c r="L1999" t="s">
        <v>951</v>
      </c>
      <c r="M1999" t="s">
        <v>952</v>
      </c>
      <c r="N1999" t="s">
        <v>77</v>
      </c>
      <c r="O1999" t="s">
        <v>66</v>
      </c>
      <c r="P1999" t="s">
        <v>955</v>
      </c>
      <c r="Q1999" t="s">
        <v>953</v>
      </c>
    </row>
    <row r="2000" spans="11:17">
      <c r="K2000" t="s">
        <v>51</v>
      </c>
      <c r="L2000" t="s">
        <v>951</v>
      </c>
      <c r="M2000" t="s">
        <v>952</v>
      </c>
      <c r="N2000" t="s">
        <v>77</v>
      </c>
      <c r="O2000" t="s">
        <v>68</v>
      </c>
      <c r="P2000" t="e">
        <f>-ต้องการเจลล้างมือและน้ำยาฆ่าเชื้อ
-ต้องการอาหารแห้ง</f>
        <v>#NAME?</v>
      </c>
      <c r="Q2000" t="s">
        <v>953</v>
      </c>
    </row>
    <row r="2001" spans="11:17">
      <c r="K2001" t="s">
        <v>51</v>
      </c>
      <c r="L2001" t="s">
        <v>951</v>
      </c>
      <c r="M2001" t="s">
        <v>952</v>
      </c>
      <c r="N2001" t="s">
        <v>77</v>
      </c>
      <c r="O2001" t="s">
        <v>70</v>
      </c>
      <c r="P2001" t="s">
        <v>71</v>
      </c>
      <c r="Q2001" t="s">
        <v>953</v>
      </c>
    </row>
    <row r="2002" spans="11:17">
      <c r="K2002" t="s">
        <v>51</v>
      </c>
      <c r="L2002" t="s">
        <v>951</v>
      </c>
      <c r="M2002" t="s">
        <v>952</v>
      </c>
      <c r="N2002" t="s">
        <v>77</v>
      </c>
      <c r="O2002" t="s">
        <v>72</v>
      </c>
      <c r="P2002">
        <v>80</v>
      </c>
      <c r="Q2002" t="s">
        <v>953</v>
      </c>
    </row>
    <row r="2003" spans="11:17">
      <c r="K2003" t="s">
        <v>51</v>
      </c>
      <c r="L2003" t="s">
        <v>951</v>
      </c>
      <c r="M2003" t="s">
        <v>952</v>
      </c>
      <c r="N2003" t="s">
        <v>77</v>
      </c>
      <c r="O2003" t="s">
        <v>73</v>
      </c>
      <c r="P2003" t="s">
        <v>82</v>
      </c>
      <c r="Q2003" t="s">
        <v>953</v>
      </c>
    </row>
    <row r="2004" spans="11:17">
      <c r="K2004" t="s">
        <v>51</v>
      </c>
      <c r="L2004" t="s">
        <v>956</v>
      </c>
      <c r="M2004" t="s">
        <v>957</v>
      </c>
      <c r="N2004" t="s">
        <v>77</v>
      </c>
      <c r="O2004" t="s">
        <v>14</v>
      </c>
      <c r="Q2004" t="s">
        <v>958</v>
      </c>
    </row>
    <row r="2005" spans="11:17">
      <c r="K2005" t="s">
        <v>51</v>
      </c>
      <c r="L2005" t="s">
        <v>956</v>
      </c>
      <c r="M2005" t="s">
        <v>957</v>
      </c>
      <c r="N2005" t="s">
        <v>77</v>
      </c>
      <c r="O2005" t="s">
        <v>56</v>
      </c>
      <c r="Q2005" t="s">
        <v>958</v>
      </c>
    </row>
    <row r="2006" spans="11:17">
      <c r="K2006" t="s">
        <v>51</v>
      </c>
      <c r="L2006" t="s">
        <v>956</v>
      </c>
      <c r="M2006" t="s">
        <v>957</v>
      </c>
      <c r="N2006" t="s">
        <v>77</v>
      </c>
      <c r="O2006" t="s">
        <v>57</v>
      </c>
      <c r="P2006" t="s">
        <v>168</v>
      </c>
      <c r="Q2006" t="s">
        <v>958</v>
      </c>
    </row>
    <row r="2007" spans="11:17">
      <c r="K2007" t="s">
        <v>51</v>
      </c>
      <c r="L2007" t="s">
        <v>956</v>
      </c>
      <c r="M2007" t="s">
        <v>957</v>
      </c>
      <c r="N2007" t="s">
        <v>77</v>
      </c>
      <c r="O2007" t="s">
        <v>59</v>
      </c>
      <c r="P2007">
        <v>2989</v>
      </c>
      <c r="Q2007" t="s">
        <v>958</v>
      </c>
    </row>
    <row r="2008" spans="11:17">
      <c r="K2008" t="s">
        <v>51</v>
      </c>
      <c r="L2008" t="s">
        <v>956</v>
      </c>
      <c r="M2008" t="s">
        <v>957</v>
      </c>
      <c r="N2008" t="s">
        <v>77</v>
      </c>
      <c r="O2008" t="s">
        <v>60</v>
      </c>
      <c r="P2008" t="s">
        <v>843</v>
      </c>
      <c r="Q2008" t="s">
        <v>958</v>
      </c>
    </row>
    <row r="2009" spans="11:17">
      <c r="K2009" t="s">
        <v>51</v>
      </c>
      <c r="L2009" t="s">
        <v>956</v>
      </c>
      <c r="M2009" t="s">
        <v>957</v>
      </c>
      <c r="N2009" t="s">
        <v>77</v>
      </c>
      <c r="O2009" t="s">
        <v>62</v>
      </c>
      <c r="P2009" t="s">
        <v>862</v>
      </c>
      <c r="Q2009" t="s">
        <v>958</v>
      </c>
    </row>
    <row r="2010" spans="11:17">
      <c r="K2010" t="s">
        <v>51</v>
      </c>
      <c r="L2010" t="s">
        <v>956</v>
      </c>
      <c r="M2010" t="s">
        <v>957</v>
      </c>
      <c r="N2010" t="s">
        <v>77</v>
      </c>
      <c r="O2010" t="s">
        <v>64</v>
      </c>
      <c r="P2010" t="s">
        <v>959</v>
      </c>
      <c r="Q2010" t="s">
        <v>958</v>
      </c>
    </row>
    <row r="2011" spans="11:17">
      <c r="K2011" t="s">
        <v>51</v>
      </c>
      <c r="L2011" t="s">
        <v>956</v>
      </c>
      <c r="M2011" t="s">
        <v>957</v>
      </c>
      <c r="N2011" t="s">
        <v>77</v>
      </c>
      <c r="O2011" t="s">
        <v>66</v>
      </c>
      <c r="P2011" t="s">
        <v>960</v>
      </c>
      <c r="Q2011" t="s">
        <v>958</v>
      </c>
    </row>
    <row r="2012" spans="11:17">
      <c r="K2012" t="s">
        <v>51</v>
      </c>
      <c r="L2012" t="s">
        <v>956</v>
      </c>
      <c r="M2012" t="s">
        <v>957</v>
      </c>
      <c r="N2012" t="s">
        <v>77</v>
      </c>
      <c r="O2012" t="s">
        <v>68</v>
      </c>
      <c r="P2012" t="e">
        <f>-ต้องการเจลล้างมือและน้ำยาฆ่าเชื้อ
-ต้องการอาหารแห้ง ข้าวสาร
-ต้องการตู้พ่นยาฆ่าเชื้อ</f>
        <v>#NAME?</v>
      </c>
      <c r="Q2012" t="s">
        <v>958</v>
      </c>
    </row>
    <row r="2013" spans="11:17">
      <c r="K2013" t="s">
        <v>51</v>
      </c>
      <c r="L2013" t="s">
        <v>956</v>
      </c>
      <c r="M2013" t="s">
        <v>957</v>
      </c>
      <c r="N2013" t="s">
        <v>77</v>
      </c>
      <c r="O2013" t="s">
        <v>70</v>
      </c>
      <c r="Q2013" t="s">
        <v>958</v>
      </c>
    </row>
    <row r="2014" spans="11:17">
      <c r="K2014" t="s">
        <v>51</v>
      </c>
      <c r="L2014" t="s">
        <v>956</v>
      </c>
      <c r="M2014" t="s">
        <v>957</v>
      </c>
      <c r="N2014" t="s">
        <v>77</v>
      </c>
      <c r="O2014" t="s">
        <v>72</v>
      </c>
      <c r="Q2014" t="s">
        <v>958</v>
      </c>
    </row>
    <row r="2015" spans="11:17">
      <c r="K2015" t="s">
        <v>51</v>
      </c>
      <c r="L2015" t="s">
        <v>956</v>
      </c>
      <c r="M2015" t="s">
        <v>957</v>
      </c>
      <c r="N2015" t="s">
        <v>77</v>
      </c>
      <c r="O2015" t="s">
        <v>73</v>
      </c>
      <c r="P2015" t="s">
        <v>82</v>
      </c>
      <c r="Q2015" t="s">
        <v>958</v>
      </c>
    </row>
    <row r="2016" spans="11:17">
      <c r="K2016" t="s">
        <v>51</v>
      </c>
      <c r="L2016" t="s">
        <v>961</v>
      </c>
      <c r="M2016" t="s">
        <v>962</v>
      </c>
      <c r="N2016" t="s">
        <v>77</v>
      </c>
      <c r="O2016" t="s">
        <v>14</v>
      </c>
      <c r="Q2016" t="s">
        <v>963</v>
      </c>
    </row>
    <row r="2017" spans="11:17">
      <c r="K2017" t="s">
        <v>51</v>
      </c>
      <c r="L2017" t="s">
        <v>961</v>
      </c>
      <c r="M2017" t="s">
        <v>962</v>
      </c>
      <c r="N2017" t="s">
        <v>77</v>
      </c>
      <c r="O2017" t="s">
        <v>56</v>
      </c>
      <c r="Q2017" t="s">
        <v>963</v>
      </c>
    </row>
    <row r="2018" spans="11:17">
      <c r="K2018" t="s">
        <v>51</v>
      </c>
      <c r="L2018" t="s">
        <v>961</v>
      </c>
      <c r="M2018" t="s">
        <v>962</v>
      </c>
      <c r="N2018" t="s">
        <v>77</v>
      </c>
      <c r="O2018" t="s">
        <v>57</v>
      </c>
      <c r="P2018" t="s">
        <v>168</v>
      </c>
      <c r="Q2018" t="s">
        <v>963</v>
      </c>
    </row>
    <row r="2019" spans="11:17">
      <c r="K2019" t="s">
        <v>51</v>
      </c>
      <c r="L2019" t="s">
        <v>961</v>
      </c>
      <c r="M2019" t="s">
        <v>962</v>
      </c>
      <c r="N2019" t="s">
        <v>77</v>
      </c>
      <c r="O2019" t="s">
        <v>59</v>
      </c>
      <c r="P2019">
        <v>3161</v>
      </c>
      <c r="Q2019" t="s">
        <v>963</v>
      </c>
    </row>
    <row r="2020" spans="11:17">
      <c r="K2020" t="s">
        <v>51</v>
      </c>
      <c r="L2020" t="s">
        <v>961</v>
      </c>
      <c r="M2020" t="s">
        <v>962</v>
      </c>
      <c r="N2020" t="s">
        <v>77</v>
      </c>
      <c r="O2020" t="s">
        <v>60</v>
      </c>
      <c r="P2020" t="s">
        <v>843</v>
      </c>
      <c r="Q2020" t="s">
        <v>963</v>
      </c>
    </row>
    <row r="2021" spans="11:17">
      <c r="K2021" t="s">
        <v>51</v>
      </c>
      <c r="L2021" t="s">
        <v>961</v>
      </c>
      <c r="M2021" t="s">
        <v>962</v>
      </c>
      <c r="N2021" t="s">
        <v>77</v>
      </c>
      <c r="O2021" t="s">
        <v>62</v>
      </c>
      <c r="P2021" t="s">
        <v>850</v>
      </c>
      <c r="Q2021" t="s">
        <v>963</v>
      </c>
    </row>
    <row r="2022" spans="11:17">
      <c r="K2022" t="s">
        <v>51</v>
      </c>
      <c r="L2022" t="s">
        <v>961</v>
      </c>
      <c r="M2022" t="s">
        <v>962</v>
      </c>
      <c r="N2022" t="s">
        <v>77</v>
      </c>
      <c r="O2022" t="s">
        <v>64</v>
      </c>
      <c r="P2022" t="s">
        <v>964</v>
      </c>
      <c r="Q2022" t="s">
        <v>963</v>
      </c>
    </row>
    <row r="2023" spans="11:17">
      <c r="K2023" t="s">
        <v>51</v>
      </c>
      <c r="L2023" t="s">
        <v>961</v>
      </c>
      <c r="M2023" t="s">
        <v>962</v>
      </c>
      <c r="N2023" t="s">
        <v>77</v>
      </c>
      <c r="O2023" t="s">
        <v>66</v>
      </c>
      <c r="P2023" t="s">
        <v>965</v>
      </c>
      <c r="Q2023" t="s">
        <v>963</v>
      </c>
    </row>
    <row r="2024" spans="11:17">
      <c r="K2024" t="s">
        <v>51</v>
      </c>
      <c r="L2024" t="s">
        <v>961</v>
      </c>
      <c r="M2024" t="s">
        <v>962</v>
      </c>
      <c r="N2024" t="s">
        <v>77</v>
      </c>
      <c r="O2024" t="s">
        <v>68</v>
      </c>
      <c r="P2024" t="e">
        <f>-ต้องการเจลล้างมือ
-ต้องการอาหารแห้ง
-ต้องการเครื่องตรวจวัดอุณหภูมิ</f>
        <v>#NAME?</v>
      </c>
      <c r="Q2024" t="s">
        <v>963</v>
      </c>
    </row>
    <row r="2025" spans="11:17">
      <c r="K2025" t="s">
        <v>51</v>
      </c>
      <c r="L2025" t="s">
        <v>961</v>
      </c>
      <c r="M2025" t="s">
        <v>962</v>
      </c>
      <c r="N2025" t="s">
        <v>77</v>
      </c>
      <c r="O2025" t="s">
        <v>70</v>
      </c>
      <c r="P2025" t="s">
        <v>131</v>
      </c>
      <c r="Q2025" t="s">
        <v>963</v>
      </c>
    </row>
    <row r="2026" spans="11:17">
      <c r="K2026" t="s">
        <v>51</v>
      </c>
      <c r="L2026" t="s">
        <v>961</v>
      </c>
      <c r="M2026" t="s">
        <v>962</v>
      </c>
      <c r="N2026" t="s">
        <v>77</v>
      </c>
      <c r="O2026" t="s">
        <v>72</v>
      </c>
      <c r="P2026">
        <v>120</v>
      </c>
      <c r="Q2026" t="s">
        <v>963</v>
      </c>
    </row>
    <row r="2027" spans="11:17">
      <c r="K2027" t="s">
        <v>51</v>
      </c>
      <c r="L2027" t="s">
        <v>961</v>
      </c>
      <c r="M2027" t="s">
        <v>962</v>
      </c>
      <c r="N2027" t="s">
        <v>77</v>
      </c>
      <c r="O2027" t="s">
        <v>73</v>
      </c>
      <c r="P2027" t="s">
        <v>82</v>
      </c>
      <c r="Q2027" t="s">
        <v>963</v>
      </c>
    </row>
    <row r="2028" spans="11:17">
      <c r="K2028" t="s">
        <v>51</v>
      </c>
      <c r="L2028" t="s">
        <v>966</v>
      </c>
      <c r="M2028" t="s">
        <v>967</v>
      </c>
      <c r="N2028" t="s">
        <v>77</v>
      </c>
      <c r="O2028" t="s">
        <v>14</v>
      </c>
      <c r="Q2028" t="s">
        <v>968</v>
      </c>
    </row>
    <row r="2029" spans="11:17">
      <c r="K2029" t="s">
        <v>51</v>
      </c>
      <c r="L2029" t="s">
        <v>966</v>
      </c>
      <c r="M2029" t="s">
        <v>967</v>
      </c>
      <c r="N2029" t="s">
        <v>77</v>
      </c>
      <c r="O2029" t="s">
        <v>56</v>
      </c>
      <c r="Q2029" t="s">
        <v>968</v>
      </c>
    </row>
    <row r="2030" spans="11:17">
      <c r="K2030" t="s">
        <v>51</v>
      </c>
      <c r="L2030" t="s">
        <v>966</v>
      </c>
      <c r="M2030" t="s">
        <v>967</v>
      </c>
      <c r="N2030" t="s">
        <v>77</v>
      </c>
      <c r="O2030" t="s">
        <v>57</v>
      </c>
      <c r="P2030" t="s">
        <v>168</v>
      </c>
      <c r="Q2030" t="s">
        <v>968</v>
      </c>
    </row>
    <row r="2031" spans="11:17">
      <c r="K2031" t="s">
        <v>51</v>
      </c>
      <c r="L2031" t="s">
        <v>966</v>
      </c>
      <c r="M2031" t="s">
        <v>967</v>
      </c>
      <c r="N2031" t="s">
        <v>77</v>
      </c>
      <c r="O2031" t="s">
        <v>59</v>
      </c>
      <c r="P2031">
        <v>3719</v>
      </c>
      <c r="Q2031" t="s">
        <v>968</v>
      </c>
    </row>
    <row r="2032" spans="11:17">
      <c r="K2032" t="s">
        <v>51</v>
      </c>
      <c r="L2032" t="s">
        <v>966</v>
      </c>
      <c r="M2032" t="s">
        <v>967</v>
      </c>
      <c r="N2032" t="s">
        <v>77</v>
      </c>
      <c r="O2032" t="s">
        <v>60</v>
      </c>
      <c r="P2032" t="s">
        <v>843</v>
      </c>
      <c r="Q2032" t="s">
        <v>968</v>
      </c>
    </row>
    <row r="2033" spans="11:17">
      <c r="K2033" t="s">
        <v>51</v>
      </c>
      <c r="L2033" t="s">
        <v>966</v>
      </c>
      <c r="M2033" t="s">
        <v>967</v>
      </c>
      <c r="N2033" t="s">
        <v>77</v>
      </c>
      <c r="O2033" t="s">
        <v>62</v>
      </c>
      <c r="P2033" t="s">
        <v>850</v>
      </c>
      <c r="Q2033" t="s">
        <v>968</v>
      </c>
    </row>
    <row r="2034" spans="11:17">
      <c r="K2034" t="s">
        <v>51</v>
      </c>
      <c r="L2034" t="s">
        <v>966</v>
      </c>
      <c r="M2034" t="s">
        <v>967</v>
      </c>
      <c r="N2034" t="s">
        <v>77</v>
      </c>
      <c r="O2034" t="s">
        <v>64</v>
      </c>
      <c r="P2034" t="s">
        <v>969</v>
      </c>
      <c r="Q2034" t="s">
        <v>968</v>
      </c>
    </row>
    <row r="2035" spans="11:17">
      <c r="K2035" t="s">
        <v>51</v>
      </c>
      <c r="L2035" t="s">
        <v>966</v>
      </c>
      <c r="M2035" t="s">
        <v>967</v>
      </c>
      <c r="N2035" t="s">
        <v>77</v>
      </c>
      <c r="O2035" t="s">
        <v>66</v>
      </c>
      <c r="P2035" t="s">
        <v>970</v>
      </c>
      <c r="Q2035" t="s">
        <v>968</v>
      </c>
    </row>
    <row r="2036" spans="11:17">
      <c r="K2036" t="s">
        <v>51</v>
      </c>
      <c r="L2036" t="s">
        <v>966</v>
      </c>
      <c r="M2036" t="s">
        <v>967</v>
      </c>
      <c r="N2036" t="s">
        <v>77</v>
      </c>
      <c r="O2036" t="s">
        <v>68</v>
      </c>
      <c r="P2036" t="e">
        <f>-ต้องการเจลล้างมือ หน้ากากอนามัย และน้ำยาฆ่าเชื้อ
-ต้องการอาหารแห้ง</f>
        <v>#NAME?</v>
      </c>
      <c r="Q2036" t="s">
        <v>968</v>
      </c>
    </row>
    <row r="2037" spans="11:17">
      <c r="K2037" t="s">
        <v>51</v>
      </c>
      <c r="L2037" t="s">
        <v>966</v>
      </c>
      <c r="M2037" t="s">
        <v>967</v>
      </c>
      <c r="N2037" t="s">
        <v>77</v>
      </c>
      <c r="O2037" t="s">
        <v>70</v>
      </c>
      <c r="P2037" t="s">
        <v>131</v>
      </c>
      <c r="Q2037" t="s">
        <v>968</v>
      </c>
    </row>
    <row r="2038" spans="11:17">
      <c r="K2038" t="s">
        <v>51</v>
      </c>
      <c r="L2038" t="s">
        <v>966</v>
      </c>
      <c r="M2038" t="s">
        <v>967</v>
      </c>
      <c r="N2038" t="s">
        <v>77</v>
      </c>
      <c r="O2038" t="s">
        <v>72</v>
      </c>
      <c r="P2038">
        <v>79</v>
      </c>
      <c r="Q2038" t="s">
        <v>968</v>
      </c>
    </row>
    <row r="2039" spans="11:17">
      <c r="K2039" t="s">
        <v>51</v>
      </c>
      <c r="L2039" t="s">
        <v>966</v>
      </c>
      <c r="M2039" t="s">
        <v>967</v>
      </c>
      <c r="N2039" t="s">
        <v>77</v>
      </c>
      <c r="O2039" t="s">
        <v>73</v>
      </c>
      <c r="P2039" t="s">
        <v>82</v>
      </c>
      <c r="Q2039" t="s">
        <v>968</v>
      </c>
    </row>
    <row r="2040" spans="11:17">
      <c r="K2040" t="s">
        <v>51</v>
      </c>
      <c r="L2040" t="s">
        <v>971</v>
      </c>
      <c r="M2040" t="s">
        <v>972</v>
      </c>
      <c r="N2040" t="s">
        <v>77</v>
      </c>
      <c r="O2040" t="s">
        <v>14</v>
      </c>
      <c r="Q2040" t="s">
        <v>973</v>
      </c>
    </row>
    <row r="2041" spans="11:17">
      <c r="K2041" t="s">
        <v>51</v>
      </c>
      <c r="L2041" t="s">
        <v>971</v>
      </c>
      <c r="M2041" t="s">
        <v>972</v>
      </c>
      <c r="N2041" t="s">
        <v>77</v>
      </c>
      <c r="O2041" t="s">
        <v>56</v>
      </c>
      <c r="Q2041" t="s">
        <v>973</v>
      </c>
    </row>
    <row r="2042" spans="11:17">
      <c r="K2042" t="s">
        <v>51</v>
      </c>
      <c r="L2042" t="s">
        <v>971</v>
      </c>
      <c r="M2042" t="s">
        <v>972</v>
      </c>
      <c r="N2042" t="s">
        <v>77</v>
      </c>
      <c r="O2042" t="s">
        <v>57</v>
      </c>
      <c r="P2042" t="s">
        <v>168</v>
      </c>
      <c r="Q2042" t="s">
        <v>973</v>
      </c>
    </row>
    <row r="2043" spans="11:17">
      <c r="K2043" t="s">
        <v>51</v>
      </c>
      <c r="L2043" t="s">
        <v>971</v>
      </c>
      <c r="M2043" t="s">
        <v>972</v>
      </c>
      <c r="N2043" t="s">
        <v>77</v>
      </c>
      <c r="O2043" t="s">
        <v>59</v>
      </c>
      <c r="P2043">
        <v>3449</v>
      </c>
      <c r="Q2043" t="s">
        <v>973</v>
      </c>
    </row>
    <row r="2044" spans="11:17">
      <c r="K2044" t="s">
        <v>51</v>
      </c>
      <c r="L2044" t="s">
        <v>971</v>
      </c>
      <c r="M2044" t="s">
        <v>972</v>
      </c>
      <c r="N2044" t="s">
        <v>77</v>
      </c>
      <c r="O2044" t="s">
        <v>60</v>
      </c>
      <c r="P2044" t="s">
        <v>843</v>
      </c>
      <c r="Q2044" t="s">
        <v>973</v>
      </c>
    </row>
    <row r="2045" spans="11:17">
      <c r="K2045" t="s">
        <v>51</v>
      </c>
      <c r="L2045" t="s">
        <v>971</v>
      </c>
      <c r="M2045" t="s">
        <v>972</v>
      </c>
      <c r="N2045" t="s">
        <v>77</v>
      </c>
      <c r="O2045" t="s">
        <v>62</v>
      </c>
      <c r="P2045" t="s">
        <v>850</v>
      </c>
      <c r="Q2045" t="s">
        <v>973</v>
      </c>
    </row>
    <row r="2046" spans="11:17">
      <c r="K2046" t="s">
        <v>51</v>
      </c>
      <c r="L2046" t="s">
        <v>971</v>
      </c>
      <c r="M2046" t="s">
        <v>972</v>
      </c>
      <c r="N2046" t="s">
        <v>77</v>
      </c>
      <c r="O2046" t="s">
        <v>64</v>
      </c>
      <c r="P2046" t="s">
        <v>974</v>
      </c>
      <c r="Q2046" t="s">
        <v>973</v>
      </c>
    </row>
    <row r="2047" spans="11:17">
      <c r="K2047" t="s">
        <v>51</v>
      </c>
      <c r="L2047" t="s">
        <v>971</v>
      </c>
      <c r="M2047" t="s">
        <v>972</v>
      </c>
      <c r="N2047" t="s">
        <v>77</v>
      </c>
      <c r="O2047" t="s">
        <v>66</v>
      </c>
      <c r="P2047" t="s">
        <v>975</v>
      </c>
      <c r="Q2047" t="s">
        <v>973</v>
      </c>
    </row>
    <row r="2048" spans="11:17">
      <c r="K2048" t="s">
        <v>51</v>
      </c>
      <c r="L2048" t="s">
        <v>971</v>
      </c>
      <c r="M2048" t="s">
        <v>972</v>
      </c>
      <c r="N2048" t="s">
        <v>77</v>
      </c>
      <c r="O2048" t="s">
        <v>68</v>
      </c>
      <c r="P2048" t="e">
        <f>-ต้องการเจลล้างมือและน้ำยาฆ่าเชื้อ
-ต้องการอาหารแห้ง ข้าวสาร</f>
        <v>#NAME?</v>
      </c>
      <c r="Q2048" t="s">
        <v>973</v>
      </c>
    </row>
    <row r="2049" spans="11:17">
      <c r="K2049" t="s">
        <v>51</v>
      </c>
      <c r="L2049" t="s">
        <v>971</v>
      </c>
      <c r="M2049" t="s">
        <v>972</v>
      </c>
      <c r="N2049" t="s">
        <v>77</v>
      </c>
      <c r="O2049" t="s">
        <v>70</v>
      </c>
      <c r="Q2049" t="s">
        <v>973</v>
      </c>
    </row>
    <row r="2050" spans="11:17">
      <c r="K2050" t="s">
        <v>51</v>
      </c>
      <c r="L2050" t="s">
        <v>971</v>
      </c>
      <c r="M2050" t="s">
        <v>972</v>
      </c>
      <c r="N2050" t="s">
        <v>77</v>
      </c>
      <c r="O2050" t="s">
        <v>72</v>
      </c>
      <c r="Q2050" t="s">
        <v>973</v>
      </c>
    </row>
    <row r="2051" spans="11:17">
      <c r="K2051" t="s">
        <v>51</v>
      </c>
      <c r="L2051" t="s">
        <v>971</v>
      </c>
      <c r="M2051" t="s">
        <v>972</v>
      </c>
      <c r="N2051" t="s">
        <v>77</v>
      </c>
      <c r="O2051" t="s">
        <v>73</v>
      </c>
      <c r="P2051" t="s">
        <v>82</v>
      </c>
      <c r="Q2051" t="s">
        <v>973</v>
      </c>
    </row>
    <row r="2052" spans="11:17">
      <c r="K2052" t="s">
        <v>51</v>
      </c>
      <c r="L2052" t="s">
        <v>976</v>
      </c>
      <c r="M2052" t="s">
        <v>977</v>
      </c>
      <c r="N2052" t="s">
        <v>77</v>
      </c>
      <c r="O2052" t="s">
        <v>14</v>
      </c>
      <c r="Q2052" t="s">
        <v>978</v>
      </c>
    </row>
    <row r="2053" spans="11:17">
      <c r="K2053" t="s">
        <v>51</v>
      </c>
      <c r="L2053" t="s">
        <v>976</v>
      </c>
      <c r="M2053" t="s">
        <v>977</v>
      </c>
      <c r="N2053" t="s">
        <v>77</v>
      </c>
      <c r="O2053" t="s">
        <v>56</v>
      </c>
      <c r="Q2053" t="s">
        <v>978</v>
      </c>
    </row>
    <row r="2054" spans="11:17">
      <c r="K2054" t="s">
        <v>51</v>
      </c>
      <c r="L2054" t="s">
        <v>976</v>
      </c>
      <c r="M2054" t="s">
        <v>977</v>
      </c>
      <c r="N2054" t="s">
        <v>77</v>
      </c>
      <c r="O2054" t="s">
        <v>57</v>
      </c>
      <c r="P2054" t="s">
        <v>168</v>
      </c>
      <c r="Q2054" t="s">
        <v>978</v>
      </c>
    </row>
    <row r="2055" spans="11:17">
      <c r="K2055" t="s">
        <v>51</v>
      </c>
      <c r="L2055" t="s">
        <v>976</v>
      </c>
      <c r="M2055" t="s">
        <v>977</v>
      </c>
      <c r="N2055" t="s">
        <v>77</v>
      </c>
      <c r="O2055" t="s">
        <v>59</v>
      </c>
      <c r="P2055">
        <v>2242</v>
      </c>
      <c r="Q2055" t="s">
        <v>978</v>
      </c>
    </row>
    <row r="2056" spans="11:17">
      <c r="K2056" t="s">
        <v>51</v>
      </c>
      <c r="L2056" t="s">
        <v>976</v>
      </c>
      <c r="M2056" t="s">
        <v>977</v>
      </c>
      <c r="N2056" t="s">
        <v>77</v>
      </c>
      <c r="O2056" t="s">
        <v>60</v>
      </c>
      <c r="P2056" t="s">
        <v>843</v>
      </c>
      <c r="Q2056" t="s">
        <v>978</v>
      </c>
    </row>
    <row r="2057" spans="11:17">
      <c r="K2057" t="s">
        <v>51</v>
      </c>
      <c r="L2057" t="s">
        <v>976</v>
      </c>
      <c r="M2057" t="s">
        <v>977</v>
      </c>
      <c r="N2057" t="s">
        <v>77</v>
      </c>
      <c r="O2057" t="s">
        <v>62</v>
      </c>
      <c r="P2057" t="s">
        <v>850</v>
      </c>
      <c r="Q2057" t="s">
        <v>978</v>
      </c>
    </row>
    <row r="2058" spans="11:17">
      <c r="K2058" t="s">
        <v>51</v>
      </c>
      <c r="L2058" t="s">
        <v>976</v>
      </c>
      <c r="M2058" t="s">
        <v>977</v>
      </c>
      <c r="N2058" t="s">
        <v>77</v>
      </c>
      <c r="O2058" t="s">
        <v>64</v>
      </c>
      <c r="P2058" t="s">
        <v>979</v>
      </c>
      <c r="Q2058" t="s">
        <v>978</v>
      </c>
    </row>
    <row r="2059" spans="11:17">
      <c r="K2059" t="s">
        <v>51</v>
      </c>
      <c r="L2059" t="s">
        <v>976</v>
      </c>
      <c r="M2059" t="s">
        <v>977</v>
      </c>
      <c r="N2059" t="s">
        <v>77</v>
      </c>
      <c r="O2059" t="s">
        <v>66</v>
      </c>
      <c r="P2059" t="s">
        <v>980</v>
      </c>
      <c r="Q2059" t="s">
        <v>978</v>
      </c>
    </row>
    <row r="2060" spans="11:17">
      <c r="K2060" t="s">
        <v>51</v>
      </c>
      <c r="L2060" t="s">
        <v>976</v>
      </c>
      <c r="M2060" t="s">
        <v>977</v>
      </c>
      <c r="N2060" t="s">
        <v>77</v>
      </c>
      <c r="O2060" t="s">
        <v>68</v>
      </c>
      <c r="P2060" t="e">
        <f>-ต้องการเจลล้างมือและน้ำยาฆ่าเชื้อ
-ต้องการอาหารแห้ง</f>
        <v>#NAME?</v>
      </c>
      <c r="Q2060" t="s">
        <v>978</v>
      </c>
    </row>
    <row r="2061" spans="11:17">
      <c r="K2061" t="s">
        <v>51</v>
      </c>
      <c r="L2061" t="s">
        <v>976</v>
      </c>
      <c r="M2061" t="s">
        <v>977</v>
      </c>
      <c r="N2061" t="s">
        <v>77</v>
      </c>
      <c r="O2061" t="s">
        <v>70</v>
      </c>
      <c r="Q2061" t="s">
        <v>978</v>
      </c>
    </row>
    <row r="2062" spans="11:17">
      <c r="K2062" t="s">
        <v>51</v>
      </c>
      <c r="L2062" t="s">
        <v>976</v>
      </c>
      <c r="M2062" t="s">
        <v>977</v>
      </c>
      <c r="N2062" t="s">
        <v>77</v>
      </c>
      <c r="O2062" t="s">
        <v>72</v>
      </c>
      <c r="Q2062" t="s">
        <v>978</v>
      </c>
    </row>
    <row r="2063" spans="11:17">
      <c r="K2063" t="s">
        <v>51</v>
      </c>
      <c r="L2063" t="s">
        <v>976</v>
      </c>
      <c r="M2063" t="s">
        <v>977</v>
      </c>
      <c r="N2063" t="s">
        <v>77</v>
      </c>
      <c r="O2063" t="s">
        <v>73</v>
      </c>
      <c r="P2063" t="s">
        <v>82</v>
      </c>
      <c r="Q2063" t="s">
        <v>978</v>
      </c>
    </row>
    <row r="2064" spans="11:17">
      <c r="K2064" t="s">
        <v>51</v>
      </c>
      <c r="L2064" t="s">
        <v>981</v>
      </c>
      <c r="M2064" t="s">
        <v>982</v>
      </c>
      <c r="N2064" t="s">
        <v>77</v>
      </c>
      <c r="O2064" t="s">
        <v>14</v>
      </c>
      <c r="Q2064" t="s">
        <v>983</v>
      </c>
    </row>
    <row r="2065" spans="11:17">
      <c r="K2065" t="s">
        <v>51</v>
      </c>
      <c r="L2065" t="s">
        <v>981</v>
      </c>
      <c r="M2065" t="s">
        <v>982</v>
      </c>
      <c r="N2065" t="s">
        <v>77</v>
      </c>
      <c r="O2065" t="s">
        <v>56</v>
      </c>
      <c r="Q2065" t="s">
        <v>983</v>
      </c>
    </row>
    <row r="2066" spans="11:17">
      <c r="K2066" t="s">
        <v>51</v>
      </c>
      <c r="L2066" t="s">
        <v>981</v>
      </c>
      <c r="M2066" t="s">
        <v>982</v>
      </c>
      <c r="N2066" t="s">
        <v>77</v>
      </c>
      <c r="O2066" t="s">
        <v>57</v>
      </c>
      <c r="P2066" t="s">
        <v>168</v>
      </c>
      <c r="Q2066" t="s">
        <v>983</v>
      </c>
    </row>
    <row r="2067" spans="11:17">
      <c r="K2067" t="s">
        <v>51</v>
      </c>
      <c r="L2067" t="s">
        <v>981</v>
      </c>
      <c r="M2067" t="s">
        <v>982</v>
      </c>
      <c r="N2067" t="s">
        <v>77</v>
      </c>
      <c r="O2067" t="s">
        <v>59</v>
      </c>
      <c r="P2067">
        <v>2428</v>
      </c>
      <c r="Q2067" t="s">
        <v>983</v>
      </c>
    </row>
    <row r="2068" spans="11:17">
      <c r="K2068" t="s">
        <v>51</v>
      </c>
      <c r="L2068" t="s">
        <v>981</v>
      </c>
      <c r="M2068" t="s">
        <v>982</v>
      </c>
      <c r="N2068" t="s">
        <v>77</v>
      </c>
      <c r="O2068" t="s">
        <v>60</v>
      </c>
      <c r="P2068" t="s">
        <v>843</v>
      </c>
      <c r="Q2068" t="s">
        <v>983</v>
      </c>
    </row>
    <row r="2069" spans="11:17">
      <c r="K2069" t="s">
        <v>51</v>
      </c>
      <c r="L2069" t="s">
        <v>981</v>
      </c>
      <c r="M2069" t="s">
        <v>982</v>
      </c>
      <c r="N2069" t="s">
        <v>77</v>
      </c>
      <c r="O2069" t="s">
        <v>62</v>
      </c>
      <c r="P2069" t="s">
        <v>844</v>
      </c>
      <c r="Q2069" t="s">
        <v>983</v>
      </c>
    </row>
    <row r="2070" spans="11:17">
      <c r="K2070" t="s">
        <v>51</v>
      </c>
      <c r="L2070" t="s">
        <v>981</v>
      </c>
      <c r="M2070" t="s">
        <v>982</v>
      </c>
      <c r="N2070" t="s">
        <v>77</v>
      </c>
      <c r="O2070" t="s">
        <v>64</v>
      </c>
      <c r="P2070" t="s">
        <v>238</v>
      </c>
      <c r="Q2070" t="s">
        <v>983</v>
      </c>
    </row>
    <row r="2071" spans="11:17">
      <c r="K2071" t="s">
        <v>51</v>
      </c>
      <c r="L2071" t="s">
        <v>981</v>
      </c>
      <c r="M2071" t="s">
        <v>982</v>
      </c>
      <c r="N2071" t="s">
        <v>77</v>
      </c>
      <c r="O2071" t="s">
        <v>66</v>
      </c>
      <c r="P2071" t="s">
        <v>238</v>
      </c>
      <c r="Q2071" t="s">
        <v>983</v>
      </c>
    </row>
    <row r="2072" spans="11:17">
      <c r="K2072" t="s">
        <v>51</v>
      </c>
      <c r="L2072" t="s">
        <v>981</v>
      </c>
      <c r="M2072" t="s">
        <v>982</v>
      </c>
      <c r="N2072" t="s">
        <v>77</v>
      </c>
      <c r="O2072" t="s">
        <v>68</v>
      </c>
      <c r="Q2072" t="s">
        <v>983</v>
      </c>
    </row>
    <row r="2073" spans="11:17">
      <c r="K2073" t="s">
        <v>51</v>
      </c>
      <c r="L2073" t="s">
        <v>981</v>
      </c>
      <c r="M2073" t="s">
        <v>982</v>
      </c>
      <c r="N2073" t="s">
        <v>77</v>
      </c>
      <c r="O2073" t="s">
        <v>70</v>
      </c>
      <c r="P2073" t="s">
        <v>131</v>
      </c>
      <c r="Q2073" t="s">
        <v>983</v>
      </c>
    </row>
    <row r="2074" spans="11:17">
      <c r="K2074" t="s">
        <v>51</v>
      </c>
      <c r="L2074" t="s">
        <v>981</v>
      </c>
      <c r="M2074" t="s">
        <v>982</v>
      </c>
      <c r="N2074" t="s">
        <v>77</v>
      </c>
      <c r="O2074" t="s">
        <v>72</v>
      </c>
      <c r="P2074">
        <v>219</v>
      </c>
      <c r="Q2074" t="s">
        <v>983</v>
      </c>
    </row>
    <row r="2075" spans="11:17">
      <c r="K2075" t="s">
        <v>51</v>
      </c>
      <c r="L2075" t="s">
        <v>981</v>
      </c>
      <c r="M2075" t="s">
        <v>982</v>
      </c>
      <c r="N2075" t="s">
        <v>77</v>
      </c>
      <c r="O2075" t="s">
        <v>73</v>
      </c>
      <c r="P2075" t="s">
        <v>82</v>
      </c>
      <c r="Q2075" t="s">
        <v>983</v>
      </c>
    </row>
    <row r="2076" spans="11:17">
      <c r="K2076" t="s">
        <v>51</v>
      </c>
      <c r="L2076" t="s">
        <v>984</v>
      </c>
      <c r="M2076" t="s">
        <v>985</v>
      </c>
      <c r="N2076" t="s">
        <v>77</v>
      </c>
      <c r="O2076" t="s">
        <v>14</v>
      </c>
      <c r="Q2076" t="s">
        <v>986</v>
      </c>
    </row>
    <row r="2077" spans="11:17">
      <c r="K2077" t="s">
        <v>51</v>
      </c>
      <c r="L2077" t="s">
        <v>984</v>
      </c>
      <c r="M2077" t="s">
        <v>985</v>
      </c>
      <c r="N2077" t="s">
        <v>77</v>
      </c>
      <c r="O2077" t="s">
        <v>56</v>
      </c>
      <c r="Q2077" t="s">
        <v>986</v>
      </c>
    </row>
    <row r="2078" spans="11:17">
      <c r="K2078" t="s">
        <v>51</v>
      </c>
      <c r="L2078" t="s">
        <v>984</v>
      </c>
      <c r="M2078" t="s">
        <v>985</v>
      </c>
      <c r="N2078" t="s">
        <v>77</v>
      </c>
      <c r="O2078" t="s">
        <v>57</v>
      </c>
      <c r="P2078" t="s">
        <v>168</v>
      </c>
      <c r="Q2078" t="s">
        <v>986</v>
      </c>
    </row>
    <row r="2079" spans="11:17">
      <c r="K2079" t="s">
        <v>51</v>
      </c>
      <c r="L2079" t="s">
        <v>984</v>
      </c>
      <c r="M2079" t="s">
        <v>985</v>
      </c>
      <c r="N2079" t="s">
        <v>77</v>
      </c>
      <c r="O2079" t="s">
        <v>59</v>
      </c>
      <c r="P2079">
        <v>3621</v>
      </c>
      <c r="Q2079" t="s">
        <v>986</v>
      </c>
    </row>
    <row r="2080" spans="11:17">
      <c r="K2080" t="s">
        <v>51</v>
      </c>
      <c r="L2080" t="s">
        <v>984</v>
      </c>
      <c r="M2080" t="s">
        <v>985</v>
      </c>
      <c r="N2080" t="s">
        <v>77</v>
      </c>
      <c r="O2080" t="s">
        <v>60</v>
      </c>
      <c r="P2080" t="s">
        <v>843</v>
      </c>
      <c r="Q2080" t="s">
        <v>986</v>
      </c>
    </row>
    <row r="2081" spans="11:17">
      <c r="K2081" t="s">
        <v>51</v>
      </c>
      <c r="L2081" t="s">
        <v>984</v>
      </c>
      <c r="M2081" t="s">
        <v>985</v>
      </c>
      <c r="N2081" t="s">
        <v>77</v>
      </c>
      <c r="O2081" t="s">
        <v>62</v>
      </c>
      <c r="P2081" t="s">
        <v>878</v>
      </c>
      <c r="Q2081" t="s">
        <v>986</v>
      </c>
    </row>
    <row r="2082" spans="11:17">
      <c r="K2082" t="s">
        <v>51</v>
      </c>
      <c r="L2082" t="s">
        <v>984</v>
      </c>
      <c r="M2082" t="s">
        <v>985</v>
      </c>
      <c r="N2082" t="s">
        <v>77</v>
      </c>
      <c r="O2082" t="s">
        <v>64</v>
      </c>
      <c r="P2082" t="s">
        <v>987</v>
      </c>
      <c r="Q2082" t="s">
        <v>986</v>
      </c>
    </row>
    <row r="2083" spans="11:17">
      <c r="K2083" t="s">
        <v>51</v>
      </c>
      <c r="L2083" t="s">
        <v>984</v>
      </c>
      <c r="M2083" t="s">
        <v>985</v>
      </c>
      <c r="N2083" t="s">
        <v>77</v>
      </c>
      <c r="O2083" t="s">
        <v>66</v>
      </c>
      <c r="P2083" t="s">
        <v>988</v>
      </c>
      <c r="Q2083" t="s">
        <v>986</v>
      </c>
    </row>
    <row r="2084" spans="11:17">
      <c r="K2084" t="s">
        <v>51</v>
      </c>
      <c r="L2084" t="s">
        <v>984</v>
      </c>
      <c r="M2084" t="s">
        <v>985</v>
      </c>
      <c r="N2084" t="s">
        <v>77</v>
      </c>
      <c r="O2084" t="s">
        <v>68</v>
      </c>
      <c r="P2084" t="s">
        <v>676</v>
      </c>
      <c r="Q2084" t="s">
        <v>986</v>
      </c>
    </row>
    <row r="2085" spans="11:17">
      <c r="K2085" t="s">
        <v>51</v>
      </c>
      <c r="L2085" t="s">
        <v>984</v>
      </c>
      <c r="M2085" t="s">
        <v>985</v>
      </c>
      <c r="N2085" t="s">
        <v>77</v>
      </c>
      <c r="O2085" t="s">
        <v>70</v>
      </c>
      <c r="P2085" t="s">
        <v>131</v>
      </c>
      <c r="Q2085" t="s">
        <v>986</v>
      </c>
    </row>
    <row r="2086" spans="11:17">
      <c r="K2086" t="s">
        <v>51</v>
      </c>
      <c r="L2086" t="s">
        <v>984</v>
      </c>
      <c r="M2086" t="s">
        <v>985</v>
      </c>
      <c r="N2086" t="s">
        <v>77</v>
      </c>
      <c r="O2086" t="s">
        <v>72</v>
      </c>
      <c r="P2086">
        <v>329</v>
      </c>
      <c r="Q2086" t="s">
        <v>986</v>
      </c>
    </row>
    <row r="2087" spans="11:17">
      <c r="K2087" t="s">
        <v>51</v>
      </c>
      <c r="L2087" t="s">
        <v>984</v>
      </c>
      <c r="M2087" t="s">
        <v>985</v>
      </c>
      <c r="N2087" t="s">
        <v>77</v>
      </c>
      <c r="O2087" t="s">
        <v>73</v>
      </c>
      <c r="P2087" t="s">
        <v>82</v>
      </c>
      <c r="Q2087" t="s">
        <v>986</v>
      </c>
    </row>
    <row r="2088" spans="11:17">
      <c r="K2088" t="s">
        <v>51</v>
      </c>
      <c r="L2088" t="s">
        <v>989</v>
      </c>
      <c r="M2088" t="s">
        <v>990</v>
      </c>
      <c r="N2088" t="s">
        <v>77</v>
      </c>
      <c r="O2088" t="s">
        <v>14</v>
      </c>
      <c r="Q2088" t="s">
        <v>991</v>
      </c>
    </row>
    <row r="2089" spans="11:17">
      <c r="K2089" t="s">
        <v>51</v>
      </c>
      <c r="L2089" t="s">
        <v>989</v>
      </c>
      <c r="M2089" t="s">
        <v>990</v>
      </c>
      <c r="N2089" t="s">
        <v>77</v>
      </c>
      <c r="O2089" t="s">
        <v>56</v>
      </c>
      <c r="Q2089" t="s">
        <v>991</v>
      </c>
    </row>
    <row r="2090" spans="11:17">
      <c r="K2090" t="s">
        <v>51</v>
      </c>
      <c r="L2090" t="s">
        <v>989</v>
      </c>
      <c r="M2090" t="s">
        <v>990</v>
      </c>
      <c r="N2090" t="s">
        <v>77</v>
      </c>
      <c r="O2090" t="s">
        <v>57</v>
      </c>
      <c r="P2090" t="s">
        <v>168</v>
      </c>
      <c r="Q2090" t="s">
        <v>991</v>
      </c>
    </row>
    <row r="2091" spans="11:17">
      <c r="K2091" t="s">
        <v>51</v>
      </c>
      <c r="L2091" t="s">
        <v>989</v>
      </c>
      <c r="M2091" t="s">
        <v>990</v>
      </c>
      <c r="N2091" t="s">
        <v>77</v>
      </c>
      <c r="O2091" t="s">
        <v>59</v>
      </c>
      <c r="P2091">
        <v>3449</v>
      </c>
      <c r="Q2091" t="s">
        <v>991</v>
      </c>
    </row>
    <row r="2092" spans="11:17">
      <c r="K2092" t="s">
        <v>51</v>
      </c>
      <c r="L2092" t="s">
        <v>989</v>
      </c>
      <c r="M2092" t="s">
        <v>990</v>
      </c>
      <c r="N2092" t="s">
        <v>77</v>
      </c>
      <c r="O2092" t="s">
        <v>60</v>
      </c>
      <c r="P2092" t="s">
        <v>843</v>
      </c>
      <c r="Q2092" t="s">
        <v>991</v>
      </c>
    </row>
    <row r="2093" spans="11:17">
      <c r="K2093" t="s">
        <v>51</v>
      </c>
      <c r="L2093" t="s">
        <v>989</v>
      </c>
      <c r="M2093" t="s">
        <v>990</v>
      </c>
      <c r="N2093" t="s">
        <v>77</v>
      </c>
      <c r="O2093" t="s">
        <v>62</v>
      </c>
      <c r="P2093" t="s">
        <v>850</v>
      </c>
      <c r="Q2093" t="s">
        <v>991</v>
      </c>
    </row>
    <row r="2094" spans="11:17">
      <c r="K2094" t="s">
        <v>51</v>
      </c>
      <c r="L2094" t="s">
        <v>989</v>
      </c>
      <c r="M2094" t="s">
        <v>990</v>
      </c>
      <c r="N2094" t="s">
        <v>77</v>
      </c>
      <c r="O2094" t="s">
        <v>64</v>
      </c>
      <c r="P2094" t="s">
        <v>992</v>
      </c>
      <c r="Q2094" t="s">
        <v>991</v>
      </c>
    </row>
    <row r="2095" spans="11:17">
      <c r="K2095" t="s">
        <v>51</v>
      </c>
      <c r="L2095" t="s">
        <v>989</v>
      </c>
      <c r="M2095" t="s">
        <v>990</v>
      </c>
      <c r="N2095" t="s">
        <v>77</v>
      </c>
      <c r="O2095" t="s">
        <v>66</v>
      </c>
      <c r="P2095" t="s">
        <v>993</v>
      </c>
      <c r="Q2095" t="s">
        <v>991</v>
      </c>
    </row>
    <row r="2096" spans="11:17">
      <c r="K2096" t="s">
        <v>51</v>
      </c>
      <c r="L2096" t="s">
        <v>989</v>
      </c>
      <c r="M2096" t="s">
        <v>990</v>
      </c>
      <c r="N2096" t="s">
        <v>77</v>
      </c>
      <c r="O2096" t="s">
        <v>68</v>
      </c>
      <c r="P2096" t="s">
        <v>994</v>
      </c>
      <c r="Q2096" t="s">
        <v>991</v>
      </c>
    </row>
    <row r="2097" spans="11:17">
      <c r="K2097" t="s">
        <v>51</v>
      </c>
      <c r="L2097" t="s">
        <v>989</v>
      </c>
      <c r="M2097" t="s">
        <v>990</v>
      </c>
      <c r="N2097" t="s">
        <v>77</v>
      </c>
      <c r="O2097" t="s">
        <v>70</v>
      </c>
      <c r="Q2097" t="s">
        <v>991</v>
      </c>
    </row>
    <row r="2098" spans="11:17">
      <c r="K2098" t="s">
        <v>51</v>
      </c>
      <c r="L2098" t="s">
        <v>989</v>
      </c>
      <c r="M2098" t="s">
        <v>990</v>
      </c>
      <c r="N2098" t="s">
        <v>77</v>
      </c>
      <c r="O2098" t="s">
        <v>72</v>
      </c>
      <c r="Q2098" t="s">
        <v>991</v>
      </c>
    </row>
    <row r="2099" spans="11:17">
      <c r="K2099" t="s">
        <v>51</v>
      </c>
      <c r="L2099" t="s">
        <v>989</v>
      </c>
      <c r="M2099" t="s">
        <v>990</v>
      </c>
      <c r="N2099" t="s">
        <v>77</v>
      </c>
      <c r="O2099" t="s">
        <v>73</v>
      </c>
      <c r="P2099" t="s">
        <v>82</v>
      </c>
      <c r="Q2099" t="s">
        <v>991</v>
      </c>
    </row>
    <row r="2100" spans="11:17">
      <c r="K2100" t="s">
        <v>51</v>
      </c>
      <c r="L2100" t="s">
        <v>995</v>
      </c>
      <c r="M2100" t="s">
        <v>996</v>
      </c>
      <c r="N2100" t="s">
        <v>77</v>
      </c>
      <c r="O2100" t="s">
        <v>14</v>
      </c>
      <c r="Q2100" t="s">
        <v>997</v>
      </c>
    </row>
    <row r="2101" spans="11:17">
      <c r="K2101" t="s">
        <v>51</v>
      </c>
      <c r="L2101" t="s">
        <v>995</v>
      </c>
      <c r="M2101" t="s">
        <v>996</v>
      </c>
      <c r="N2101" t="s">
        <v>77</v>
      </c>
      <c r="O2101" t="s">
        <v>56</v>
      </c>
      <c r="Q2101" t="s">
        <v>997</v>
      </c>
    </row>
    <row r="2102" spans="11:17">
      <c r="K2102" t="s">
        <v>51</v>
      </c>
      <c r="L2102" t="s">
        <v>995</v>
      </c>
      <c r="M2102" t="s">
        <v>996</v>
      </c>
      <c r="N2102" t="s">
        <v>77</v>
      </c>
      <c r="O2102" t="s">
        <v>57</v>
      </c>
      <c r="P2102" t="s">
        <v>168</v>
      </c>
      <c r="Q2102" t="s">
        <v>997</v>
      </c>
    </row>
    <row r="2103" spans="11:17">
      <c r="K2103" t="s">
        <v>51</v>
      </c>
      <c r="L2103" t="s">
        <v>995</v>
      </c>
      <c r="M2103" t="s">
        <v>996</v>
      </c>
      <c r="N2103" t="s">
        <v>77</v>
      </c>
      <c r="O2103" t="s">
        <v>59</v>
      </c>
      <c r="P2103">
        <v>3248</v>
      </c>
      <c r="Q2103" t="s">
        <v>997</v>
      </c>
    </row>
    <row r="2104" spans="11:17">
      <c r="K2104" t="s">
        <v>51</v>
      </c>
      <c r="L2104" t="s">
        <v>995</v>
      </c>
      <c r="M2104" t="s">
        <v>996</v>
      </c>
      <c r="N2104" t="s">
        <v>77</v>
      </c>
      <c r="O2104" t="s">
        <v>60</v>
      </c>
      <c r="P2104" t="s">
        <v>843</v>
      </c>
      <c r="Q2104" t="s">
        <v>997</v>
      </c>
    </row>
    <row r="2105" spans="11:17">
      <c r="K2105" t="s">
        <v>51</v>
      </c>
      <c r="L2105" t="s">
        <v>995</v>
      </c>
      <c r="M2105" t="s">
        <v>996</v>
      </c>
      <c r="N2105" t="s">
        <v>77</v>
      </c>
      <c r="O2105" t="s">
        <v>62</v>
      </c>
      <c r="P2105" t="s">
        <v>850</v>
      </c>
      <c r="Q2105" t="s">
        <v>997</v>
      </c>
    </row>
    <row r="2106" spans="11:17">
      <c r="K2106" t="s">
        <v>51</v>
      </c>
      <c r="L2106" t="s">
        <v>995</v>
      </c>
      <c r="M2106" t="s">
        <v>996</v>
      </c>
      <c r="N2106" t="s">
        <v>77</v>
      </c>
      <c r="O2106" t="s">
        <v>64</v>
      </c>
      <c r="P2106" t="s">
        <v>998</v>
      </c>
      <c r="Q2106" t="s">
        <v>997</v>
      </c>
    </row>
    <row r="2107" spans="11:17">
      <c r="K2107" t="s">
        <v>51</v>
      </c>
      <c r="L2107" t="s">
        <v>995</v>
      </c>
      <c r="M2107" t="s">
        <v>996</v>
      </c>
      <c r="N2107" t="s">
        <v>77</v>
      </c>
      <c r="O2107" t="s">
        <v>66</v>
      </c>
      <c r="P2107" t="s">
        <v>999</v>
      </c>
      <c r="Q2107" t="s">
        <v>997</v>
      </c>
    </row>
    <row r="2108" spans="11:17">
      <c r="K2108" t="s">
        <v>51</v>
      </c>
      <c r="L2108" t="s">
        <v>995</v>
      </c>
      <c r="M2108" t="s">
        <v>996</v>
      </c>
      <c r="N2108" t="s">
        <v>77</v>
      </c>
      <c r="O2108" t="s">
        <v>68</v>
      </c>
      <c r="P2108" t="e">
        <f>-ต้องการเจลล้างมือ
-ต้องการอาหารแห้ง</f>
        <v>#NAME?</v>
      </c>
      <c r="Q2108" t="s">
        <v>997</v>
      </c>
    </row>
    <row r="2109" spans="11:17">
      <c r="K2109" t="s">
        <v>51</v>
      </c>
      <c r="L2109" t="s">
        <v>995</v>
      </c>
      <c r="M2109" t="s">
        <v>996</v>
      </c>
      <c r="N2109" t="s">
        <v>77</v>
      </c>
      <c r="O2109" t="s">
        <v>70</v>
      </c>
      <c r="P2109" t="s">
        <v>131</v>
      </c>
      <c r="Q2109" t="s">
        <v>997</v>
      </c>
    </row>
    <row r="2110" spans="11:17">
      <c r="K2110" t="s">
        <v>51</v>
      </c>
      <c r="L2110" t="s">
        <v>995</v>
      </c>
      <c r="M2110" t="s">
        <v>996</v>
      </c>
      <c r="N2110" t="s">
        <v>77</v>
      </c>
      <c r="O2110" t="s">
        <v>72</v>
      </c>
      <c r="P2110">
        <v>80</v>
      </c>
      <c r="Q2110" t="s">
        <v>997</v>
      </c>
    </row>
    <row r="2111" spans="11:17">
      <c r="K2111" t="s">
        <v>51</v>
      </c>
      <c r="L2111" t="s">
        <v>995</v>
      </c>
      <c r="M2111" t="s">
        <v>996</v>
      </c>
      <c r="N2111" t="s">
        <v>77</v>
      </c>
      <c r="O2111" t="s">
        <v>73</v>
      </c>
      <c r="P2111" t="s">
        <v>82</v>
      </c>
      <c r="Q2111" t="s">
        <v>997</v>
      </c>
    </row>
    <row r="2112" spans="11:17">
      <c r="K2112" t="s">
        <v>51</v>
      </c>
      <c r="L2112" t="s">
        <v>1000</v>
      </c>
      <c r="M2112" t="s">
        <v>1001</v>
      </c>
      <c r="N2112" t="s">
        <v>77</v>
      </c>
      <c r="O2112" t="s">
        <v>14</v>
      </c>
      <c r="Q2112" t="s">
        <v>1002</v>
      </c>
    </row>
    <row r="2113" spans="11:17">
      <c r="K2113" t="s">
        <v>51</v>
      </c>
      <c r="L2113" t="s">
        <v>1000</v>
      </c>
      <c r="M2113" t="s">
        <v>1001</v>
      </c>
      <c r="N2113" t="s">
        <v>77</v>
      </c>
      <c r="O2113" t="s">
        <v>56</v>
      </c>
      <c r="Q2113" t="s">
        <v>1002</v>
      </c>
    </row>
    <row r="2114" spans="11:17">
      <c r="K2114" t="s">
        <v>51</v>
      </c>
      <c r="L2114" t="s">
        <v>1000</v>
      </c>
      <c r="M2114" t="s">
        <v>1001</v>
      </c>
      <c r="N2114" t="s">
        <v>77</v>
      </c>
      <c r="O2114" t="s">
        <v>57</v>
      </c>
      <c r="P2114" t="s">
        <v>168</v>
      </c>
      <c r="Q2114" t="s">
        <v>1002</v>
      </c>
    </row>
    <row r="2115" spans="11:17">
      <c r="K2115" t="s">
        <v>51</v>
      </c>
      <c r="L2115" t="s">
        <v>1000</v>
      </c>
      <c r="M2115" t="s">
        <v>1001</v>
      </c>
      <c r="N2115" t="s">
        <v>77</v>
      </c>
      <c r="O2115" t="s">
        <v>59</v>
      </c>
      <c r="P2115">
        <v>2558</v>
      </c>
      <c r="Q2115" t="s">
        <v>1002</v>
      </c>
    </row>
    <row r="2116" spans="11:17">
      <c r="K2116" t="s">
        <v>51</v>
      </c>
      <c r="L2116" t="s">
        <v>1000</v>
      </c>
      <c r="M2116" t="s">
        <v>1001</v>
      </c>
      <c r="N2116" t="s">
        <v>77</v>
      </c>
      <c r="O2116" t="s">
        <v>60</v>
      </c>
      <c r="P2116" t="s">
        <v>843</v>
      </c>
      <c r="Q2116" t="s">
        <v>1002</v>
      </c>
    </row>
    <row r="2117" spans="11:17">
      <c r="K2117" t="s">
        <v>51</v>
      </c>
      <c r="L2117" t="s">
        <v>1000</v>
      </c>
      <c r="M2117" t="s">
        <v>1001</v>
      </c>
      <c r="N2117" t="s">
        <v>77</v>
      </c>
      <c r="O2117" t="s">
        <v>62</v>
      </c>
      <c r="P2117" t="s">
        <v>844</v>
      </c>
      <c r="Q2117" t="s">
        <v>1002</v>
      </c>
    </row>
    <row r="2118" spans="11:17">
      <c r="K2118" t="s">
        <v>51</v>
      </c>
      <c r="L2118" t="s">
        <v>1000</v>
      </c>
      <c r="M2118" t="s">
        <v>1001</v>
      </c>
      <c r="N2118" t="s">
        <v>77</v>
      </c>
      <c r="O2118" t="s">
        <v>64</v>
      </c>
      <c r="P2118" t="s">
        <v>1003</v>
      </c>
      <c r="Q2118" t="s">
        <v>1002</v>
      </c>
    </row>
    <row r="2119" spans="11:17">
      <c r="K2119" t="s">
        <v>51</v>
      </c>
      <c r="L2119" t="s">
        <v>1000</v>
      </c>
      <c r="M2119" t="s">
        <v>1001</v>
      </c>
      <c r="N2119" t="s">
        <v>77</v>
      </c>
      <c r="O2119" t="s">
        <v>66</v>
      </c>
      <c r="P2119" t="s">
        <v>1004</v>
      </c>
      <c r="Q2119" t="s">
        <v>1002</v>
      </c>
    </row>
    <row r="2120" spans="11:17">
      <c r="K2120" t="s">
        <v>51</v>
      </c>
      <c r="L2120" t="s">
        <v>1000</v>
      </c>
      <c r="M2120" t="s">
        <v>1001</v>
      </c>
      <c r="N2120" t="s">
        <v>77</v>
      </c>
      <c r="O2120" t="s">
        <v>68</v>
      </c>
      <c r="P2120" t="e">
        <f>-ต้องการเจลล้างมือ หน้ากากอนามัย และน้ำยาฆ่าเชื้อ
-ต้องการอาหารแห้ง ข้าวสาร</f>
        <v>#NAME?</v>
      </c>
      <c r="Q2120" t="s">
        <v>1002</v>
      </c>
    </row>
    <row r="2121" spans="11:17">
      <c r="K2121" t="s">
        <v>51</v>
      </c>
      <c r="L2121" t="s">
        <v>1000</v>
      </c>
      <c r="M2121" t="s">
        <v>1001</v>
      </c>
      <c r="N2121" t="s">
        <v>77</v>
      </c>
      <c r="O2121" t="s">
        <v>70</v>
      </c>
      <c r="P2121" t="s">
        <v>71</v>
      </c>
      <c r="Q2121" t="s">
        <v>1002</v>
      </c>
    </row>
    <row r="2122" spans="11:17">
      <c r="K2122" t="s">
        <v>51</v>
      </c>
      <c r="L2122" t="s">
        <v>1000</v>
      </c>
      <c r="M2122" t="s">
        <v>1001</v>
      </c>
      <c r="N2122" t="s">
        <v>77</v>
      </c>
      <c r="O2122" t="s">
        <v>72</v>
      </c>
      <c r="P2122">
        <v>154</v>
      </c>
      <c r="Q2122" t="s">
        <v>1002</v>
      </c>
    </row>
    <row r="2123" spans="11:17">
      <c r="K2123" t="s">
        <v>51</v>
      </c>
      <c r="L2123" t="s">
        <v>1000</v>
      </c>
      <c r="M2123" t="s">
        <v>1001</v>
      </c>
      <c r="N2123" t="s">
        <v>77</v>
      </c>
      <c r="O2123" t="s">
        <v>73</v>
      </c>
      <c r="P2123" t="s">
        <v>82</v>
      </c>
      <c r="Q2123" t="s">
        <v>1002</v>
      </c>
    </row>
    <row r="2124" spans="11:17">
      <c r="K2124" t="s">
        <v>51</v>
      </c>
      <c r="L2124" t="s">
        <v>1005</v>
      </c>
      <c r="M2124" t="s">
        <v>1006</v>
      </c>
      <c r="N2124" t="s">
        <v>77</v>
      </c>
      <c r="O2124" t="s">
        <v>14</v>
      </c>
      <c r="Q2124" t="s">
        <v>1007</v>
      </c>
    </row>
    <row r="2125" spans="11:17">
      <c r="K2125" t="s">
        <v>51</v>
      </c>
      <c r="L2125" t="s">
        <v>1005</v>
      </c>
      <c r="M2125" t="s">
        <v>1006</v>
      </c>
      <c r="N2125" t="s">
        <v>77</v>
      </c>
      <c r="O2125" t="s">
        <v>56</v>
      </c>
      <c r="Q2125" t="s">
        <v>1007</v>
      </c>
    </row>
    <row r="2126" spans="11:17">
      <c r="K2126" t="s">
        <v>51</v>
      </c>
      <c r="L2126" t="s">
        <v>1005</v>
      </c>
      <c r="M2126" t="s">
        <v>1006</v>
      </c>
      <c r="N2126" t="s">
        <v>77</v>
      </c>
      <c r="O2126" t="s">
        <v>57</v>
      </c>
      <c r="P2126" t="s">
        <v>58</v>
      </c>
      <c r="Q2126" t="s">
        <v>1007</v>
      </c>
    </row>
    <row r="2127" spans="11:17">
      <c r="K2127" t="s">
        <v>51</v>
      </c>
      <c r="L2127" t="s">
        <v>1005</v>
      </c>
      <c r="M2127" t="s">
        <v>1006</v>
      </c>
      <c r="N2127" t="s">
        <v>77</v>
      </c>
      <c r="O2127" t="s">
        <v>59</v>
      </c>
      <c r="P2127">
        <v>3635</v>
      </c>
      <c r="Q2127" t="s">
        <v>1007</v>
      </c>
    </row>
    <row r="2128" spans="11:17">
      <c r="K2128" t="s">
        <v>51</v>
      </c>
      <c r="L2128" t="s">
        <v>1005</v>
      </c>
      <c r="M2128" t="s">
        <v>1006</v>
      </c>
      <c r="N2128" t="s">
        <v>77</v>
      </c>
      <c r="O2128" t="s">
        <v>60</v>
      </c>
      <c r="P2128" t="s">
        <v>725</v>
      </c>
      <c r="Q2128" t="s">
        <v>1007</v>
      </c>
    </row>
    <row r="2129" spans="11:17">
      <c r="K2129" t="s">
        <v>51</v>
      </c>
      <c r="L2129" t="s">
        <v>1005</v>
      </c>
      <c r="M2129" t="s">
        <v>1006</v>
      </c>
      <c r="N2129" t="s">
        <v>77</v>
      </c>
      <c r="O2129" t="s">
        <v>62</v>
      </c>
      <c r="P2129" t="s">
        <v>726</v>
      </c>
      <c r="Q2129" t="s">
        <v>1007</v>
      </c>
    </row>
    <row r="2130" spans="11:17">
      <c r="K2130" t="s">
        <v>51</v>
      </c>
      <c r="L2130" t="s">
        <v>1005</v>
      </c>
      <c r="M2130" t="s">
        <v>1006</v>
      </c>
      <c r="N2130" t="s">
        <v>77</v>
      </c>
      <c r="O2130" t="s">
        <v>64</v>
      </c>
      <c r="P2130" t="s">
        <v>1008</v>
      </c>
      <c r="Q2130" t="s">
        <v>1007</v>
      </c>
    </row>
    <row r="2131" spans="11:17">
      <c r="K2131" t="s">
        <v>51</v>
      </c>
      <c r="L2131" t="s">
        <v>1005</v>
      </c>
      <c r="M2131" t="s">
        <v>1006</v>
      </c>
      <c r="N2131" t="s">
        <v>77</v>
      </c>
      <c r="O2131" t="s">
        <v>66</v>
      </c>
      <c r="P2131" t="s">
        <v>1009</v>
      </c>
      <c r="Q2131" t="s">
        <v>1007</v>
      </c>
    </row>
    <row r="2132" spans="11:17">
      <c r="K2132" t="s">
        <v>51</v>
      </c>
      <c r="L2132" t="s">
        <v>1005</v>
      </c>
      <c r="M2132" t="s">
        <v>1006</v>
      </c>
      <c r="N2132" t="s">
        <v>77</v>
      </c>
      <c r="O2132" t="s">
        <v>68</v>
      </c>
      <c r="Q2132" t="s">
        <v>1007</v>
      </c>
    </row>
    <row r="2133" spans="11:17">
      <c r="K2133" t="s">
        <v>51</v>
      </c>
      <c r="L2133" t="s">
        <v>1005</v>
      </c>
      <c r="M2133" t="s">
        <v>1006</v>
      </c>
      <c r="N2133" t="s">
        <v>77</v>
      </c>
      <c r="O2133" t="s">
        <v>70</v>
      </c>
      <c r="P2133" t="s">
        <v>131</v>
      </c>
      <c r="Q2133" t="s">
        <v>1007</v>
      </c>
    </row>
    <row r="2134" spans="11:17">
      <c r="K2134" t="s">
        <v>51</v>
      </c>
      <c r="L2134" t="s">
        <v>1005</v>
      </c>
      <c r="M2134" t="s">
        <v>1006</v>
      </c>
      <c r="N2134" t="s">
        <v>77</v>
      </c>
      <c r="O2134" t="s">
        <v>72</v>
      </c>
      <c r="P2134">
        <v>316</v>
      </c>
      <c r="Q2134" t="s">
        <v>1007</v>
      </c>
    </row>
    <row r="2135" spans="11:17">
      <c r="K2135" t="s">
        <v>51</v>
      </c>
      <c r="L2135" t="s">
        <v>1005</v>
      </c>
      <c r="M2135" t="s">
        <v>1006</v>
      </c>
      <c r="N2135" t="s">
        <v>77</v>
      </c>
      <c r="O2135" t="s">
        <v>73</v>
      </c>
      <c r="P2135" t="s">
        <v>82</v>
      </c>
      <c r="Q2135" t="s">
        <v>1007</v>
      </c>
    </row>
    <row r="2136" spans="11:17">
      <c r="K2136" t="s">
        <v>51</v>
      </c>
      <c r="L2136" t="s">
        <v>1010</v>
      </c>
      <c r="M2136" t="s">
        <v>1011</v>
      </c>
      <c r="N2136" t="s">
        <v>77</v>
      </c>
      <c r="O2136" t="s">
        <v>14</v>
      </c>
      <c r="Q2136" t="s">
        <v>1012</v>
      </c>
    </row>
    <row r="2137" spans="11:17">
      <c r="K2137" t="s">
        <v>51</v>
      </c>
      <c r="L2137" t="s">
        <v>1010</v>
      </c>
      <c r="M2137" t="s">
        <v>1011</v>
      </c>
      <c r="N2137" t="s">
        <v>77</v>
      </c>
      <c r="O2137" t="s">
        <v>56</v>
      </c>
      <c r="Q2137" t="s">
        <v>1012</v>
      </c>
    </row>
    <row r="2138" spans="11:17">
      <c r="K2138" t="s">
        <v>51</v>
      </c>
      <c r="L2138" t="s">
        <v>1010</v>
      </c>
      <c r="M2138" t="s">
        <v>1011</v>
      </c>
      <c r="N2138" t="s">
        <v>77</v>
      </c>
      <c r="O2138" t="s">
        <v>57</v>
      </c>
      <c r="P2138" t="s">
        <v>168</v>
      </c>
      <c r="Q2138" t="s">
        <v>1012</v>
      </c>
    </row>
    <row r="2139" spans="11:17">
      <c r="K2139" t="s">
        <v>51</v>
      </c>
      <c r="L2139" t="s">
        <v>1010</v>
      </c>
      <c r="M2139" t="s">
        <v>1011</v>
      </c>
      <c r="N2139" t="s">
        <v>77</v>
      </c>
      <c r="O2139" t="s">
        <v>59</v>
      </c>
      <c r="P2139">
        <v>2779</v>
      </c>
      <c r="Q2139" t="s">
        <v>1012</v>
      </c>
    </row>
    <row r="2140" spans="11:17">
      <c r="K2140" t="s">
        <v>51</v>
      </c>
      <c r="L2140" t="s">
        <v>1010</v>
      </c>
      <c r="M2140" t="s">
        <v>1011</v>
      </c>
      <c r="N2140" t="s">
        <v>77</v>
      </c>
      <c r="O2140" t="s">
        <v>60</v>
      </c>
      <c r="P2140" t="s">
        <v>169</v>
      </c>
      <c r="Q2140" t="s">
        <v>1012</v>
      </c>
    </row>
    <row r="2141" spans="11:17">
      <c r="K2141" t="s">
        <v>51</v>
      </c>
      <c r="L2141" t="s">
        <v>1010</v>
      </c>
      <c r="M2141" t="s">
        <v>1011</v>
      </c>
      <c r="N2141" t="s">
        <v>77</v>
      </c>
      <c r="O2141" t="s">
        <v>62</v>
      </c>
      <c r="P2141" t="s">
        <v>170</v>
      </c>
      <c r="Q2141" t="s">
        <v>1012</v>
      </c>
    </row>
    <row r="2142" spans="11:17">
      <c r="K2142" t="s">
        <v>51</v>
      </c>
      <c r="L2142" t="s">
        <v>1010</v>
      </c>
      <c r="M2142" t="s">
        <v>1011</v>
      </c>
      <c r="N2142" t="s">
        <v>77</v>
      </c>
      <c r="O2142" t="s">
        <v>64</v>
      </c>
      <c r="P2142" t="s">
        <v>1013</v>
      </c>
      <c r="Q2142" t="s">
        <v>1012</v>
      </c>
    </row>
    <row r="2143" spans="11:17">
      <c r="K2143" t="s">
        <v>51</v>
      </c>
      <c r="L2143" t="s">
        <v>1010</v>
      </c>
      <c r="M2143" t="s">
        <v>1011</v>
      </c>
      <c r="N2143" t="s">
        <v>77</v>
      </c>
      <c r="O2143" t="s">
        <v>66</v>
      </c>
      <c r="P2143" t="s">
        <v>1014</v>
      </c>
      <c r="Q2143" t="s">
        <v>1012</v>
      </c>
    </row>
    <row r="2144" spans="11:17">
      <c r="K2144" t="s">
        <v>51</v>
      </c>
      <c r="L2144" t="s">
        <v>1010</v>
      </c>
      <c r="M2144" t="s">
        <v>1011</v>
      </c>
      <c r="N2144" t="s">
        <v>77</v>
      </c>
      <c r="O2144" t="s">
        <v>68</v>
      </c>
      <c r="P2144" t="e">
        <f>-ต้องการเจลล้างมือและหน้ากากอนามัย
-ต้องการอาหารแห้ง</f>
        <v>#NAME?</v>
      </c>
      <c r="Q2144" t="s">
        <v>1012</v>
      </c>
    </row>
    <row r="2145" spans="11:17">
      <c r="K2145" t="s">
        <v>51</v>
      </c>
      <c r="L2145" t="s">
        <v>1010</v>
      </c>
      <c r="M2145" t="s">
        <v>1011</v>
      </c>
      <c r="N2145" t="s">
        <v>77</v>
      </c>
      <c r="O2145" t="s">
        <v>70</v>
      </c>
      <c r="P2145" t="s">
        <v>71</v>
      </c>
      <c r="Q2145" t="s">
        <v>1012</v>
      </c>
    </row>
    <row r="2146" spans="11:17">
      <c r="K2146" t="s">
        <v>51</v>
      </c>
      <c r="L2146" t="s">
        <v>1010</v>
      </c>
      <c r="M2146" t="s">
        <v>1011</v>
      </c>
      <c r="N2146" t="s">
        <v>77</v>
      </c>
      <c r="O2146" t="s">
        <v>72</v>
      </c>
      <c r="P2146">
        <v>138</v>
      </c>
      <c r="Q2146" t="s">
        <v>1012</v>
      </c>
    </row>
    <row r="2147" spans="11:17">
      <c r="K2147" t="s">
        <v>51</v>
      </c>
      <c r="L2147" t="s">
        <v>1010</v>
      </c>
      <c r="M2147" t="s">
        <v>1011</v>
      </c>
      <c r="N2147" t="s">
        <v>77</v>
      </c>
      <c r="O2147" t="s">
        <v>73</v>
      </c>
      <c r="P2147" t="s">
        <v>82</v>
      </c>
      <c r="Q2147" t="s">
        <v>1012</v>
      </c>
    </row>
    <row r="2148" spans="11:17">
      <c r="K2148" t="s">
        <v>51</v>
      </c>
      <c r="L2148" t="s">
        <v>1015</v>
      </c>
      <c r="M2148" t="s">
        <v>1016</v>
      </c>
      <c r="N2148" t="s">
        <v>54</v>
      </c>
      <c r="O2148" t="s">
        <v>14</v>
      </c>
      <c r="Q2148" t="s">
        <v>1017</v>
      </c>
    </row>
    <row r="2149" spans="11:17">
      <c r="K2149" t="s">
        <v>51</v>
      </c>
      <c r="L2149" t="s">
        <v>1015</v>
      </c>
      <c r="M2149" t="s">
        <v>1016</v>
      </c>
      <c r="N2149" t="s">
        <v>54</v>
      </c>
      <c r="O2149" t="s">
        <v>56</v>
      </c>
      <c r="Q2149" t="s">
        <v>1017</v>
      </c>
    </row>
    <row r="2150" spans="11:17">
      <c r="K2150" t="s">
        <v>51</v>
      </c>
      <c r="L2150" t="s">
        <v>1015</v>
      </c>
      <c r="M2150" t="s">
        <v>1016</v>
      </c>
      <c r="N2150" t="s">
        <v>54</v>
      </c>
      <c r="O2150" t="s">
        <v>57</v>
      </c>
      <c r="P2150" t="s">
        <v>58</v>
      </c>
      <c r="Q2150" t="s">
        <v>1017</v>
      </c>
    </row>
    <row r="2151" spans="11:17">
      <c r="K2151" t="s">
        <v>51</v>
      </c>
      <c r="L2151" t="s">
        <v>1015</v>
      </c>
      <c r="M2151" t="s">
        <v>1016</v>
      </c>
      <c r="N2151" t="s">
        <v>54</v>
      </c>
      <c r="O2151" t="s">
        <v>59</v>
      </c>
      <c r="P2151">
        <v>4236</v>
      </c>
      <c r="Q2151" t="s">
        <v>1017</v>
      </c>
    </row>
    <row r="2152" spans="11:17">
      <c r="K2152" t="s">
        <v>51</v>
      </c>
      <c r="L2152" t="s">
        <v>1015</v>
      </c>
      <c r="M2152" t="s">
        <v>1016</v>
      </c>
      <c r="N2152" t="s">
        <v>54</v>
      </c>
      <c r="O2152" t="s">
        <v>60</v>
      </c>
      <c r="P2152" t="s">
        <v>252</v>
      </c>
      <c r="Q2152" t="s">
        <v>1017</v>
      </c>
    </row>
    <row r="2153" spans="11:17">
      <c r="K2153" t="s">
        <v>51</v>
      </c>
      <c r="L2153" t="s">
        <v>1015</v>
      </c>
      <c r="M2153" t="s">
        <v>1016</v>
      </c>
      <c r="N2153" t="s">
        <v>54</v>
      </c>
      <c r="O2153" t="s">
        <v>62</v>
      </c>
      <c r="P2153" t="s">
        <v>253</v>
      </c>
      <c r="Q2153" t="s">
        <v>1017</v>
      </c>
    </row>
    <row r="2154" spans="11:17">
      <c r="K2154" t="s">
        <v>51</v>
      </c>
      <c r="L2154" t="s">
        <v>1015</v>
      </c>
      <c r="M2154" t="s">
        <v>1016</v>
      </c>
      <c r="N2154" t="s">
        <v>54</v>
      </c>
      <c r="O2154" t="s">
        <v>64</v>
      </c>
      <c r="P2154" t="s">
        <v>1018</v>
      </c>
      <c r="Q2154" t="s">
        <v>1017</v>
      </c>
    </row>
    <row r="2155" spans="11:17">
      <c r="K2155" t="s">
        <v>51</v>
      </c>
      <c r="L2155" t="s">
        <v>1015</v>
      </c>
      <c r="M2155" t="s">
        <v>1016</v>
      </c>
      <c r="N2155" t="s">
        <v>54</v>
      </c>
      <c r="O2155" t="s">
        <v>66</v>
      </c>
      <c r="P2155" t="s">
        <v>1019</v>
      </c>
      <c r="Q2155" t="s">
        <v>1017</v>
      </c>
    </row>
    <row r="2156" spans="11:17">
      <c r="K2156" t="s">
        <v>51</v>
      </c>
      <c r="L2156" t="s">
        <v>1015</v>
      </c>
      <c r="M2156" t="s">
        <v>1016</v>
      </c>
      <c r="N2156" t="s">
        <v>54</v>
      </c>
      <c r="O2156" t="s">
        <v>68</v>
      </c>
      <c r="Q2156" t="s">
        <v>1017</v>
      </c>
    </row>
    <row r="2157" spans="11:17">
      <c r="K2157" t="s">
        <v>51</v>
      </c>
      <c r="L2157" t="s">
        <v>1015</v>
      </c>
      <c r="M2157" t="s">
        <v>1016</v>
      </c>
      <c r="N2157" t="s">
        <v>54</v>
      </c>
      <c r="O2157" t="s">
        <v>70</v>
      </c>
      <c r="P2157" t="s">
        <v>1020</v>
      </c>
      <c r="Q2157" t="s">
        <v>1017</v>
      </c>
    </row>
    <row r="2158" spans="11:17">
      <c r="K2158" t="s">
        <v>51</v>
      </c>
      <c r="L2158" t="s">
        <v>1015</v>
      </c>
      <c r="M2158" t="s">
        <v>1016</v>
      </c>
      <c r="N2158" t="s">
        <v>54</v>
      </c>
      <c r="O2158" t="s">
        <v>72</v>
      </c>
      <c r="P2158">
        <v>675</v>
      </c>
      <c r="Q2158" t="s">
        <v>1017</v>
      </c>
    </row>
    <row r="2159" spans="11:17">
      <c r="K2159" t="s">
        <v>51</v>
      </c>
      <c r="L2159" t="s">
        <v>1015</v>
      </c>
      <c r="M2159" t="s">
        <v>1016</v>
      </c>
      <c r="N2159" t="s">
        <v>54</v>
      </c>
      <c r="O2159" t="s">
        <v>73</v>
      </c>
      <c r="P2159" t="s">
        <v>74</v>
      </c>
      <c r="Q2159" t="s">
        <v>1017</v>
      </c>
    </row>
    <row r="2160" spans="11:17">
      <c r="K2160" t="s">
        <v>51</v>
      </c>
      <c r="L2160" t="s">
        <v>1021</v>
      </c>
      <c r="M2160" t="s">
        <v>1022</v>
      </c>
      <c r="N2160" t="s">
        <v>54</v>
      </c>
      <c r="O2160" t="s">
        <v>14</v>
      </c>
      <c r="Q2160" t="s">
        <v>1023</v>
      </c>
    </row>
    <row r="2161" spans="11:17">
      <c r="K2161" t="s">
        <v>51</v>
      </c>
      <c r="L2161" t="s">
        <v>1021</v>
      </c>
      <c r="M2161" t="s">
        <v>1022</v>
      </c>
      <c r="N2161" t="s">
        <v>54</v>
      </c>
      <c r="O2161" t="s">
        <v>56</v>
      </c>
      <c r="Q2161" t="s">
        <v>1023</v>
      </c>
    </row>
    <row r="2162" spans="11:17">
      <c r="K2162" t="s">
        <v>51</v>
      </c>
      <c r="L2162" t="s">
        <v>1021</v>
      </c>
      <c r="M2162" t="s">
        <v>1022</v>
      </c>
      <c r="N2162" t="s">
        <v>54</v>
      </c>
      <c r="O2162" t="s">
        <v>57</v>
      </c>
      <c r="P2162" t="s">
        <v>168</v>
      </c>
      <c r="Q2162" t="s">
        <v>1023</v>
      </c>
    </row>
    <row r="2163" spans="11:17">
      <c r="K2163" t="s">
        <v>51</v>
      </c>
      <c r="L2163" t="s">
        <v>1021</v>
      </c>
      <c r="M2163" t="s">
        <v>1022</v>
      </c>
      <c r="N2163" t="s">
        <v>54</v>
      </c>
      <c r="O2163" t="s">
        <v>59</v>
      </c>
      <c r="P2163">
        <v>5461</v>
      </c>
      <c r="Q2163" t="s">
        <v>1023</v>
      </c>
    </row>
    <row r="2164" spans="11:17">
      <c r="K2164" t="s">
        <v>51</v>
      </c>
      <c r="L2164" t="s">
        <v>1021</v>
      </c>
      <c r="M2164" t="s">
        <v>1022</v>
      </c>
      <c r="N2164" t="s">
        <v>54</v>
      </c>
      <c r="O2164" t="s">
        <v>60</v>
      </c>
      <c r="P2164" t="s">
        <v>781</v>
      </c>
      <c r="Q2164" t="s">
        <v>1023</v>
      </c>
    </row>
    <row r="2165" spans="11:17">
      <c r="K2165" t="s">
        <v>51</v>
      </c>
      <c r="L2165" t="s">
        <v>1021</v>
      </c>
      <c r="M2165" t="s">
        <v>1022</v>
      </c>
      <c r="N2165" t="s">
        <v>54</v>
      </c>
      <c r="O2165" t="s">
        <v>62</v>
      </c>
      <c r="P2165" t="s">
        <v>782</v>
      </c>
      <c r="Q2165" t="s">
        <v>1023</v>
      </c>
    </row>
    <row r="2166" spans="11:17">
      <c r="K2166" t="s">
        <v>51</v>
      </c>
      <c r="L2166" t="s">
        <v>1021</v>
      </c>
      <c r="M2166" t="s">
        <v>1022</v>
      </c>
      <c r="N2166" t="s">
        <v>54</v>
      </c>
      <c r="O2166" t="s">
        <v>64</v>
      </c>
      <c r="P2166" t="s">
        <v>238</v>
      </c>
      <c r="Q2166" t="s">
        <v>1023</v>
      </c>
    </row>
    <row r="2167" spans="11:17">
      <c r="K2167" t="s">
        <v>51</v>
      </c>
      <c r="L2167" t="s">
        <v>1021</v>
      </c>
      <c r="M2167" t="s">
        <v>1022</v>
      </c>
      <c r="N2167" t="s">
        <v>54</v>
      </c>
      <c r="O2167" t="s">
        <v>66</v>
      </c>
      <c r="Q2167" t="s">
        <v>1023</v>
      </c>
    </row>
    <row r="2168" spans="11:17">
      <c r="K2168" t="s">
        <v>51</v>
      </c>
      <c r="L2168" t="s">
        <v>1021</v>
      </c>
      <c r="M2168" t="s">
        <v>1022</v>
      </c>
      <c r="N2168" t="s">
        <v>54</v>
      </c>
      <c r="O2168" t="s">
        <v>68</v>
      </c>
      <c r="Q2168" t="s">
        <v>1023</v>
      </c>
    </row>
    <row r="2169" spans="11:17">
      <c r="K2169" t="s">
        <v>51</v>
      </c>
      <c r="L2169" t="s">
        <v>1021</v>
      </c>
      <c r="M2169" t="s">
        <v>1022</v>
      </c>
      <c r="N2169" t="s">
        <v>54</v>
      </c>
      <c r="O2169" t="s">
        <v>70</v>
      </c>
      <c r="P2169" t="s">
        <v>131</v>
      </c>
      <c r="Q2169" t="s">
        <v>1023</v>
      </c>
    </row>
    <row r="2170" spans="11:17">
      <c r="K2170" t="s">
        <v>51</v>
      </c>
      <c r="L2170" t="s">
        <v>1021</v>
      </c>
      <c r="M2170" t="s">
        <v>1022</v>
      </c>
      <c r="N2170" t="s">
        <v>54</v>
      </c>
      <c r="O2170" t="s">
        <v>72</v>
      </c>
      <c r="P2170">
        <v>69</v>
      </c>
      <c r="Q2170" t="s">
        <v>1023</v>
      </c>
    </row>
    <row r="2171" spans="11:17">
      <c r="K2171" t="s">
        <v>51</v>
      </c>
      <c r="L2171" t="s">
        <v>1021</v>
      </c>
      <c r="M2171" t="s">
        <v>1022</v>
      </c>
      <c r="N2171" t="s">
        <v>54</v>
      </c>
      <c r="O2171" t="s">
        <v>73</v>
      </c>
      <c r="P2171" t="s">
        <v>74</v>
      </c>
      <c r="Q2171" t="s">
        <v>1023</v>
      </c>
    </row>
    <row r="2172" spans="11:17">
      <c r="K2172" t="s">
        <v>51</v>
      </c>
      <c r="L2172" t="s">
        <v>1024</v>
      </c>
      <c r="M2172" t="s">
        <v>1025</v>
      </c>
      <c r="N2172" t="s">
        <v>54</v>
      </c>
      <c r="O2172" t="s">
        <v>14</v>
      </c>
      <c r="Q2172" t="s">
        <v>1026</v>
      </c>
    </row>
    <row r="2173" spans="11:17">
      <c r="K2173" t="s">
        <v>51</v>
      </c>
      <c r="L2173" t="s">
        <v>1024</v>
      </c>
      <c r="M2173" t="s">
        <v>1025</v>
      </c>
      <c r="N2173" t="s">
        <v>54</v>
      </c>
      <c r="O2173" t="s">
        <v>56</v>
      </c>
      <c r="Q2173" t="s">
        <v>1026</v>
      </c>
    </row>
    <row r="2174" spans="11:17">
      <c r="K2174" t="s">
        <v>51</v>
      </c>
      <c r="L2174" t="s">
        <v>1024</v>
      </c>
      <c r="M2174" t="s">
        <v>1025</v>
      </c>
      <c r="N2174" t="s">
        <v>54</v>
      </c>
      <c r="O2174" t="s">
        <v>57</v>
      </c>
      <c r="P2174" t="s">
        <v>168</v>
      </c>
      <c r="Q2174" t="s">
        <v>1026</v>
      </c>
    </row>
    <row r="2175" spans="11:17">
      <c r="K2175" t="s">
        <v>51</v>
      </c>
      <c r="L2175" t="s">
        <v>1024</v>
      </c>
      <c r="M2175" t="s">
        <v>1025</v>
      </c>
      <c r="N2175" t="s">
        <v>54</v>
      </c>
      <c r="O2175" t="s">
        <v>59</v>
      </c>
      <c r="P2175">
        <v>4515</v>
      </c>
      <c r="Q2175" t="s">
        <v>1026</v>
      </c>
    </row>
    <row r="2176" spans="11:17">
      <c r="K2176" t="s">
        <v>51</v>
      </c>
      <c r="L2176" t="s">
        <v>1024</v>
      </c>
      <c r="M2176" t="s">
        <v>1025</v>
      </c>
      <c r="N2176" t="s">
        <v>54</v>
      </c>
      <c r="O2176" t="s">
        <v>60</v>
      </c>
      <c r="P2176" t="s">
        <v>781</v>
      </c>
      <c r="Q2176" t="s">
        <v>1026</v>
      </c>
    </row>
    <row r="2177" spans="11:17">
      <c r="K2177" t="s">
        <v>51</v>
      </c>
      <c r="L2177" t="s">
        <v>1024</v>
      </c>
      <c r="M2177" t="s">
        <v>1025</v>
      </c>
      <c r="N2177" t="s">
        <v>54</v>
      </c>
      <c r="O2177" t="s">
        <v>62</v>
      </c>
      <c r="P2177" t="s">
        <v>782</v>
      </c>
      <c r="Q2177" t="s">
        <v>1026</v>
      </c>
    </row>
    <row r="2178" spans="11:17">
      <c r="K2178" t="s">
        <v>51</v>
      </c>
      <c r="L2178" t="s">
        <v>1024</v>
      </c>
      <c r="M2178" t="s">
        <v>1025</v>
      </c>
      <c r="N2178" t="s">
        <v>54</v>
      </c>
      <c r="O2178" t="s">
        <v>64</v>
      </c>
      <c r="P2178" t="s">
        <v>238</v>
      </c>
      <c r="Q2178" t="s">
        <v>1026</v>
      </c>
    </row>
    <row r="2179" spans="11:17">
      <c r="K2179" t="s">
        <v>51</v>
      </c>
      <c r="L2179" t="s">
        <v>1024</v>
      </c>
      <c r="M2179" t="s">
        <v>1025</v>
      </c>
      <c r="N2179" t="s">
        <v>54</v>
      </c>
      <c r="O2179" t="s">
        <v>66</v>
      </c>
      <c r="Q2179" t="s">
        <v>1026</v>
      </c>
    </row>
    <row r="2180" spans="11:17">
      <c r="K2180" t="s">
        <v>51</v>
      </c>
      <c r="L2180" t="s">
        <v>1024</v>
      </c>
      <c r="M2180" t="s">
        <v>1025</v>
      </c>
      <c r="N2180" t="s">
        <v>54</v>
      </c>
      <c r="O2180" t="s">
        <v>68</v>
      </c>
      <c r="Q2180" t="s">
        <v>1026</v>
      </c>
    </row>
    <row r="2181" spans="11:17">
      <c r="K2181" t="s">
        <v>51</v>
      </c>
      <c r="L2181" t="s">
        <v>1024</v>
      </c>
      <c r="M2181" t="s">
        <v>1025</v>
      </c>
      <c r="N2181" t="s">
        <v>54</v>
      </c>
      <c r="O2181" t="s">
        <v>70</v>
      </c>
      <c r="P2181" t="s">
        <v>71</v>
      </c>
      <c r="Q2181" t="s">
        <v>1026</v>
      </c>
    </row>
    <row r="2182" spans="11:17">
      <c r="K2182" t="s">
        <v>51</v>
      </c>
      <c r="L2182" t="s">
        <v>1024</v>
      </c>
      <c r="M2182" t="s">
        <v>1025</v>
      </c>
      <c r="N2182" t="s">
        <v>54</v>
      </c>
      <c r="O2182" t="s">
        <v>72</v>
      </c>
      <c r="P2182">
        <v>39</v>
      </c>
      <c r="Q2182" t="s">
        <v>1026</v>
      </c>
    </row>
    <row r="2183" spans="11:17">
      <c r="K2183" t="s">
        <v>51</v>
      </c>
      <c r="L2183" t="s">
        <v>1024</v>
      </c>
      <c r="M2183" t="s">
        <v>1025</v>
      </c>
      <c r="N2183" t="s">
        <v>54</v>
      </c>
      <c r="O2183" t="s">
        <v>73</v>
      </c>
      <c r="P2183" t="s">
        <v>74</v>
      </c>
      <c r="Q2183" t="s">
        <v>1026</v>
      </c>
    </row>
    <row r="2184" spans="11:17">
      <c r="K2184" t="s">
        <v>51</v>
      </c>
      <c r="L2184" t="s">
        <v>1027</v>
      </c>
      <c r="M2184" t="s">
        <v>1028</v>
      </c>
      <c r="N2184" t="s">
        <v>77</v>
      </c>
      <c r="O2184" t="s">
        <v>14</v>
      </c>
      <c r="Q2184" t="s">
        <v>1029</v>
      </c>
    </row>
    <row r="2185" spans="11:17">
      <c r="K2185" t="s">
        <v>51</v>
      </c>
      <c r="L2185" t="s">
        <v>1027</v>
      </c>
      <c r="M2185" t="s">
        <v>1028</v>
      </c>
      <c r="N2185" t="s">
        <v>77</v>
      </c>
      <c r="O2185" t="s">
        <v>56</v>
      </c>
      <c r="Q2185" t="s">
        <v>1029</v>
      </c>
    </row>
    <row r="2186" spans="11:17">
      <c r="K2186" t="s">
        <v>51</v>
      </c>
      <c r="L2186" t="s">
        <v>1027</v>
      </c>
      <c r="M2186" t="s">
        <v>1028</v>
      </c>
      <c r="N2186" t="s">
        <v>77</v>
      </c>
      <c r="O2186" t="s">
        <v>57</v>
      </c>
      <c r="P2186" t="s">
        <v>58</v>
      </c>
      <c r="Q2186" t="s">
        <v>1029</v>
      </c>
    </row>
    <row r="2187" spans="11:17">
      <c r="K2187" t="s">
        <v>51</v>
      </c>
      <c r="L2187" t="s">
        <v>1027</v>
      </c>
      <c r="M2187" t="s">
        <v>1028</v>
      </c>
      <c r="N2187" t="s">
        <v>77</v>
      </c>
      <c r="O2187" t="s">
        <v>59</v>
      </c>
      <c r="P2187">
        <v>3823</v>
      </c>
      <c r="Q2187" t="s">
        <v>1029</v>
      </c>
    </row>
    <row r="2188" spans="11:17">
      <c r="K2188" t="s">
        <v>51</v>
      </c>
      <c r="L2188" t="s">
        <v>1027</v>
      </c>
      <c r="M2188" t="s">
        <v>1028</v>
      </c>
      <c r="N2188" t="s">
        <v>77</v>
      </c>
      <c r="O2188" t="s">
        <v>60</v>
      </c>
      <c r="P2188" t="s">
        <v>61</v>
      </c>
      <c r="Q2188" t="s">
        <v>1029</v>
      </c>
    </row>
    <row r="2189" spans="11:17">
      <c r="K2189" t="s">
        <v>51</v>
      </c>
      <c r="L2189" t="s">
        <v>1027</v>
      </c>
      <c r="M2189" t="s">
        <v>1028</v>
      </c>
      <c r="N2189" t="s">
        <v>77</v>
      </c>
      <c r="O2189" t="s">
        <v>62</v>
      </c>
      <c r="P2189" t="s">
        <v>63</v>
      </c>
      <c r="Q2189" t="s">
        <v>1029</v>
      </c>
    </row>
    <row r="2190" spans="11:17">
      <c r="K2190" t="s">
        <v>51</v>
      </c>
      <c r="L2190" t="s">
        <v>1027</v>
      </c>
      <c r="M2190" t="s">
        <v>1028</v>
      </c>
      <c r="N2190" t="s">
        <v>77</v>
      </c>
      <c r="O2190" t="s">
        <v>64</v>
      </c>
      <c r="P2190" t="s">
        <v>1030</v>
      </c>
      <c r="Q2190" t="s">
        <v>1029</v>
      </c>
    </row>
    <row r="2191" spans="11:17">
      <c r="K2191" t="s">
        <v>51</v>
      </c>
      <c r="L2191" t="s">
        <v>1027</v>
      </c>
      <c r="M2191" t="s">
        <v>1028</v>
      </c>
      <c r="N2191" t="s">
        <v>77</v>
      </c>
      <c r="O2191" t="s">
        <v>66</v>
      </c>
      <c r="P2191" t="s">
        <v>1031</v>
      </c>
      <c r="Q2191" t="s">
        <v>1029</v>
      </c>
    </row>
    <row r="2192" spans="11:17">
      <c r="K2192" t="s">
        <v>51</v>
      </c>
      <c r="L2192" t="s">
        <v>1027</v>
      </c>
      <c r="M2192" t="s">
        <v>1028</v>
      </c>
      <c r="N2192" t="s">
        <v>77</v>
      </c>
      <c r="O2192" t="s">
        <v>68</v>
      </c>
      <c r="P2192" t="s">
        <v>69</v>
      </c>
      <c r="Q2192" t="s">
        <v>1029</v>
      </c>
    </row>
    <row r="2193" spans="11:17">
      <c r="K2193" t="s">
        <v>51</v>
      </c>
      <c r="L2193" t="s">
        <v>1027</v>
      </c>
      <c r="M2193" t="s">
        <v>1028</v>
      </c>
      <c r="N2193" t="s">
        <v>77</v>
      </c>
      <c r="O2193" t="s">
        <v>70</v>
      </c>
      <c r="P2193" t="s">
        <v>71</v>
      </c>
      <c r="Q2193" t="s">
        <v>1029</v>
      </c>
    </row>
    <row r="2194" spans="11:17">
      <c r="K2194" t="s">
        <v>51</v>
      </c>
      <c r="L2194" t="s">
        <v>1027</v>
      </c>
      <c r="M2194" t="s">
        <v>1028</v>
      </c>
      <c r="N2194" t="s">
        <v>77</v>
      </c>
      <c r="O2194" t="s">
        <v>72</v>
      </c>
      <c r="P2194">
        <v>188</v>
      </c>
      <c r="Q2194" t="s">
        <v>1029</v>
      </c>
    </row>
    <row r="2195" spans="11:17">
      <c r="K2195" t="s">
        <v>51</v>
      </c>
      <c r="L2195" t="s">
        <v>1027</v>
      </c>
      <c r="M2195" t="s">
        <v>1028</v>
      </c>
      <c r="N2195" t="s">
        <v>77</v>
      </c>
      <c r="O2195" t="s">
        <v>73</v>
      </c>
      <c r="P2195" t="s">
        <v>82</v>
      </c>
      <c r="Q2195" t="s">
        <v>1029</v>
      </c>
    </row>
    <row r="2196" spans="11:17">
      <c r="K2196" t="s">
        <v>51</v>
      </c>
      <c r="L2196" t="s">
        <v>1032</v>
      </c>
      <c r="M2196" t="s">
        <v>1033</v>
      </c>
      <c r="N2196" t="s">
        <v>54</v>
      </c>
      <c r="O2196" t="s">
        <v>14</v>
      </c>
      <c r="Q2196" t="s">
        <v>1034</v>
      </c>
    </row>
    <row r="2197" spans="11:17">
      <c r="K2197" t="s">
        <v>51</v>
      </c>
      <c r="L2197" t="s">
        <v>1032</v>
      </c>
      <c r="M2197" t="s">
        <v>1033</v>
      </c>
      <c r="N2197" t="s">
        <v>54</v>
      </c>
      <c r="O2197" t="s">
        <v>56</v>
      </c>
      <c r="Q2197" t="s">
        <v>1034</v>
      </c>
    </row>
    <row r="2198" spans="11:17">
      <c r="K2198" t="s">
        <v>51</v>
      </c>
      <c r="L2198" t="s">
        <v>1032</v>
      </c>
      <c r="M2198" t="s">
        <v>1033</v>
      </c>
      <c r="N2198" t="s">
        <v>54</v>
      </c>
      <c r="O2198" t="s">
        <v>57</v>
      </c>
      <c r="P2198" t="s">
        <v>1035</v>
      </c>
      <c r="Q2198" t="s">
        <v>1034</v>
      </c>
    </row>
    <row r="2199" spans="11:17">
      <c r="K2199" t="s">
        <v>51</v>
      </c>
      <c r="L2199" t="s">
        <v>1032</v>
      </c>
      <c r="M2199" t="s">
        <v>1033</v>
      </c>
      <c r="N2199" t="s">
        <v>54</v>
      </c>
      <c r="O2199" t="s">
        <v>59</v>
      </c>
      <c r="P2199">
        <v>4558</v>
      </c>
      <c r="Q2199" t="s">
        <v>1034</v>
      </c>
    </row>
    <row r="2200" spans="11:17">
      <c r="K2200" t="s">
        <v>51</v>
      </c>
      <c r="L2200" t="s">
        <v>1032</v>
      </c>
      <c r="M2200" t="s">
        <v>1033</v>
      </c>
      <c r="N2200" t="s">
        <v>54</v>
      </c>
      <c r="O2200" t="s">
        <v>60</v>
      </c>
      <c r="P2200" t="s">
        <v>1036</v>
      </c>
      <c r="Q2200" t="s">
        <v>1034</v>
      </c>
    </row>
    <row r="2201" spans="11:17">
      <c r="K2201" t="s">
        <v>51</v>
      </c>
      <c r="L2201" t="s">
        <v>1032</v>
      </c>
      <c r="M2201" t="s">
        <v>1033</v>
      </c>
      <c r="N2201" t="s">
        <v>54</v>
      </c>
      <c r="O2201" t="s">
        <v>62</v>
      </c>
      <c r="P2201" t="s">
        <v>1037</v>
      </c>
      <c r="Q2201" t="s">
        <v>1034</v>
      </c>
    </row>
    <row r="2202" spans="11:17">
      <c r="K2202" t="s">
        <v>51</v>
      </c>
      <c r="L2202" t="s">
        <v>1032</v>
      </c>
      <c r="M2202" t="s">
        <v>1033</v>
      </c>
      <c r="N2202" t="s">
        <v>54</v>
      </c>
      <c r="O2202" t="s">
        <v>64</v>
      </c>
      <c r="P2202" t="s">
        <v>1038</v>
      </c>
      <c r="Q2202" t="s">
        <v>1034</v>
      </c>
    </row>
    <row r="2203" spans="11:17">
      <c r="K2203" t="s">
        <v>51</v>
      </c>
      <c r="L2203" t="s">
        <v>1032</v>
      </c>
      <c r="M2203" t="s">
        <v>1033</v>
      </c>
      <c r="N2203" t="s">
        <v>54</v>
      </c>
      <c r="O2203" t="s">
        <v>66</v>
      </c>
      <c r="Q2203" t="s">
        <v>1034</v>
      </c>
    </row>
    <row r="2204" spans="11:17">
      <c r="K2204" t="s">
        <v>51</v>
      </c>
      <c r="L2204" t="s">
        <v>1032</v>
      </c>
      <c r="M2204" t="s">
        <v>1033</v>
      </c>
      <c r="N2204" t="s">
        <v>54</v>
      </c>
      <c r="O2204" t="s">
        <v>68</v>
      </c>
      <c r="Q2204" t="s">
        <v>1034</v>
      </c>
    </row>
    <row r="2205" spans="11:17">
      <c r="K2205" t="s">
        <v>51</v>
      </c>
      <c r="L2205" t="s">
        <v>1032</v>
      </c>
      <c r="M2205" t="s">
        <v>1033</v>
      </c>
      <c r="N2205" t="s">
        <v>54</v>
      </c>
      <c r="O2205" t="s">
        <v>70</v>
      </c>
      <c r="P2205" t="s">
        <v>71</v>
      </c>
      <c r="Q2205" t="s">
        <v>1034</v>
      </c>
    </row>
    <row r="2206" spans="11:17">
      <c r="K2206" t="s">
        <v>51</v>
      </c>
      <c r="L2206" t="s">
        <v>1032</v>
      </c>
      <c r="M2206" t="s">
        <v>1033</v>
      </c>
      <c r="N2206" t="s">
        <v>54</v>
      </c>
      <c r="O2206" t="s">
        <v>72</v>
      </c>
      <c r="P2206">
        <v>32</v>
      </c>
      <c r="Q2206" t="s">
        <v>1034</v>
      </c>
    </row>
    <row r="2207" spans="11:17">
      <c r="K2207" t="s">
        <v>51</v>
      </c>
      <c r="L2207" t="s">
        <v>1032</v>
      </c>
      <c r="M2207" t="s">
        <v>1033</v>
      </c>
      <c r="N2207" t="s">
        <v>54</v>
      </c>
      <c r="O2207" t="s">
        <v>73</v>
      </c>
      <c r="P2207" t="s">
        <v>74</v>
      </c>
      <c r="Q2207" t="s">
        <v>1034</v>
      </c>
    </row>
    <row r="2208" spans="11:17">
      <c r="K2208" t="s">
        <v>51</v>
      </c>
      <c r="L2208" t="s">
        <v>1039</v>
      </c>
      <c r="M2208" t="s">
        <v>1040</v>
      </c>
      <c r="N2208" t="s">
        <v>77</v>
      </c>
      <c r="O2208" t="s">
        <v>14</v>
      </c>
      <c r="Q2208" t="s">
        <v>1041</v>
      </c>
    </row>
    <row r="2209" spans="11:17">
      <c r="K2209" t="s">
        <v>51</v>
      </c>
      <c r="L2209" t="s">
        <v>1039</v>
      </c>
      <c r="M2209" t="s">
        <v>1040</v>
      </c>
      <c r="N2209" t="s">
        <v>77</v>
      </c>
      <c r="O2209" t="s">
        <v>56</v>
      </c>
      <c r="Q2209" t="s">
        <v>1041</v>
      </c>
    </row>
    <row r="2210" spans="11:17">
      <c r="K2210" t="s">
        <v>51</v>
      </c>
      <c r="L2210" t="s">
        <v>1039</v>
      </c>
      <c r="M2210" t="s">
        <v>1040</v>
      </c>
      <c r="N2210" t="s">
        <v>77</v>
      </c>
      <c r="O2210" t="s">
        <v>57</v>
      </c>
      <c r="P2210" t="s">
        <v>1035</v>
      </c>
      <c r="Q2210" t="s">
        <v>1041</v>
      </c>
    </row>
    <row r="2211" spans="11:17">
      <c r="K2211" t="s">
        <v>51</v>
      </c>
      <c r="L2211" t="s">
        <v>1039</v>
      </c>
      <c r="M2211" t="s">
        <v>1040</v>
      </c>
      <c r="N2211" t="s">
        <v>77</v>
      </c>
      <c r="O2211" t="s">
        <v>59</v>
      </c>
      <c r="P2211">
        <v>3515</v>
      </c>
      <c r="Q2211" t="s">
        <v>1041</v>
      </c>
    </row>
    <row r="2212" spans="11:17">
      <c r="K2212" t="s">
        <v>51</v>
      </c>
      <c r="L2212" t="s">
        <v>1039</v>
      </c>
      <c r="M2212" t="s">
        <v>1040</v>
      </c>
      <c r="N2212" t="s">
        <v>77</v>
      </c>
      <c r="O2212" t="s">
        <v>60</v>
      </c>
      <c r="P2212" t="s">
        <v>1036</v>
      </c>
      <c r="Q2212" t="s">
        <v>1041</v>
      </c>
    </row>
    <row r="2213" spans="11:17">
      <c r="K2213" t="s">
        <v>51</v>
      </c>
      <c r="L2213" t="s">
        <v>1039</v>
      </c>
      <c r="M2213" t="s">
        <v>1040</v>
      </c>
      <c r="N2213" t="s">
        <v>77</v>
      </c>
      <c r="O2213" t="s">
        <v>62</v>
      </c>
      <c r="P2213" t="s">
        <v>1042</v>
      </c>
      <c r="Q2213" t="s">
        <v>1041</v>
      </c>
    </row>
    <row r="2214" spans="11:17">
      <c r="K2214" t="s">
        <v>51</v>
      </c>
      <c r="L2214" t="s">
        <v>1039</v>
      </c>
      <c r="M2214" t="s">
        <v>1040</v>
      </c>
      <c r="N2214" t="s">
        <v>77</v>
      </c>
      <c r="O2214" t="s">
        <v>64</v>
      </c>
      <c r="P2214" t="s">
        <v>238</v>
      </c>
      <c r="Q2214" t="s">
        <v>1041</v>
      </c>
    </row>
    <row r="2215" spans="11:17">
      <c r="K2215" t="s">
        <v>51</v>
      </c>
      <c r="L2215" t="s">
        <v>1039</v>
      </c>
      <c r="M2215" t="s">
        <v>1040</v>
      </c>
      <c r="N2215" t="s">
        <v>77</v>
      </c>
      <c r="O2215" t="s">
        <v>66</v>
      </c>
      <c r="P2215" t="s">
        <v>238</v>
      </c>
      <c r="Q2215" t="s">
        <v>1041</v>
      </c>
    </row>
    <row r="2216" spans="11:17">
      <c r="K2216" t="s">
        <v>51</v>
      </c>
      <c r="L2216" t="s">
        <v>1039</v>
      </c>
      <c r="M2216" t="s">
        <v>1040</v>
      </c>
      <c r="N2216" t="s">
        <v>77</v>
      </c>
      <c r="O2216" t="s">
        <v>68</v>
      </c>
      <c r="Q2216" t="s">
        <v>1041</v>
      </c>
    </row>
    <row r="2217" spans="11:17">
      <c r="K2217" t="s">
        <v>51</v>
      </c>
      <c r="L2217" t="s">
        <v>1039</v>
      </c>
      <c r="M2217" t="s">
        <v>1040</v>
      </c>
      <c r="N2217" t="s">
        <v>77</v>
      </c>
      <c r="O2217" t="s">
        <v>70</v>
      </c>
      <c r="P2217" t="s">
        <v>71</v>
      </c>
      <c r="Q2217" t="s">
        <v>1041</v>
      </c>
    </row>
    <row r="2218" spans="11:17">
      <c r="K2218" t="s">
        <v>51</v>
      </c>
      <c r="L2218" t="s">
        <v>1039</v>
      </c>
      <c r="M2218" t="s">
        <v>1040</v>
      </c>
      <c r="N2218" t="s">
        <v>77</v>
      </c>
      <c r="O2218" t="s">
        <v>72</v>
      </c>
      <c r="P2218">
        <v>77</v>
      </c>
      <c r="Q2218" t="s">
        <v>1041</v>
      </c>
    </row>
    <row r="2219" spans="11:17">
      <c r="K2219" t="s">
        <v>51</v>
      </c>
      <c r="L2219" t="s">
        <v>1039</v>
      </c>
      <c r="M2219" t="s">
        <v>1040</v>
      </c>
      <c r="N2219" t="s">
        <v>77</v>
      </c>
      <c r="O2219" t="s">
        <v>73</v>
      </c>
      <c r="P2219" t="s">
        <v>82</v>
      </c>
      <c r="Q2219" t="s">
        <v>1041</v>
      </c>
    </row>
    <row r="2220" spans="11:17">
      <c r="K2220" t="s">
        <v>51</v>
      </c>
      <c r="L2220" t="s">
        <v>1043</v>
      </c>
      <c r="M2220" t="s">
        <v>1044</v>
      </c>
      <c r="N2220" t="s">
        <v>77</v>
      </c>
      <c r="O2220" t="s">
        <v>14</v>
      </c>
      <c r="Q2220" t="s">
        <v>1045</v>
      </c>
    </row>
    <row r="2221" spans="11:17">
      <c r="K2221" t="s">
        <v>51</v>
      </c>
      <c r="L2221" t="s">
        <v>1043</v>
      </c>
      <c r="M2221" t="s">
        <v>1044</v>
      </c>
      <c r="N2221" t="s">
        <v>77</v>
      </c>
      <c r="O2221" t="s">
        <v>56</v>
      </c>
      <c r="Q2221" t="s">
        <v>1045</v>
      </c>
    </row>
    <row r="2222" spans="11:17">
      <c r="K2222" t="s">
        <v>51</v>
      </c>
      <c r="L2222" t="s">
        <v>1043</v>
      </c>
      <c r="M2222" t="s">
        <v>1044</v>
      </c>
      <c r="N2222" t="s">
        <v>77</v>
      </c>
      <c r="O2222" t="s">
        <v>57</v>
      </c>
      <c r="P2222" t="s">
        <v>1035</v>
      </c>
      <c r="Q2222" t="s">
        <v>1045</v>
      </c>
    </row>
    <row r="2223" spans="11:17">
      <c r="K2223" t="s">
        <v>51</v>
      </c>
      <c r="L2223" t="s">
        <v>1043</v>
      </c>
      <c r="M2223" t="s">
        <v>1044</v>
      </c>
      <c r="N2223" t="s">
        <v>77</v>
      </c>
      <c r="O2223" t="s">
        <v>59</v>
      </c>
      <c r="P2223">
        <v>3799</v>
      </c>
      <c r="Q2223" t="s">
        <v>1045</v>
      </c>
    </row>
    <row r="2224" spans="11:17">
      <c r="K2224" t="s">
        <v>51</v>
      </c>
      <c r="L2224" t="s">
        <v>1043</v>
      </c>
      <c r="M2224" t="s">
        <v>1044</v>
      </c>
      <c r="N2224" t="s">
        <v>77</v>
      </c>
      <c r="O2224" t="s">
        <v>60</v>
      </c>
      <c r="P2224" t="s">
        <v>1036</v>
      </c>
      <c r="Q2224" t="s">
        <v>1045</v>
      </c>
    </row>
    <row r="2225" spans="11:17">
      <c r="K2225" t="s">
        <v>51</v>
      </c>
      <c r="L2225" t="s">
        <v>1043</v>
      </c>
      <c r="M2225" t="s">
        <v>1044</v>
      </c>
      <c r="N2225" t="s">
        <v>77</v>
      </c>
      <c r="O2225" t="s">
        <v>62</v>
      </c>
      <c r="P2225" t="s">
        <v>1042</v>
      </c>
      <c r="Q2225" t="s">
        <v>1045</v>
      </c>
    </row>
    <row r="2226" spans="11:17">
      <c r="K2226" t="s">
        <v>51</v>
      </c>
      <c r="L2226" t="s">
        <v>1043</v>
      </c>
      <c r="M2226" t="s">
        <v>1044</v>
      </c>
      <c r="N2226" t="s">
        <v>77</v>
      </c>
      <c r="O2226" t="s">
        <v>64</v>
      </c>
      <c r="P2226" t="s">
        <v>238</v>
      </c>
      <c r="Q2226" t="s">
        <v>1045</v>
      </c>
    </row>
    <row r="2227" spans="11:17">
      <c r="K2227" t="s">
        <v>51</v>
      </c>
      <c r="L2227" t="s">
        <v>1043</v>
      </c>
      <c r="M2227" t="s">
        <v>1044</v>
      </c>
      <c r="N2227" t="s">
        <v>77</v>
      </c>
      <c r="O2227" t="s">
        <v>66</v>
      </c>
      <c r="P2227" t="s">
        <v>238</v>
      </c>
      <c r="Q2227" t="s">
        <v>1045</v>
      </c>
    </row>
    <row r="2228" spans="11:17">
      <c r="K2228" t="s">
        <v>51</v>
      </c>
      <c r="L2228" t="s">
        <v>1043</v>
      </c>
      <c r="M2228" t="s">
        <v>1044</v>
      </c>
      <c r="N2228" t="s">
        <v>77</v>
      </c>
      <c r="O2228" t="s">
        <v>68</v>
      </c>
      <c r="Q2228" t="s">
        <v>1045</v>
      </c>
    </row>
    <row r="2229" spans="11:17">
      <c r="K2229" t="s">
        <v>51</v>
      </c>
      <c r="L2229" t="s">
        <v>1043</v>
      </c>
      <c r="M2229" t="s">
        <v>1044</v>
      </c>
      <c r="N2229" t="s">
        <v>77</v>
      </c>
      <c r="O2229" t="s">
        <v>70</v>
      </c>
      <c r="P2229" t="s">
        <v>71</v>
      </c>
      <c r="Q2229" t="s">
        <v>1045</v>
      </c>
    </row>
    <row r="2230" spans="11:17">
      <c r="K2230" t="s">
        <v>51</v>
      </c>
      <c r="L2230" t="s">
        <v>1043</v>
      </c>
      <c r="M2230" t="s">
        <v>1044</v>
      </c>
      <c r="N2230" t="s">
        <v>77</v>
      </c>
      <c r="O2230" t="s">
        <v>72</v>
      </c>
      <c r="P2230">
        <v>236</v>
      </c>
      <c r="Q2230" t="s">
        <v>1045</v>
      </c>
    </row>
    <row r="2231" spans="11:17">
      <c r="K2231" t="s">
        <v>51</v>
      </c>
      <c r="L2231" t="s">
        <v>1043</v>
      </c>
      <c r="M2231" t="s">
        <v>1044</v>
      </c>
      <c r="N2231" t="s">
        <v>77</v>
      </c>
      <c r="O2231" t="s">
        <v>73</v>
      </c>
      <c r="P2231" t="s">
        <v>82</v>
      </c>
      <c r="Q2231" t="s">
        <v>1045</v>
      </c>
    </row>
    <row r="2232" spans="11:17">
      <c r="K2232" t="s">
        <v>51</v>
      </c>
      <c r="L2232" t="s">
        <v>1046</v>
      </c>
      <c r="M2232" t="s">
        <v>1047</v>
      </c>
      <c r="N2232" t="s">
        <v>77</v>
      </c>
      <c r="O2232" t="s">
        <v>14</v>
      </c>
      <c r="Q2232" t="s">
        <v>1048</v>
      </c>
    </row>
    <row r="2233" spans="11:17">
      <c r="K2233" t="s">
        <v>51</v>
      </c>
      <c r="L2233" t="s">
        <v>1046</v>
      </c>
      <c r="M2233" t="s">
        <v>1047</v>
      </c>
      <c r="N2233" t="s">
        <v>77</v>
      </c>
      <c r="O2233" t="s">
        <v>56</v>
      </c>
      <c r="Q2233" t="s">
        <v>1048</v>
      </c>
    </row>
    <row r="2234" spans="11:17">
      <c r="K2234" t="s">
        <v>51</v>
      </c>
      <c r="L2234" t="s">
        <v>1046</v>
      </c>
      <c r="M2234" t="s">
        <v>1047</v>
      </c>
      <c r="N2234" t="s">
        <v>77</v>
      </c>
      <c r="O2234" t="s">
        <v>57</v>
      </c>
      <c r="P2234" t="s">
        <v>1035</v>
      </c>
      <c r="Q2234" t="s">
        <v>1048</v>
      </c>
    </row>
    <row r="2235" spans="11:17">
      <c r="K2235" t="s">
        <v>51</v>
      </c>
      <c r="L2235" t="s">
        <v>1046</v>
      </c>
      <c r="M2235" t="s">
        <v>1047</v>
      </c>
      <c r="N2235" t="s">
        <v>77</v>
      </c>
      <c r="O2235" t="s">
        <v>59</v>
      </c>
      <c r="P2235">
        <v>3870</v>
      </c>
      <c r="Q2235" t="s">
        <v>1048</v>
      </c>
    </row>
    <row r="2236" spans="11:17">
      <c r="K2236" t="s">
        <v>51</v>
      </c>
      <c r="L2236" t="s">
        <v>1046</v>
      </c>
      <c r="M2236" t="s">
        <v>1047</v>
      </c>
      <c r="N2236" t="s">
        <v>77</v>
      </c>
      <c r="O2236" t="s">
        <v>60</v>
      </c>
      <c r="P2236" t="s">
        <v>1036</v>
      </c>
      <c r="Q2236" t="s">
        <v>1048</v>
      </c>
    </row>
    <row r="2237" spans="11:17">
      <c r="K2237" t="s">
        <v>51</v>
      </c>
      <c r="L2237" t="s">
        <v>1046</v>
      </c>
      <c r="M2237" t="s">
        <v>1047</v>
      </c>
      <c r="N2237" t="s">
        <v>77</v>
      </c>
      <c r="O2237" t="s">
        <v>62</v>
      </c>
      <c r="P2237" t="s">
        <v>1042</v>
      </c>
      <c r="Q2237" t="s">
        <v>1048</v>
      </c>
    </row>
    <row r="2238" spans="11:17">
      <c r="K2238" t="s">
        <v>51</v>
      </c>
      <c r="L2238" t="s">
        <v>1046</v>
      </c>
      <c r="M2238" t="s">
        <v>1047</v>
      </c>
      <c r="N2238" t="s">
        <v>77</v>
      </c>
      <c r="O2238" t="s">
        <v>64</v>
      </c>
      <c r="P2238" t="s">
        <v>238</v>
      </c>
      <c r="Q2238" t="s">
        <v>1048</v>
      </c>
    </row>
    <row r="2239" spans="11:17">
      <c r="K2239" t="s">
        <v>51</v>
      </c>
      <c r="L2239" t="s">
        <v>1046</v>
      </c>
      <c r="M2239" t="s">
        <v>1047</v>
      </c>
      <c r="N2239" t="s">
        <v>77</v>
      </c>
      <c r="O2239" t="s">
        <v>66</v>
      </c>
      <c r="P2239" t="s">
        <v>238</v>
      </c>
      <c r="Q2239" t="s">
        <v>1048</v>
      </c>
    </row>
    <row r="2240" spans="11:17">
      <c r="K2240" t="s">
        <v>51</v>
      </c>
      <c r="L2240" t="s">
        <v>1046</v>
      </c>
      <c r="M2240" t="s">
        <v>1047</v>
      </c>
      <c r="N2240" t="s">
        <v>77</v>
      </c>
      <c r="O2240" t="s">
        <v>68</v>
      </c>
      <c r="Q2240" t="s">
        <v>1048</v>
      </c>
    </row>
    <row r="2241" spans="11:17">
      <c r="K2241" t="s">
        <v>51</v>
      </c>
      <c r="L2241" t="s">
        <v>1046</v>
      </c>
      <c r="M2241" t="s">
        <v>1047</v>
      </c>
      <c r="N2241" t="s">
        <v>77</v>
      </c>
      <c r="O2241" t="s">
        <v>70</v>
      </c>
      <c r="P2241" t="s">
        <v>71</v>
      </c>
      <c r="Q2241" t="s">
        <v>1048</v>
      </c>
    </row>
    <row r="2242" spans="11:17">
      <c r="K2242" t="s">
        <v>51</v>
      </c>
      <c r="L2242" t="s">
        <v>1046</v>
      </c>
      <c r="M2242" t="s">
        <v>1047</v>
      </c>
      <c r="N2242" t="s">
        <v>77</v>
      </c>
      <c r="O2242" t="s">
        <v>72</v>
      </c>
      <c r="P2242">
        <v>215</v>
      </c>
      <c r="Q2242" t="s">
        <v>1048</v>
      </c>
    </row>
    <row r="2243" spans="11:17">
      <c r="K2243" t="s">
        <v>51</v>
      </c>
      <c r="L2243" t="s">
        <v>1046</v>
      </c>
      <c r="M2243" t="s">
        <v>1047</v>
      </c>
      <c r="N2243" t="s">
        <v>77</v>
      </c>
      <c r="O2243" t="s">
        <v>73</v>
      </c>
      <c r="P2243" t="s">
        <v>82</v>
      </c>
      <c r="Q2243" t="s">
        <v>1048</v>
      </c>
    </row>
    <row r="2244" spans="11:17">
      <c r="K2244" t="s">
        <v>51</v>
      </c>
      <c r="L2244" t="s">
        <v>1049</v>
      </c>
      <c r="M2244" t="s">
        <v>1050</v>
      </c>
      <c r="N2244" t="s">
        <v>54</v>
      </c>
      <c r="O2244" t="s">
        <v>14</v>
      </c>
      <c r="Q2244" t="s">
        <v>1051</v>
      </c>
    </row>
    <row r="2245" spans="11:17">
      <c r="K2245" t="s">
        <v>51</v>
      </c>
      <c r="L2245" t="s">
        <v>1049</v>
      </c>
      <c r="M2245" t="s">
        <v>1050</v>
      </c>
      <c r="N2245" t="s">
        <v>54</v>
      </c>
      <c r="O2245" t="s">
        <v>56</v>
      </c>
      <c r="Q2245" t="s">
        <v>1051</v>
      </c>
    </row>
    <row r="2246" spans="11:17">
      <c r="K2246" t="s">
        <v>51</v>
      </c>
      <c r="L2246" t="s">
        <v>1049</v>
      </c>
      <c r="M2246" t="s">
        <v>1050</v>
      </c>
      <c r="N2246" t="s">
        <v>54</v>
      </c>
      <c r="O2246" t="s">
        <v>57</v>
      </c>
      <c r="P2246" t="s">
        <v>1035</v>
      </c>
      <c r="Q2246" t="s">
        <v>1051</v>
      </c>
    </row>
    <row r="2247" spans="11:17">
      <c r="K2247" t="s">
        <v>51</v>
      </c>
      <c r="L2247" t="s">
        <v>1049</v>
      </c>
      <c r="M2247" t="s">
        <v>1050</v>
      </c>
      <c r="N2247" t="s">
        <v>54</v>
      </c>
      <c r="O2247" t="s">
        <v>59</v>
      </c>
      <c r="P2247">
        <v>4922</v>
      </c>
      <c r="Q2247" t="s">
        <v>1051</v>
      </c>
    </row>
    <row r="2248" spans="11:17">
      <c r="K2248" t="s">
        <v>51</v>
      </c>
      <c r="L2248" t="s">
        <v>1049</v>
      </c>
      <c r="M2248" t="s">
        <v>1050</v>
      </c>
      <c r="N2248" t="s">
        <v>54</v>
      </c>
      <c r="O2248" t="s">
        <v>60</v>
      </c>
      <c r="P2248" t="s">
        <v>1036</v>
      </c>
      <c r="Q2248" t="s">
        <v>1051</v>
      </c>
    </row>
    <row r="2249" spans="11:17">
      <c r="K2249" t="s">
        <v>51</v>
      </c>
      <c r="L2249" t="s">
        <v>1049</v>
      </c>
      <c r="M2249" t="s">
        <v>1050</v>
      </c>
      <c r="N2249" t="s">
        <v>54</v>
      </c>
      <c r="O2249" t="s">
        <v>62</v>
      </c>
      <c r="P2249" t="s">
        <v>1042</v>
      </c>
      <c r="Q2249" t="s">
        <v>1051</v>
      </c>
    </row>
    <row r="2250" spans="11:17">
      <c r="K2250" t="s">
        <v>51</v>
      </c>
      <c r="L2250" t="s">
        <v>1049</v>
      </c>
      <c r="M2250" t="s">
        <v>1050</v>
      </c>
      <c r="N2250" t="s">
        <v>54</v>
      </c>
      <c r="O2250" t="s">
        <v>64</v>
      </c>
      <c r="P2250" t="s">
        <v>1052</v>
      </c>
      <c r="Q2250" t="s">
        <v>1051</v>
      </c>
    </row>
    <row r="2251" spans="11:17">
      <c r="K2251" t="s">
        <v>51</v>
      </c>
      <c r="L2251" t="s">
        <v>1049</v>
      </c>
      <c r="M2251" t="s">
        <v>1050</v>
      </c>
      <c r="N2251" t="s">
        <v>54</v>
      </c>
      <c r="O2251" t="s">
        <v>66</v>
      </c>
      <c r="P2251" t="s">
        <v>1053</v>
      </c>
      <c r="Q2251" t="s">
        <v>1051</v>
      </c>
    </row>
    <row r="2252" spans="11:17">
      <c r="K2252" t="s">
        <v>51</v>
      </c>
      <c r="L2252" t="s">
        <v>1049</v>
      </c>
      <c r="M2252" t="s">
        <v>1050</v>
      </c>
      <c r="N2252" t="s">
        <v>54</v>
      </c>
      <c r="O2252" t="s">
        <v>68</v>
      </c>
      <c r="Q2252" t="s">
        <v>1051</v>
      </c>
    </row>
    <row r="2253" spans="11:17">
      <c r="K2253" t="s">
        <v>51</v>
      </c>
      <c r="L2253" t="s">
        <v>1049</v>
      </c>
      <c r="M2253" t="s">
        <v>1050</v>
      </c>
      <c r="N2253" t="s">
        <v>54</v>
      </c>
      <c r="O2253" t="s">
        <v>70</v>
      </c>
      <c r="P2253" t="s">
        <v>71</v>
      </c>
      <c r="Q2253" t="s">
        <v>1051</v>
      </c>
    </row>
    <row r="2254" spans="11:17">
      <c r="K2254" t="s">
        <v>51</v>
      </c>
      <c r="L2254" t="s">
        <v>1049</v>
      </c>
      <c r="M2254" t="s">
        <v>1050</v>
      </c>
      <c r="N2254" t="s">
        <v>54</v>
      </c>
      <c r="O2254" t="s">
        <v>72</v>
      </c>
      <c r="P2254">
        <v>371</v>
      </c>
      <c r="Q2254" t="s">
        <v>1051</v>
      </c>
    </row>
    <row r="2255" spans="11:17">
      <c r="K2255" t="s">
        <v>51</v>
      </c>
      <c r="L2255" t="s">
        <v>1049</v>
      </c>
      <c r="M2255" t="s">
        <v>1050</v>
      </c>
      <c r="N2255" t="s">
        <v>54</v>
      </c>
      <c r="O2255" t="s">
        <v>73</v>
      </c>
      <c r="P2255" t="s">
        <v>74</v>
      </c>
      <c r="Q2255" t="s">
        <v>1051</v>
      </c>
    </row>
    <row r="2256" spans="11:17">
      <c r="K2256" t="s">
        <v>51</v>
      </c>
      <c r="L2256" t="s">
        <v>1054</v>
      </c>
      <c r="M2256" t="s">
        <v>1055</v>
      </c>
      <c r="N2256" t="s">
        <v>54</v>
      </c>
      <c r="O2256" t="s">
        <v>14</v>
      </c>
      <c r="Q2256" t="s">
        <v>1056</v>
      </c>
    </row>
    <row r="2257" spans="11:17">
      <c r="K2257" t="s">
        <v>51</v>
      </c>
      <c r="L2257" t="s">
        <v>1054</v>
      </c>
      <c r="M2257" t="s">
        <v>1055</v>
      </c>
      <c r="N2257" t="s">
        <v>54</v>
      </c>
      <c r="O2257" t="s">
        <v>56</v>
      </c>
      <c r="Q2257" t="s">
        <v>1056</v>
      </c>
    </row>
    <row r="2258" spans="11:17">
      <c r="K2258" t="s">
        <v>51</v>
      </c>
      <c r="L2258" t="s">
        <v>1054</v>
      </c>
      <c r="M2258" t="s">
        <v>1055</v>
      </c>
      <c r="N2258" t="s">
        <v>54</v>
      </c>
      <c r="O2258" t="s">
        <v>57</v>
      </c>
      <c r="P2258" t="s">
        <v>1035</v>
      </c>
      <c r="Q2258" t="s">
        <v>1056</v>
      </c>
    </row>
    <row r="2259" spans="11:17">
      <c r="K2259" t="s">
        <v>51</v>
      </c>
      <c r="L2259" t="s">
        <v>1054</v>
      </c>
      <c r="M2259" t="s">
        <v>1055</v>
      </c>
      <c r="N2259" t="s">
        <v>54</v>
      </c>
      <c r="O2259" t="s">
        <v>59</v>
      </c>
      <c r="P2259">
        <v>4509</v>
      </c>
      <c r="Q2259" t="s">
        <v>1056</v>
      </c>
    </row>
    <row r="2260" spans="11:17">
      <c r="K2260" t="s">
        <v>51</v>
      </c>
      <c r="L2260" t="s">
        <v>1054</v>
      </c>
      <c r="M2260" t="s">
        <v>1055</v>
      </c>
      <c r="N2260" t="s">
        <v>54</v>
      </c>
      <c r="O2260" t="s">
        <v>60</v>
      </c>
      <c r="P2260" t="s">
        <v>1036</v>
      </c>
      <c r="Q2260" t="s">
        <v>1056</v>
      </c>
    </row>
    <row r="2261" spans="11:17">
      <c r="K2261" t="s">
        <v>51</v>
      </c>
      <c r="L2261" t="s">
        <v>1054</v>
      </c>
      <c r="M2261" t="s">
        <v>1055</v>
      </c>
      <c r="N2261" t="s">
        <v>54</v>
      </c>
      <c r="O2261" t="s">
        <v>62</v>
      </c>
      <c r="P2261" t="s">
        <v>1042</v>
      </c>
      <c r="Q2261" t="s">
        <v>1056</v>
      </c>
    </row>
    <row r="2262" spans="11:17">
      <c r="K2262" t="s">
        <v>51</v>
      </c>
      <c r="L2262" t="s">
        <v>1054</v>
      </c>
      <c r="M2262" t="s">
        <v>1055</v>
      </c>
      <c r="N2262" t="s">
        <v>54</v>
      </c>
      <c r="O2262" t="s">
        <v>64</v>
      </c>
      <c r="P2262" t="s">
        <v>1057</v>
      </c>
      <c r="Q2262" t="s">
        <v>1056</v>
      </c>
    </row>
    <row r="2263" spans="11:17">
      <c r="K2263" t="s">
        <v>51</v>
      </c>
      <c r="L2263" t="s">
        <v>1054</v>
      </c>
      <c r="M2263" t="s">
        <v>1055</v>
      </c>
      <c r="N2263" t="s">
        <v>54</v>
      </c>
      <c r="O2263" t="s">
        <v>66</v>
      </c>
      <c r="P2263" t="s">
        <v>1058</v>
      </c>
      <c r="Q2263" t="s">
        <v>1056</v>
      </c>
    </row>
    <row r="2264" spans="11:17">
      <c r="K2264" t="s">
        <v>51</v>
      </c>
      <c r="L2264" t="s">
        <v>1054</v>
      </c>
      <c r="M2264" t="s">
        <v>1055</v>
      </c>
      <c r="N2264" t="s">
        <v>54</v>
      </c>
      <c r="O2264" t="s">
        <v>68</v>
      </c>
      <c r="P2264" t="s">
        <v>1059</v>
      </c>
      <c r="Q2264" t="s">
        <v>1056</v>
      </c>
    </row>
    <row r="2265" spans="11:17">
      <c r="K2265" t="s">
        <v>51</v>
      </c>
      <c r="L2265" t="s">
        <v>1054</v>
      </c>
      <c r="M2265" t="s">
        <v>1055</v>
      </c>
      <c r="N2265" t="s">
        <v>54</v>
      </c>
      <c r="O2265" t="s">
        <v>70</v>
      </c>
      <c r="P2265" t="s">
        <v>71</v>
      </c>
      <c r="Q2265" t="s">
        <v>1056</v>
      </c>
    </row>
    <row r="2266" spans="11:17">
      <c r="K2266" t="s">
        <v>51</v>
      </c>
      <c r="L2266" t="s">
        <v>1054</v>
      </c>
      <c r="M2266" t="s">
        <v>1055</v>
      </c>
      <c r="N2266" t="s">
        <v>54</v>
      </c>
      <c r="O2266" t="s">
        <v>72</v>
      </c>
      <c r="P2266">
        <v>163</v>
      </c>
      <c r="Q2266" t="s">
        <v>1056</v>
      </c>
    </row>
    <row r="2267" spans="11:17">
      <c r="K2267" t="s">
        <v>51</v>
      </c>
      <c r="L2267" t="s">
        <v>1054</v>
      </c>
      <c r="M2267" t="s">
        <v>1055</v>
      </c>
      <c r="N2267" t="s">
        <v>54</v>
      </c>
      <c r="O2267" t="s">
        <v>73</v>
      </c>
      <c r="P2267" t="s">
        <v>74</v>
      </c>
      <c r="Q2267" t="s">
        <v>1056</v>
      </c>
    </row>
    <row r="2268" spans="11:17">
      <c r="K2268" t="s">
        <v>51</v>
      </c>
      <c r="L2268" t="s">
        <v>1060</v>
      </c>
      <c r="M2268" t="s">
        <v>1061</v>
      </c>
      <c r="N2268" t="s">
        <v>54</v>
      </c>
      <c r="O2268" t="s">
        <v>14</v>
      </c>
      <c r="Q2268" t="s">
        <v>1062</v>
      </c>
    </row>
    <row r="2269" spans="11:17">
      <c r="K2269" t="s">
        <v>51</v>
      </c>
      <c r="L2269" t="s">
        <v>1060</v>
      </c>
      <c r="M2269" t="s">
        <v>1061</v>
      </c>
      <c r="N2269" t="s">
        <v>54</v>
      </c>
      <c r="O2269" t="s">
        <v>56</v>
      </c>
      <c r="Q2269" t="s">
        <v>1062</v>
      </c>
    </row>
    <row r="2270" spans="11:17">
      <c r="K2270" t="s">
        <v>51</v>
      </c>
      <c r="L2270" t="s">
        <v>1060</v>
      </c>
      <c r="M2270" t="s">
        <v>1061</v>
      </c>
      <c r="N2270" t="s">
        <v>54</v>
      </c>
      <c r="O2270" t="s">
        <v>57</v>
      </c>
      <c r="P2270" t="s">
        <v>1035</v>
      </c>
      <c r="Q2270" t="s">
        <v>1062</v>
      </c>
    </row>
    <row r="2271" spans="11:17">
      <c r="K2271" t="s">
        <v>51</v>
      </c>
      <c r="L2271" t="s">
        <v>1060</v>
      </c>
      <c r="M2271" t="s">
        <v>1061</v>
      </c>
      <c r="N2271" t="s">
        <v>54</v>
      </c>
      <c r="O2271" t="s">
        <v>59</v>
      </c>
      <c r="P2271">
        <v>5110</v>
      </c>
      <c r="Q2271" t="s">
        <v>1062</v>
      </c>
    </row>
    <row r="2272" spans="11:17">
      <c r="K2272" t="s">
        <v>51</v>
      </c>
      <c r="L2272" t="s">
        <v>1060</v>
      </c>
      <c r="M2272" t="s">
        <v>1061</v>
      </c>
      <c r="N2272" t="s">
        <v>54</v>
      </c>
      <c r="O2272" t="s">
        <v>60</v>
      </c>
      <c r="P2272" t="s">
        <v>1036</v>
      </c>
      <c r="Q2272" t="s">
        <v>1062</v>
      </c>
    </row>
    <row r="2273" spans="11:17">
      <c r="K2273" t="s">
        <v>51</v>
      </c>
      <c r="L2273" t="s">
        <v>1060</v>
      </c>
      <c r="M2273" t="s">
        <v>1061</v>
      </c>
      <c r="N2273" t="s">
        <v>54</v>
      </c>
      <c r="O2273" t="s">
        <v>62</v>
      </c>
      <c r="P2273" t="s">
        <v>1042</v>
      </c>
      <c r="Q2273" t="s">
        <v>1062</v>
      </c>
    </row>
    <row r="2274" spans="11:17">
      <c r="K2274" t="s">
        <v>51</v>
      </c>
      <c r="L2274" t="s">
        <v>1060</v>
      </c>
      <c r="M2274" t="s">
        <v>1061</v>
      </c>
      <c r="N2274" t="s">
        <v>54</v>
      </c>
      <c r="O2274" t="s">
        <v>64</v>
      </c>
      <c r="P2274" t="s">
        <v>1063</v>
      </c>
      <c r="Q2274" t="s">
        <v>1062</v>
      </c>
    </row>
    <row r="2275" spans="11:17">
      <c r="K2275" t="s">
        <v>51</v>
      </c>
      <c r="L2275" t="s">
        <v>1060</v>
      </c>
      <c r="M2275" t="s">
        <v>1061</v>
      </c>
      <c r="N2275" t="s">
        <v>54</v>
      </c>
      <c r="O2275" t="s">
        <v>66</v>
      </c>
      <c r="P2275" t="s">
        <v>1064</v>
      </c>
      <c r="Q2275" t="s">
        <v>1062</v>
      </c>
    </row>
    <row r="2276" spans="11:17">
      <c r="K2276" t="s">
        <v>51</v>
      </c>
      <c r="L2276" t="s">
        <v>1060</v>
      </c>
      <c r="M2276" t="s">
        <v>1061</v>
      </c>
      <c r="N2276" t="s">
        <v>54</v>
      </c>
      <c r="O2276" t="s">
        <v>68</v>
      </c>
      <c r="P2276" t="e">
        <f>-ต้องการเจลล้างมือ ยาฆ่าเชื้อ และหน้ากากอนามัย
-ความลำบากในการเดินทาง</f>
        <v>#NAME?</v>
      </c>
      <c r="Q2276" t="s">
        <v>1062</v>
      </c>
    </row>
    <row r="2277" spans="11:17">
      <c r="K2277" t="s">
        <v>51</v>
      </c>
      <c r="L2277" t="s">
        <v>1060</v>
      </c>
      <c r="M2277" t="s">
        <v>1061</v>
      </c>
      <c r="N2277" t="s">
        <v>54</v>
      </c>
      <c r="O2277" t="s">
        <v>70</v>
      </c>
      <c r="P2277" t="s">
        <v>71</v>
      </c>
      <c r="Q2277" t="s">
        <v>1062</v>
      </c>
    </row>
    <row r="2278" spans="11:17">
      <c r="K2278" t="s">
        <v>51</v>
      </c>
      <c r="L2278" t="s">
        <v>1060</v>
      </c>
      <c r="M2278" t="s">
        <v>1061</v>
      </c>
      <c r="N2278" t="s">
        <v>54</v>
      </c>
      <c r="O2278" t="s">
        <v>72</v>
      </c>
      <c r="P2278">
        <v>388</v>
      </c>
      <c r="Q2278" t="s">
        <v>1062</v>
      </c>
    </row>
    <row r="2279" spans="11:17">
      <c r="K2279" t="s">
        <v>51</v>
      </c>
      <c r="L2279" t="s">
        <v>1060</v>
      </c>
      <c r="M2279" t="s">
        <v>1061</v>
      </c>
      <c r="N2279" t="s">
        <v>54</v>
      </c>
      <c r="O2279" t="s">
        <v>73</v>
      </c>
      <c r="P2279" t="s">
        <v>74</v>
      </c>
      <c r="Q2279" t="s">
        <v>1062</v>
      </c>
    </row>
    <row r="2280" spans="11:17">
      <c r="K2280" t="s">
        <v>51</v>
      </c>
      <c r="L2280" t="s">
        <v>1065</v>
      </c>
      <c r="M2280" t="s">
        <v>1066</v>
      </c>
      <c r="N2280" t="s">
        <v>525</v>
      </c>
      <c r="O2280" t="s">
        <v>14</v>
      </c>
      <c r="Q2280" t="s">
        <v>1067</v>
      </c>
    </row>
    <row r="2281" spans="11:17">
      <c r="K2281" t="s">
        <v>51</v>
      </c>
      <c r="L2281" t="s">
        <v>1065</v>
      </c>
      <c r="M2281" t="s">
        <v>1066</v>
      </c>
      <c r="N2281" t="s">
        <v>525</v>
      </c>
      <c r="O2281" t="s">
        <v>56</v>
      </c>
      <c r="Q2281" t="s">
        <v>1067</v>
      </c>
    </row>
    <row r="2282" spans="11:17">
      <c r="K2282" t="s">
        <v>51</v>
      </c>
      <c r="L2282" t="s">
        <v>1065</v>
      </c>
      <c r="M2282" t="s">
        <v>1066</v>
      </c>
      <c r="N2282" t="s">
        <v>525</v>
      </c>
      <c r="O2282" t="s">
        <v>57</v>
      </c>
      <c r="P2282" t="s">
        <v>1035</v>
      </c>
      <c r="Q2282" t="s">
        <v>1067</v>
      </c>
    </row>
    <row r="2283" spans="11:17">
      <c r="K2283" t="s">
        <v>51</v>
      </c>
      <c r="L2283" t="s">
        <v>1065</v>
      </c>
      <c r="M2283" t="s">
        <v>1066</v>
      </c>
      <c r="N2283" t="s">
        <v>525</v>
      </c>
      <c r="O2283" t="s">
        <v>59</v>
      </c>
      <c r="P2283">
        <v>6098</v>
      </c>
      <c r="Q2283" t="s">
        <v>1067</v>
      </c>
    </row>
    <row r="2284" spans="11:17">
      <c r="K2284" t="s">
        <v>51</v>
      </c>
      <c r="L2284" t="s">
        <v>1065</v>
      </c>
      <c r="M2284" t="s">
        <v>1066</v>
      </c>
      <c r="N2284" t="s">
        <v>525</v>
      </c>
      <c r="O2284" t="s">
        <v>60</v>
      </c>
      <c r="P2284" t="s">
        <v>1036</v>
      </c>
      <c r="Q2284" t="s">
        <v>1067</v>
      </c>
    </row>
    <row r="2285" spans="11:17">
      <c r="K2285" t="s">
        <v>51</v>
      </c>
      <c r="L2285" t="s">
        <v>1065</v>
      </c>
      <c r="M2285" t="s">
        <v>1066</v>
      </c>
      <c r="N2285" t="s">
        <v>525</v>
      </c>
      <c r="O2285" t="s">
        <v>62</v>
      </c>
      <c r="P2285" t="s">
        <v>1042</v>
      </c>
      <c r="Q2285" t="s">
        <v>1067</v>
      </c>
    </row>
    <row r="2286" spans="11:17">
      <c r="K2286" t="s">
        <v>51</v>
      </c>
      <c r="L2286" t="s">
        <v>1065</v>
      </c>
      <c r="M2286" t="s">
        <v>1066</v>
      </c>
      <c r="N2286" t="s">
        <v>525</v>
      </c>
      <c r="O2286" t="s">
        <v>64</v>
      </c>
      <c r="P2286" t="s">
        <v>1068</v>
      </c>
      <c r="Q2286" t="s">
        <v>1067</v>
      </c>
    </row>
    <row r="2287" spans="11:17">
      <c r="K2287" t="s">
        <v>51</v>
      </c>
      <c r="L2287" t="s">
        <v>1065</v>
      </c>
      <c r="M2287" t="s">
        <v>1066</v>
      </c>
      <c r="N2287" t="s">
        <v>525</v>
      </c>
      <c r="O2287" t="s">
        <v>66</v>
      </c>
      <c r="P2287" t="s">
        <v>1069</v>
      </c>
      <c r="Q2287" t="s">
        <v>1067</v>
      </c>
    </row>
    <row r="2288" spans="11:17">
      <c r="K2288" t="s">
        <v>51</v>
      </c>
      <c r="L2288" t="s">
        <v>1065</v>
      </c>
      <c r="M2288" t="s">
        <v>1066</v>
      </c>
      <c r="N2288" t="s">
        <v>525</v>
      </c>
      <c r="O2288" t="s">
        <v>68</v>
      </c>
      <c r="P2288" t="e">
        <f>-ต้องการเจลล้างมือและหน้ากากอนามัย
-ทางวัดมีการช่วยเหลือเรื่องอาหารอยู่บ้าง
-ปัญหาคนจรจัดมานอนใต้สะพาน</f>
        <v>#NAME?</v>
      </c>
      <c r="Q2288" t="s">
        <v>1067</v>
      </c>
    </row>
    <row r="2289" spans="11:17">
      <c r="K2289" t="s">
        <v>51</v>
      </c>
      <c r="L2289" t="s">
        <v>1065</v>
      </c>
      <c r="M2289" t="s">
        <v>1066</v>
      </c>
      <c r="N2289" t="s">
        <v>525</v>
      </c>
      <c r="O2289" t="s">
        <v>70</v>
      </c>
      <c r="P2289" t="s">
        <v>71</v>
      </c>
      <c r="Q2289" t="s">
        <v>1067</v>
      </c>
    </row>
    <row r="2290" spans="11:17">
      <c r="K2290" t="s">
        <v>51</v>
      </c>
      <c r="L2290" t="s">
        <v>1065</v>
      </c>
      <c r="M2290" t="s">
        <v>1066</v>
      </c>
      <c r="N2290" t="s">
        <v>525</v>
      </c>
      <c r="O2290" t="s">
        <v>72</v>
      </c>
      <c r="P2290">
        <v>46</v>
      </c>
      <c r="Q2290" t="s">
        <v>1067</v>
      </c>
    </row>
    <row r="2291" spans="11:17">
      <c r="K2291" t="s">
        <v>51</v>
      </c>
      <c r="L2291" t="s">
        <v>1065</v>
      </c>
      <c r="M2291" t="s">
        <v>1066</v>
      </c>
      <c r="N2291" t="s">
        <v>525</v>
      </c>
      <c r="O2291" t="s">
        <v>73</v>
      </c>
      <c r="P2291" t="s">
        <v>530</v>
      </c>
      <c r="Q2291" t="s">
        <v>1067</v>
      </c>
    </row>
    <row r="2292" spans="11:17">
      <c r="K2292" t="s">
        <v>51</v>
      </c>
      <c r="L2292" t="s">
        <v>1070</v>
      </c>
      <c r="M2292" t="s">
        <v>1071</v>
      </c>
      <c r="N2292" t="s">
        <v>54</v>
      </c>
      <c r="O2292" t="s">
        <v>14</v>
      </c>
      <c r="Q2292" t="s">
        <v>1072</v>
      </c>
    </row>
    <row r="2293" spans="11:17">
      <c r="K2293" t="s">
        <v>51</v>
      </c>
      <c r="L2293" t="s">
        <v>1070</v>
      </c>
      <c r="M2293" t="s">
        <v>1071</v>
      </c>
      <c r="N2293" t="s">
        <v>54</v>
      </c>
      <c r="O2293" t="s">
        <v>56</v>
      </c>
      <c r="Q2293" t="s">
        <v>1072</v>
      </c>
    </row>
    <row r="2294" spans="11:17">
      <c r="K2294" t="s">
        <v>51</v>
      </c>
      <c r="L2294" t="s">
        <v>1070</v>
      </c>
      <c r="M2294" t="s">
        <v>1071</v>
      </c>
      <c r="N2294" t="s">
        <v>54</v>
      </c>
      <c r="O2294" t="s">
        <v>57</v>
      </c>
      <c r="P2294" t="s">
        <v>1035</v>
      </c>
      <c r="Q2294" t="s">
        <v>1072</v>
      </c>
    </row>
    <row r="2295" spans="11:17">
      <c r="K2295" t="s">
        <v>51</v>
      </c>
      <c r="L2295" t="s">
        <v>1070</v>
      </c>
      <c r="M2295" t="s">
        <v>1071</v>
      </c>
      <c r="N2295" t="s">
        <v>54</v>
      </c>
      <c r="O2295" t="s">
        <v>59</v>
      </c>
      <c r="P2295">
        <v>4473</v>
      </c>
      <c r="Q2295" t="s">
        <v>1072</v>
      </c>
    </row>
    <row r="2296" spans="11:17">
      <c r="K2296" t="s">
        <v>51</v>
      </c>
      <c r="L2296" t="s">
        <v>1070</v>
      </c>
      <c r="M2296" t="s">
        <v>1071</v>
      </c>
      <c r="N2296" t="s">
        <v>54</v>
      </c>
      <c r="O2296" t="s">
        <v>60</v>
      </c>
      <c r="P2296" t="s">
        <v>1036</v>
      </c>
      <c r="Q2296" t="s">
        <v>1072</v>
      </c>
    </row>
    <row r="2297" spans="11:17">
      <c r="K2297" t="s">
        <v>51</v>
      </c>
      <c r="L2297" t="s">
        <v>1070</v>
      </c>
      <c r="M2297" t="s">
        <v>1071</v>
      </c>
      <c r="N2297" t="s">
        <v>54</v>
      </c>
      <c r="O2297" t="s">
        <v>62</v>
      </c>
      <c r="P2297" t="s">
        <v>1037</v>
      </c>
      <c r="Q2297" t="s">
        <v>1072</v>
      </c>
    </row>
    <row r="2298" spans="11:17">
      <c r="K2298" t="s">
        <v>51</v>
      </c>
      <c r="L2298" t="s">
        <v>1070</v>
      </c>
      <c r="M2298" t="s">
        <v>1071</v>
      </c>
      <c r="N2298" t="s">
        <v>54</v>
      </c>
      <c r="O2298" t="s">
        <v>64</v>
      </c>
      <c r="P2298" t="s">
        <v>1073</v>
      </c>
      <c r="Q2298" t="s">
        <v>1072</v>
      </c>
    </row>
    <row r="2299" spans="11:17">
      <c r="K2299" t="s">
        <v>51</v>
      </c>
      <c r="L2299" t="s">
        <v>1070</v>
      </c>
      <c r="M2299" t="s">
        <v>1071</v>
      </c>
      <c r="N2299" t="s">
        <v>54</v>
      </c>
      <c r="O2299" t="s">
        <v>66</v>
      </c>
      <c r="P2299" t="s">
        <v>1074</v>
      </c>
      <c r="Q2299" t="s">
        <v>1072</v>
      </c>
    </row>
    <row r="2300" spans="11:17">
      <c r="K2300" t="s">
        <v>51</v>
      </c>
      <c r="L2300" t="s">
        <v>1070</v>
      </c>
      <c r="M2300" t="s">
        <v>1071</v>
      </c>
      <c r="N2300" t="s">
        <v>54</v>
      </c>
      <c r="O2300" t="s">
        <v>68</v>
      </c>
      <c r="P2300" t="e">
        <f>-จัดทำซุ้มฉีดพ่นยาทางเข้าหน้าซอย
-ต้องการน้ำยาเพิ่มเติม
-ต้องการให้ปิดสนามบอล</f>
        <v>#NAME?</v>
      </c>
      <c r="Q2300" t="s">
        <v>1072</v>
      </c>
    </row>
    <row r="2301" spans="11:17">
      <c r="K2301" t="s">
        <v>51</v>
      </c>
      <c r="L2301" t="s">
        <v>1070</v>
      </c>
      <c r="M2301" t="s">
        <v>1071</v>
      </c>
      <c r="N2301" t="s">
        <v>54</v>
      </c>
      <c r="O2301" t="s">
        <v>70</v>
      </c>
      <c r="P2301" t="s">
        <v>71</v>
      </c>
      <c r="Q2301" t="s">
        <v>1072</v>
      </c>
    </row>
    <row r="2302" spans="11:17">
      <c r="K2302" t="s">
        <v>51</v>
      </c>
      <c r="L2302" t="s">
        <v>1070</v>
      </c>
      <c r="M2302" t="s">
        <v>1071</v>
      </c>
      <c r="N2302" t="s">
        <v>54</v>
      </c>
      <c r="O2302" t="s">
        <v>72</v>
      </c>
      <c r="P2302">
        <v>68</v>
      </c>
      <c r="Q2302" t="s">
        <v>1072</v>
      </c>
    </row>
    <row r="2303" spans="11:17">
      <c r="K2303" t="s">
        <v>51</v>
      </c>
      <c r="L2303" t="s">
        <v>1070</v>
      </c>
      <c r="M2303" t="s">
        <v>1071</v>
      </c>
      <c r="N2303" t="s">
        <v>54</v>
      </c>
      <c r="O2303" t="s">
        <v>73</v>
      </c>
      <c r="P2303" t="s">
        <v>74</v>
      </c>
      <c r="Q2303" t="s">
        <v>1072</v>
      </c>
    </row>
    <row r="2304" spans="11:17">
      <c r="K2304" t="s">
        <v>51</v>
      </c>
      <c r="L2304" t="s">
        <v>1075</v>
      </c>
      <c r="M2304" t="s">
        <v>1076</v>
      </c>
      <c r="N2304" t="s">
        <v>54</v>
      </c>
      <c r="O2304" t="s">
        <v>14</v>
      </c>
      <c r="Q2304" t="s">
        <v>1077</v>
      </c>
    </row>
    <row r="2305" spans="11:17">
      <c r="K2305" t="s">
        <v>51</v>
      </c>
      <c r="L2305" t="s">
        <v>1075</v>
      </c>
      <c r="M2305" t="s">
        <v>1076</v>
      </c>
      <c r="N2305" t="s">
        <v>54</v>
      </c>
      <c r="O2305" t="s">
        <v>56</v>
      </c>
      <c r="Q2305" t="s">
        <v>1077</v>
      </c>
    </row>
    <row r="2306" spans="11:17">
      <c r="K2306" t="s">
        <v>51</v>
      </c>
      <c r="L2306" t="s">
        <v>1075</v>
      </c>
      <c r="M2306" t="s">
        <v>1076</v>
      </c>
      <c r="N2306" t="s">
        <v>54</v>
      </c>
      <c r="O2306" t="s">
        <v>57</v>
      </c>
      <c r="P2306" t="s">
        <v>1035</v>
      </c>
      <c r="Q2306" t="s">
        <v>1077</v>
      </c>
    </row>
    <row r="2307" spans="11:17">
      <c r="K2307" t="s">
        <v>51</v>
      </c>
      <c r="L2307" t="s">
        <v>1075</v>
      </c>
      <c r="M2307" t="s">
        <v>1076</v>
      </c>
      <c r="N2307" t="s">
        <v>54</v>
      </c>
      <c r="O2307" t="s">
        <v>59</v>
      </c>
      <c r="P2307">
        <v>4864</v>
      </c>
      <c r="Q2307" t="s">
        <v>1077</v>
      </c>
    </row>
    <row r="2308" spans="11:17">
      <c r="K2308" t="s">
        <v>51</v>
      </c>
      <c r="L2308" t="s">
        <v>1075</v>
      </c>
      <c r="M2308" t="s">
        <v>1076</v>
      </c>
      <c r="N2308" t="s">
        <v>54</v>
      </c>
      <c r="O2308" t="s">
        <v>60</v>
      </c>
      <c r="P2308" t="s">
        <v>1036</v>
      </c>
      <c r="Q2308" t="s">
        <v>1077</v>
      </c>
    </row>
    <row r="2309" spans="11:17">
      <c r="K2309" t="s">
        <v>51</v>
      </c>
      <c r="L2309" t="s">
        <v>1075</v>
      </c>
      <c r="M2309" t="s">
        <v>1076</v>
      </c>
      <c r="N2309" t="s">
        <v>54</v>
      </c>
      <c r="O2309" t="s">
        <v>62</v>
      </c>
      <c r="P2309" t="s">
        <v>1037</v>
      </c>
      <c r="Q2309" t="s">
        <v>1077</v>
      </c>
    </row>
    <row r="2310" spans="11:17">
      <c r="K2310" t="s">
        <v>51</v>
      </c>
      <c r="L2310" t="s">
        <v>1075</v>
      </c>
      <c r="M2310" t="s">
        <v>1076</v>
      </c>
      <c r="N2310" t="s">
        <v>54</v>
      </c>
      <c r="O2310" t="s">
        <v>64</v>
      </c>
      <c r="P2310" t="s">
        <v>1078</v>
      </c>
      <c r="Q2310" t="s">
        <v>1077</v>
      </c>
    </row>
    <row r="2311" spans="11:17">
      <c r="K2311" t="s">
        <v>51</v>
      </c>
      <c r="L2311" t="s">
        <v>1075</v>
      </c>
      <c r="M2311" t="s">
        <v>1076</v>
      </c>
      <c r="N2311" t="s">
        <v>54</v>
      </c>
      <c r="O2311" t="s">
        <v>66</v>
      </c>
      <c r="P2311" t="s">
        <v>1079</v>
      </c>
      <c r="Q2311" t="s">
        <v>1077</v>
      </c>
    </row>
    <row r="2312" spans="11:17">
      <c r="K2312" t="s">
        <v>51</v>
      </c>
      <c r="L2312" t="s">
        <v>1075</v>
      </c>
      <c r="M2312" t="s">
        <v>1076</v>
      </c>
      <c r="N2312" t="s">
        <v>54</v>
      </c>
      <c r="O2312" t="s">
        <v>68</v>
      </c>
      <c r="P2312" s="1" t="s">
        <v>1080</v>
      </c>
      <c r="Q2312" t="s">
        <v>1077</v>
      </c>
    </row>
    <row r="2313" spans="11:17">
      <c r="K2313" t="s">
        <v>51</v>
      </c>
      <c r="L2313" t="s">
        <v>1075</v>
      </c>
      <c r="M2313" t="s">
        <v>1076</v>
      </c>
      <c r="N2313" t="s">
        <v>54</v>
      </c>
      <c r="O2313" t="s">
        <v>70</v>
      </c>
      <c r="P2313" t="s">
        <v>71</v>
      </c>
      <c r="Q2313" t="s">
        <v>1077</v>
      </c>
    </row>
    <row r="2314" spans="11:17">
      <c r="K2314" t="s">
        <v>51</v>
      </c>
      <c r="L2314" t="s">
        <v>1075</v>
      </c>
      <c r="M2314" t="s">
        <v>1076</v>
      </c>
      <c r="N2314" t="s">
        <v>54</v>
      </c>
      <c r="O2314" t="s">
        <v>72</v>
      </c>
      <c r="P2314">
        <v>54</v>
      </c>
      <c r="Q2314" t="s">
        <v>1077</v>
      </c>
    </row>
    <row r="2315" spans="11:17">
      <c r="K2315" t="s">
        <v>51</v>
      </c>
      <c r="L2315" t="s">
        <v>1075</v>
      </c>
      <c r="M2315" t="s">
        <v>1076</v>
      </c>
      <c r="N2315" t="s">
        <v>54</v>
      </c>
      <c r="O2315" t="s">
        <v>73</v>
      </c>
      <c r="P2315" t="s">
        <v>74</v>
      </c>
      <c r="Q2315" t="s">
        <v>1077</v>
      </c>
    </row>
    <row r="2316" spans="11:17">
      <c r="K2316" t="s">
        <v>51</v>
      </c>
      <c r="L2316" t="s">
        <v>1081</v>
      </c>
      <c r="M2316" t="s">
        <v>1082</v>
      </c>
      <c r="N2316" t="s">
        <v>77</v>
      </c>
      <c r="O2316" t="s">
        <v>14</v>
      </c>
      <c r="Q2316" t="s">
        <v>1083</v>
      </c>
    </row>
    <row r="2317" spans="11:17">
      <c r="K2317" t="s">
        <v>51</v>
      </c>
      <c r="L2317" t="s">
        <v>1081</v>
      </c>
      <c r="M2317" t="s">
        <v>1082</v>
      </c>
      <c r="N2317" t="s">
        <v>77</v>
      </c>
      <c r="O2317" t="s">
        <v>56</v>
      </c>
      <c r="Q2317" t="s">
        <v>1083</v>
      </c>
    </row>
    <row r="2318" spans="11:17">
      <c r="K2318" t="s">
        <v>51</v>
      </c>
      <c r="L2318" t="s">
        <v>1081</v>
      </c>
      <c r="M2318" t="s">
        <v>1082</v>
      </c>
      <c r="N2318" t="s">
        <v>77</v>
      </c>
      <c r="O2318" t="s">
        <v>57</v>
      </c>
      <c r="P2318" t="s">
        <v>1035</v>
      </c>
      <c r="Q2318" t="s">
        <v>1083</v>
      </c>
    </row>
    <row r="2319" spans="11:17">
      <c r="K2319" t="s">
        <v>51</v>
      </c>
      <c r="L2319" t="s">
        <v>1081</v>
      </c>
      <c r="M2319" t="s">
        <v>1082</v>
      </c>
      <c r="N2319" t="s">
        <v>77</v>
      </c>
      <c r="O2319" t="s">
        <v>59</v>
      </c>
      <c r="P2319">
        <v>3976</v>
      </c>
      <c r="Q2319" t="s">
        <v>1083</v>
      </c>
    </row>
    <row r="2320" spans="11:17">
      <c r="K2320" t="s">
        <v>51</v>
      </c>
      <c r="L2320" t="s">
        <v>1081</v>
      </c>
      <c r="M2320" t="s">
        <v>1082</v>
      </c>
      <c r="N2320" t="s">
        <v>77</v>
      </c>
      <c r="O2320" t="s">
        <v>60</v>
      </c>
      <c r="P2320" t="s">
        <v>1036</v>
      </c>
      <c r="Q2320" t="s">
        <v>1083</v>
      </c>
    </row>
    <row r="2321" spans="11:17">
      <c r="K2321" t="s">
        <v>51</v>
      </c>
      <c r="L2321" t="s">
        <v>1081</v>
      </c>
      <c r="M2321" t="s">
        <v>1082</v>
      </c>
      <c r="N2321" t="s">
        <v>77</v>
      </c>
      <c r="O2321" t="s">
        <v>62</v>
      </c>
      <c r="P2321" t="s">
        <v>1037</v>
      </c>
      <c r="Q2321" t="s">
        <v>1083</v>
      </c>
    </row>
    <row r="2322" spans="11:17">
      <c r="K2322" t="s">
        <v>51</v>
      </c>
      <c r="L2322" t="s">
        <v>1081</v>
      </c>
      <c r="M2322" t="s">
        <v>1082</v>
      </c>
      <c r="N2322" t="s">
        <v>77</v>
      </c>
      <c r="O2322" t="s">
        <v>64</v>
      </c>
      <c r="P2322" t="s">
        <v>1084</v>
      </c>
      <c r="Q2322" t="s">
        <v>1083</v>
      </c>
    </row>
    <row r="2323" spans="11:17">
      <c r="K2323" t="s">
        <v>51</v>
      </c>
      <c r="L2323" t="s">
        <v>1081</v>
      </c>
      <c r="M2323" t="s">
        <v>1082</v>
      </c>
      <c r="N2323" t="s">
        <v>77</v>
      </c>
      <c r="O2323" t="s">
        <v>66</v>
      </c>
      <c r="P2323" t="s">
        <v>1085</v>
      </c>
      <c r="Q2323" t="s">
        <v>1083</v>
      </c>
    </row>
    <row r="2324" spans="11:17">
      <c r="K2324" t="s">
        <v>51</v>
      </c>
      <c r="L2324" t="s">
        <v>1081</v>
      </c>
      <c r="M2324" t="s">
        <v>1082</v>
      </c>
      <c r="N2324" t="s">
        <v>77</v>
      </c>
      <c r="O2324" t="s">
        <v>68</v>
      </c>
      <c r="P2324" t="s">
        <v>1086</v>
      </c>
      <c r="Q2324" t="s">
        <v>1083</v>
      </c>
    </row>
    <row r="2325" spans="11:17">
      <c r="K2325" t="s">
        <v>51</v>
      </c>
      <c r="L2325" t="s">
        <v>1081</v>
      </c>
      <c r="M2325" t="s">
        <v>1082</v>
      </c>
      <c r="N2325" t="s">
        <v>77</v>
      </c>
      <c r="O2325" t="s">
        <v>70</v>
      </c>
      <c r="P2325" t="s">
        <v>71</v>
      </c>
      <c r="Q2325" t="s">
        <v>1083</v>
      </c>
    </row>
    <row r="2326" spans="11:17">
      <c r="K2326" t="s">
        <v>51</v>
      </c>
      <c r="L2326" t="s">
        <v>1081</v>
      </c>
      <c r="M2326" t="s">
        <v>1082</v>
      </c>
      <c r="N2326" t="s">
        <v>77</v>
      </c>
      <c r="O2326" t="s">
        <v>72</v>
      </c>
      <c r="P2326">
        <v>210</v>
      </c>
      <c r="Q2326" t="s">
        <v>1083</v>
      </c>
    </row>
    <row r="2327" spans="11:17">
      <c r="K2327" t="s">
        <v>51</v>
      </c>
      <c r="L2327" t="s">
        <v>1081</v>
      </c>
      <c r="M2327" t="s">
        <v>1082</v>
      </c>
      <c r="N2327" t="s">
        <v>77</v>
      </c>
      <c r="O2327" t="s">
        <v>73</v>
      </c>
      <c r="P2327" t="s">
        <v>82</v>
      </c>
      <c r="Q2327" t="s">
        <v>1083</v>
      </c>
    </row>
    <row r="2328" spans="11:17">
      <c r="K2328" t="s">
        <v>51</v>
      </c>
      <c r="L2328" t="s">
        <v>1087</v>
      </c>
      <c r="M2328" t="s">
        <v>1088</v>
      </c>
      <c r="N2328" t="s">
        <v>54</v>
      </c>
      <c r="O2328" t="s">
        <v>14</v>
      </c>
      <c r="Q2328" t="s">
        <v>1089</v>
      </c>
    </row>
    <row r="2329" spans="11:17">
      <c r="K2329" t="s">
        <v>51</v>
      </c>
      <c r="L2329" t="s">
        <v>1087</v>
      </c>
      <c r="M2329" t="s">
        <v>1088</v>
      </c>
      <c r="N2329" t="s">
        <v>54</v>
      </c>
      <c r="O2329" t="s">
        <v>56</v>
      </c>
      <c r="Q2329" t="s">
        <v>1089</v>
      </c>
    </row>
    <row r="2330" spans="11:17">
      <c r="K2330" t="s">
        <v>51</v>
      </c>
      <c r="L2330" t="s">
        <v>1087</v>
      </c>
      <c r="M2330" t="s">
        <v>1088</v>
      </c>
      <c r="N2330" t="s">
        <v>54</v>
      </c>
      <c r="O2330" t="s">
        <v>57</v>
      </c>
      <c r="P2330" t="s">
        <v>1035</v>
      </c>
      <c r="Q2330" t="s">
        <v>1089</v>
      </c>
    </row>
    <row r="2331" spans="11:17">
      <c r="K2331" t="s">
        <v>51</v>
      </c>
      <c r="L2331" t="s">
        <v>1087</v>
      </c>
      <c r="M2331" t="s">
        <v>1088</v>
      </c>
      <c r="N2331" t="s">
        <v>54</v>
      </c>
      <c r="O2331" t="s">
        <v>59</v>
      </c>
      <c r="P2331">
        <v>4367</v>
      </c>
      <c r="Q2331" t="s">
        <v>1089</v>
      </c>
    </row>
    <row r="2332" spans="11:17">
      <c r="K2332" t="s">
        <v>51</v>
      </c>
      <c r="L2332" t="s">
        <v>1087</v>
      </c>
      <c r="M2332" t="s">
        <v>1088</v>
      </c>
      <c r="N2332" t="s">
        <v>54</v>
      </c>
      <c r="O2332" t="s">
        <v>60</v>
      </c>
      <c r="P2332" t="s">
        <v>1036</v>
      </c>
      <c r="Q2332" t="s">
        <v>1089</v>
      </c>
    </row>
    <row r="2333" spans="11:17">
      <c r="K2333" t="s">
        <v>51</v>
      </c>
      <c r="L2333" t="s">
        <v>1087</v>
      </c>
      <c r="M2333" t="s">
        <v>1088</v>
      </c>
      <c r="N2333" t="s">
        <v>54</v>
      </c>
      <c r="O2333" t="s">
        <v>62</v>
      </c>
      <c r="P2333" t="s">
        <v>1037</v>
      </c>
      <c r="Q2333" t="s">
        <v>1089</v>
      </c>
    </row>
    <row r="2334" spans="11:17">
      <c r="K2334" t="s">
        <v>51</v>
      </c>
      <c r="L2334" t="s">
        <v>1087</v>
      </c>
      <c r="M2334" t="s">
        <v>1088</v>
      </c>
      <c r="N2334" t="s">
        <v>54</v>
      </c>
      <c r="O2334" t="s">
        <v>64</v>
      </c>
      <c r="P2334" t="s">
        <v>1090</v>
      </c>
      <c r="Q2334" t="s">
        <v>1089</v>
      </c>
    </row>
    <row r="2335" spans="11:17">
      <c r="K2335" t="s">
        <v>51</v>
      </c>
      <c r="L2335" t="s">
        <v>1087</v>
      </c>
      <c r="M2335" t="s">
        <v>1088</v>
      </c>
      <c r="N2335" t="s">
        <v>54</v>
      </c>
      <c r="O2335" t="s">
        <v>66</v>
      </c>
      <c r="P2335" t="s">
        <v>1091</v>
      </c>
      <c r="Q2335" t="s">
        <v>1089</v>
      </c>
    </row>
    <row r="2336" spans="11:17">
      <c r="K2336" t="s">
        <v>51</v>
      </c>
      <c r="L2336" t="s">
        <v>1087</v>
      </c>
      <c r="M2336" t="s">
        <v>1088</v>
      </c>
      <c r="N2336" t="s">
        <v>54</v>
      </c>
      <c r="O2336" t="s">
        <v>68</v>
      </c>
      <c r="P2336" t="s">
        <v>1059</v>
      </c>
      <c r="Q2336" t="s">
        <v>1089</v>
      </c>
    </row>
    <row r="2337" spans="11:17">
      <c r="K2337" t="s">
        <v>51</v>
      </c>
      <c r="L2337" t="s">
        <v>1087</v>
      </c>
      <c r="M2337" t="s">
        <v>1088</v>
      </c>
      <c r="N2337" t="s">
        <v>54</v>
      </c>
      <c r="O2337" t="s">
        <v>70</v>
      </c>
      <c r="P2337" t="s">
        <v>71</v>
      </c>
      <c r="Q2337" t="s">
        <v>1089</v>
      </c>
    </row>
    <row r="2338" spans="11:17">
      <c r="K2338" t="s">
        <v>51</v>
      </c>
      <c r="L2338" t="s">
        <v>1087</v>
      </c>
      <c r="M2338" t="s">
        <v>1088</v>
      </c>
      <c r="N2338" t="s">
        <v>54</v>
      </c>
      <c r="O2338" t="s">
        <v>72</v>
      </c>
      <c r="P2338">
        <v>79</v>
      </c>
      <c r="Q2338" t="s">
        <v>1089</v>
      </c>
    </row>
    <row r="2339" spans="11:17">
      <c r="K2339" t="s">
        <v>51</v>
      </c>
      <c r="L2339" t="s">
        <v>1087</v>
      </c>
      <c r="M2339" t="s">
        <v>1088</v>
      </c>
      <c r="N2339" t="s">
        <v>54</v>
      </c>
      <c r="O2339" t="s">
        <v>73</v>
      </c>
      <c r="P2339" t="s">
        <v>74</v>
      </c>
      <c r="Q2339" t="s">
        <v>1089</v>
      </c>
    </row>
    <row r="2340" spans="11:17">
      <c r="K2340" t="s">
        <v>51</v>
      </c>
      <c r="L2340" t="s">
        <v>1092</v>
      </c>
      <c r="M2340" t="s">
        <v>1093</v>
      </c>
      <c r="N2340" t="s">
        <v>54</v>
      </c>
      <c r="O2340" t="s">
        <v>14</v>
      </c>
      <c r="Q2340" t="s">
        <v>1094</v>
      </c>
    </row>
    <row r="2341" spans="11:17">
      <c r="K2341" t="s">
        <v>51</v>
      </c>
      <c r="L2341" t="s">
        <v>1092</v>
      </c>
      <c r="M2341" t="s">
        <v>1093</v>
      </c>
      <c r="N2341" t="s">
        <v>54</v>
      </c>
      <c r="O2341" t="s">
        <v>56</v>
      </c>
      <c r="Q2341" t="s">
        <v>1094</v>
      </c>
    </row>
    <row r="2342" spans="11:17">
      <c r="K2342" t="s">
        <v>51</v>
      </c>
      <c r="L2342" t="s">
        <v>1092</v>
      </c>
      <c r="M2342" t="s">
        <v>1093</v>
      </c>
      <c r="N2342" t="s">
        <v>54</v>
      </c>
      <c r="O2342" t="s">
        <v>57</v>
      </c>
      <c r="P2342" t="s">
        <v>1035</v>
      </c>
      <c r="Q2342" t="s">
        <v>1094</v>
      </c>
    </row>
    <row r="2343" spans="11:17">
      <c r="K2343" t="s">
        <v>51</v>
      </c>
      <c r="L2343" t="s">
        <v>1092</v>
      </c>
      <c r="M2343" t="s">
        <v>1093</v>
      </c>
      <c r="N2343" t="s">
        <v>54</v>
      </c>
      <c r="O2343" t="s">
        <v>59</v>
      </c>
      <c r="P2343">
        <v>4296</v>
      </c>
      <c r="Q2343" t="s">
        <v>1094</v>
      </c>
    </row>
    <row r="2344" spans="11:17">
      <c r="K2344" t="s">
        <v>51</v>
      </c>
      <c r="L2344" t="s">
        <v>1092</v>
      </c>
      <c r="M2344" t="s">
        <v>1093</v>
      </c>
      <c r="N2344" t="s">
        <v>54</v>
      </c>
      <c r="O2344" t="s">
        <v>60</v>
      </c>
      <c r="P2344" t="s">
        <v>1036</v>
      </c>
      <c r="Q2344" t="s">
        <v>1094</v>
      </c>
    </row>
    <row r="2345" spans="11:17">
      <c r="K2345" t="s">
        <v>51</v>
      </c>
      <c r="L2345" t="s">
        <v>1092</v>
      </c>
      <c r="M2345" t="s">
        <v>1093</v>
      </c>
      <c r="N2345" t="s">
        <v>54</v>
      </c>
      <c r="O2345" t="s">
        <v>62</v>
      </c>
      <c r="P2345" t="s">
        <v>1037</v>
      </c>
      <c r="Q2345" t="s">
        <v>1094</v>
      </c>
    </row>
    <row r="2346" spans="11:17">
      <c r="K2346" t="s">
        <v>51</v>
      </c>
      <c r="L2346" t="s">
        <v>1092</v>
      </c>
      <c r="M2346" t="s">
        <v>1093</v>
      </c>
      <c r="N2346" t="s">
        <v>54</v>
      </c>
      <c r="O2346" t="s">
        <v>64</v>
      </c>
      <c r="P2346" t="s">
        <v>1095</v>
      </c>
      <c r="Q2346" t="s">
        <v>1094</v>
      </c>
    </row>
    <row r="2347" spans="11:17">
      <c r="K2347" t="s">
        <v>51</v>
      </c>
      <c r="L2347" t="s">
        <v>1092</v>
      </c>
      <c r="M2347" t="s">
        <v>1093</v>
      </c>
      <c r="N2347" t="s">
        <v>54</v>
      </c>
      <c r="O2347" t="s">
        <v>66</v>
      </c>
      <c r="P2347" t="s">
        <v>1096</v>
      </c>
      <c r="Q2347" t="s">
        <v>1094</v>
      </c>
    </row>
    <row r="2348" spans="11:17">
      <c r="K2348" t="s">
        <v>51</v>
      </c>
      <c r="L2348" t="s">
        <v>1092</v>
      </c>
      <c r="M2348" t="s">
        <v>1093</v>
      </c>
      <c r="N2348" t="s">
        <v>54</v>
      </c>
      <c r="O2348" t="s">
        <v>68</v>
      </c>
      <c r="P2348" t="e">
        <f>-ปัญหาเศรษฐกิจ ทำงานไม่ได้ ค้าขายไม่ได้
-ความลำบากในการเดินทาง</f>
        <v>#NAME?</v>
      </c>
      <c r="Q2348" t="s">
        <v>1094</v>
      </c>
    </row>
    <row r="2349" spans="11:17">
      <c r="K2349" t="s">
        <v>51</v>
      </c>
      <c r="L2349" t="s">
        <v>1092</v>
      </c>
      <c r="M2349" t="s">
        <v>1093</v>
      </c>
      <c r="N2349" t="s">
        <v>54</v>
      </c>
      <c r="O2349" t="s">
        <v>70</v>
      </c>
      <c r="P2349" t="s">
        <v>71</v>
      </c>
      <c r="Q2349" t="s">
        <v>1094</v>
      </c>
    </row>
    <row r="2350" spans="11:17">
      <c r="K2350" t="s">
        <v>51</v>
      </c>
      <c r="L2350" t="s">
        <v>1092</v>
      </c>
      <c r="M2350" t="s">
        <v>1093</v>
      </c>
      <c r="N2350" t="s">
        <v>54</v>
      </c>
      <c r="O2350" t="s">
        <v>72</v>
      </c>
      <c r="P2350">
        <v>81</v>
      </c>
      <c r="Q2350" t="s">
        <v>1094</v>
      </c>
    </row>
    <row r="2351" spans="11:17">
      <c r="K2351" t="s">
        <v>51</v>
      </c>
      <c r="L2351" t="s">
        <v>1092</v>
      </c>
      <c r="M2351" t="s">
        <v>1093</v>
      </c>
      <c r="N2351" t="s">
        <v>54</v>
      </c>
      <c r="O2351" t="s">
        <v>73</v>
      </c>
      <c r="P2351" t="s">
        <v>74</v>
      </c>
      <c r="Q2351" t="s">
        <v>1094</v>
      </c>
    </row>
    <row r="2352" spans="11:17">
      <c r="K2352" t="s">
        <v>51</v>
      </c>
      <c r="L2352" t="s">
        <v>1097</v>
      </c>
      <c r="M2352" t="s">
        <v>1098</v>
      </c>
      <c r="N2352" t="s">
        <v>54</v>
      </c>
      <c r="O2352" t="s">
        <v>14</v>
      </c>
      <c r="Q2352" t="s">
        <v>1099</v>
      </c>
    </row>
    <row r="2353" spans="11:17">
      <c r="K2353" t="s">
        <v>51</v>
      </c>
      <c r="L2353" t="s">
        <v>1097</v>
      </c>
      <c r="M2353" t="s">
        <v>1098</v>
      </c>
      <c r="N2353" t="s">
        <v>54</v>
      </c>
      <c r="O2353" t="s">
        <v>56</v>
      </c>
      <c r="Q2353" t="s">
        <v>1099</v>
      </c>
    </row>
    <row r="2354" spans="11:17">
      <c r="K2354" t="s">
        <v>51</v>
      </c>
      <c r="L2354" t="s">
        <v>1097</v>
      </c>
      <c r="M2354" t="s">
        <v>1098</v>
      </c>
      <c r="N2354" t="s">
        <v>54</v>
      </c>
      <c r="O2354" t="s">
        <v>57</v>
      </c>
      <c r="P2354" t="s">
        <v>1035</v>
      </c>
      <c r="Q2354" t="s">
        <v>1099</v>
      </c>
    </row>
    <row r="2355" spans="11:17">
      <c r="K2355" t="s">
        <v>51</v>
      </c>
      <c r="L2355" t="s">
        <v>1097</v>
      </c>
      <c r="M2355" t="s">
        <v>1098</v>
      </c>
      <c r="N2355" t="s">
        <v>54</v>
      </c>
      <c r="O2355" t="s">
        <v>59</v>
      </c>
      <c r="P2355">
        <v>5730</v>
      </c>
      <c r="Q2355" t="s">
        <v>1099</v>
      </c>
    </row>
    <row r="2356" spans="11:17">
      <c r="K2356" t="s">
        <v>51</v>
      </c>
      <c r="L2356" t="s">
        <v>1097</v>
      </c>
      <c r="M2356" t="s">
        <v>1098</v>
      </c>
      <c r="N2356" t="s">
        <v>54</v>
      </c>
      <c r="O2356" t="s">
        <v>60</v>
      </c>
      <c r="P2356" t="s">
        <v>1036</v>
      </c>
      <c r="Q2356" t="s">
        <v>1099</v>
      </c>
    </row>
    <row r="2357" spans="11:17">
      <c r="K2357" t="s">
        <v>51</v>
      </c>
      <c r="L2357" t="s">
        <v>1097</v>
      </c>
      <c r="M2357" t="s">
        <v>1098</v>
      </c>
      <c r="N2357" t="s">
        <v>54</v>
      </c>
      <c r="O2357" t="s">
        <v>62</v>
      </c>
      <c r="P2357" t="s">
        <v>1037</v>
      </c>
      <c r="Q2357" t="s">
        <v>1099</v>
      </c>
    </row>
    <row r="2358" spans="11:17">
      <c r="K2358" t="s">
        <v>51</v>
      </c>
      <c r="L2358" t="s">
        <v>1097</v>
      </c>
      <c r="M2358" t="s">
        <v>1098</v>
      </c>
      <c r="N2358" t="s">
        <v>54</v>
      </c>
      <c r="O2358" t="s">
        <v>64</v>
      </c>
      <c r="P2358" t="s">
        <v>1100</v>
      </c>
      <c r="Q2358" t="s">
        <v>1099</v>
      </c>
    </row>
    <row r="2359" spans="11:17">
      <c r="K2359" t="s">
        <v>51</v>
      </c>
      <c r="L2359" t="s">
        <v>1097</v>
      </c>
      <c r="M2359" t="s">
        <v>1098</v>
      </c>
      <c r="N2359" t="s">
        <v>54</v>
      </c>
      <c r="O2359" t="s">
        <v>66</v>
      </c>
      <c r="P2359" t="s">
        <v>1101</v>
      </c>
      <c r="Q2359" t="s">
        <v>1099</v>
      </c>
    </row>
    <row r="2360" spans="11:17">
      <c r="K2360" t="s">
        <v>51</v>
      </c>
      <c r="L2360" t="s">
        <v>1097</v>
      </c>
      <c r="M2360" t="s">
        <v>1098</v>
      </c>
      <c r="N2360" t="s">
        <v>54</v>
      </c>
      <c r="O2360" t="s">
        <v>68</v>
      </c>
      <c r="P2360" t="s">
        <v>1102</v>
      </c>
      <c r="Q2360" t="s">
        <v>1099</v>
      </c>
    </row>
    <row r="2361" spans="11:17">
      <c r="K2361" t="s">
        <v>51</v>
      </c>
      <c r="L2361" t="s">
        <v>1097</v>
      </c>
      <c r="M2361" t="s">
        <v>1098</v>
      </c>
      <c r="N2361" t="s">
        <v>54</v>
      </c>
      <c r="O2361" t="s">
        <v>70</v>
      </c>
      <c r="P2361" t="s">
        <v>71</v>
      </c>
      <c r="Q2361" t="s">
        <v>1099</v>
      </c>
    </row>
    <row r="2362" spans="11:17">
      <c r="K2362" t="s">
        <v>51</v>
      </c>
      <c r="L2362" t="s">
        <v>1097</v>
      </c>
      <c r="M2362" t="s">
        <v>1098</v>
      </c>
      <c r="N2362" t="s">
        <v>54</v>
      </c>
      <c r="O2362" t="s">
        <v>72</v>
      </c>
      <c r="P2362">
        <v>64</v>
      </c>
      <c r="Q2362" t="s">
        <v>1099</v>
      </c>
    </row>
    <row r="2363" spans="11:17">
      <c r="K2363" t="s">
        <v>51</v>
      </c>
      <c r="L2363" t="s">
        <v>1097</v>
      </c>
      <c r="M2363" t="s">
        <v>1098</v>
      </c>
      <c r="N2363" t="s">
        <v>54</v>
      </c>
      <c r="O2363" t="s">
        <v>73</v>
      </c>
      <c r="P2363" t="s">
        <v>74</v>
      </c>
      <c r="Q2363" t="s">
        <v>1099</v>
      </c>
    </row>
    <row r="2364" spans="11:17">
      <c r="K2364" t="s">
        <v>51</v>
      </c>
      <c r="L2364" t="s">
        <v>1103</v>
      </c>
      <c r="M2364" t="s">
        <v>1104</v>
      </c>
      <c r="N2364" t="s">
        <v>54</v>
      </c>
      <c r="O2364" t="s">
        <v>14</v>
      </c>
      <c r="Q2364" t="s">
        <v>1105</v>
      </c>
    </row>
    <row r="2365" spans="11:17">
      <c r="K2365" t="s">
        <v>51</v>
      </c>
      <c r="L2365" t="s">
        <v>1103</v>
      </c>
      <c r="M2365" t="s">
        <v>1104</v>
      </c>
      <c r="N2365" t="s">
        <v>54</v>
      </c>
      <c r="O2365" t="s">
        <v>56</v>
      </c>
      <c r="Q2365" t="s">
        <v>1105</v>
      </c>
    </row>
    <row r="2366" spans="11:17">
      <c r="K2366" t="s">
        <v>51</v>
      </c>
      <c r="L2366" t="s">
        <v>1103</v>
      </c>
      <c r="M2366" t="s">
        <v>1104</v>
      </c>
      <c r="N2366" t="s">
        <v>54</v>
      </c>
      <c r="O2366" t="s">
        <v>57</v>
      </c>
      <c r="P2366" t="s">
        <v>1035</v>
      </c>
      <c r="Q2366" t="s">
        <v>1105</v>
      </c>
    </row>
    <row r="2367" spans="11:17">
      <c r="K2367" t="s">
        <v>51</v>
      </c>
      <c r="L2367" t="s">
        <v>1103</v>
      </c>
      <c r="M2367" t="s">
        <v>1104</v>
      </c>
      <c r="N2367" t="s">
        <v>54</v>
      </c>
      <c r="O2367" t="s">
        <v>59</v>
      </c>
      <c r="P2367">
        <v>5182</v>
      </c>
      <c r="Q2367" t="s">
        <v>1105</v>
      </c>
    </row>
    <row r="2368" spans="11:17">
      <c r="K2368" t="s">
        <v>51</v>
      </c>
      <c r="L2368" t="s">
        <v>1103</v>
      </c>
      <c r="M2368" t="s">
        <v>1104</v>
      </c>
      <c r="N2368" t="s">
        <v>54</v>
      </c>
      <c r="O2368" t="s">
        <v>60</v>
      </c>
      <c r="P2368" t="s">
        <v>1036</v>
      </c>
      <c r="Q2368" t="s">
        <v>1105</v>
      </c>
    </row>
    <row r="2369" spans="11:17">
      <c r="K2369" t="s">
        <v>51</v>
      </c>
      <c r="L2369" t="s">
        <v>1103</v>
      </c>
      <c r="M2369" t="s">
        <v>1104</v>
      </c>
      <c r="N2369" t="s">
        <v>54</v>
      </c>
      <c r="O2369" t="s">
        <v>62</v>
      </c>
      <c r="P2369" t="s">
        <v>1037</v>
      </c>
      <c r="Q2369" t="s">
        <v>1105</v>
      </c>
    </row>
    <row r="2370" spans="11:17">
      <c r="K2370" t="s">
        <v>51</v>
      </c>
      <c r="L2370" t="s">
        <v>1103</v>
      </c>
      <c r="M2370" t="s">
        <v>1104</v>
      </c>
      <c r="N2370" t="s">
        <v>54</v>
      </c>
      <c r="O2370" t="s">
        <v>64</v>
      </c>
      <c r="P2370" t="s">
        <v>1106</v>
      </c>
      <c r="Q2370" t="s">
        <v>1105</v>
      </c>
    </row>
    <row r="2371" spans="11:17">
      <c r="K2371" t="s">
        <v>51</v>
      </c>
      <c r="L2371" t="s">
        <v>1103</v>
      </c>
      <c r="M2371" t="s">
        <v>1104</v>
      </c>
      <c r="N2371" t="s">
        <v>54</v>
      </c>
      <c r="O2371" t="s">
        <v>66</v>
      </c>
      <c r="P2371" t="s">
        <v>1107</v>
      </c>
      <c r="Q2371" t="s">
        <v>1105</v>
      </c>
    </row>
    <row r="2372" spans="11:17">
      <c r="K2372" t="s">
        <v>51</v>
      </c>
      <c r="L2372" t="s">
        <v>1103</v>
      </c>
      <c r="M2372" t="s">
        <v>1104</v>
      </c>
      <c r="N2372" t="s">
        <v>54</v>
      </c>
      <c r="O2372" t="s">
        <v>68</v>
      </c>
      <c r="P2372" t="e">
        <f>-ต้องการเจลล้างมือและหน้ากากอนามัย
-มีกลุ่มทำหน้ากากผ้าและเจลแจกสมาชิก
-ปัญหาเศรษฐกิจ ขายของไม่ได้ ตกงาน วินมอเตอร์ไซค์ลำบาก</f>
        <v>#NAME?</v>
      </c>
      <c r="Q2372" t="s">
        <v>1105</v>
      </c>
    </row>
    <row r="2373" spans="11:17">
      <c r="K2373" t="s">
        <v>51</v>
      </c>
      <c r="L2373" t="s">
        <v>1103</v>
      </c>
      <c r="M2373" t="s">
        <v>1104</v>
      </c>
      <c r="N2373" t="s">
        <v>54</v>
      </c>
      <c r="O2373" t="s">
        <v>70</v>
      </c>
      <c r="P2373" t="s">
        <v>71</v>
      </c>
      <c r="Q2373" t="s">
        <v>1105</v>
      </c>
    </row>
    <row r="2374" spans="11:17">
      <c r="K2374" t="s">
        <v>51</v>
      </c>
      <c r="L2374" t="s">
        <v>1103</v>
      </c>
      <c r="M2374" t="s">
        <v>1104</v>
      </c>
      <c r="N2374" t="s">
        <v>54</v>
      </c>
      <c r="O2374" t="s">
        <v>72</v>
      </c>
      <c r="P2374">
        <v>75</v>
      </c>
      <c r="Q2374" t="s">
        <v>1105</v>
      </c>
    </row>
    <row r="2375" spans="11:17">
      <c r="K2375" t="s">
        <v>51</v>
      </c>
      <c r="L2375" t="s">
        <v>1103</v>
      </c>
      <c r="M2375" t="s">
        <v>1104</v>
      </c>
      <c r="N2375" t="s">
        <v>54</v>
      </c>
      <c r="O2375" t="s">
        <v>73</v>
      </c>
      <c r="P2375" t="s">
        <v>74</v>
      </c>
      <c r="Q2375" t="s">
        <v>1105</v>
      </c>
    </row>
    <row r="2376" spans="11:17">
      <c r="K2376" t="s">
        <v>51</v>
      </c>
      <c r="L2376" t="s">
        <v>1108</v>
      </c>
      <c r="M2376" t="s">
        <v>1109</v>
      </c>
      <c r="N2376" t="s">
        <v>54</v>
      </c>
      <c r="O2376" t="s">
        <v>14</v>
      </c>
      <c r="Q2376" t="s">
        <v>1110</v>
      </c>
    </row>
    <row r="2377" spans="11:17">
      <c r="K2377" t="s">
        <v>51</v>
      </c>
      <c r="L2377" t="s">
        <v>1108</v>
      </c>
      <c r="M2377" t="s">
        <v>1109</v>
      </c>
      <c r="N2377" t="s">
        <v>54</v>
      </c>
      <c r="O2377" t="s">
        <v>56</v>
      </c>
      <c r="Q2377" t="s">
        <v>1110</v>
      </c>
    </row>
    <row r="2378" spans="11:17">
      <c r="K2378" t="s">
        <v>51</v>
      </c>
      <c r="L2378" t="s">
        <v>1108</v>
      </c>
      <c r="M2378" t="s">
        <v>1109</v>
      </c>
      <c r="N2378" t="s">
        <v>54</v>
      </c>
      <c r="O2378" t="s">
        <v>57</v>
      </c>
      <c r="P2378" t="s">
        <v>1035</v>
      </c>
      <c r="Q2378" t="s">
        <v>1110</v>
      </c>
    </row>
    <row r="2379" spans="11:17">
      <c r="K2379" t="s">
        <v>51</v>
      </c>
      <c r="L2379" t="s">
        <v>1108</v>
      </c>
      <c r="M2379" t="s">
        <v>1109</v>
      </c>
      <c r="N2379" t="s">
        <v>54</v>
      </c>
      <c r="O2379" t="s">
        <v>59</v>
      </c>
      <c r="P2379">
        <v>4890</v>
      </c>
      <c r="Q2379" t="s">
        <v>1110</v>
      </c>
    </row>
    <row r="2380" spans="11:17">
      <c r="K2380" t="s">
        <v>51</v>
      </c>
      <c r="L2380" t="s">
        <v>1108</v>
      </c>
      <c r="M2380" t="s">
        <v>1109</v>
      </c>
      <c r="N2380" t="s">
        <v>54</v>
      </c>
      <c r="O2380" t="s">
        <v>60</v>
      </c>
      <c r="P2380" t="s">
        <v>1036</v>
      </c>
      <c r="Q2380" t="s">
        <v>1110</v>
      </c>
    </row>
    <row r="2381" spans="11:17">
      <c r="K2381" t="s">
        <v>51</v>
      </c>
      <c r="L2381" t="s">
        <v>1108</v>
      </c>
      <c r="M2381" t="s">
        <v>1109</v>
      </c>
      <c r="N2381" t="s">
        <v>54</v>
      </c>
      <c r="O2381" t="s">
        <v>62</v>
      </c>
      <c r="P2381" t="s">
        <v>1037</v>
      </c>
      <c r="Q2381" t="s">
        <v>1110</v>
      </c>
    </row>
    <row r="2382" spans="11:17">
      <c r="K2382" t="s">
        <v>51</v>
      </c>
      <c r="L2382" t="s">
        <v>1108</v>
      </c>
      <c r="M2382" t="s">
        <v>1109</v>
      </c>
      <c r="N2382" t="s">
        <v>54</v>
      </c>
      <c r="O2382" t="s">
        <v>64</v>
      </c>
      <c r="P2382" t="s">
        <v>1111</v>
      </c>
      <c r="Q2382" t="s">
        <v>1110</v>
      </c>
    </row>
    <row r="2383" spans="11:17">
      <c r="K2383" t="s">
        <v>51</v>
      </c>
      <c r="L2383" t="s">
        <v>1108</v>
      </c>
      <c r="M2383" t="s">
        <v>1109</v>
      </c>
      <c r="N2383" t="s">
        <v>54</v>
      </c>
      <c r="O2383" t="s">
        <v>66</v>
      </c>
      <c r="Q2383" t="s">
        <v>1110</v>
      </c>
    </row>
    <row r="2384" spans="11:17">
      <c r="K2384" t="s">
        <v>51</v>
      </c>
      <c r="L2384" t="s">
        <v>1108</v>
      </c>
      <c r="M2384" t="s">
        <v>1109</v>
      </c>
      <c r="N2384" t="s">
        <v>54</v>
      </c>
      <c r="O2384" t="s">
        <v>68</v>
      </c>
      <c r="Q2384" t="s">
        <v>1110</v>
      </c>
    </row>
    <row r="2385" spans="11:17">
      <c r="K2385" t="s">
        <v>51</v>
      </c>
      <c r="L2385" t="s">
        <v>1108</v>
      </c>
      <c r="M2385" t="s">
        <v>1109</v>
      </c>
      <c r="N2385" t="s">
        <v>54</v>
      </c>
      <c r="O2385" t="s">
        <v>70</v>
      </c>
      <c r="P2385" t="s">
        <v>71</v>
      </c>
      <c r="Q2385" t="s">
        <v>1110</v>
      </c>
    </row>
    <row r="2386" spans="11:17">
      <c r="K2386" t="s">
        <v>51</v>
      </c>
      <c r="L2386" t="s">
        <v>1108</v>
      </c>
      <c r="M2386" t="s">
        <v>1109</v>
      </c>
      <c r="N2386" t="s">
        <v>54</v>
      </c>
      <c r="O2386" t="s">
        <v>72</v>
      </c>
      <c r="P2386">
        <v>148</v>
      </c>
      <c r="Q2386" t="s">
        <v>1110</v>
      </c>
    </row>
    <row r="2387" spans="11:17">
      <c r="K2387" t="s">
        <v>51</v>
      </c>
      <c r="L2387" t="s">
        <v>1108</v>
      </c>
      <c r="M2387" t="s">
        <v>1109</v>
      </c>
      <c r="N2387" t="s">
        <v>54</v>
      </c>
      <c r="O2387" t="s">
        <v>73</v>
      </c>
      <c r="P2387" t="s">
        <v>74</v>
      </c>
      <c r="Q2387" t="s">
        <v>1110</v>
      </c>
    </row>
    <row r="2388" spans="11:17">
      <c r="K2388" t="s">
        <v>51</v>
      </c>
      <c r="L2388" t="s">
        <v>1112</v>
      </c>
      <c r="M2388" t="s">
        <v>1113</v>
      </c>
      <c r="N2388" t="s">
        <v>54</v>
      </c>
      <c r="O2388" t="s">
        <v>14</v>
      </c>
      <c r="Q2388" t="s">
        <v>1114</v>
      </c>
    </row>
    <row r="2389" spans="11:17">
      <c r="K2389" t="s">
        <v>51</v>
      </c>
      <c r="L2389" t="s">
        <v>1112</v>
      </c>
      <c r="M2389" t="s">
        <v>1113</v>
      </c>
      <c r="N2389" t="s">
        <v>54</v>
      </c>
      <c r="O2389" t="s">
        <v>56</v>
      </c>
      <c r="Q2389" t="s">
        <v>1114</v>
      </c>
    </row>
    <row r="2390" spans="11:17">
      <c r="K2390" t="s">
        <v>51</v>
      </c>
      <c r="L2390" t="s">
        <v>1112</v>
      </c>
      <c r="M2390" t="s">
        <v>1113</v>
      </c>
      <c r="N2390" t="s">
        <v>54</v>
      </c>
      <c r="O2390" t="s">
        <v>57</v>
      </c>
      <c r="P2390" t="s">
        <v>1035</v>
      </c>
      <c r="Q2390" t="s">
        <v>1114</v>
      </c>
    </row>
    <row r="2391" spans="11:17">
      <c r="K2391" t="s">
        <v>51</v>
      </c>
      <c r="L2391" t="s">
        <v>1112</v>
      </c>
      <c r="M2391" t="s">
        <v>1113</v>
      </c>
      <c r="N2391" t="s">
        <v>54</v>
      </c>
      <c r="O2391" t="s">
        <v>59</v>
      </c>
      <c r="P2391">
        <v>5479</v>
      </c>
      <c r="Q2391" t="s">
        <v>1114</v>
      </c>
    </row>
    <row r="2392" spans="11:17">
      <c r="K2392" t="s">
        <v>51</v>
      </c>
      <c r="L2392" t="s">
        <v>1112</v>
      </c>
      <c r="M2392" t="s">
        <v>1113</v>
      </c>
      <c r="N2392" t="s">
        <v>54</v>
      </c>
      <c r="O2392" t="s">
        <v>60</v>
      </c>
      <c r="P2392" t="s">
        <v>1036</v>
      </c>
      <c r="Q2392" t="s">
        <v>1114</v>
      </c>
    </row>
    <row r="2393" spans="11:17">
      <c r="K2393" t="s">
        <v>51</v>
      </c>
      <c r="L2393" t="s">
        <v>1112</v>
      </c>
      <c r="M2393" t="s">
        <v>1113</v>
      </c>
      <c r="N2393" t="s">
        <v>54</v>
      </c>
      <c r="O2393" t="s">
        <v>62</v>
      </c>
      <c r="P2393" t="s">
        <v>1037</v>
      </c>
      <c r="Q2393" t="s">
        <v>1114</v>
      </c>
    </row>
    <row r="2394" spans="11:17">
      <c r="K2394" t="s">
        <v>51</v>
      </c>
      <c r="L2394" t="s">
        <v>1112</v>
      </c>
      <c r="M2394" t="s">
        <v>1113</v>
      </c>
      <c r="N2394" t="s">
        <v>54</v>
      </c>
      <c r="O2394" t="s">
        <v>64</v>
      </c>
      <c r="P2394" t="s">
        <v>1115</v>
      </c>
      <c r="Q2394" t="s">
        <v>1114</v>
      </c>
    </row>
    <row r="2395" spans="11:17">
      <c r="K2395" t="s">
        <v>51</v>
      </c>
      <c r="L2395" t="s">
        <v>1112</v>
      </c>
      <c r="M2395" t="s">
        <v>1113</v>
      </c>
      <c r="N2395" t="s">
        <v>54</v>
      </c>
      <c r="O2395" t="s">
        <v>66</v>
      </c>
      <c r="P2395" t="s">
        <v>1116</v>
      </c>
      <c r="Q2395" t="s">
        <v>1114</v>
      </c>
    </row>
    <row r="2396" spans="11:17">
      <c r="K2396" t="s">
        <v>51</v>
      </c>
      <c r="L2396" t="s">
        <v>1112</v>
      </c>
      <c r="M2396" t="s">
        <v>1113</v>
      </c>
      <c r="N2396" t="s">
        <v>54</v>
      </c>
      <c r="O2396" t="s">
        <v>68</v>
      </c>
      <c r="Q2396" t="s">
        <v>1114</v>
      </c>
    </row>
    <row r="2397" spans="11:17">
      <c r="K2397" t="s">
        <v>51</v>
      </c>
      <c r="L2397" t="s">
        <v>1112</v>
      </c>
      <c r="M2397" t="s">
        <v>1113</v>
      </c>
      <c r="N2397" t="s">
        <v>54</v>
      </c>
      <c r="O2397" t="s">
        <v>70</v>
      </c>
      <c r="P2397" t="s">
        <v>71</v>
      </c>
      <c r="Q2397" t="s">
        <v>1114</v>
      </c>
    </row>
    <row r="2398" spans="11:17">
      <c r="K2398" t="s">
        <v>51</v>
      </c>
      <c r="L2398" t="s">
        <v>1112</v>
      </c>
      <c r="M2398" t="s">
        <v>1113</v>
      </c>
      <c r="N2398" t="s">
        <v>54</v>
      </c>
      <c r="O2398" t="s">
        <v>72</v>
      </c>
      <c r="P2398">
        <v>85</v>
      </c>
      <c r="Q2398" t="s">
        <v>1114</v>
      </c>
    </row>
    <row r="2399" spans="11:17">
      <c r="K2399" t="s">
        <v>51</v>
      </c>
      <c r="L2399" t="s">
        <v>1112</v>
      </c>
      <c r="M2399" t="s">
        <v>1113</v>
      </c>
      <c r="N2399" t="s">
        <v>54</v>
      </c>
      <c r="O2399" t="s">
        <v>73</v>
      </c>
      <c r="P2399" t="s">
        <v>74</v>
      </c>
      <c r="Q2399" t="s">
        <v>1114</v>
      </c>
    </row>
    <row r="2400" spans="11:17">
      <c r="K2400" t="s">
        <v>51</v>
      </c>
      <c r="L2400" t="s">
        <v>1117</v>
      </c>
      <c r="M2400" t="s">
        <v>1118</v>
      </c>
      <c r="N2400" t="s">
        <v>77</v>
      </c>
      <c r="O2400" t="s">
        <v>14</v>
      </c>
      <c r="Q2400" t="s">
        <v>1119</v>
      </c>
    </row>
    <row r="2401" spans="11:17">
      <c r="K2401" t="s">
        <v>51</v>
      </c>
      <c r="L2401" t="s">
        <v>1117</v>
      </c>
      <c r="M2401" t="s">
        <v>1118</v>
      </c>
      <c r="N2401" t="s">
        <v>77</v>
      </c>
      <c r="O2401" t="s">
        <v>56</v>
      </c>
      <c r="Q2401" t="s">
        <v>1119</v>
      </c>
    </row>
    <row r="2402" spans="11:17">
      <c r="K2402" t="s">
        <v>51</v>
      </c>
      <c r="L2402" t="s">
        <v>1117</v>
      </c>
      <c r="M2402" t="s">
        <v>1118</v>
      </c>
      <c r="N2402" t="s">
        <v>77</v>
      </c>
      <c r="O2402" t="s">
        <v>57</v>
      </c>
      <c r="P2402" t="s">
        <v>1035</v>
      </c>
      <c r="Q2402" t="s">
        <v>1119</v>
      </c>
    </row>
    <row r="2403" spans="11:17">
      <c r="K2403" t="s">
        <v>51</v>
      </c>
      <c r="L2403" t="s">
        <v>1117</v>
      </c>
      <c r="M2403" t="s">
        <v>1118</v>
      </c>
      <c r="N2403" t="s">
        <v>77</v>
      </c>
      <c r="O2403" t="s">
        <v>59</v>
      </c>
      <c r="P2403">
        <v>3905</v>
      </c>
      <c r="Q2403" t="s">
        <v>1119</v>
      </c>
    </row>
    <row r="2404" spans="11:17">
      <c r="K2404" t="s">
        <v>51</v>
      </c>
      <c r="L2404" t="s">
        <v>1117</v>
      </c>
      <c r="M2404" t="s">
        <v>1118</v>
      </c>
      <c r="N2404" t="s">
        <v>77</v>
      </c>
      <c r="O2404" t="s">
        <v>60</v>
      </c>
      <c r="P2404" t="s">
        <v>1036</v>
      </c>
      <c r="Q2404" t="s">
        <v>1119</v>
      </c>
    </row>
    <row r="2405" spans="11:17">
      <c r="K2405" t="s">
        <v>51</v>
      </c>
      <c r="L2405" t="s">
        <v>1117</v>
      </c>
      <c r="M2405" t="s">
        <v>1118</v>
      </c>
      <c r="N2405" t="s">
        <v>77</v>
      </c>
      <c r="O2405" t="s">
        <v>62</v>
      </c>
      <c r="P2405" t="s">
        <v>1037</v>
      </c>
      <c r="Q2405" t="s">
        <v>1119</v>
      </c>
    </row>
    <row r="2406" spans="11:17">
      <c r="K2406" t="s">
        <v>51</v>
      </c>
      <c r="L2406" t="s">
        <v>1117</v>
      </c>
      <c r="M2406" t="s">
        <v>1118</v>
      </c>
      <c r="N2406" t="s">
        <v>77</v>
      </c>
      <c r="O2406" t="s">
        <v>64</v>
      </c>
      <c r="P2406" t="s">
        <v>1120</v>
      </c>
      <c r="Q2406" t="s">
        <v>1119</v>
      </c>
    </row>
    <row r="2407" spans="11:17">
      <c r="K2407" t="s">
        <v>51</v>
      </c>
      <c r="L2407" t="s">
        <v>1117</v>
      </c>
      <c r="M2407" t="s">
        <v>1118</v>
      </c>
      <c r="N2407" t="s">
        <v>77</v>
      </c>
      <c r="O2407" t="s">
        <v>66</v>
      </c>
      <c r="P2407" t="s">
        <v>1121</v>
      </c>
      <c r="Q2407" t="s">
        <v>1119</v>
      </c>
    </row>
    <row r="2408" spans="11:17">
      <c r="K2408" t="s">
        <v>51</v>
      </c>
      <c r="L2408" t="s">
        <v>1117</v>
      </c>
      <c r="M2408" t="s">
        <v>1118</v>
      </c>
      <c r="N2408" t="s">
        <v>77</v>
      </c>
      <c r="O2408" t="s">
        <v>68</v>
      </c>
      <c r="Q2408" t="s">
        <v>1119</v>
      </c>
    </row>
    <row r="2409" spans="11:17">
      <c r="K2409" t="s">
        <v>51</v>
      </c>
      <c r="L2409" t="s">
        <v>1117</v>
      </c>
      <c r="M2409" t="s">
        <v>1118</v>
      </c>
      <c r="N2409" t="s">
        <v>77</v>
      </c>
      <c r="O2409" t="s">
        <v>70</v>
      </c>
      <c r="P2409" t="s">
        <v>131</v>
      </c>
      <c r="Q2409" t="s">
        <v>1119</v>
      </c>
    </row>
    <row r="2410" spans="11:17">
      <c r="K2410" t="s">
        <v>51</v>
      </c>
      <c r="L2410" t="s">
        <v>1117</v>
      </c>
      <c r="M2410" t="s">
        <v>1118</v>
      </c>
      <c r="N2410" t="s">
        <v>77</v>
      </c>
      <c r="O2410" t="s">
        <v>72</v>
      </c>
      <c r="P2410">
        <v>98</v>
      </c>
      <c r="Q2410" t="s">
        <v>1119</v>
      </c>
    </row>
    <row r="2411" spans="11:17">
      <c r="K2411" t="s">
        <v>51</v>
      </c>
      <c r="L2411" t="s">
        <v>1117</v>
      </c>
      <c r="M2411" t="s">
        <v>1118</v>
      </c>
      <c r="N2411" t="s">
        <v>77</v>
      </c>
      <c r="O2411" t="s">
        <v>73</v>
      </c>
      <c r="P2411" t="s">
        <v>82</v>
      </c>
      <c r="Q2411" t="s">
        <v>1119</v>
      </c>
    </row>
    <row r="2412" spans="11:17">
      <c r="K2412" t="s">
        <v>51</v>
      </c>
      <c r="L2412" t="s">
        <v>1122</v>
      </c>
      <c r="M2412" t="s">
        <v>1123</v>
      </c>
      <c r="N2412" t="s">
        <v>525</v>
      </c>
      <c r="O2412" t="s">
        <v>14</v>
      </c>
      <c r="Q2412" t="s">
        <v>1124</v>
      </c>
    </row>
    <row r="2413" spans="11:17">
      <c r="K2413" t="s">
        <v>51</v>
      </c>
      <c r="L2413" t="s">
        <v>1122</v>
      </c>
      <c r="M2413" t="s">
        <v>1123</v>
      </c>
      <c r="N2413" t="s">
        <v>525</v>
      </c>
      <c r="O2413" t="s">
        <v>56</v>
      </c>
      <c r="Q2413" t="s">
        <v>1124</v>
      </c>
    </row>
    <row r="2414" spans="11:17">
      <c r="K2414" t="s">
        <v>51</v>
      </c>
      <c r="L2414" t="s">
        <v>1122</v>
      </c>
      <c r="M2414" t="s">
        <v>1123</v>
      </c>
      <c r="N2414" t="s">
        <v>525</v>
      </c>
      <c r="O2414" t="s">
        <v>57</v>
      </c>
      <c r="P2414" t="s">
        <v>1035</v>
      </c>
      <c r="Q2414" t="s">
        <v>1124</v>
      </c>
    </row>
    <row r="2415" spans="11:17">
      <c r="K2415" t="s">
        <v>51</v>
      </c>
      <c r="L2415" t="s">
        <v>1122</v>
      </c>
      <c r="M2415" t="s">
        <v>1123</v>
      </c>
      <c r="N2415" t="s">
        <v>525</v>
      </c>
      <c r="O2415" t="s">
        <v>59</v>
      </c>
      <c r="P2415">
        <v>6203</v>
      </c>
      <c r="Q2415" t="s">
        <v>1124</v>
      </c>
    </row>
    <row r="2416" spans="11:17">
      <c r="K2416" t="s">
        <v>51</v>
      </c>
      <c r="L2416" t="s">
        <v>1122</v>
      </c>
      <c r="M2416" t="s">
        <v>1123</v>
      </c>
      <c r="N2416" t="s">
        <v>525</v>
      </c>
      <c r="O2416" t="s">
        <v>60</v>
      </c>
      <c r="P2416" t="s">
        <v>1036</v>
      </c>
      <c r="Q2416" t="s">
        <v>1124</v>
      </c>
    </row>
    <row r="2417" spans="11:17">
      <c r="K2417" t="s">
        <v>51</v>
      </c>
      <c r="L2417" t="s">
        <v>1122</v>
      </c>
      <c r="M2417" t="s">
        <v>1123</v>
      </c>
      <c r="N2417" t="s">
        <v>525</v>
      </c>
      <c r="O2417" t="s">
        <v>62</v>
      </c>
      <c r="P2417" t="s">
        <v>1037</v>
      </c>
      <c r="Q2417" t="s">
        <v>1124</v>
      </c>
    </row>
    <row r="2418" spans="11:17">
      <c r="K2418" t="s">
        <v>51</v>
      </c>
      <c r="L2418" t="s">
        <v>1122</v>
      </c>
      <c r="M2418" t="s">
        <v>1123</v>
      </c>
      <c r="N2418" t="s">
        <v>525</v>
      </c>
      <c r="O2418" t="s">
        <v>64</v>
      </c>
      <c r="P2418" t="s">
        <v>1125</v>
      </c>
      <c r="Q2418" t="s">
        <v>1124</v>
      </c>
    </row>
    <row r="2419" spans="11:17">
      <c r="K2419" t="s">
        <v>51</v>
      </c>
      <c r="L2419" t="s">
        <v>1122</v>
      </c>
      <c r="M2419" t="s">
        <v>1123</v>
      </c>
      <c r="N2419" t="s">
        <v>525</v>
      </c>
      <c r="O2419" t="s">
        <v>66</v>
      </c>
      <c r="P2419" t="s">
        <v>1126</v>
      </c>
      <c r="Q2419" t="s">
        <v>1124</v>
      </c>
    </row>
    <row r="2420" spans="11:17">
      <c r="K2420" t="s">
        <v>51</v>
      </c>
      <c r="L2420" t="s">
        <v>1122</v>
      </c>
      <c r="M2420" t="s">
        <v>1123</v>
      </c>
      <c r="N2420" t="s">
        <v>525</v>
      </c>
      <c r="O2420" t="s">
        <v>68</v>
      </c>
      <c r="Q2420" t="s">
        <v>1124</v>
      </c>
    </row>
    <row r="2421" spans="11:17">
      <c r="K2421" t="s">
        <v>51</v>
      </c>
      <c r="L2421" t="s">
        <v>1122</v>
      </c>
      <c r="M2421" t="s">
        <v>1123</v>
      </c>
      <c r="N2421" t="s">
        <v>525</v>
      </c>
      <c r="O2421" t="s">
        <v>70</v>
      </c>
      <c r="P2421" t="s">
        <v>71</v>
      </c>
      <c r="Q2421" t="s">
        <v>1124</v>
      </c>
    </row>
    <row r="2422" spans="11:17">
      <c r="K2422" t="s">
        <v>51</v>
      </c>
      <c r="L2422" t="s">
        <v>1122</v>
      </c>
      <c r="M2422" t="s">
        <v>1123</v>
      </c>
      <c r="N2422" t="s">
        <v>525</v>
      </c>
      <c r="O2422" t="s">
        <v>72</v>
      </c>
      <c r="P2422">
        <v>103</v>
      </c>
      <c r="Q2422" t="s">
        <v>1124</v>
      </c>
    </row>
    <row r="2423" spans="11:17">
      <c r="K2423" t="s">
        <v>51</v>
      </c>
      <c r="L2423" t="s">
        <v>1122</v>
      </c>
      <c r="M2423" t="s">
        <v>1123</v>
      </c>
      <c r="N2423" t="s">
        <v>525</v>
      </c>
      <c r="O2423" t="s">
        <v>73</v>
      </c>
      <c r="P2423" t="s">
        <v>530</v>
      </c>
      <c r="Q2423" t="s">
        <v>1124</v>
      </c>
    </row>
    <row r="2424" spans="11:17">
      <c r="K2424" t="s">
        <v>51</v>
      </c>
      <c r="L2424" t="s">
        <v>1127</v>
      </c>
      <c r="M2424" t="s">
        <v>1128</v>
      </c>
      <c r="N2424" t="s">
        <v>77</v>
      </c>
      <c r="O2424" t="s">
        <v>14</v>
      </c>
      <c r="Q2424" t="s">
        <v>1129</v>
      </c>
    </row>
    <row r="2425" spans="11:17">
      <c r="K2425" t="s">
        <v>51</v>
      </c>
      <c r="L2425" t="s">
        <v>1127</v>
      </c>
      <c r="M2425" t="s">
        <v>1128</v>
      </c>
      <c r="N2425" t="s">
        <v>77</v>
      </c>
      <c r="O2425" t="s">
        <v>56</v>
      </c>
      <c r="Q2425" t="s">
        <v>1129</v>
      </c>
    </row>
    <row r="2426" spans="11:17">
      <c r="K2426" t="s">
        <v>51</v>
      </c>
      <c r="L2426" t="s">
        <v>1127</v>
      </c>
      <c r="M2426" t="s">
        <v>1128</v>
      </c>
      <c r="N2426" t="s">
        <v>77</v>
      </c>
      <c r="O2426" t="s">
        <v>57</v>
      </c>
      <c r="P2426" t="s">
        <v>1035</v>
      </c>
      <c r="Q2426" t="s">
        <v>1129</v>
      </c>
    </row>
    <row r="2427" spans="11:17">
      <c r="K2427" t="s">
        <v>51</v>
      </c>
      <c r="L2427" t="s">
        <v>1127</v>
      </c>
      <c r="M2427" t="s">
        <v>1128</v>
      </c>
      <c r="N2427" t="s">
        <v>77</v>
      </c>
      <c r="O2427" t="s">
        <v>59</v>
      </c>
      <c r="P2427">
        <v>3530</v>
      </c>
      <c r="Q2427" t="s">
        <v>1129</v>
      </c>
    </row>
    <row r="2428" spans="11:17">
      <c r="K2428" t="s">
        <v>51</v>
      </c>
      <c r="L2428" t="s">
        <v>1127</v>
      </c>
      <c r="M2428" t="s">
        <v>1128</v>
      </c>
      <c r="N2428" t="s">
        <v>77</v>
      </c>
      <c r="O2428" t="s">
        <v>60</v>
      </c>
      <c r="P2428" t="s">
        <v>1036</v>
      </c>
      <c r="Q2428" t="s">
        <v>1129</v>
      </c>
    </row>
    <row r="2429" spans="11:17">
      <c r="K2429" t="s">
        <v>51</v>
      </c>
      <c r="L2429" t="s">
        <v>1127</v>
      </c>
      <c r="M2429" t="s">
        <v>1128</v>
      </c>
      <c r="N2429" t="s">
        <v>77</v>
      </c>
      <c r="O2429" t="s">
        <v>62</v>
      </c>
      <c r="P2429" t="s">
        <v>1037</v>
      </c>
      <c r="Q2429" t="s">
        <v>1129</v>
      </c>
    </row>
    <row r="2430" spans="11:17">
      <c r="K2430" t="s">
        <v>51</v>
      </c>
      <c r="L2430" t="s">
        <v>1127</v>
      </c>
      <c r="M2430" t="s">
        <v>1128</v>
      </c>
      <c r="N2430" t="s">
        <v>77</v>
      </c>
      <c r="O2430" t="s">
        <v>64</v>
      </c>
      <c r="P2430" t="s">
        <v>1130</v>
      </c>
      <c r="Q2430" t="s">
        <v>1129</v>
      </c>
    </row>
    <row r="2431" spans="11:17">
      <c r="K2431" t="s">
        <v>51</v>
      </c>
      <c r="L2431" t="s">
        <v>1127</v>
      </c>
      <c r="M2431" t="s">
        <v>1128</v>
      </c>
      <c r="N2431" t="s">
        <v>77</v>
      </c>
      <c r="O2431" t="s">
        <v>66</v>
      </c>
      <c r="P2431" t="s">
        <v>1131</v>
      </c>
      <c r="Q2431" t="s">
        <v>1129</v>
      </c>
    </row>
    <row r="2432" spans="11:17">
      <c r="K2432" t="s">
        <v>51</v>
      </c>
      <c r="L2432" t="s">
        <v>1127</v>
      </c>
      <c r="M2432" t="s">
        <v>1128</v>
      </c>
      <c r="N2432" t="s">
        <v>77</v>
      </c>
      <c r="O2432" t="s">
        <v>68</v>
      </c>
      <c r="P2432" t="e">
        <f>-ต้องการแอลกอฮอล์
-มีหน้ากากผ้าใช้</f>
        <v>#NAME?</v>
      </c>
      <c r="Q2432" t="s">
        <v>1129</v>
      </c>
    </row>
    <row r="2433" spans="11:17">
      <c r="K2433" t="s">
        <v>51</v>
      </c>
      <c r="L2433" t="s">
        <v>1127</v>
      </c>
      <c r="M2433" t="s">
        <v>1128</v>
      </c>
      <c r="N2433" t="s">
        <v>77</v>
      </c>
      <c r="O2433" t="s">
        <v>70</v>
      </c>
      <c r="P2433" t="s">
        <v>71</v>
      </c>
      <c r="Q2433" t="s">
        <v>1129</v>
      </c>
    </row>
    <row r="2434" spans="11:17">
      <c r="K2434" t="s">
        <v>51</v>
      </c>
      <c r="L2434" t="s">
        <v>1127</v>
      </c>
      <c r="M2434" t="s">
        <v>1128</v>
      </c>
      <c r="N2434" t="s">
        <v>77</v>
      </c>
      <c r="O2434" t="s">
        <v>72</v>
      </c>
      <c r="P2434">
        <v>62</v>
      </c>
      <c r="Q2434" t="s">
        <v>1129</v>
      </c>
    </row>
    <row r="2435" spans="11:17">
      <c r="K2435" t="s">
        <v>51</v>
      </c>
      <c r="L2435" t="s">
        <v>1127</v>
      </c>
      <c r="M2435" t="s">
        <v>1128</v>
      </c>
      <c r="N2435" t="s">
        <v>77</v>
      </c>
      <c r="O2435" t="s">
        <v>73</v>
      </c>
      <c r="P2435" t="s">
        <v>82</v>
      </c>
      <c r="Q2435" t="s">
        <v>1129</v>
      </c>
    </row>
    <row r="2436" spans="11:17">
      <c r="K2436" t="s">
        <v>51</v>
      </c>
      <c r="L2436" t="s">
        <v>1132</v>
      </c>
      <c r="M2436" t="s">
        <v>1133</v>
      </c>
      <c r="N2436" t="s">
        <v>77</v>
      </c>
      <c r="O2436" t="s">
        <v>14</v>
      </c>
      <c r="Q2436" t="s">
        <v>1134</v>
      </c>
    </row>
    <row r="2437" spans="11:17">
      <c r="K2437" t="s">
        <v>51</v>
      </c>
      <c r="L2437" t="s">
        <v>1132</v>
      </c>
      <c r="M2437" t="s">
        <v>1133</v>
      </c>
      <c r="N2437" t="s">
        <v>77</v>
      </c>
      <c r="O2437" t="s">
        <v>56</v>
      </c>
      <c r="Q2437" t="s">
        <v>1134</v>
      </c>
    </row>
    <row r="2438" spans="11:17">
      <c r="K2438" t="s">
        <v>51</v>
      </c>
      <c r="L2438" t="s">
        <v>1132</v>
      </c>
      <c r="M2438" t="s">
        <v>1133</v>
      </c>
      <c r="N2438" t="s">
        <v>77</v>
      </c>
      <c r="O2438" t="s">
        <v>57</v>
      </c>
      <c r="P2438" t="s">
        <v>1035</v>
      </c>
      <c r="Q2438" t="s">
        <v>1134</v>
      </c>
    </row>
    <row r="2439" spans="11:17">
      <c r="K2439" t="s">
        <v>51</v>
      </c>
      <c r="L2439" t="s">
        <v>1132</v>
      </c>
      <c r="M2439" t="s">
        <v>1133</v>
      </c>
      <c r="N2439" t="s">
        <v>77</v>
      </c>
      <c r="O2439" t="s">
        <v>59</v>
      </c>
      <c r="P2439">
        <v>3799</v>
      </c>
      <c r="Q2439" t="s">
        <v>1134</v>
      </c>
    </row>
    <row r="2440" spans="11:17">
      <c r="K2440" t="s">
        <v>51</v>
      </c>
      <c r="L2440" t="s">
        <v>1132</v>
      </c>
      <c r="M2440" t="s">
        <v>1133</v>
      </c>
      <c r="N2440" t="s">
        <v>77</v>
      </c>
      <c r="O2440" t="s">
        <v>60</v>
      </c>
      <c r="P2440" t="s">
        <v>1036</v>
      </c>
      <c r="Q2440" t="s">
        <v>1134</v>
      </c>
    </row>
    <row r="2441" spans="11:17">
      <c r="K2441" t="s">
        <v>51</v>
      </c>
      <c r="L2441" t="s">
        <v>1132</v>
      </c>
      <c r="M2441" t="s">
        <v>1133</v>
      </c>
      <c r="N2441" t="s">
        <v>77</v>
      </c>
      <c r="O2441" t="s">
        <v>62</v>
      </c>
      <c r="P2441" t="s">
        <v>1037</v>
      </c>
      <c r="Q2441" t="s">
        <v>1134</v>
      </c>
    </row>
    <row r="2442" spans="11:17">
      <c r="K2442" t="s">
        <v>51</v>
      </c>
      <c r="L2442" t="s">
        <v>1132</v>
      </c>
      <c r="M2442" t="s">
        <v>1133</v>
      </c>
      <c r="N2442" t="s">
        <v>77</v>
      </c>
      <c r="O2442" t="s">
        <v>64</v>
      </c>
      <c r="P2442" t="s">
        <v>1135</v>
      </c>
      <c r="Q2442" t="s">
        <v>1134</v>
      </c>
    </row>
    <row r="2443" spans="11:17">
      <c r="K2443" t="s">
        <v>51</v>
      </c>
      <c r="L2443" t="s">
        <v>1132</v>
      </c>
      <c r="M2443" t="s">
        <v>1133</v>
      </c>
      <c r="N2443" t="s">
        <v>77</v>
      </c>
      <c r="O2443" t="s">
        <v>66</v>
      </c>
      <c r="P2443" t="s">
        <v>1136</v>
      </c>
      <c r="Q2443" t="s">
        <v>1134</v>
      </c>
    </row>
    <row r="2444" spans="11:17">
      <c r="K2444" t="s">
        <v>51</v>
      </c>
      <c r="L2444" t="s">
        <v>1132</v>
      </c>
      <c r="M2444" t="s">
        <v>1133</v>
      </c>
      <c r="N2444" t="s">
        <v>77</v>
      </c>
      <c r="O2444" t="s">
        <v>68</v>
      </c>
      <c r="P2444" t="e">
        <f>-ต้องการเจลล้างมือและหน้ากากอนามัย
-อปพร.ไม่สะดวกเดินตรวจเหมือนก่อน</f>
        <v>#NAME?</v>
      </c>
      <c r="Q2444" t="s">
        <v>1134</v>
      </c>
    </row>
    <row r="2445" spans="11:17">
      <c r="K2445" t="s">
        <v>51</v>
      </c>
      <c r="L2445" t="s">
        <v>1132</v>
      </c>
      <c r="M2445" t="s">
        <v>1133</v>
      </c>
      <c r="N2445" t="s">
        <v>77</v>
      </c>
      <c r="O2445" t="s">
        <v>70</v>
      </c>
      <c r="P2445" t="s">
        <v>71</v>
      </c>
      <c r="Q2445" t="s">
        <v>1134</v>
      </c>
    </row>
    <row r="2446" spans="11:17">
      <c r="K2446" t="s">
        <v>51</v>
      </c>
      <c r="L2446" t="s">
        <v>1132</v>
      </c>
      <c r="M2446" t="s">
        <v>1133</v>
      </c>
      <c r="N2446" t="s">
        <v>77</v>
      </c>
      <c r="O2446" t="s">
        <v>72</v>
      </c>
      <c r="P2446">
        <v>101</v>
      </c>
      <c r="Q2446" t="s">
        <v>1134</v>
      </c>
    </row>
    <row r="2447" spans="11:17">
      <c r="K2447" t="s">
        <v>51</v>
      </c>
      <c r="L2447" t="s">
        <v>1132</v>
      </c>
      <c r="M2447" t="s">
        <v>1133</v>
      </c>
      <c r="N2447" t="s">
        <v>77</v>
      </c>
      <c r="O2447" t="s">
        <v>73</v>
      </c>
      <c r="P2447" t="s">
        <v>82</v>
      </c>
      <c r="Q2447" t="s">
        <v>1134</v>
      </c>
    </row>
    <row r="2448" spans="11:17">
      <c r="K2448" t="s">
        <v>51</v>
      </c>
      <c r="L2448" t="s">
        <v>1137</v>
      </c>
      <c r="M2448" t="s">
        <v>1138</v>
      </c>
      <c r="N2448" t="s">
        <v>77</v>
      </c>
      <c r="O2448" t="s">
        <v>14</v>
      </c>
      <c r="Q2448" t="s">
        <v>1139</v>
      </c>
    </row>
    <row r="2449" spans="11:17">
      <c r="K2449" t="s">
        <v>51</v>
      </c>
      <c r="L2449" t="s">
        <v>1137</v>
      </c>
      <c r="M2449" t="s">
        <v>1138</v>
      </c>
      <c r="N2449" t="s">
        <v>77</v>
      </c>
      <c r="O2449" t="s">
        <v>56</v>
      </c>
      <c r="Q2449" t="s">
        <v>1139</v>
      </c>
    </row>
    <row r="2450" spans="11:17">
      <c r="K2450" t="s">
        <v>51</v>
      </c>
      <c r="L2450" t="s">
        <v>1137</v>
      </c>
      <c r="M2450" t="s">
        <v>1138</v>
      </c>
      <c r="N2450" t="s">
        <v>77</v>
      </c>
      <c r="O2450" t="s">
        <v>57</v>
      </c>
      <c r="P2450" t="s">
        <v>1035</v>
      </c>
      <c r="Q2450" t="s">
        <v>1139</v>
      </c>
    </row>
    <row r="2451" spans="11:17">
      <c r="K2451" t="s">
        <v>51</v>
      </c>
      <c r="L2451" t="s">
        <v>1137</v>
      </c>
      <c r="M2451" t="s">
        <v>1138</v>
      </c>
      <c r="N2451" t="s">
        <v>77</v>
      </c>
      <c r="O2451" t="s">
        <v>59</v>
      </c>
      <c r="P2451">
        <v>3479</v>
      </c>
      <c r="Q2451" t="s">
        <v>1139</v>
      </c>
    </row>
    <row r="2452" spans="11:17">
      <c r="K2452" t="s">
        <v>51</v>
      </c>
      <c r="L2452" t="s">
        <v>1137</v>
      </c>
      <c r="M2452" t="s">
        <v>1138</v>
      </c>
      <c r="N2452" t="s">
        <v>77</v>
      </c>
      <c r="O2452" t="s">
        <v>60</v>
      </c>
      <c r="P2452" t="s">
        <v>1036</v>
      </c>
      <c r="Q2452" t="s">
        <v>1139</v>
      </c>
    </row>
    <row r="2453" spans="11:17">
      <c r="K2453" t="s">
        <v>51</v>
      </c>
      <c r="L2453" t="s">
        <v>1137</v>
      </c>
      <c r="M2453" t="s">
        <v>1138</v>
      </c>
      <c r="N2453" t="s">
        <v>77</v>
      </c>
      <c r="O2453" t="s">
        <v>62</v>
      </c>
      <c r="P2453" t="s">
        <v>1037</v>
      </c>
      <c r="Q2453" t="s">
        <v>1139</v>
      </c>
    </row>
    <row r="2454" spans="11:17">
      <c r="K2454" t="s">
        <v>51</v>
      </c>
      <c r="L2454" t="s">
        <v>1137</v>
      </c>
      <c r="M2454" t="s">
        <v>1138</v>
      </c>
      <c r="N2454" t="s">
        <v>77</v>
      </c>
      <c r="O2454" t="s">
        <v>64</v>
      </c>
      <c r="P2454" t="s">
        <v>1140</v>
      </c>
      <c r="Q2454" t="s">
        <v>1139</v>
      </c>
    </row>
    <row r="2455" spans="11:17">
      <c r="K2455" t="s">
        <v>51</v>
      </c>
      <c r="L2455" t="s">
        <v>1137</v>
      </c>
      <c r="M2455" t="s">
        <v>1138</v>
      </c>
      <c r="N2455" t="s">
        <v>77</v>
      </c>
      <c r="O2455" t="s">
        <v>66</v>
      </c>
      <c r="P2455" t="s">
        <v>1141</v>
      </c>
      <c r="Q2455" t="s">
        <v>1139</v>
      </c>
    </row>
    <row r="2456" spans="11:17">
      <c r="K2456" t="s">
        <v>51</v>
      </c>
      <c r="L2456" t="s">
        <v>1137</v>
      </c>
      <c r="M2456" t="s">
        <v>1138</v>
      </c>
      <c r="N2456" t="s">
        <v>77</v>
      </c>
      <c r="O2456" t="s">
        <v>68</v>
      </c>
      <c r="P2456" t="e">
        <f>-ต้องการเจลล้างมือและหน้ากากอนามัย
-มีการเย็บหน้ากากผ้าใช้เอง</f>
        <v>#NAME?</v>
      </c>
      <c r="Q2456" t="s">
        <v>1139</v>
      </c>
    </row>
    <row r="2457" spans="11:17">
      <c r="K2457" t="s">
        <v>51</v>
      </c>
      <c r="L2457" t="s">
        <v>1137</v>
      </c>
      <c r="M2457" t="s">
        <v>1138</v>
      </c>
      <c r="N2457" t="s">
        <v>77</v>
      </c>
      <c r="O2457" t="s">
        <v>70</v>
      </c>
      <c r="P2457" t="s">
        <v>71</v>
      </c>
      <c r="Q2457" t="s">
        <v>1139</v>
      </c>
    </row>
    <row r="2458" spans="11:17">
      <c r="K2458" t="s">
        <v>51</v>
      </c>
      <c r="L2458" t="s">
        <v>1137</v>
      </c>
      <c r="M2458" t="s">
        <v>1138</v>
      </c>
      <c r="N2458" t="s">
        <v>77</v>
      </c>
      <c r="O2458" t="s">
        <v>72</v>
      </c>
      <c r="P2458">
        <v>113</v>
      </c>
      <c r="Q2458" t="s">
        <v>1139</v>
      </c>
    </row>
    <row r="2459" spans="11:17">
      <c r="K2459" t="s">
        <v>51</v>
      </c>
      <c r="L2459" t="s">
        <v>1137</v>
      </c>
      <c r="M2459" t="s">
        <v>1138</v>
      </c>
      <c r="N2459" t="s">
        <v>77</v>
      </c>
      <c r="O2459" t="s">
        <v>73</v>
      </c>
      <c r="P2459" t="s">
        <v>82</v>
      </c>
      <c r="Q2459" t="s">
        <v>1139</v>
      </c>
    </row>
    <row r="2460" spans="11:17">
      <c r="K2460" t="s">
        <v>51</v>
      </c>
      <c r="L2460" t="s">
        <v>1142</v>
      </c>
      <c r="M2460" t="s">
        <v>1143</v>
      </c>
      <c r="N2460" t="s">
        <v>77</v>
      </c>
      <c r="O2460" t="s">
        <v>14</v>
      </c>
      <c r="Q2460" t="s">
        <v>1144</v>
      </c>
    </row>
    <row r="2461" spans="11:17">
      <c r="K2461" t="s">
        <v>51</v>
      </c>
      <c r="L2461" t="s">
        <v>1142</v>
      </c>
      <c r="M2461" t="s">
        <v>1143</v>
      </c>
      <c r="N2461" t="s">
        <v>77</v>
      </c>
      <c r="O2461" t="s">
        <v>56</v>
      </c>
      <c r="Q2461" t="s">
        <v>1144</v>
      </c>
    </row>
    <row r="2462" spans="11:17">
      <c r="K2462" t="s">
        <v>51</v>
      </c>
      <c r="L2462" t="s">
        <v>1142</v>
      </c>
      <c r="M2462" t="s">
        <v>1143</v>
      </c>
      <c r="N2462" t="s">
        <v>77</v>
      </c>
      <c r="O2462" t="s">
        <v>57</v>
      </c>
      <c r="P2462" t="s">
        <v>1035</v>
      </c>
      <c r="Q2462" t="s">
        <v>1144</v>
      </c>
    </row>
    <row r="2463" spans="11:17">
      <c r="K2463" t="s">
        <v>51</v>
      </c>
      <c r="L2463" t="s">
        <v>1142</v>
      </c>
      <c r="M2463" t="s">
        <v>1143</v>
      </c>
      <c r="N2463" t="s">
        <v>77</v>
      </c>
      <c r="O2463" t="s">
        <v>59</v>
      </c>
      <c r="P2463">
        <v>3018</v>
      </c>
      <c r="Q2463" t="s">
        <v>1144</v>
      </c>
    </row>
    <row r="2464" spans="11:17">
      <c r="K2464" t="s">
        <v>51</v>
      </c>
      <c r="L2464" t="s">
        <v>1142</v>
      </c>
      <c r="M2464" t="s">
        <v>1143</v>
      </c>
      <c r="N2464" t="s">
        <v>77</v>
      </c>
      <c r="O2464" t="s">
        <v>60</v>
      </c>
      <c r="P2464" t="s">
        <v>1036</v>
      </c>
      <c r="Q2464" t="s">
        <v>1144</v>
      </c>
    </row>
    <row r="2465" spans="11:17">
      <c r="K2465" t="s">
        <v>51</v>
      </c>
      <c r="L2465" t="s">
        <v>1142</v>
      </c>
      <c r="M2465" t="s">
        <v>1143</v>
      </c>
      <c r="N2465" t="s">
        <v>77</v>
      </c>
      <c r="O2465" t="s">
        <v>62</v>
      </c>
      <c r="P2465" t="s">
        <v>1037</v>
      </c>
      <c r="Q2465" t="s">
        <v>1144</v>
      </c>
    </row>
    <row r="2466" spans="11:17">
      <c r="K2466" t="s">
        <v>51</v>
      </c>
      <c r="L2466" t="s">
        <v>1142</v>
      </c>
      <c r="M2466" t="s">
        <v>1143</v>
      </c>
      <c r="N2466" t="s">
        <v>77</v>
      </c>
      <c r="O2466" t="s">
        <v>64</v>
      </c>
      <c r="P2466" t="s">
        <v>1145</v>
      </c>
      <c r="Q2466" t="s">
        <v>1144</v>
      </c>
    </row>
    <row r="2467" spans="11:17">
      <c r="K2467" t="s">
        <v>51</v>
      </c>
      <c r="L2467" t="s">
        <v>1142</v>
      </c>
      <c r="M2467" t="s">
        <v>1143</v>
      </c>
      <c r="N2467" t="s">
        <v>77</v>
      </c>
      <c r="O2467" t="s">
        <v>66</v>
      </c>
      <c r="P2467" t="s">
        <v>1146</v>
      </c>
      <c r="Q2467" t="s">
        <v>1144</v>
      </c>
    </row>
    <row r="2468" spans="11:17">
      <c r="K2468" t="s">
        <v>51</v>
      </c>
      <c r="L2468" t="s">
        <v>1142</v>
      </c>
      <c r="M2468" t="s">
        <v>1143</v>
      </c>
      <c r="N2468" t="s">
        <v>77</v>
      </c>
      <c r="O2468" t="s">
        <v>68</v>
      </c>
      <c r="P2468" t="s">
        <v>1059</v>
      </c>
      <c r="Q2468" t="s">
        <v>1144</v>
      </c>
    </row>
    <row r="2469" spans="11:17">
      <c r="K2469" t="s">
        <v>51</v>
      </c>
      <c r="L2469" t="s">
        <v>1142</v>
      </c>
      <c r="M2469" t="s">
        <v>1143</v>
      </c>
      <c r="N2469" t="s">
        <v>77</v>
      </c>
      <c r="O2469" t="s">
        <v>70</v>
      </c>
      <c r="P2469" t="s">
        <v>71</v>
      </c>
      <c r="Q2469" t="s">
        <v>1144</v>
      </c>
    </row>
    <row r="2470" spans="11:17">
      <c r="K2470" t="s">
        <v>51</v>
      </c>
      <c r="L2470" t="s">
        <v>1142</v>
      </c>
      <c r="M2470" t="s">
        <v>1143</v>
      </c>
      <c r="N2470" t="s">
        <v>77</v>
      </c>
      <c r="O2470" t="s">
        <v>72</v>
      </c>
      <c r="P2470">
        <v>148</v>
      </c>
      <c r="Q2470" t="s">
        <v>1144</v>
      </c>
    </row>
    <row r="2471" spans="11:17">
      <c r="K2471" t="s">
        <v>51</v>
      </c>
      <c r="L2471" t="s">
        <v>1142</v>
      </c>
      <c r="M2471" t="s">
        <v>1143</v>
      </c>
      <c r="N2471" t="s">
        <v>77</v>
      </c>
      <c r="O2471" t="s">
        <v>73</v>
      </c>
      <c r="P2471" t="s">
        <v>82</v>
      </c>
      <c r="Q2471" t="s">
        <v>1144</v>
      </c>
    </row>
    <row r="2472" spans="11:17">
      <c r="K2472" t="s">
        <v>51</v>
      </c>
      <c r="L2472" t="s">
        <v>1147</v>
      </c>
      <c r="M2472" t="s">
        <v>1148</v>
      </c>
      <c r="N2472" t="s">
        <v>54</v>
      </c>
      <c r="O2472" t="s">
        <v>14</v>
      </c>
      <c r="Q2472" t="s">
        <v>1149</v>
      </c>
    </row>
    <row r="2473" spans="11:17">
      <c r="K2473" t="s">
        <v>51</v>
      </c>
      <c r="L2473" t="s">
        <v>1147</v>
      </c>
      <c r="M2473" t="s">
        <v>1148</v>
      </c>
      <c r="N2473" t="s">
        <v>54</v>
      </c>
      <c r="O2473" t="s">
        <v>56</v>
      </c>
      <c r="Q2473" t="s">
        <v>1149</v>
      </c>
    </row>
    <row r="2474" spans="11:17">
      <c r="K2474" t="s">
        <v>51</v>
      </c>
      <c r="L2474" t="s">
        <v>1147</v>
      </c>
      <c r="M2474" t="s">
        <v>1148</v>
      </c>
      <c r="N2474" t="s">
        <v>54</v>
      </c>
      <c r="O2474" t="s">
        <v>57</v>
      </c>
      <c r="P2474" t="s">
        <v>1035</v>
      </c>
      <c r="Q2474" t="s">
        <v>1149</v>
      </c>
    </row>
    <row r="2475" spans="11:17">
      <c r="K2475" t="s">
        <v>51</v>
      </c>
      <c r="L2475" t="s">
        <v>1147</v>
      </c>
      <c r="M2475" t="s">
        <v>1148</v>
      </c>
      <c r="N2475" t="s">
        <v>54</v>
      </c>
      <c r="O2475" t="s">
        <v>59</v>
      </c>
      <c r="P2475">
        <v>4083</v>
      </c>
      <c r="Q2475" t="s">
        <v>1149</v>
      </c>
    </row>
    <row r="2476" spans="11:17">
      <c r="K2476" t="s">
        <v>51</v>
      </c>
      <c r="L2476" t="s">
        <v>1147</v>
      </c>
      <c r="M2476" t="s">
        <v>1148</v>
      </c>
      <c r="N2476" t="s">
        <v>54</v>
      </c>
      <c r="O2476" t="s">
        <v>60</v>
      </c>
      <c r="P2476" t="s">
        <v>1036</v>
      </c>
      <c r="Q2476" t="s">
        <v>1149</v>
      </c>
    </row>
    <row r="2477" spans="11:17">
      <c r="K2477" t="s">
        <v>51</v>
      </c>
      <c r="L2477" t="s">
        <v>1147</v>
      </c>
      <c r="M2477" t="s">
        <v>1148</v>
      </c>
      <c r="N2477" t="s">
        <v>54</v>
      </c>
      <c r="O2477" t="s">
        <v>62</v>
      </c>
      <c r="P2477" t="s">
        <v>1037</v>
      </c>
      <c r="Q2477" t="s">
        <v>1149</v>
      </c>
    </row>
    <row r="2478" spans="11:17">
      <c r="K2478" t="s">
        <v>51</v>
      </c>
      <c r="L2478" t="s">
        <v>1147</v>
      </c>
      <c r="M2478" t="s">
        <v>1148</v>
      </c>
      <c r="N2478" t="s">
        <v>54</v>
      </c>
      <c r="O2478" t="s">
        <v>64</v>
      </c>
      <c r="P2478" t="s">
        <v>1150</v>
      </c>
      <c r="Q2478" t="s">
        <v>1149</v>
      </c>
    </row>
    <row r="2479" spans="11:17">
      <c r="K2479" t="s">
        <v>51</v>
      </c>
      <c r="L2479" t="s">
        <v>1147</v>
      </c>
      <c r="M2479" t="s">
        <v>1148</v>
      </c>
      <c r="N2479" t="s">
        <v>54</v>
      </c>
      <c r="O2479" t="s">
        <v>66</v>
      </c>
      <c r="P2479" t="s">
        <v>1151</v>
      </c>
      <c r="Q2479" t="s">
        <v>1149</v>
      </c>
    </row>
    <row r="2480" spans="11:17">
      <c r="K2480" t="s">
        <v>51</v>
      </c>
      <c r="L2480" t="s">
        <v>1147</v>
      </c>
      <c r="M2480" t="s">
        <v>1148</v>
      </c>
      <c r="N2480" t="s">
        <v>54</v>
      </c>
      <c r="O2480" t="s">
        <v>68</v>
      </c>
      <c r="Q2480" t="s">
        <v>1149</v>
      </c>
    </row>
    <row r="2481" spans="11:17">
      <c r="K2481" t="s">
        <v>51</v>
      </c>
      <c r="L2481" t="s">
        <v>1147</v>
      </c>
      <c r="M2481" t="s">
        <v>1148</v>
      </c>
      <c r="N2481" t="s">
        <v>54</v>
      </c>
      <c r="O2481" t="s">
        <v>70</v>
      </c>
      <c r="P2481" t="s">
        <v>71</v>
      </c>
      <c r="Q2481" t="s">
        <v>1149</v>
      </c>
    </row>
    <row r="2482" spans="11:17">
      <c r="K2482" t="s">
        <v>51</v>
      </c>
      <c r="L2482" t="s">
        <v>1147</v>
      </c>
      <c r="M2482" t="s">
        <v>1148</v>
      </c>
      <c r="N2482" t="s">
        <v>54</v>
      </c>
      <c r="O2482" t="s">
        <v>72</v>
      </c>
      <c r="P2482">
        <v>55</v>
      </c>
      <c r="Q2482" t="s">
        <v>1149</v>
      </c>
    </row>
    <row r="2483" spans="11:17">
      <c r="K2483" t="s">
        <v>51</v>
      </c>
      <c r="L2483" t="s">
        <v>1147</v>
      </c>
      <c r="M2483" t="s">
        <v>1148</v>
      </c>
      <c r="N2483" t="s">
        <v>54</v>
      </c>
      <c r="O2483" t="s">
        <v>73</v>
      </c>
      <c r="P2483" t="s">
        <v>74</v>
      </c>
      <c r="Q2483" t="s">
        <v>1149</v>
      </c>
    </row>
    <row r="2484" spans="11:17">
      <c r="K2484" t="s">
        <v>51</v>
      </c>
      <c r="L2484" t="s">
        <v>1152</v>
      </c>
      <c r="M2484" t="s">
        <v>1153</v>
      </c>
      <c r="N2484" t="s">
        <v>54</v>
      </c>
      <c r="O2484" t="s">
        <v>14</v>
      </c>
      <c r="Q2484" t="s">
        <v>1154</v>
      </c>
    </row>
    <row r="2485" spans="11:17">
      <c r="K2485" t="s">
        <v>51</v>
      </c>
      <c r="L2485" t="s">
        <v>1152</v>
      </c>
      <c r="M2485" t="s">
        <v>1153</v>
      </c>
      <c r="N2485" t="s">
        <v>54</v>
      </c>
      <c r="O2485" t="s">
        <v>56</v>
      </c>
      <c r="Q2485" t="s">
        <v>1154</v>
      </c>
    </row>
    <row r="2486" spans="11:17">
      <c r="K2486" t="s">
        <v>51</v>
      </c>
      <c r="L2486" t="s">
        <v>1152</v>
      </c>
      <c r="M2486" t="s">
        <v>1153</v>
      </c>
      <c r="N2486" t="s">
        <v>54</v>
      </c>
      <c r="O2486" t="s">
        <v>57</v>
      </c>
      <c r="P2486" t="s">
        <v>1035</v>
      </c>
      <c r="Q2486" t="s">
        <v>1154</v>
      </c>
    </row>
    <row r="2487" spans="11:17">
      <c r="K2487" t="s">
        <v>51</v>
      </c>
      <c r="L2487" t="s">
        <v>1152</v>
      </c>
      <c r="M2487" t="s">
        <v>1153</v>
      </c>
      <c r="N2487" t="s">
        <v>54</v>
      </c>
      <c r="O2487" t="s">
        <v>59</v>
      </c>
      <c r="P2487">
        <v>4083</v>
      </c>
      <c r="Q2487" t="s">
        <v>1154</v>
      </c>
    </row>
    <row r="2488" spans="11:17">
      <c r="K2488" t="s">
        <v>51</v>
      </c>
      <c r="L2488" t="s">
        <v>1152</v>
      </c>
      <c r="M2488" t="s">
        <v>1153</v>
      </c>
      <c r="N2488" t="s">
        <v>54</v>
      </c>
      <c r="O2488" t="s">
        <v>60</v>
      </c>
      <c r="P2488" t="s">
        <v>1036</v>
      </c>
      <c r="Q2488" t="s">
        <v>1154</v>
      </c>
    </row>
    <row r="2489" spans="11:17">
      <c r="K2489" t="s">
        <v>51</v>
      </c>
      <c r="L2489" t="s">
        <v>1152</v>
      </c>
      <c r="M2489" t="s">
        <v>1153</v>
      </c>
      <c r="N2489" t="s">
        <v>54</v>
      </c>
      <c r="O2489" t="s">
        <v>62</v>
      </c>
      <c r="P2489" t="s">
        <v>1037</v>
      </c>
      <c r="Q2489" t="s">
        <v>1154</v>
      </c>
    </row>
    <row r="2490" spans="11:17">
      <c r="K2490" t="s">
        <v>51</v>
      </c>
      <c r="L2490" t="s">
        <v>1152</v>
      </c>
      <c r="M2490" t="s">
        <v>1153</v>
      </c>
      <c r="N2490" t="s">
        <v>54</v>
      </c>
      <c r="O2490" t="s">
        <v>64</v>
      </c>
      <c r="P2490" t="s">
        <v>1155</v>
      </c>
      <c r="Q2490" t="s">
        <v>1154</v>
      </c>
    </row>
    <row r="2491" spans="11:17">
      <c r="K2491" t="s">
        <v>51</v>
      </c>
      <c r="L2491" t="s">
        <v>1152</v>
      </c>
      <c r="M2491" t="s">
        <v>1153</v>
      </c>
      <c r="N2491" t="s">
        <v>54</v>
      </c>
      <c r="O2491" t="s">
        <v>66</v>
      </c>
      <c r="P2491" t="s">
        <v>1156</v>
      </c>
      <c r="Q2491" t="s">
        <v>1154</v>
      </c>
    </row>
    <row r="2492" spans="11:17">
      <c r="K2492" t="s">
        <v>51</v>
      </c>
      <c r="L2492" t="s">
        <v>1152</v>
      </c>
      <c r="M2492" t="s">
        <v>1153</v>
      </c>
      <c r="N2492" t="s">
        <v>54</v>
      </c>
      <c r="O2492" t="s">
        <v>68</v>
      </c>
      <c r="P2492" t="e">
        <f>-ต้องการเจลล้างมือและหน้ากากอนามัย
-ยาพ่นฆ่าเชื้อพร้อมอุปกรณ์ฉีด</f>
        <v>#NAME?</v>
      </c>
      <c r="Q2492" t="s">
        <v>1154</v>
      </c>
    </row>
    <row r="2493" spans="11:17">
      <c r="K2493" t="s">
        <v>51</v>
      </c>
      <c r="L2493" t="s">
        <v>1152</v>
      </c>
      <c r="M2493" t="s">
        <v>1153</v>
      </c>
      <c r="N2493" t="s">
        <v>54</v>
      </c>
      <c r="O2493" t="s">
        <v>70</v>
      </c>
      <c r="P2493" t="s">
        <v>71</v>
      </c>
      <c r="Q2493" t="s">
        <v>1154</v>
      </c>
    </row>
    <row r="2494" spans="11:17">
      <c r="K2494" t="s">
        <v>51</v>
      </c>
      <c r="L2494" t="s">
        <v>1152</v>
      </c>
      <c r="M2494" t="s">
        <v>1153</v>
      </c>
      <c r="N2494" t="s">
        <v>54</v>
      </c>
      <c r="O2494" t="s">
        <v>72</v>
      </c>
      <c r="P2494">
        <v>50</v>
      </c>
      <c r="Q2494" t="s">
        <v>1154</v>
      </c>
    </row>
    <row r="2495" spans="11:17">
      <c r="K2495" t="s">
        <v>51</v>
      </c>
      <c r="L2495" t="s">
        <v>1152</v>
      </c>
      <c r="M2495" t="s">
        <v>1153</v>
      </c>
      <c r="N2495" t="s">
        <v>54</v>
      </c>
      <c r="O2495" t="s">
        <v>73</v>
      </c>
      <c r="P2495" t="s">
        <v>74</v>
      </c>
      <c r="Q2495" t="s">
        <v>1154</v>
      </c>
    </row>
    <row r="2496" spans="11:17">
      <c r="K2496" t="s">
        <v>51</v>
      </c>
      <c r="L2496" t="s">
        <v>1157</v>
      </c>
      <c r="M2496" t="s">
        <v>1158</v>
      </c>
      <c r="N2496" t="s">
        <v>54</v>
      </c>
      <c r="O2496" t="s">
        <v>14</v>
      </c>
      <c r="Q2496" t="s">
        <v>1159</v>
      </c>
    </row>
    <row r="2497" spans="11:17">
      <c r="K2497" t="s">
        <v>51</v>
      </c>
      <c r="L2497" t="s">
        <v>1157</v>
      </c>
      <c r="M2497" t="s">
        <v>1158</v>
      </c>
      <c r="N2497" t="s">
        <v>54</v>
      </c>
      <c r="O2497" t="s">
        <v>56</v>
      </c>
      <c r="Q2497" t="s">
        <v>1159</v>
      </c>
    </row>
    <row r="2498" spans="11:17">
      <c r="K2498" t="s">
        <v>51</v>
      </c>
      <c r="L2498" t="s">
        <v>1157</v>
      </c>
      <c r="M2498" t="s">
        <v>1158</v>
      </c>
      <c r="N2498" t="s">
        <v>54</v>
      </c>
      <c r="O2498" t="s">
        <v>57</v>
      </c>
      <c r="P2498" t="s">
        <v>1035</v>
      </c>
      <c r="Q2498" t="s">
        <v>1159</v>
      </c>
    </row>
    <row r="2499" spans="11:17">
      <c r="K2499" t="s">
        <v>51</v>
      </c>
      <c r="L2499" t="s">
        <v>1157</v>
      </c>
      <c r="M2499" t="s">
        <v>1158</v>
      </c>
      <c r="N2499" t="s">
        <v>54</v>
      </c>
      <c r="O2499" t="s">
        <v>59</v>
      </c>
      <c r="P2499">
        <v>4331</v>
      </c>
      <c r="Q2499" t="s">
        <v>1159</v>
      </c>
    </row>
    <row r="2500" spans="11:17">
      <c r="K2500" t="s">
        <v>51</v>
      </c>
      <c r="L2500" t="s">
        <v>1157</v>
      </c>
      <c r="M2500" t="s">
        <v>1158</v>
      </c>
      <c r="N2500" t="s">
        <v>54</v>
      </c>
      <c r="O2500" t="s">
        <v>60</v>
      </c>
      <c r="P2500" t="s">
        <v>1036</v>
      </c>
      <c r="Q2500" t="s">
        <v>1159</v>
      </c>
    </row>
    <row r="2501" spans="11:17">
      <c r="K2501" t="s">
        <v>51</v>
      </c>
      <c r="L2501" t="s">
        <v>1157</v>
      </c>
      <c r="M2501" t="s">
        <v>1158</v>
      </c>
      <c r="N2501" t="s">
        <v>54</v>
      </c>
      <c r="O2501" t="s">
        <v>62</v>
      </c>
      <c r="P2501" t="s">
        <v>1037</v>
      </c>
      <c r="Q2501" t="s">
        <v>1159</v>
      </c>
    </row>
    <row r="2502" spans="11:17">
      <c r="K2502" t="s">
        <v>51</v>
      </c>
      <c r="L2502" t="s">
        <v>1157</v>
      </c>
      <c r="M2502" t="s">
        <v>1158</v>
      </c>
      <c r="N2502" t="s">
        <v>54</v>
      </c>
      <c r="O2502" t="s">
        <v>64</v>
      </c>
      <c r="P2502" t="s">
        <v>1160</v>
      </c>
      <c r="Q2502" t="s">
        <v>1159</v>
      </c>
    </row>
    <row r="2503" spans="11:17">
      <c r="K2503" t="s">
        <v>51</v>
      </c>
      <c r="L2503" t="s">
        <v>1157</v>
      </c>
      <c r="M2503" t="s">
        <v>1158</v>
      </c>
      <c r="N2503" t="s">
        <v>54</v>
      </c>
      <c r="O2503" t="s">
        <v>66</v>
      </c>
      <c r="P2503" t="s">
        <v>1161</v>
      </c>
      <c r="Q2503" t="s">
        <v>1159</v>
      </c>
    </row>
    <row r="2504" spans="11:17">
      <c r="K2504" t="s">
        <v>51</v>
      </c>
      <c r="L2504" t="s">
        <v>1157</v>
      </c>
      <c r="M2504" t="s">
        <v>1158</v>
      </c>
      <c r="N2504" t="s">
        <v>54</v>
      </c>
      <c r="O2504" t="s">
        <v>68</v>
      </c>
      <c r="Q2504" t="s">
        <v>1159</v>
      </c>
    </row>
    <row r="2505" spans="11:17">
      <c r="K2505" t="s">
        <v>51</v>
      </c>
      <c r="L2505" t="s">
        <v>1157</v>
      </c>
      <c r="M2505" t="s">
        <v>1158</v>
      </c>
      <c r="N2505" t="s">
        <v>54</v>
      </c>
      <c r="O2505" t="s">
        <v>70</v>
      </c>
      <c r="P2505" t="s">
        <v>71</v>
      </c>
      <c r="Q2505" t="s">
        <v>1159</v>
      </c>
    </row>
    <row r="2506" spans="11:17">
      <c r="K2506" t="s">
        <v>51</v>
      </c>
      <c r="L2506" t="s">
        <v>1157</v>
      </c>
      <c r="M2506" t="s">
        <v>1158</v>
      </c>
      <c r="N2506" t="s">
        <v>54</v>
      </c>
      <c r="O2506" t="s">
        <v>72</v>
      </c>
      <c r="P2506">
        <v>87</v>
      </c>
      <c r="Q2506" t="s">
        <v>1159</v>
      </c>
    </row>
    <row r="2507" spans="11:17">
      <c r="K2507" t="s">
        <v>51</v>
      </c>
      <c r="L2507" t="s">
        <v>1157</v>
      </c>
      <c r="M2507" t="s">
        <v>1158</v>
      </c>
      <c r="N2507" t="s">
        <v>54</v>
      </c>
      <c r="O2507" t="s">
        <v>73</v>
      </c>
      <c r="P2507" t="s">
        <v>74</v>
      </c>
      <c r="Q2507" t="s">
        <v>1159</v>
      </c>
    </row>
    <row r="2508" spans="11:17">
      <c r="K2508" t="s">
        <v>51</v>
      </c>
      <c r="L2508" t="s">
        <v>1162</v>
      </c>
      <c r="M2508" t="s">
        <v>1163</v>
      </c>
      <c r="N2508" t="s">
        <v>54</v>
      </c>
      <c r="O2508" t="s">
        <v>14</v>
      </c>
      <c r="Q2508" t="s">
        <v>1164</v>
      </c>
    </row>
    <row r="2509" spans="11:17">
      <c r="K2509" t="s">
        <v>51</v>
      </c>
      <c r="L2509" t="s">
        <v>1162</v>
      </c>
      <c r="M2509" t="s">
        <v>1163</v>
      </c>
      <c r="N2509" t="s">
        <v>54</v>
      </c>
      <c r="O2509" t="s">
        <v>56</v>
      </c>
      <c r="Q2509" t="s">
        <v>1164</v>
      </c>
    </row>
    <row r="2510" spans="11:17">
      <c r="K2510" t="s">
        <v>51</v>
      </c>
      <c r="L2510" t="s">
        <v>1162</v>
      </c>
      <c r="M2510" t="s">
        <v>1163</v>
      </c>
      <c r="N2510" t="s">
        <v>54</v>
      </c>
      <c r="O2510" t="s">
        <v>57</v>
      </c>
      <c r="P2510" t="s">
        <v>1035</v>
      </c>
      <c r="Q2510" t="s">
        <v>1164</v>
      </c>
    </row>
    <row r="2511" spans="11:17">
      <c r="K2511" t="s">
        <v>51</v>
      </c>
      <c r="L2511" t="s">
        <v>1162</v>
      </c>
      <c r="M2511" t="s">
        <v>1163</v>
      </c>
      <c r="N2511" t="s">
        <v>54</v>
      </c>
      <c r="O2511" t="s">
        <v>59</v>
      </c>
      <c r="P2511">
        <v>4320</v>
      </c>
      <c r="Q2511" t="s">
        <v>1164</v>
      </c>
    </row>
    <row r="2512" spans="11:17">
      <c r="K2512" t="s">
        <v>51</v>
      </c>
      <c r="L2512" t="s">
        <v>1162</v>
      </c>
      <c r="M2512" t="s">
        <v>1163</v>
      </c>
      <c r="N2512" t="s">
        <v>54</v>
      </c>
      <c r="O2512" t="s">
        <v>60</v>
      </c>
      <c r="P2512" t="s">
        <v>1036</v>
      </c>
      <c r="Q2512" t="s">
        <v>1164</v>
      </c>
    </row>
    <row r="2513" spans="11:17">
      <c r="K2513" t="s">
        <v>51</v>
      </c>
      <c r="L2513" t="s">
        <v>1162</v>
      </c>
      <c r="M2513" t="s">
        <v>1163</v>
      </c>
      <c r="N2513" t="s">
        <v>54</v>
      </c>
      <c r="O2513" t="s">
        <v>62</v>
      </c>
      <c r="P2513" t="s">
        <v>1037</v>
      </c>
      <c r="Q2513" t="s">
        <v>1164</v>
      </c>
    </row>
    <row r="2514" spans="11:17">
      <c r="K2514" t="s">
        <v>51</v>
      </c>
      <c r="L2514" t="s">
        <v>1162</v>
      </c>
      <c r="M2514" t="s">
        <v>1163</v>
      </c>
      <c r="N2514" t="s">
        <v>54</v>
      </c>
      <c r="O2514" t="s">
        <v>64</v>
      </c>
      <c r="P2514" t="s">
        <v>1165</v>
      </c>
      <c r="Q2514" t="s">
        <v>1164</v>
      </c>
    </row>
    <row r="2515" spans="11:17">
      <c r="K2515" t="s">
        <v>51</v>
      </c>
      <c r="L2515" t="s">
        <v>1162</v>
      </c>
      <c r="M2515" t="s">
        <v>1163</v>
      </c>
      <c r="N2515" t="s">
        <v>54</v>
      </c>
      <c r="O2515" t="s">
        <v>66</v>
      </c>
      <c r="P2515" t="s">
        <v>1166</v>
      </c>
      <c r="Q2515" t="s">
        <v>1164</v>
      </c>
    </row>
    <row r="2516" spans="11:17">
      <c r="K2516" t="s">
        <v>51</v>
      </c>
      <c r="L2516" t="s">
        <v>1162</v>
      </c>
      <c r="M2516" t="s">
        <v>1163</v>
      </c>
      <c r="N2516" t="s">
        <v>54</v>
      </c>
      <c r="O2516" t="s">
        <v>68</v>
      </c>
      <c r="P2516" t="s">
        <v>1059</v>
      </c>
      <c r="Q2516" t="s">
        <v>1164</v>
      </c>
    </row>
    <row r="2517" spans="11:17">
      <c r="K2517" t="s">
        <v>51</v>
      </c>
      <c r="L2517" t="s">
        <v>1162</v>
      </c>
      <c r="M2517" t="s">
        <v>1163</v>
      </c>
      <c r="N2517" t="s">
        <v>54</v>
      </c>
      <c r="O2517" t="s">
        <v>70</v>
      </c>
      <c r="P2517" t="s">
        <v>71</v>
      </c>
      <c r="Q2517" t="s">
        <v>1164</v>
      </c>
    </row>
    <row r="2518" spans="11:17">
      <c r="K2518" t="s">
        <v>51</v>
      </c>
      <c r="L2518" t="s">
        <v>1162</v>
      </c>
      <c r="M2518" t="s">
        <v>1163</v>
      </c>
      <c r="N2518" t="s">
        <v>54</v>
      </c>
      <c r="O2518" t="s">
        <v>72</v>
      </c>
      <c r="P2518">
        <v>51</v>
      </c>
      <c r="Q2518" t="s">
        <v>1164</v>
      </c>
    </row>
    <row r="2519" spans="11:17">
      <c r="K2519" t="s">
        <v>51</v>
      </c>
      <c r="L2519" t="s">
        <v>1162</v>
      </c>
      <c r="M2519" t="s">
        <v>1163</v>
      </c>
      <c r="N2519" t="s">
        <v>54</v>
      </c>
      <c r="O2519" t="s">
        <v>73</v>
      </c>
      <c r="P2519" t="s">
        <v>74</v>
      </c>
      <c r="Q2519" t="s">
        <v>1164</v>
      </c>
    </row>
    <row r="2520" spans="11:17">
      <c r="K2520" t="s">
        <v>51</v>
      </c>
      <c r="L2520" t="s">
        <v>1167</v>
      </c>
      <c r="M2520" t="s">
        <v>1168</v>
      </c>
      <c r="N2520" t="s">
        <v>54</v>
      </c>
      <c r="O2520" t="s">
        <v>14</v>
      </c>
      <c r="Q2520" t="s">
        <v>1169</v>
      </c>
    </row>
    <row r="2521" spans="11:17">
      <c r="K2521" t="s">
        <v>51</v>
      </c>
      <c r="L2521" t="s">
        <v>1167</v>
      </c>
      <c r="M2521" t="s">
        <v>1168</v>
      </c>
      <c r="N2521" t="s">
        <v>54</v>
      </c>
      <c r="O2521" t="s">
        <v>56</v>
      </c>
      <c r="Q2521" t="s">
        <v>1169</v>
      </c>
    </row>
    <row r="2522" spans="11:17">
      <c r="K2522" t="s">
        <v>51</v>
      </c>
      <c r="L2522" t="s">
        <v>1167</v>
      </c>
      <c r="M2522" t="s">
        <v>1168</v>
      </c>
      <c r="N2522" t="s">
        <v>54</v>
      </c>
      <c r="O2522" t="s">
        <v>57</v>
      </c>
      <c r="P2522" t="s">
        <v>1035</v>
      </c>
      <c r="Q2522" t="s">
        <v>1169</v>
      </c>
    </row>
    <row r="2523" spans="11:17">
      <c r="K2523" t="s">
        <v>51</v>
      </c>
      <c r="L2523" t="s">
        <v>1167</v>
      </c>
      <c r="M2523" t="s">
        <v>1168</v>
      </c>
      <c r="N2523" t="s">
        <v>54</v>
      </c>
      <c r="O2523" t="s">
        <v>59</v>
      </c>
      <c r="P2523">
        <v>5077</v>
      </c>
      <c r="Q2523" t="s">
        <v>1169</v>
      </c>
    </row>
    <row r="2524" spans="11:17">
      <c r="K2524" t="s">
        <v>51</v>
      </c>
      <c r="L2524" t="s">
        <v>1167</v>
      </c>
      <c r="M2524" t="s">
        <v>1168</v>
      </c>
      <c r="N2524" t="s">
        <v>54</v>
      </c>
      <c r="O2524" t="s">
        <v>60</v>
      </c>
      <c r="P2524" t="s">
        <v>1036</v>
      </c>
      <c r="Q2524" t="s">
        <v>1169</v>
      </c>
    </row>
    <row r="2525" spans="11:17">
      <c r="K2525" t="s">
        <v>51</v>
      </c>
      <c r="L2525" t="s">
        <v>1167</v>
      </c>
      <c r="M2525" t="s">
        <v>1168</v>
      </c>
      <c r="N2525" t="s">
        <v>54</v>
      </c>
      <c r="O2525" t="s">
        <v>62</v>
      </c>
      <c r="P2525" t="s">
        <v>1037</v>
      </c>
      <c r="Q2525" t="s">
        <v>1169</v>
      </c>
    </row>
    <row r="2526" spans="11:17">
      <c r="K2526" t="s">
        <v>51</v>
      </c>
      <c r="L2526" t="s">
        <v>1167</v>
      </c>
      <c r="M2526" t="s">
        <v>1168</v>
      </c>
      <c r="N2526" t="s">
        <v>54</v>
      </c>
      <c r="O2526" t="s">
        <v>64</v>
      </c>
      <c r="P2526" t="s">
        <v>1170</v>
      </c>
      <c r="Q2526" t="s">
        <v>1169</v>
      </c>
    </row>
    <row r="2527" spans="11:17">
      <c r="K2527" t="s">
        <v>51</v>
      </c>
      <c r="L2527" t="s">
        <v>1167</v>
      </c>
      <c r="M2527" t="s">
        <v>1168</v>
      </c>
      <c r="N2527" t="s">
        <v>54</v>
      </c>
      <c r="O2527" t="s">
        <v>66</v>
      </c>
      <c r="P2527" t="s">
        <v>1171</v>
      </c>
      <c r="Q2527" t="s">
        <v>1169</v>
      </c>
    </row>
    <row r="2528" spans="11:17">
      <c r="K2528" t="s">
        <v>51</v>
      </c>
      <c r="L2528" t="s">
        <v>1167</v>
      </c>
      <c r="M2528" t="s">
        <v>1168</v>
      </c>
      <c r="N2528" t="s">
        <v>54</v>
      </c>
      <c r="O2528" t="s">
        <v>68</v>
      </c>
      <c r="P2528" t="e">
        <f>-ต้องการน้ำยาฆ่าเชื้อและหน้ากากอนามัย</f>
        <v>#NAME?</v>
      </c>
      <c r="Q2528" t="s">
        <v>1169</v>
      </c>
    </row>
    <row r="2529" spans="11:17">
      <c r="K2529" t="s">
        <v>51</v>
      </c>
      <c r="L2529" t="s">
        <v>1167</v>
      </c>
      <c r="M2529" t="s">
        <v>1168</v>
      </c>
      <c r="N2529" t="s">
        <v>54</v>
      </c>
      <c r="O2529" t="s">
        <v>70</v>
      </c>
      <c r="P2529" t="s">
        <v>71</v>
      </c>
      <c r="Q2529" t="s">
        <v>1169</v>
      </c>
    </row>
    <row r="2530" spans="11:17">
      <c r="K2530" t="s">
        <v>51</v>
      </c>
      <c r="L2530" t="s">
        <v>1167</v>
      </c>
      <c r="M2530" t="s">
        <v>1168</v>
      </c>
      <c r="N2530" t="s">
        <v>54</v>
      </c>
      <c r="O2530" t="s">
        <v>72</v>
      </c>
      <c r="P2530">
        <v>114</v>
      </c>
      <c r="Q2530" t="s">
        <v>1169</v>
      </c>
    </row>
    <row r="2531" spans="11:17">
      <c r="K2531" t="s">
        <v>51</v>
      </c>
      <c r="L2531" t="s">
        <v>1167</v>
      </c>
      <c r="M2531" t="s">
        <v>1168</v>
      </c>
      <c r="N2531" t="s">
        <v>54</v>
      </c>
      <c r="O2531" t="s">
        <v>73</v>
      </c>
      <c r="P2531" t="s">
        <v>74</v>
      </c>
      <c r="Q2531" t="s">
        <v>1169</v>
      </c>
    </row>
    <row r="2532" spans="11:17">
      <c r="K2532" t="s">
        <v>51</v>
      </c>
      <c r="L2532" t="s">
        <v>1172</v>
      </c>
      <c r="M2532" t="s">
        <v>1173</v>
      </c>
      <c r="N2532" t="s">
        <v>77</v>
      </c>
      <c r="O2532" t="s">
        <v>14</v>
      </c>
      <c r="Q2532" t="s">
        <v>1174</v>
      </c>
    </row>
    <row r="2533" spans="11:17">
      <c r="K2533" t="s">
        <v>51</v>
      </c>
      <c r="L2533" t="s">
        <v>1172</v>
      </c>
      <c r="M2533" t="s">
        <v>1173</v>
      </c>
      <c r="N2533" t="s">
        <v>77</v>
      </c>
      <c r="O2533" t="s">
        <v>56</v>
      </c>
      <c r="Q2533" t="s">
        <v>1174</v>
      </c>
    </row>
    <row r="2534" spans="11:17">
      <c r="K2534" t="s">
        <v>51</v>
      </c>
      <c r="L2534" t="s">
        <v>1172</v>
      </c>
      <c r="M2534" t="s">
        <v>1173</v>
      </c>
      <c r="N2534" t="s">
        <v>77</v>
      </c>
      <c r="O2534" t="s">
        <v>57</v>
      </c>
      <c r="P2534" t="s">
        <v>1035</v>
      </c>
      <c r="Q2534" t="s">
        <v>1174</v>
      </c>
    </row>
    <row r="2535" spans="11:17">
      <c r="K2535" t="s">
        <v>51</v>
      </c>
      <c r="L2535" t="s">
        <v>1172</v>
      </c>
      <c r="M2535" t="s">
        <v>1173</v>
      </c>
      <c r="N2535" t="s">
        <v>77</v>
      </c>
      <c r="O2535" t="s">
        <v>59</v>
      </c>
      <c r="P2535">
        <v>3054</v>
      </c>
      <c r="Q2535" t="s">
        <v>1174</v>
      </c>
    </row>
    <row r="2536" spans="11:17">
      <c r="K2536" t="s">
        <v>51</v>
      </c>
      <c r="L2536" t="s">
        <v>1172</v>
      </c>
      <c r="M2536" t="s">
        <v>1173</v>
      </c>
      <c r="N2536" t="s">
        <v>77</v>
      </c>
      <c r="O2536" t="s">
        <v>60</v>
      </c>
      <c r="P2536" t="s">
        <v>1175</v>
      </c>
      <c r="Q2536" t="s">
        <v>1174</v>
      </c>
    </row>
    <row r="2537" spans="11:17">
      <c r="K2537" t="s">
        <v>51</v>
      </c>
      <c r="L2537" t="s">
        <v>1172</v>
      </c>
      <c r="M2537" t="s">
        <v>1173</v>
      </c>
      <c r="N2537" t="s">
        <v>77</v>
      </c>
      <c r="O2537" t="s">
        <v>62</v>
      </c>
      <c r="P2537" t="s">
        <v>1176</v>
      </c>
      <c r="Q2537" t="s">
        <v>1174</v>
      </c>
    </row>
    <row r="2538" spans="11:17">
      <c r="K2538" t="s">
        <v>51</v>
      </c>
      <c r="L2538" t="s">
        <v>1172</v>
      </c>
      <c r="M2538" t="s">
        <v>1173</v>
      </c>
      <c r="N2538" t="s">
        <v>77</v>
      </c>
      <c r="O2538" t="s">
        <v>64</v>
      </c>
      <c r="P2538" t="s">
        <v>1177</v>
      </c>
      <c r="Q2538" t="s">
        <v>1174</v>
      </c>
    </row>
    <row r="2539" spans="11:17">
      <c r="K2539" t="s">
        <v>51</v>
      </c>
      <c r="L2539" t="s">
        <v>1172</v>
      </c>
      <c r="M2539" t="s">
        <v>1173</v>
      </c>
      <c r="N2539" t="s">
        <v>77</v>
      </c>
      <c r="O2539" t="s">
        <v>66</v>
      </c>
      <c r="Q2539" t="s">
        <v>1174</v>
      </c>
    </row>
    <row r="2540" spans="11:17">
      <c r="K2540" t="s">
        <v>51</v>
      </c>
      <c r="L2540" t="s">
        <v>1172</v>
      </c>
      <c r="M2540" t="s">
        <v>1173</v>
      </c>
      <c r="N2540" t="s">
        <v>77</v>
      </c>
      <c r="O2540" t="s">
        <v>68</v>
      </c>
      <c r="Q2540" t="s">
        <v>1174</v>
      </c>
    </row>
    <row r="2541" spans="11:17">
      <c r="K2541" t="s">
        <v>51</v>
      </c>
      <c r="L2541" t="s">
        <v>1172</v>
      </c>
      <c r="M2541" t="s">
        <v>1173</v>
      </c>
      <c r="N2541" t="s">
        <v>77</v>
      </c>
      <c r="O2541" t="s">
        <v>70</v>
      </c>
      <c r="P2541" t="s">
        <v>71</v>
      </c>
      <c r="Q2541" t="s">
        <v>1174</v>
      </c>
    </row>
    <row r="2542" spans="11:17">
      <c r="K2542" t="s">
        <v>51</v>
      </c>
      <c r="L2542" t="s">
        <v>1172</v>
      </c>
      <c r="M2542" t="s">
        <v>1173</v>
      </c>
      <c r="N2542" t="s">
        <v>77</v>
      </c>
      <c r="O2542" t="s">
        <v>72</v>
      </c>
      <c r="P2542">
        <v>56</v>
      </c>
      <c r="Q2542" t="s">
        <v>1174</v>
      </c>
    </row>
    <row r="2543" spans="11:17">
      <c r="K2543" t="s">
        <v>51</v>
      </c>
      <c r="L2543" t="s">
        <v>1172</v>
      </c>
      <c r="M2543" t="s">
        <v>1173</v>
      </c>
      <c r="N2543" t="s">
        <v>77</v>
      </c>
      <c r="O2543" t="s">
        <v>73</v>
      </c>
      <c r="P2543" t="s">
        <v>82</v>
      </c>
      <c r="Q2543" t="s">
        <v>1174</v>
      </c>
    </row>
    <row r="2544" spans="11:17">
      <c r="K2544" t="s">
        <v>51</v>
      </c>
      <c r="L2544" t="s">
        <v>1178</v>
      </c>
      <c r="M2544" t="s">
        <v>1179</v>
      </c>
      <c r="N2544" t="s">
        <v>54</v>
      </c>
      <c r="O2544" t="s">
        <v>14</v>
      </c>
      <c r="Q2544" t="s">
        <v>1180</v>
      </c>
    </row>
    <row r="2545" spans="11:17">
      <c r="K2545" t="s">
        <v>51</v>
      </c>
      <c r="L2545" t="s">
        <v>1178</v>
      </c>
      <c r="M2545" t="s">
        <v>1179</v>
      </c>
      <c r="N2545" t="s">
        <v>54</v>
      </c>
      <c r="O2545" t="s">
        <v>56</v>
      </c>
      <c r="Q2545" t="s">
        <v>1180</v>
      </c>
    </row>
    <row r="2546" spans="11:17">
      <c r="K2546" t="s">
        <v>51</v>
      </c>
      <c r="L2546" t="s">
        <v>1178</v>
      </c>
      <c r="M2546" t="s">
        <v>1179</v>
      </c>
      <c r="N2546" t="s">
        <v>54</v>
      </c>
      <c r="O2546" t="s">
        <v>57</v>
      </c>
      <c r="P2546" t="s">
        <v>1035</v>
      </c>
      <c r="Q2546" t="s">
        <v>1180</v>
      </c>
    </row>
    <row r="2547" spans="11:17">
      <c r="K2547" t="s">
        <v>51</v>
      </c>
      <c r="L2547" t="s">
        <v>1178</v>
      </c>
      <c r="M2547" t="s">
        <v>1179</v>
      </c>
      <c r="N2547" t="s">
        <v>54</v>
      </c>
      <c r="O2547" t="s">
        <v>59</v>
      </c>
      <c r="P2547">
        <v>4073</v>
      </c>
      <c r="Q2547" t="s">
        <v>1180</v>
      </c>
    </row>
    <row r="2548" spans="11:17">
      <c r="K2548" t="s">
        <v>51</v>
      </c>
      <c r="L2548" t="s">
        <v>1178</v>
      </c>
      <c r="M2548" t="s">
        <v>1179</v>
      </c>
      <c r="N2548" t="s">
        <v>54</v>
      </c>
      <c r="O2548" t="s">
        <v>60</v>
      </c>
      <c r="P2548" t="s">
        <v>1175</v>
      </c>
      <c r="Q2548" t="s">
        <v>1180</v>
      </c>
    </row>
    <row r="2549" spans="11:17">
      <c r="K2549" t="s">
        <v>51</v>
      </c>
      <c r="L2549" t="s">
        <v>1178</v>
      </c>
      <c r="M2549" t="s">
        <v>1179</v>
      </c>
      <c r="N2549" t="s">
        <v>54</v>
      </c>
      <c r="O2549" t="s">
        <v>62</v>
      </c>
      <c r="P2549" t="s">
        <v>1176</v>
      </c>
      <c r="Q2549" t="s">
        <v>1180</v>
      </c>
    </row>
    <row r="2550" spans="11:17">
      <c r="K2550" t="s">
        <v>51</v>
      </c>
      <c r="L2550" t="s">
        <v>1178</v>
      </c>
      <c r="M2550" t="s">
        <v>1179</v>
      </c>
      <c r="N2550" t="s">
        <v>54</v>
      </c>
      <c r="O2550" t="s">
        <v>64</v>
      </c>
      <c r="P2550" t="s">
        <v>1181</v>
      </c>
      <c r="Q2550" t="s">
        <v>1180</v>
      </c>
    </row>
    <row r="2551" spans="11:17">
      <c r="K2551" t="s">
        <v>51</v>
      </c>
      <c r="L2551" t="s">
        <v>1178</v>
      </c>
      <c r="M2551" t="s">
        <v>1179</v>
      </c>
      <c r="N2551" t="s">
        <v>54</v>
      </c>
      <c r="O2551" t="s">
        <v>66</v>
      </c>
      <c r="P2551" t="s">
        <v>1182</v>
      </c>
      <c r="Q2551" t="s">
        <v>1180</v>
      </c>
    </row>
    <row r="2552" spans="11:17">
      <c r="K2552" t="s">
        <v>51</v>
      </c>
      <c r="L2552" t="s">
        <v>1178</v>
      </c>
      <c r="M2552" t="s">
        <v>1179</v>
      </c>
      <c r="N2552" t="s">
        <v>54</v>
      </c>
      <c r="O2552" t="s">
        <v>68</v>
      </c>
      <c r="P2552" t="e">
        <f>-ปัญหาเศรษฐกิจ คนทำงานรายได้ลดลง
-ต้องการหน้ากากอนามัยและเจลล้างมือ
-มีการทำน้ำยาฆ่าเชื้อพ่นกันเอง</f>
        <v>#NAME?</v>
      </c>
      <c r="Q2552" t="s">
        <v>1180</v>
      </c>
    </row>
    <row r="2553" spans="11:17">
      <c r="K2553" t="s">
        <v>51</v>
      </c>
      <c r="L2553" t="s">
        <v>1178</v>
      </c>
      <c r="M2553" t="s">
        <v>1179</v>
      </c>
      <c r="N2553" t="s">
        <v>54</v>
      </c>
      <c r="O2553" t="s">
        <v>70</v>
      </c>
      <c r="P2553" t="s">
        <v>71</v>
      </c>
      <c r="Q2553" t="s">
        <v>1180</v>
      </c>
    </row>
    <row r="2554" spans="11:17">
      <c r="K2554" t="s">
        <v>51</v>
      </c>
      <c r="L2554" t="s">
        <v>1178</v>
      </c>
      <c r="M2554" t="s">
        <v>1179</v>
      </c>
      <c r="N2554" t="s">
        <v>54</v>
      </c>
      <c r="O2554" t="s">
        <v>72</v>
      </c>
      <c r="P2554">
        <v>217</v>
      </c>
      <c r="Q2554" t="s">
        <v>1180</v>
      </c>
    </row>
    <row r="2555" spans="11:17">
      <c r="K2555" t="s">
        <v>51</v>
      </c>
      <c r="L2555" t="s">
        <v>1178</v>
      </c>
      <c r="M2555" t="s">
        <v>1179</v>
      </c>
      <c r="N2555" t="s">
        <v>54</v>
      </c>
      <c r="O2555" t="s">
        <v>73</v>
      </c>
      <c r="P2555" t="s">
        <v>74</v>
      </c>
      <c r="Q2555" t="s">
        <v>1180</v>
      </c>
    </row>
    <row r="2556" spans="11:17">
      <c r="K2556" t="s">
        <v>51</v>
      </c>
      <c r="L2556" t="s">
        <v>1183</v>
      </c>
      <c r="M2556" t="s">
        <v>1184</v>
      </c>
      <c r="N2556" t="s">
        <v>54</v>
      </c>
      <c r="O2556" t="s">
        <v>14</v>
      </c>
      <c r="Q2556" t="s">
        <v>1185</v>
      </c>
    </row>
    <row r="2557" spans="11:17">
      <c r="K2557" t="s">
        <v>51</v>
      </c>
      <c r="L2557" t="s">
        <v>1183</v>
      </c>
      <c r="M2557" t="s">
        <v>1184</v>
      </c>
      <c r="N2557" t="s">
        <v>54</v>
      </c>
      <c r="O2557" t="s">
        <v>56</v>
      </c>
      <c r="Q2557" t="s">
        <v>1185</v>
      </c>
    </row>
    <row r="2558" spans="11:17">
      <c r="K2558" t="s">
        <v>51</v>
      </c>
      <c r="L2558" t="s">
        <v>1183</v>
      </c>
      <c r="M2558" t="s">
        <v>1184</v>
      </c>
      <c r="N2558" t="s">
        <v>54</v>
      </c>
      <c r="O2558" t="s">
        <v>57</v>
      </c>
      <c r="P2558" t="s">
        <v>1035</v>
      </c>
      <c r="Q2558" t="s">
        <v>1185</v>
      </c>
    </row>
    <row r="2559" spans="11:17">
      <c r="K2559" t="s">
        <v>51</v>
      </c>
      <c r="L2559" t="s">
        <v>1183</v>
      </c>
      <c r="M2559" t="s">
        <v>1184</v>
      </c>
      <c r="N2559" t="s">
        <v>54</v>
      </c>
      <c r="O2559" t="s">
        <v>59</v>
      </c>
      <c r="P2559">
        <v>4521</v>
      </c>
      <c r="Q2559" t="s">
        <v>1185</v>
      </c>
    </row>
    <row r="2560" spans="11:17">
      <c r="K2560" t="s">
        <v>51</v>
      </c>
      <c r="L2560" t="s">
        <v>1183</v>
      </c>
      <c r="M2560" t="s">
        <v>1184</v>
      </c>
      <c r="N2560" t="s">
        <v>54</v>
      </c>
      <c r="O2560" t="s">
        <v>60</v>
      </c>
      <c r="P2560" t="s">
        <v>1175</v>
      </c>
      <c r="Q2560" t="s">
        <v>1185</v>
      </c>
    </row>
    <row r="2561" spans="11:17">
      <c r="K2561" t="s">
        <v>51</v>
      </c>
      <c r="L2561" t="s">
        <v>1183</v>
      </c>
      <c r="M2561" t="s">
        <v>1184</v>
      </c>
      <c r="N2561" t="s">
        <v>54</v>
      </c>
      <c r="O2561" t="s">
        <v>62</v>
      </c>
      <c r="P2561" t="s">
        <v>1186</v>
      </c>
      <c r="Q2561" t="s">
        <v>1185</v>
      </c>
    </row>
    <row r="2562" spans="11:17">
      <c r="K2562" t="s">
        <v>51</v>
      </c>
      <c r="L2562" t="s">
        <v>1183</v>
      </c>
      <c r="M2562" t="s">
        <v>1184</v>
      </c>
      <c r="N2562" t="s">
        <v>54</v>
      </c>
      <c r="O2562" t="s">
        <v>64</v>
      </c>
      <c r="P2562" t="s">
        <v>1187</v>
      </c>
      <c r="Q2562" t="s">
        <v>1185</v>
      </c>
    </row>
    <row r="2563" spans="11:17">
      <c r="K2563" t="s">
        <v>51</v>
      </c>
      <c r="L2563" t="s">
        <v>1183</v>
      </c>
      <c r="M2563" t="s">
        <v>1184</v>
      </c>
      <c r="N2563" t="s">
        <v>54</v>
      </c>
      <c r="O2563" t="s">
        <v>66</v>
      </c>
      <c r="P2563" t="s">
        <v>1188</v>
      </c>
      <c r="Q2563" t="s">
        <v>1185</v>
      </c>
    </row>
    <row r="2564" spans="11:17">
      <c r="K2564" t="s">
        <v>51</v>
      </c>
      <c r="L2564" t="s">
        <v>1183</v>
      </c>
      <c r="M2564" t="s">
        <v>1184</v>
      </c>
      <c r="N2564" t="s">
        <v>54</v>
      </c>
      <c r="O2564" t="s">
        <v>68</v>
      </c>
      <c r="P2564" t="s">
        <v>1189</v>
      </c>
      <c r="Q2564" t="s">
        <v>1185</v>
      </c>
    </row>
    <row r="2565" spans="11:17">
      <c r="K2565" t="s">
        <v>51</v>
      </c>
      <c r="L2565" t="s">
        <v>1183</v>
      </c>
      <c r="M2565" t="s">
        <v>1184</v>
      </c>
      <c r="N2565" t="s">
        <v>54</v>
      </c>
      <c r="O2565" t="s">
        <v>70</v>
      </c>
      <c r="P2565" t="s">
        <v>71</v>
      </c>
      <c r="Q2565" t="s">
        <v>1185</v>
      </c>
    </row>
    <row r="2566" spans="11:17">
      <c r="K2566" t="s">
        <v>51</v>
      </c>
      <c r="L2566" t="s">
        <v>1183</v>
      </c>
      <c r="M2566" t="s">
        <v>1184</v>
      </c>
      <c r="N2566" t="s">
        <v>54</v>
      </c>
      <c r="O2566" t="s">
        <v>72</v>
      </c>
      <c r="Q2566" t="s">
        <v>1185</v>
      </c>
    </row>
    <row r="2567" spans="11:17">
      <c r="K2567" t="s">
        <v>51</v>
      </c>
      <c r="L2567" t="s">
        <v>1183</v>
      </c>
      <c r="M2567" t="s">
        <v>1184</v>
      </c>
      <c r="N2567" t="s">
        <v>54</v>
      </c>
      <c r="O2567" t="s">
        <v>73</v>
      </c>
      <c r="P2567" t="s">
        <v>74</v>
      </c>
      <c r="Q2567" t="s">
        <v>1185</v>
      </c>
    </row>
    <row r="2568" spans="11:17">
      <c r="K2568" t="s">
        <v>51</v>
      </c>
      <c r="L2568" t="s">
        <v>1190</v>
      </c>
      <c r="M2568" t="s">
        <v>1191</v>
      </c>
      <c r="N2568" t="s">
        <v>77</v>
      </c>
      <c r="O2568" t="s">
        <v>14</v>
      </c>
      <c r="Q2568" t="s">
        <v>1192</v>
      </c>
    </row>
    <row r="2569" spans="11:17">
      <c r="K2569" t="s">
        <v>51</v>
      </c>
      <c r="L2569" t="s">
        <v>1190</v>
      </c>
      <c r="M2569" t="s">
        <v>1191</v>
      </c>
      <c r="N2569" t="s">
        <v>77</v>
      </c>
      <c r="O2569" t="s">
        <v>56</v>
      </c>
      <c r="Q2569" t="s">
        <v>1192</v>
      </c>
    </row>
    <row r="2570" spans="11:17">
      <c r="K2570" t="s">
        <v>51</v>
      </c>
      <c r="L2570" t="s">
        <v>1190</v>
      </c>
      <c r="M2570" t="s">
        <v>1191</v>
      </c>
      <c r="N2570" t="s">
        <v>77</v>
      </c>
      <c r="O2570" t="s">
        <v>57</v>
      </c>
      <c r="P2570" t="s">
        <v>1035</v>
      </c>
      <c r="Q2570" t="s">
        <v>1192</v>
      </c>
    </row>
    <row r="2571" spans="11:17">
      <c r="K2571" t="s">
        <v>51</v>
      </c>
      <c r="L2571" t="s">
        <v>1190</v>
      </c>
      <c r="M2571" t="s">
        <v>1191</v>
      </c>
      <c r="N2571" t="s">
        <v>77</v>
      </c>
      <c r="O2571" t="s">
        <v>59</v>
      </c>
      <c r="P2571">
        <v>3550</v>
      </c>
      <c r="Q2571" t="s">
        <v>1192</v>
      </c>
    </row>
    <row r="2572" spans="11:17">
      <c r="K2572" t="s">
        <v>51</v>
      </c>
      <c r="L2572" t="s">
        <v>1190</v>
      </c>
      <c r="M2572" t="s">
        <v>1191</v>
      </c>
      <c r="N2572" t="s">
        <v>77</v>
      </c>
      <c r="O2572" t="s">
        <v>60</v>
      </c>
      <c r="P2572" t="s">
        <v>1175</v>
      </c>
      <c r="Q2572" t="s">
        <v>1192</v>
      </c>
    </row>
    <row r="2573" spans="11:17">
      <c r="K2573" t="s">
        <v>51</v>
      </c>
      <c r="L2573" t="s">
        <v>1190</v>
      </c>
      <c r="M2573" t="s">
        <v>1191</v>
      </c>
      <c r="N2573" t="s">
        <v>77</v>
      </c>
      <c r="O2573" t="s">
        <v>62</v>
      </c>
      <c r="P2573" t="s">
        <v>1193</v>
      </c>
      <c r="Q2573" t="s">
        <v>1192</v>
      </c>
    </row>
    <row r="2574" spans="11:17">
      <c r="K2574" t="s">
        <v>51</v>
      </c>
      <c r="L2574" t="s">
        <v>1190</v>
      </c>
      <c r="M2574" t="s">
        <v>1191</v>
      </c>
      <c r="N2574" t="s">
        <v>77</v>
      </c>
      <c r="O2574" t="s">
        <v>64</v>
      </c>
      <c r="P2574" t="s">
        <v>1194</v>
      </c>
      <c r="Q2574" t="s">
        <v>1192</v>
      </c>
    </row>
    <row r="2575" spans="11:17">
      <c r="K2575" t="s">
        <v>51</v>
      </c>
      <c r="L2575" t="s">
        <v>1190</v>
      </c>
      <c r="M2575" t="s">
        <v>1191</v>
      </c>
      <c r="N2575" t="s">
        <v>77</v>
      </c>
      <c r="O2575" t="s">
        <v>66</v>
      </c>
      <c r="P2575" t="s">
        <v>1195</v>
      </c>
      <c r="Q2575" t="s">
        <v>1192</v>
      </c>
    </row>
    <row r="2576" spans="11:17">
      <c r="K2576" t="s">
        <v>51</v>
      </c>
      <c r="L2576" t="s">
        <v>1190</v>
      </c>
      <c r="M2576" t="s">
        <v>1191</v>
      </c>
      <c r="N2576" t="s">
        <v>77</v>
      </c>
      <c r="O2576" t="s">
        <v>68</v>
      </c>
      <c r="P2576" t="e">
        <f>-ต้องการหน้ากากอนามัยและเจลล้างมือ
-ลำบากมากเพราะในชุมชนมีคนสูงอายุเยอะ</f>
        <v>#NAME?</v>
      </c>
      <c r="Q2576" t="s">
        <v>1192</v>
      </c>
    </row>
    <row r="2577" spans="11:17">
      <c r="K2577" t="s">
        <v>51</v>
      </c>
      <c r="L2577" t="s">
        <v>1190</v>
      </c>
      <c r="M2577" t="s">
        <v>1191</v>
      </c>
      <c r="N2577" t="s">
        <v>77</v>
      </c>
      <c r="O2577" t="s">
        <v>70</v>
      </c>
      <c r="P2577" t="s">
        <v>71</v>
      </c>
      <c r="Q2577" t="s">
        <v>1192</v>
      </c>
    </row>
    <row r="2578" spans="11:17">
      <c r="K2578" t="s">
        <v>51</v>
      </c>
      <c r="L2578" t="s">
        <v>1190</v>
      </c>
      <c r="M2578" t="s">
        <v>1191</v>
      </c>
      <c r="N2578" t="s">
        <v>77</v>
      </c>
      <c r="O2578" t="s">
        <v>72</v>
      </c>
      <c r="P2578">
        <v>215</v>
      </c>
      <c r="Q2578" t="s">
        <v>1192</v>
      </c>
    </row>
    <row r="2579" spans="11:17">
      <c r="K2579" t="s">
        <v>51</v>
      </c>
      <c r="L2579" t="s">
        <v>1190</v>
      </c>
      <c r="M2579" t="s">
        <v>1191</v>
      </c>
      <c r="N2579" t="s">
        <v>77</v>
      </c>
      <c r="O2579" t="s">
        <v>73</v>
      </c>
      <c r="P2579" t="s">
        <v>82</v>
      </c>
      <c r="Q2579" t="s">
        <v>1192</v>
      </c>
    </row>
    <row r="2580" spans="11:17">
      <c r="K2580" t="s">
        <v>51</v>
      </c>
      <c r="L2580" t="s">
        <v>1196</v>
      </c>
      <c r="M2580" t="s">
        <v>1197</v>
      </c>
      <c r="N2580" t="s">
        <v>54</v>
      </c>
      <c r="O2580" t="s">
        <v>14</v>
      </c>
      <c r="Q2580" t="s">
        <v>1198</v>
      </c>
    </row>
    <row r="2581" spans="11:17">
      <c r="K2581" t="s">
        <v>51</v>
      </c>
      <c r="L2581" t="s">
        <v>1196</v>
      </c>
      <c r="M2581" t="s">
        <v>1197</v>
      </c>
      <c r="N2581" t="s">
        <v>54</v>
      </c>
      <c r="O2581" t="s">
        <v>56</v>
      </c>
      <c r="Q2581" t="s">
        <v>1198</v>
      </c>
    </row>
    <row r="2582" spans="11:17">
      <c r="K2582" t="s">
        <v>51</v>
      </c>
      <c r="L2582" t="s">
        <v>1196</v>
      </c>
      <c r="M2582" t="s">
        <v>1197</v>
      </c>
      <c r="N2582" t="s">
        <v>54</v>
      </c>
      <c r="O2582" t="s">
        <v>57</v>
      </c>
      <c r="P2582" t="s">
        <v>1035</v>
      </c>
      <c r="Q2582" t="s">
        <v>1198</v>
      </c>
    </row>
    <row r="2583" spans="11:17">
      <c r="K2583" t="s">
        <v>51</v>
      </c>
      <c r="L2583" t="s">
        <v>1196</v>
      </c>
      <c r="M2583" t="s">
        <v>1197</v>
      </c>
      <c r="N2583" t="s">
        <v>54</v>
      </c>
      <c r="O2583" t="s">
        <v>59</v>
      </c>
      <c r="P2583">
        <v>4409</v>
      </c>
      <c r="Q2583" t="s">
        <v>1198</v>
      </c>
    </row>
    <row r="2584" spans="11:17">
      <c r="K2584" t="s">
        <v>51</v>
      </c>
      <c r="L2584" t="s">
        <v>1196</v>
      </c>
      <c r="M2584" t="s">
        <v>1197</v>
      </c>
      <c r="N2584" t="s">
        <v>54</v>
      </c>
      <c r="O2584" t="s">
        <v>60</v>
      </c>
      <c r="P2584" t="s">
        <v>1175</v>
      </c>
      <c r="Q2584" t="s">
        <v>1198</v>
      </c>
    </row>
    <row r="2585" spans="11:17">
      <c r="K2585" t="s">
        <v>51</v>
      </c>
      <c r="L2585" t="s">
        <v>1196</v>
      </c>
      <c r="M2585" t="s">
        <v>1197</v>
      </c>
      <c r="N2585" t="s">
        <v>54</v>
      </c>
      <c r="O2585" t="s">
        <v>62</v>
      </c>
      <c r="P2585" t="s">
        <v>1193</v>
      </c>
      <c r="Q2585" t="s">
        <v>1198</v>
      </c>
    </row>
    <row r="2586" spans="11:17">
      <c r="K2586" t="s">
        <v>51</v>
      </c>
      <c r="L2586" t="s">
        <v>1196</v>
      </c>
      <c r="M2586" t="s">
        <v>1197</v>
      </c>
      <c r="N2586" t="s">
        <v>54</v>
      </c>
      <c r="O2586" t="s">
        <v>64</v>
      </c>
      <c r="P2586" t="s">
        <v>1199</v>
      </c>
      <c r="Q2586" t="s">
        <v>1198</v>
      </c>
    </row>
    <row r="2587" spans="11:17">
      <c r="K2587" t="s">
        <v>51</v>
      </c>
      <c r="L2587" t="s">
        <v>1196</v>
      </c>
      <c r="M2587" t="s">
        <v>1197</v>
      </c>
      <c r="N2587" t="s">
        <v>54</v>
      </c>
      <c r="O2587" t="s">
        <v>66</v>
      </c>
      <c r="P2587" t="s">
        <v>1200</v>
      </c>
      <c r="Q2587" t="s">
        <v>1198</v>
      </c>
    </row>
    <row r="2588" spans="11:17">
      <c r="K2588" t="s">
        <v>51</v>
      </c>
      <c r="L2588" t="s">
        <v>1196</v>
      </c>
      <c r="M2588" t="s">
        <v>1197</v>
      </c>
      <c r="N2588" t="s">
        <v>54</v>
      </c>
      <c r="O2588" t="s">
        <v>68</v>
      </c>
      <c r="P2588" t="s">
        <v>1201</v>
      </c>
      <c r="Q2588" t="s">
        <v>1198</v>
      </c>
    </row>
    <row r="2589" spans="11:17">
      <c r="K2589" t="s">
        <v>51</v>
      </c>
      <c r="L2589" t="s">
        <v>1196</v>
      </c>
      <c r="M2589" t="s">
        <v>1197</v>
      </c>
      <c r="N2589" t="s">
        <v>54</v>
      </c>
      <c r="O2589" t="s">
        <v>70</v>
      </c>
      <c r="P2589" t="s">
        <v>71</v>
      </c>
      <c r="Q2589" t="s">
        <v>1198</v>
      </c>
    </row>
    <row r="2590" spans="11:17">
      <c r="K2590" t="s">
        <v>51</v>
      </c>
      <c r="L2590" t="s">
        <v>1196</v>
      </c>
      <c r="M2590" t="s">
        <v>1197</v>
      </c>
      <c r="N2590" t="s">
        <v>54</v>
      </c>
      <c r="O2590" t="s">
        <v>72</v>
      </c>
      <c r="P2590">
        <v>567</v>
      </c>
      <c r="Q2590" t="s">
        <v>1198</v>
      </c>
    </row>
    <row r="2591" spans="11:17">
      <c r="K2591" t="s">
        <v>51</v>
      </c>
      <c r="L2591" t="s">
        <v>1196</v>
      </c>
      <c r="M2591" t="s">
        <v>1197</v>
      </c>
      <c r="N2591" t="s">
        <v>54</v>
      </c>
      <c r="O2591" t="s">
        <v>73</v>
      </c>
      <c r="P2591" t="s">
        <v>74</v>
      </c>
      <c r="Q2591" t="s">
        <v>1198</v>
      </c>
    </row>
    <row r="2592" spans="11:17">
      <c r="K2592" t="s">
        <v>51</v>
      </c>
      <c r="L2592" t="s">
        <v>1202</v>
      </c>
      <c r="M2592" t="s">
        <v>1203</v>
      </c>
      <c r="N2592" t="s">
        <v>54</v>
      </c>
      <c r="O2592" t="s">
        <v>14</v>
      </c>
      <c r="Q2592" t="s">
        <v>1204</v>
      </c>
    </row>
    <row r="2593" spans="11:17">
      <c r="K2593" t="s">
        <v>51</v>
      </c>
      <c r="L2593" t="s">
        <v>1202</v>
      </c>
      <c r="M2593" t="s">
        <v>1203</v>
      </c>
      <c r="N2593" t="s">
        <v>54</v>
      </c>
      <c r="O2593" t="s">
        <v>56</v>
      </c>
      <c r="Q2593" t="s">
        <v>1204</v>
      </c>
    </row>
    <row r="2594" spans="11:17">
      <c r="K2594" t="s">
        <v>51</v>
      </c>
      <c r="L2594" t="s">
        <v>1202</v>
      </c>
      <c r="M2594" t="s">
        <v>1203</v>
      </c>
      <c r="N2594" t="s">
        <v>54</v>
      </c>
      <c r="O2594" t="s">
        <v>57</v>
      </c>
      <c r="P2594" t="s">
        <v>1035</v>
      </c>
      <c r="Q2594" t="s">
        <v>1204</v>
      </c>
    </row>
    <row r="2595" spans="11:17">
      <c r="K2595" t="s">
        <v>51</v>
      </c>
      <c r="L2595" t="s">
        <v>1202</v>
      </c>
      <c r="M2595" t="s">
        <v>1203</v>
      </c>
      <c r="N2595" t="s">
        <v>54</v>
      </c>
      <c r="O2595" t="s">
        <v>59</v>
      </c>
      <c r="P2595">
        <v>4110</v>
      </c>
      <c r="Q2595" t="s">
        <v>1204</v>
      </c>
    </row>
    <row r="2596" spans="11:17">
      <c r="K2596" t="s">
        <v>51</v>
      </c>
      <c r="L2596" t="s">
        <v>1202</v>
      </c>
      <c r="M2596" t="s">
        <v>1203</v>
      </c>
      <c r="N2596" t="s">
        <v>54</v>
      </c>
      <c r="O2596" t="s">
        <v>60</v>
      </c>
      <c r="P2596" t="s">
        <v>1175</v>
      </c>
      <c r="Q2596" t="s">
        <v>1204</v>
      </c>
    </row>
    <row r="2597" spans="11:17">
      <c r="K2597" t="s">
        <v>51</v>
      </c>
      <c r="L2597" t="s">
        <v>1202</v>
      </c>
      <c r="M2597" t="s">
        <v>1203</v>
      </c>
      <c r="N2597" t="s">
        <v>54</v>
      </c>
      <c r="O2597" t="s">
        <v>62</v>
      </c>
      <c r="P2597" t="s">
        <v>1193</v>
      </c>
      <c r="Q2597" t="s">
        <v>1204</v>
      </c>
    </row>
    <row r="2598" spans="11:17">
      <c r="K2598" t="s">
        <v>51</v>
      </c>
      <c r="L2598" t="s">
        <v>1202</v>
      </c>
      <c r="M2598" t="s">
        <v>1203</v>
      </c>
      <c r="N2598" t="s">
        <v>54</v>
      </c>
      <c r="O2598" t="s">
        <v>64</v>
      </c>
      <c r="P2598" t="s">
        <v>1205</v>
      </c>
      <c r="Q2598" t="s">
        <v>1204</v>
      </c>
    </row>
    <row r="2599" spans="11:17">
      <c r="K2599" t="s">
        <v>51</v>
      </c>
      <c r="L2599" t="s">
        <v>1202</v>
      </c>
      <c r="M2599" t="s">
        <v>1203</v>
      </c>
      <c r="N2599" t="s">
        <v>54</v>
      </c>
      <c r="O2599" t="s">
        <v>66</v>
      </c>
      <c r="P2599" t="s">
        <v>1206</v>
      </c>
      <c r="Q2599" t="s">
        <v>1204</v>
      </c>
    </row>
    <row r="2600" spans="11:17">
      <c r="K2600" t="s">
        <v>51</v>
      </c>
      <c r="L2600" t="s">
        <v>1202</v>
      </c>
      <c r="M2600" t="s">
        <v>1203</v>
      </c>
      <c r="N2600" t="s">
        <v>54</v>
      </c>
      <c r="O2600" t="s">
        <v>68</v>
      </c>
      <c r="P2600" t="s">
        <v>751</v>
      </c>
      <c r="Q2600" t="s">
        <v>1204</v>
      </c>
    </row>
    <row r="2601" spans="11:17">
      <c r="K2601" t="s">
        <v>51</v>
      </c>
      <c r="L2601" t="s">
        <v>1202</v>
      </c>
      <c r="M2601" t="s">
        <v>1203</v>
      </c>
      <c r="N2601" t="s">
        <v>54</v>
      </c>
      <c r="O2601" t="s">
        <v>70</v>
      </c>
      <c r="P2601" t="s">
        <v>71</v>
      </c>
      <c r="Q2601" t="s">
        <v>1204</v>
      </c>
    </row>
    <row r="2602" spans="11:17">
      <c r="K2602" t="s">
        <v>51</v>
      </c>
      <c r="L2602" t="s">
        <v>1202</v>
      </c>
      <c r="M2602" t="s">
        <v>1203</v>
      </c>
      <c r="N2602" t="s">
        <v>54</v>
      </c>
      <c r="O2602" t="s">
        <v>72</v>
      </c>
      <c r="P2602">
        <v>150</v>
      </c>
      <c r="Q2602" t="s">
        <v>1204</v>
      </c>
    </row>
    <row r="2603" spans="11:17">
      <c r="K2603" t="s">
        <v>51</v>
      </c>
      <c r="L2603" t="s">
        <v>1202</v>
      </c>
      <c r="M2603" t="s">
        <v>1203</v>
      </c>
      <c r="N2603" t="s">
        <v>54</v>
      </c>
      <c r="O2603" t="s">
        <v>73</v>
      </c>
      <c r="P2603" t="s">
        <v>74</v>
      </c>
      <c r="Q2603" t="s">
        <v>1204</v>
      </c>
    </row>
    <row r="2604" spans="11:17">
      <c r="K2604" t="s">
        <v>51</v>
      </c>
      <c r="L2604" t="s">
        <v>1207</v>
      </c>
      <c r="M2604" t="s">
        <v>1208</v>
      </c>
      <c r="N2604" t="s">
        <v>77</v>
      </c>
      <c r="O2604" t="s">
        <v>14</v>
      </c>
      <c r="Q2604" t="s">
        <v>1209</v>
      </c>
    </row>
    <row r="2605" spans="11:17">
      <c r="K2605" t="s">
        <v>51</v>
      </c>
      <c r="L2605" t="s">
        <v>1207</v>
      </c>
      <c r="M2605" t="s">
        <v>1208</v>
      </c>
      <c r="N2605" t="s">
        <v>77</v>
      </c>
      <c r="O2605" t="s">
        <v>56</v>
      </c>
      <c r="Q2605" t="s">
        <v>1209</v>
      </c>
    </row>
    <row r="2606" spans="11:17">
      <c r="K2606" t="s">
        <v>51</v>
      </c>
      <c r="L2606" t="s">
        <v>1207</v>
      </c>
      <c r="M2606" t="s">
        <v>1208</v>
      </c>
      <c r="N2606" t="s">
        <v>77</v>
      </c>
      <c r="O2606" t="s">
        <v>57</v>
      </c>
      <c r="P2606" t="s">
        <v>1035</v>
      </c>
      <c r="Q2606" t="s">
        <v>1209</v>
      </c>
    </row>
    <row r="2607" spans="11:17">
      <c r="K2607" t="s">
        <v>51</v>
      </c>
      <c r="L2607" t="s">
        <v>1207</v>
      </c>
      <c r="M2607" t="s">
        <v>1208</v>
      </c>
      <c r="N2607" t="s">
        <v>77</v>
      </c>
      <c r="O2607" t="s">
        <v>59</v>
      </c>
      <c r="P2607">
        <v>3923</v>
      </c>
      <c r="Q2607" t="s">
        <v>1209</v>
      </c>
    </row>
    <row r="2608" spans="11:17">
      <c r="K2608" t="s">
        <v>51</v>
      </c>
      <c r="L2608" t="s">
        <v>1207</v>
      </c>
      <c r="M2608" t="s">
        <v>1208</v>
      </c>
      <c r="N2608" t="s">
        <v>77</v>
      </c>
      <c r="O2608" t="s">
        <v>60</v>
      </c>
      <c r="P2608" t="s">
        <v>1175</v>
      </c>
      <c r="Q2608" t="s">
        <v>1209</v>
      </c>
    </row>
    <row r="2609" spans="11:17">
      <c r="K2609" t="s">
        <v>51</v>
      </c>
      <c r="L2609" t="s">
        <v>1207</v>
      </c>
      <c r="M2609" t="s">
        <v>1208</v>
      </c>
      <c r="N2609" t="s">
        <v>77</v>
      </c>
      <c r="O2609" t="s">
        <v>62</v>
      </c>
      <c r="P2609" t="s">
        <v>1193</v>
      </c>
      <c r="Q2609" t="s">
        <v>1209</v>
      </c>
    </row>
    <row r="2610" spans="11:17">
      <c r="K2610" t="s">
        <v>51</v>
      </c>
      <c r="L2610" t="s">
        <v>1207</v>
      </c>
      <c r="M2610" t="s">
        <v>1208</v>
      </c>
      <c r="N2610" t="s">
        <v>77</v>
      </c>
      <c r="O2610" t="s">
        <v>64</v>
      </c>
      <c r="P2610" t="s">
        <v>1210</v>
      </c>
      <c r="Q2610" t="s">
        <v>1209</v>
      </c>
    </row>
    <row r="2611" spans="11:17">
      <c r="K2611" t="s">
        <v>51</v>
      </c>
      <c r="L2611" t="s">
        <v>1207</v>
      </c>
      <c r="M2611" t="s">
        <v>1208</v>
      </c>
      <c r="N2611" t="s">
        <v>77</v>
      </c>
      <c r="O2611" t="s">
        <v>66</v>
      </c>
      <c r="P2611" t="s">
        <v>1211</v>
      </c>
      <c r="Q2611" t="s">
        <v>1209</v>
      </c>
    </row>
    <row r="2612" spans="11:17">
      <c r="K2612" t="s">
        <v>51</v>
      </c>
      <c r="L2612" t="s">
        <v>1207</v>
      </c>
      <c r="M2612" t="s">
        <v>1208</v>
      </c>
      <c r="N2612" t="s">
        <v>77</v>
      </c>
      <c r="O2612" t="s">
        <v>68</v>
      </c>
      <c r="Q2612" t="s">
        <v>1209</v>
      </c>
    </row>
    <row r="2613" spans="11:17">
      <c r="K2613" t="s">
        <v>51</v>
      </c>
      <c r="L2613" t="s">
        <v>1207</v>
      </c>
      <c r="M2613" t="s">
        <v>1208</v>
      </c>
      <c r="N2613" t="s">
        <v>77</v>
      </c>
      <c r="O2613" t="s">
        <v>70</v>
      </c>
      <c r="P2613" t="s">
        <v>71</v>
      </c>
      <c r="Q2613" t="s">
        <v>1209</v>
      </c>
    </row>
    <row r="2614" spans="11:17">
      <c r="K2614" t="s">
        <v>51</v>
      </c>
      <c r="L2614" t="s">
        <v>1207</v>
      </c>
      <c r="M2614" t="s">
        <v>1208</v>
      </c>
      <c r="N2614" t="s">
        <v>77</v>
      </c>
      <c r="O2614" t="s">
        <v>72</v>
      </c>
      <c r="P2614">
        <v>573</v>
      </c>
      <c r="Q2614" t="s">
        <v>1209</v>
      </c>
    </row>
    <row r="2615" spans="11:17">
      <c r="K2615" t="s">
        <v>51</v>
      </c>
      <c r="L2615" t="s">
        <v>1207</v>
      </c>
      <c r="M2615" t="s">
        <v>1208</v>
      </c>
      <c r="N2615" t="s">
        <v>77</v>
      </c>
      <c r="O2615" t="s">
        <v>73</v>
      </c>
      <c r="P2615" t="s">
        <v>82</v>
      </c>
      <c r="Q2615" t="s">
        <v>1209</v>
      </c>
    </row>
    <row r="2616" spans="11:17">
      <c r="K2616" t="s">
        <v>51</v>
      </c>
      <c r="L2616" t="s">
        <v>1212</v>
      </c>
      <c r="M2616" t="s">
        <v>1213</v>
      </c>
      <c r="N2616" t="s">
        <v>54</v>
      </c>
      <c r="O2616" t="s">
        <v>14</v>
      </c>
      <c r="Q2616" t="s">
        <v>1214</v>
      </c>
    </row>
    <row r="2617" spans="11:17">
      <c r="K2617" t="s">
        <v>51</v>
      </c>
      <c r="L2617" t="s">
        <v>1212</v>
      </c>
      <c r="M2617" t="s">
        <v>1213</v>
      </c>
      <c r="N2617" t="s">
        <v>54</v>
      </c>
      <c r="O2617" t="s">
        <v>56</v>
      </c>
      <c r="Q2617" t="s">
        <v>1214</v>
      </c>
    </row>
    <row r="2618" spans="11:17">
      <c r="K2618" t="s">
        <v>51</v>
      </c>
      <c r="L2618" t="s">
        <v>1212</v>
      </c>
      <c r="M2618" t="s">
        <v>1213</v>
      </c>
      <c r="N2618" t="s">
        <v>54</v>
      </c>
      <c r="O2618" t="s">
        <v>57</v>
      </c>
      <c r="P2618" t="s">
        <v>1035</v>
      </c>
      <c r="Q2618" t="s">
        <v>1214</v>
      </c>
    </row>
    <row r="2619" spans="11:17">
      <c r="K2619" t="s">
        <v>51</v>
      </c>
      <c r="L2619" t="s">
        <v>1212</v>
      </c>
      <c r="M2619" t="s">
        <v>1213</v>
      </c>
      <c r="N2619" t="s">
        <v>54</v>
      </c>
      <c r="O2619" t="s">
        <v>59</v>
      </c>
      <c r="P2619">
        <v>4069</v>
      </c>
      <c r="Q2619" t="s">
        <v>1214</v>
      </c>
    </row>
    <row r="2620" spans="11:17">
      <c r="K2620" t="s">
        <v>51</v>
      </c>
      <c r="L2620" t="s">
        <v>1212</v>
      </c>
      <c r="M2620" t="s">
        <v>1213</v>
      </c>
      <c r="N2620" t="s">
        <v>54</v>
      </c>
      <c r="O2620" t="s">
        <v>60</v>
      </c>
      <c r="P2620" t="s">
        <v>1175</v>
      </c>
      <c r="Q2620" t="s">
        <v>1214</v>
      </c>
    </row>
    <row r="2621" spans="11:17">
      <c r="K2621" t="s">
        <v>51</v>
      </c>
      <c r="L2621" t="s">
        <v>1212</v>
      </c>
      <c r="M2621" t="s">
        <v>1213</v>
      </c>
      <c r="N2621" t="s">
        <v>54</v>
      </c>
      <c r="O2621" t="s">
        <v>62</v>
      </c>
      <c r="P2621" t="s">
        <v>1193</v>
      </c>
      <c r="Q2621" t="s">
        <v>1214</v>
      </c>
    </row>
    <row r="2622" spans="11:17">
      <c r="K2622" t="s">
        <v>51</v>
      </c>
      <c r="L2622" t="s">
        <v>1212</v>
      </c>
      <c r="M2622" t="s">
        <v>1213</v>
      </c>
      <c r="N2622" t="s">
        <v>54</v>
      </c>
      <c r="O2622" t="s">
        <v>64</v>
      </c>
      <c r="P2622" t="s">
        <v>1215</v>
      </c>
      <c r="Q2622" t="s">
        <v>1214</v>
      </c>
    </row>
    <row r="2623" spans="11:17">
      <c r="K2623" t="s">
        <v>51</v>
      </c>
      <c r="L2623" t="s">
        <v>1212</v>
      </c>
      <c r="M2623" t="s">
        <v>1213</v>
      </c>
      <c r="N2623" t="s">
        <v>54</v>
      </c>
      <c r="O2623" t="s">
        <v>66</v>
      </c>
      <c r="P2623" t="s">
        <v>1216</v>
      </c>
      <c r="Q2623" t="s">
        <v>1214</v>
      </c>
    </row>
    <row r="2624" spans="11:17">
      <c r="K2624" t="s">
        <v>51</v>
      </c>
      <c r="L2624" t="s">
        <v>1212</v>
      </c>
      <c r="M2624" t="s">
        <v>1213</v>
      </c>
      <c r="N2624" t="s">
        <v>54</v>
      </c>
      <c r="O2624" t="s">
        <v>68</v>
      </c>
      <c r="P2624" t="e">
        <f>-คนที่ค้าขาย ทำงานในห้างสรรพสินค้าที่โดนสั่งปิด มีความลำบาก
-เจลล้างมือ หน้ากากอนามัยไม่ขาดแคลน เพราะอยู่แต่ในบ้านไม่ค่อยได้ออกไปไหน</f>
        <v>#NAME?</v>
      </c>
      <c r="Q2624" t="s">
        <v>1214</v>
      </c>
    </row>
    <row r="2625" spans="11:17">
      <c r="K2625" t="s">
        <v>51</v>
      </c>
      <c r="L2625" t="s">
        <v>1212</v>
      </c>
      <c r="M2625" t="s">
        <v>1213</v>
      </c>
      <c r="N2625" t="s">
        <v>54</v>
      </c>
      <c r="O2625" t="s">
        <v>70</v>
      </c>
      <c r="Q2625" t="s">
        <v>1214</v>
      </c>
    </row>
    <row r="2626" spans="11:17">
      <c r="K2626" t="s">
        <v>51</v>
      </c>
      <c r="L2626" t="s">
        <v>1212</v>
      </c>
      <c r="M2626" t="s">
        <v>1213</v>
      </c>
      <c r="N2626" t="s">
        <v>54</v>
      </c>
      <c r="O2626" t="s">
        <v>72</v>
      </c>
      <c r="Q2626" t="s">
        <v>1214</v>
      </c>
    </row>
    <row r="2627" spans="11:17">
      <c r="K2627" t="s">
        <v>51</v>
      </c>
      <c r="L2627" t="s">
        <v>1212</v>
      </c>
      <c r="M2627" t="s">
        <v>1213</v>
      </c>
      <c r="N2627" t="s">
        <v>54</v>
      </c>
      <c r="O2627" t="s">
        <v>73</v>
      </c>
      <c r="P2627" t="s">
        <v>74</v>
      </c>
      <c r="Q2627" t="s">
        <v>1214</v>
      </c>
    </row>
    <row r="2628" spans="11:17">
      <c r="K2628" t="s">
        <v>51</v>
      </c>
      <c r="L2628" t="s">
        <v>1217</v>
      </c>
      <c r="M2628" t="s">
        <v>1218</v>
      </c>
      <c r="N2628" t="s">
        <v>54</v>
      </c>
      <c r="O2628" t="s">
        <v>14</v>
      </c>
      <c r="Q2628" t="s">
        <v>1219</v>
      </c>
    </row>
    <row r="2629" spans="11:17">
      <c r="K2629" t="s">
        <v>51</v>
      </c>
      <c r="L2629" t="s">
        <v>1217</v>
      </c>
      <c r="M2629" t="s">
        <v>1218</v>
      </c>
      <c r="N2629" t="s">
        <v>54</v>
      </c>
      <c r="O2629" t="s">
        <v>56</v>
      </c>
      <c r="Q2629" t="s">
        <v>1219</v>
      </c>
    </row>
    <row r="2630" spans="11:17">
      <c r="K2630" t="s">
        <v>51</v>
      </c>
      <c r="L2630" t="s">
        <v>1217</v>
      </c>
      <c r="M2630" t="s">
        <v>1218</v>
      </c>
      <c r="N2630" t="s">
        <v>54</v>
      </c>
      <c r="O2630" t="s">
        <v>57</v>
      </c>
      <c r="P2630" t="s">
        <v>1035</v>
      </c>
      <c r="Q2630" t="s">
        <v>1219</v>
      </c>
    </row>
    <row r="2631" spans="11:17">
      <c r="K2631" t="s">
        <v>51</v>
      </c>
      <c r="L2631" t="s">
        <v>1217</v>
      </c>
      <c r="M2631" t="s">
        <v>1218</v>
      </c>
      <c r="N2631" t="s">
        <v>54</v>
      </c>
      <c r="O2631" t="s">
        <v>59</v>
      </c>
      <c r="P2631">
        <v>4341</v>
      </c>
      <c r="Q2631" t="s">
        <v>1219</v>
      </c>
    </row>
    <row r="2632" spans="11:17">
      <c r="K2632" t="s">
        <v>51</v>
      </c>
      <c r="L2632" t="s">
        <v>1217</v>
      </c>
      <c r="M2632" t="s">
        <v>1218</v>
      </c>
      <c r="N2632" t="s">
        <v>54</v>
      </c>
      <c r="O2632" t="s">
        <v>60</v>
      </c>
      <c r="P2632" t="s">
        <v>1175</v>
      </c>
      <c r="Q2632" t="s">
        <v>1219</v>
      </c>
    </row>
    <row r="2633" spans="11:17">
      <c r="K2633" t="s">
        <v>51</v>
      </c>
      <c r="L2633" t="s">
        <v>1217</v>
      </c>
      <c r="M2633" t="s">
        <v>1218</v>
      </c>
      <c r="N2633" t="s">
        <v>54</v>
      </c>
      <c r="O2633" t="s">
        <v>62</v>
      </c>
      <c r="P2633" t="s">
        <v>1193</v>
      </c>
      <c r="Q2633" t="s">
        <v>1219</v>
      </c>
    </row>
    <row r="2634" spans="11:17">
      <c r="K2634" t="s">
        <v>51</v>
      </c>
      <c r="L2634" t="s">
        <v>1217</v>
      </c>
      <c r="M2634" t="s">
        <v>1218</v>
      </c>
      <c r="N2634" t="s">
        <v>54</v>
      </c>
      <c r="O2634" t="s">
        <v>64</v>
      </c>
      <c r="P2634" t="s">
        <v>1220</v>
      </c>
      <c r="Q2634" t="s">
        <v>1219</v>
      </c>
    </row>
    <row r="2635" spans="11:17">
      <c r="K2635" t="s">
        <v>51</v>
      </c>
      <c r="L2635" t="s">
        <v>1217</v>
      </c>
      <c r="M2635" t="s">
        <v>1218</v>
      </c>
      <c r="N2635" t="s">
        <v>54</v>
      </c>
      <c r="O2635" t="s">
        <v>66</v>
      </c>
      <c r="P2635" t="s">
        <v>1221</v>
      </c>
      <c r="Q2635" t="s">
        <v>1219</v>
      </c>
    </row>
    <row r="2636" spans="11:17">
      <c r="K2636" t="s">
        <v>51</v>
      </c>
      <c r="L2636" t="s">
        <v>1217</v>
      </c>
      <c r="M2636" t="s">
        <v>1218</v>
      </c>
      <c r="N2636" t="s">
        <v>54</v>
      </c>
      <c r="O2636" t="s">
        <v>68</v>
      </c>
      <c r="P2636" s="1" t="s">
        <v>1222</v>
      </c>
      <c r="Q2636" t="s">
        <v>1219</v>
      </c>
    </row>
    <row r="2637" spans="11:17">
      <c r="K2637" t="s">
        <v>51</v>
      </c>
      <c r="L2637" t="s">
        <v>1217</v>
      </c>
      <c r="M2637" t="s">
        <v>1218</v>
      </c>
      <c r="N2637" t="s">
        <v>54</v>
      </c>
      <c r="O2637" t="s">
        <v>70</v>
      </c>
      <c r="P2637" t="s">
        <v>71</v>
      </c>
      <c r="Q2637" t="s">
        <v>1219</v>
      </c>
    </row>
    <row r="2638" spans="11:17">
      <c r="K2638" t="s">
        <v>51</v>
      </c>
      <c r="L2638" t="s">
        <v>1217</v>
      </c>
      <c r="M2638" t="s">
        <v>1218</v>
      </c>
      <c r="N2638" t="s">
        <v>54</v>
      </c>
      <c r="O2638" t="s">
        <v>72</v>
      </c>
      <c r="Q2638" t="s">
        <v>1219</v>
      </c>
    </row>
    <row r="2639" spans="11:17">
      <c r="K2639" t="s">
        <v>51</v>
      </c>
      <c r="L2639" t="s">
        <v>1217</v>
      </c>
      <c r="M2639" t="s">
        <v>1218</v>
      </c>
      <c r="N2639" t="s">
        <v>54</v>
      </c>
      <c r="O2639" t="s">
        <v>73</v>
      </c>
      <c r="P2639" t="s">
        <v>74</v>
      </c>
      <c r="Q2639" t="s">
        <v>1219</v>
      </c>
    </row>
    <row r="2640" spans="11:17">
      <c r="K2640" t="s">
        <v>51</v>
      </c>
      <c r="L2640" t="s">
        <v>1223</v>
      </c>
      <c r="M2640" t="s">
        <v>1224</v>
      </c>
      <c r="N2640" t="s">
        <v>54</v>
      </c>
      <c r="O2640" t="s">
        <v>14</v>
      </c>
      <c r="Q2640" t="s">
        <v>1225</v>
      </c>
    </row>
    <row r="2641" spans="11:17">
      <c r="K2641" t="s">
        <v>51</v>
      </c>
      <c r="L2641" t="s">
        <v>1223</v>
      </c>
      <c r="M2641" t="s">
        <v>1224</v>
      </c>
      <c r="N2641" t="s">
        <v>54</v>
      </c>
      <c r="O2641" t="s">
        <v>56</v>
      </c>
      <c r="Q2641" t="s">
        <v>1225</v>
      </c>
    </row>
    <row r="2642" spans="11:17">
      <c r="K2642" t="s">
        <v>51</v>
      </c>
      <c r="L2642" t="s">
        <v>1223</v>
      </c>
      <c r="M2642" t="s">
        <v>1224</v>
      </c>
      <c r="N2642" t="s">
        <v>54</v>
      </c>
      <c r="O2642" t="s">
        <v>57</v>
      </c>
      <c r="P2642" t="s">
        <v>1035</v>
      </c>
      <c r="Q2642" t="s">
        <v>1225</v>
      </c>
    </row>
    <row r="2643" spans="11:17">
      <c r="K2643" t="s">
        <v>51</v>
      </c>
      <c r="L2643" t="s">
        <v>1223</v>
      </c>
      <c r="M2643" t="s">
        <v>1224</v>
      </c>
      <c r="N2643" t="s">
        <v>54</v>
      </c>
      <c r="O2643" t="s">
        <v>59</v>
      </c>
      <c r="P2643">
        <v>4708</v>
      </c>
      <c r="Q2643" t="s">
        <v>1225</v>
      </c>
    </row>
    <row r="2644" spans="11:17">
      <c r="K2644" t="s">
        <v>51</v>
      </c>
      <c r="L2644" t="s">
        <v>1223</v>
      </c>
      <c r="M2644" t="s">
        <v>1224</v>
      </c>
      <c r="N2644" t="s">
        <v>54</v>
      </c>
      <c r="O2644" t="s">
        <v>60</v>
      </c>
      <c r="P2644" t="s">
        <v>1175</v>
      </c>
      <c r="Q2644" t="s">
        <v>1225</v>
      </c>
    </row>
    <row r="2645" spans="11:17">
      <c r="K2645" t="s">
        <v>51</v>
      </c>
      <c r="L2645" t="s">
        <v>1223</v>
      </c>
      <c r="M2645" t="s">
        <v>1224</v>
      </c>
      <c r="N2645" t="s">
        <v>54</v>
      </c>
      <c r="O2645" t="s">
        <v>62</v>
      </c>
      <c r="P2645" t="s">
        <v>1226</v>
      </c>
      <c r="Q2645" t="s">
        <v>1225</v>
      </c>
    </row>
    <row r="2646" spans="11:17">
      <c r="K2646" t="s">
        <v>51</v>
      </c>
      <c r="L2646" t="s">
        <v>1223</v>
      </c>
      <c r="M2646" t="s">
        <v>1224</v>
      </c>
      <c r="N2646" t="s">
        <v>54</v>
      </c>
      <c r="O2646" t="s">
        <v>64</v>
      </c>
      <c r="P2646" t="s">
        <v>1227</v>
      </c>
      <c r="Q2646" t="s">
        <v>1225</v>
      </c>
    </row>
    <row r="2647" spans="11:17">
      <c r="K2647" t="s">
        <v>51</v>
      </c>
      <c r="L2647" t="s">
        <v>1223</v>
      </c>
      <c r="M2647" t="s">
        <v>1224</v>
      </c>
      <c r="N2647" t="s">
        <v>54</v>
      </c>
      <c r="O2647" t="s">
        <v>66</v>
      </c>
      <c r="P2647" t="s">
        <v>1228</v>
      </c>
      <c r="Q2647" t="s">
        <v>1225</v>
      </c>
    </row>
    <row r="2648" spans="11:17">
      <c r="K2648" t="s">
        <v>51</v>
      </c>
      <c r="L2648" t="s">
        <v>1223</v>
      </c>
      <c r="M2648" t="s">
        <v>1224</v>
      </c>
      <c r="N2648" t="s">
        <v>54</v>
      </c>
      <c r="O2648" t="s">
        <v>68</v>
      </c>
      <c r="Q2648" t="s">
        <v>1225</v>
      </c>
    </row>
    <row r="2649" spans="11:17">
      <c r="K2649" t="s">
        <v>51</v>
      </c>
      <c r="L2649" t="s">
        <v>1223</v>
      </c>
      <c r="M2649" t="s">
        <v>1224</v>
      </c>
      <c r="N2649" t="s">
        <v>54</v>
      </c>
      <c r="O2649" t="s">
        <v>70</v>
      </c>
      <c r="P2649" t="s">
        <v>71</v>
      </c>
      <c r="Q2649" t="s">
        <v>1225</v>
      </c>
    </row>
    <row r="2650" spans="11:17">
      <c r="K2650" t="s">
        <v>51</v>
      </c>
      <c r="L2650" t="s">
        <v>1223</v>
      </c>
      <c r="M2650" t="s">
        <v>1224</v>
      </c>
      <c r="N2650" t="s">
        <v>54</v>
      </c>
      <c r="O2650" t="s">
        <v>72</v>
      </c>
      <c r="Q2650" t="s">
        <v>1225</v>
      </c>
    </row>
    <row r="2651" spans="11:17">
      <c r="K2651" t="s">
        <v>51</v>
      </c>
      <c r="L2651" t="s">
        <v>1223</v>
      </c>
      <c r="M2651" t="s">
        <v>1224</v>
      </c>
      <c r="N2651" t="s">
        <v>54</v>
      </c>
      <c r="O2651" t="s">
        <v>73</v>
      </c>
      <c r="P2651" t="s">
        <v>74</v>
      </c>
      <c r="Q2651" t="s">
        <v>1225</v>
      </c>
    </row>
    <row r="2652" spans="11:17">
      <c r="K2652" t="s">
        <v>51</v>
      </c>
      <c r="L2652" t="s">
        <v>1229</v>
      </c>
      <c r="M2652" t="s">
        <v>1230</v>
      </c>
      <c r="N2652" t="s">
        <v>54</v>
      </c>
      <c r="O2652" t="s">
        <v>14</v>
      </c>
      <c r="Q2652" t="s">
        <v>1231</v>
      </c>
    </row>
    <row r="2653" spans="11:17">
      <c r="K2653" t="s">
        <v>51</v>
      </c>
      <c r="L2653" t="s">
        <v>1229</v>
      </c>
      <c r="M2653" t="s">
        <v>1230</v>
      </c>
      <c r="N2653" t="s">
        <v>54</v>
      </c>
      <c r="O2653" t="s">
        <v>56</v>
      </c>
      <c r="Q2653" t="s">
        <v>1231</v>
      </c>
    </row>
    <row r="2654" spans="11:17">
      <c r="K2654" t="s">
        <v>51</v>
      </c>
      <c r="L2654" t="s">
        <v>1229</v>
      </c>
      <c r="M2654" t="s">
        <v>1230</v>
      </c>
      <c r="N2654" t="s">
        <v>54</v>
      </c>
      <c r="O2654" t="s">
        <v>57</v>
      </c>
      <c r="P2654" t="s">
        <v>1035</v>
      </c>
      <c r="Q2654" t="s">
        <v>1231</v>
      </c>
    </row>
    <row r="2655" spans="11:17">
      <c r="K2655" t="s">
        <v>51</v>
      </c>
      <c r="L2655" t="s">
        <v>1229</v>
      </c>
      <c r="M2655" t="s">
        <v>1230</v>
      </c>
      <c r="N2655" t="s">
        <v>54</v>
      </c>
      <c r="O2655" t="s">
        <v>59</v>
      </c>
      <c r="P2655">
        <v>4045</v>
      </c>
      <c r="Q2655" t="s">
        <v>1231</v>
      </c>
    </row>
    <row r="2656" spans="11:17">
      <c r="K2656" t="s">
        <v>51</v>
      </c>
      <c r="L2656" t="s">
        <v>1229</v>
      </c>
      <c r="M2656" t="s">
        <v>1230</v>
      </c>
      <c r="N2656" t="s">
        <v>54</v>
      </c>
      <c r="O2656" t="s">
        <v>60</v>
      </c>
      <c r="P2656" t="s">
        <v>1175</v>
      </c>
      <c r="Q2656" t="s">
        <v>1231</v>
      </c>
    </row>
    <row r="2657" spans="11:17">
      <c r="K2657" t="s">
        <v>51</v>
      </c>
      <c r="L2657" t="s">
        <v>1229</v>
      </c>
      <c r="M2657" t="s">
        <v>1230</v>
      </c>
      <c r="N2657" t="s">
        <v>54</v>
      </c>
      <c r="O2657" t="s">
        <v>62</v>
      </c>
      <c r="P2657" t="s">
        <v>1226</v>
      </c>
      <c r="Q2657" t="s">
        <v>1231</v>
      </c>
    </row>
    <row r="2658" spans="11:17">
      <c r="K2658" t="s">
        <v>51</v>
      </c>
      <c r="L2658" t="s">
        <v>1229</v>
      </c>
      <c r="M2658" t="s">
        <v>1230</v>
      </c>
      <c r="N2658" t="s">
        <v>54</v>
      </c>
      <c r="O2658" t="s">
        <v>64</v>
      </c>
      <c r="P2658" t="s">
        <v>1232</v>
      </c>
      <c r="Q2658" t="s">
        <v>1231</v>
      </c>
    </row>
    <row r="2659" spans="11:17">
      <c r="K2659" t="s">
        <v>51</v>
      </c>
      <c r="L2659" t="s">
        <v>1229</v>
      </c>
      <c r="M2659" t="s">
        <v>1230</v>
      </c>
      <c r="N2659" t="s">
        <v>54</v>
      </c>
      <c r="O2659" t="s">
        <v>66</v>
      </c>
      <c r="P2659" t="s">
        <v>1233</v>
      </c>
      <c r="Q2659" t="s">
        <v>1231</v>
      </c>
    </row>
    <row r="2660" spans="11:17">
      <c r="K2660" t="s">
        <v>51</v>
      </c>
      <c r="L2660" t="s">
        <v>1229</v>
      </c>
      <c r="M2660" t="s">
        <v>1230</v>
      </c>
      <c r="N2660" t="s">
        <v>54</v>
      </c>
      <c r="O2660" t="s">
        <v>68</v>
      </c>
      <c r="P2660" t="e">
        <f>-ต้องการหน้ากากอนามัยและแอลกอฮอล์ล้างมือ
-บริเวณทางเข้ามีร้านค้าที่ยังเปิดให้นั่งทานเหล้ากันอยู่
-บางคนเวลาออกไปข้างนอกไม่ยอมใช้หน้ากากอนามัย เกรงว่าจะมาติดกันในชุมชน
-ทางวัดในชุมชนเขตไม่ได้แจกเจลล้างมือ</f>
        <v>#NAME?</v>
      </c>
      <c r="Q2660" t="s">
        <v>1231</v>
      </c>
    </row>
    <row r="2661" spans="11:17">
      <c r="K2661" t="s">
        <v>51</v>
      </c>
      <c r="L2661" t="s">
        <v>1229</v>
      </c>
      <c r="M2661" t="s">
        <v>1230</v>
      </c>
      <c r="N2661" t="s">
        <v>54</v>
      </c>
      <c r="O2661" t="s">
        <v>70</v>
      </c>
      <c r="P2661" t="s">
        <v>71</v>
      </c>
      <c r="Q2661" t="s">
        <v>1231</v>
      </c>
    </row>
    <row r="2662" spans="11:17">
      <c r="K2662" t="s">
        <v>51</v>
      </c>
      <c r="L2662" t="s">
        <v>1229</v>
      </c>
      <c r="M2662" t="s">
        <v>1230</v>
      </c>
      <c r="N2662" t="s">
        <v>54</v>
      </c>
      <c r="O2662" t="s">
        <v>72</v>
      </c>
      <c r="P2662">
        <v>300</v>
      </c>
      <c r="Q2662" t="s">
        <v>1231</v>
      </c>
    </row>
    <row r="2663" spans="11:17">
      <c r="K2663" t="s">
        <v>51</v>
      </c>
      <c r="L2663" t="s">
        <v>1229</v>
      </c>
      <c r="M2663" t="s">
        <v>1230</v>
      </c>
      <c r="N2663" t="s">
        <v>54</v>
      </c>
      <c r="O2663" t="s">
        <v>73</v>
      </c>
      <c r="P2663" t="s">
        <v>74</v>
      </c>
      <c r="Q2663" t="s">
        <v>1231</v>
      </c>
    </row>
    <row r="2664" spans="11:17">
      <c r="K2664" t="s">
        <v>51</v>
      </c>
      <c r="L2664" t="s">
        <v>1234</v>
      </c>
      <c r="M2664" t="s">
        <v>1235</v>
      </c>
      <c r="N2664" t="s">
        <v>54</v>
      </c>
      <c r="O2664" t="s">
        <v>14</v>
      </c>
      <c r="Q2664" t="s">
        <v>1236</v>
      </c>
    </row>
    <row r="2665" spans="11:17">
      <c r="K2665" t="s">
        <v>51</v>
      </c>
      <c r="L2665" t="s">
        <v>1234</v>
      </c>
      <c r="M2665" t="s">
        <v>1235</v>
      </c>
      <c r="N2665" t="s">
        <v>54</v>
      </c>
      <c r="O2665" t="s">
        <v>56</v>
      </c>
      <c r="Q2665" t="s">
        <v>1236</v>
      </c>
    </row>
    <row r="2666" spans="11:17">
      <c r="K2666" t="s">
        <v>51</v>
      </c>
      <c r="L2666" t="s">
        <v>1234</v>
      </c>
      <c r="M2666" t="s">
        <v>1235</v>
      </c>
      <c r="N2666" t="s">
        <v>54</v>
      </c>
      <c r="O2666" t="s">
        <v>57</v>
      </c>
      <c r="P2666" t="s">
        <v>1035</v>
      </c>
      <c r="Q2666" t="s">
        <v>1236</v>
      </c>
    </row>
    <row r="2667" spans="11:17">
      <c r="K2667" t="s">
        <v>51</v>
      </c>
      <c r="L2667" t="s">
        <v>1234</v>
      </c>
      <c r="M2667" t="s">
        <v>1235</v>
      </c>
      <c r="N2667" t="s">
        <v>54</v>
      </c>
      <c r="O2667" t="s">
        <v>59</v>
      </c>
      <c r="P2667">
        <v>5306</v>
      </c>
      <c r="Q2667" t="s">
        <v>1236</v>
      </c>
    </row>
    <row r="2668" spans="11:17">
      <c r="K2668" t="s">
        <v>51</v>
      </c>
      <c r="L2668" t="s">
        <v>1234</v>
      </c>
      <c r="M2668" t="s">
        <v>1235</v>
      </c>
      <c r="N2668" t="s">
        <v>54</v>
      </c>
      <c r="O2668" t="s">
        <v>60</v>
      </c>
      <c r="P2668" t="s">
        <v>1175</v>
      </c>
      <c r="Q2668" t="s">
        <v>1236</v>
      </c>
    </row>
    <row r="2669" spans="11:17">
      <c r="K2669" t="s">
        <v>51</v>
      </c>
      <c r="L2669" t="s">
        <v>1234</v>
      </c>
      <c r="M2669" t="s">
        <v>1235</v>
      </c>
      <c r="N2669" t="s">
        <v>54</v>
      </c>
      <c r="O2669" t="s">
        <v>62</v>
      </c>
      <c r="P2669" t="s">
        <v>1226</v>
      </c>
      <c r="Q2669" t="s">
        <v>1236</v>
      </c>
    </row>
    <row r="2670" spans="11:17">
      <c r="K2670" t="s">
        <v>51</v>
      </c>
      <c r="L2670" t="s">
        <v>1234</v>
      </c>
      <c r="M2670" t="s">
        <v>1235</v>
      </c>
      <c r="N2670" t="s">
        <v>54</v>
      </c>
      <c r="O2670" t="s">
        <v>64</v>
      </c>
      <c r="P2670" t="s">
        <v>1237</v>
      </c>
      <c r="Q2670" t="s">
        <v>1236</v>
      </c>
    </row>
    <row r="2671" spans="11:17">
      <c r="K2671" t="s">
        <v>51</v>
      </c>
      <c r="L2671" t="s">
        <v>1234</v>
      </c>
      <c r="M2671" t="s">
        <v>1235</v>
      </c>
      <c r="N2671" t="s">
        <v>54</v>
      </c>
      <c r="O2671" t="s">
        <v>66</v>
      </c>
      <c r="Q2671" t="s">
        <v>1236</v>
      </c>
    </row>
    <row r="2672" spans="11:17">
      <c r="K2672" t="s">
        <v>51</v>
      </c>
      <c r="L2672" t="s">
        <v>1234</v>
      </c>
      <c r="M2672" t="s">
        <v>1235</v>
      </c>
      <c r="N2672" t="s">
        <v>54</v>
      </c>
      <c r="O2672" t="s">
        <v>68</v>
      </c>
      <c r="Q2672" t="s">
        <v>1236</v>
      </c>
    </row>
    <row r="2673" spans="11:17">
      <c r="K2673" t="s">
        <v>51</v>
      </c>
      <c r="L2673" t="s">
        <v>1234</v>
      </c>
      <c r="M2673" t="s">
        <v>1235</v>
      </c>
      <c r="N2673" t="s">
        <v>54</v>
      </c>
      <c r="O2673" t="s">
        <v>70</v>
      </c>
      <c r="P2673" t="s">
        <v>71</v>
      </c>
      <c r="Q2673" t="s">
        <v>1236</v>
      </c>
    </row>
    <row r="2674" spans="11:17">
      <c r="K2674" t="s">
        <v>51</v>
      </c>
      <c r="L2674" t="s">
        <v>1234</v>
      </c>
      <c r="M2674" t="s">
        <v>1235</v>
      </c>
      <c r="N2674" t="s">
        <v>54</v>
      </c>
      <c r="O2674" t="s">
        <v>72</v>
      </c>
      <c r="P2674">
        <v>257</v>
      </c>
      <c r="Q2674" t="s">
        <v>1236</v>
      </c>
    </row>
    <row r="2675" spans="11:17">
      <c r="K2675" t="s">
        <v>51</v>
      </c>
      <c r="L2675" t="s">
        <v>1234</v>
      </c>
      <c r="M2675" t="s">
        <v>1235</v>
      </c>
      <c r="N2675" t="s">
        <v>54</v>
      </c>
      <c r="O2675" t="s">
        <v>73</v>
      </c>
      <c r="P2675" t="s">
        <v>74</v>
      </c>
      <c r="Q2675" t="s">
        <v>1236</v>
      </c>
    </row>
    <row r="2676" spans="11:17">
      <c r="K2676" t="s">
        <v>51</v>
      </c>
      <c r="L2676" t="s">
        <v>1238</v>
      </c>
      <c r="M2676" t="s">
        <v>1239</v>
      </c>
      <c r="N2676" t="s">
        <v>54</v>
      </c>
      <c r="O2676" t="s">
        <v>14</v>
      </c>
      <c r="Q2676" t="s">
        <v>1240</v>
      </c>
    </row>
    <row r="2677" spans="11:17">
      <c r="K2677" t="s">
        <v>51</v>
      </c>
      <c r="L2677" t="s">
        <v>1238</v>
      </c>
      <c r="M2677" t="s">
        <v>1239</v>
      </c>
      <c r="N2677" t="s">
        <v>54</v>
      </c>
      <c r="O2677" t="s">
        <v>56</v>
      </c>
      <c r="Q2677" t="s">
        <v>1240</v>
      </c>
    </row>
    <row r="2678" spans="11:17">
      <c r="K2678" t="s">
        <v>51</v>
      </c>
      <c r="L2678" t="s">
        <v>1238</v>
      </c>
      <c r="M2678" t="s">
        <v>1239</v>
      </c>
      <c r="N2678" t="s">
        <v>54</v>
      </c>
      <c r="O2678" t="s">
        <v>57</v>
      </c>
      <c r="P2678" t="s">
        <v>1035</v>
      </c>
      <c r="Q2678" t="s">
        <v>1240</v>
      </c>
    </row>
    <row r="2679" spans="11:17">
      <c r="K2679" t="s">
        <v>51</v>
      </c>
      <c r="L2679" t="s">
        <v>1238</v>
      </c>
      <c r="M2679" t="s">
        <v>1239</v>
      </c>
      <c r="N2679" t="s">
        <v>54</v>
      </c>
      <c r="O2679" t="s">
        <v>59</v>
      </c>
      <c r="P2679">
        <v>5493</v>
      </c>
      <c r="Q2679" t="s">
        <v>1240</v>
      </c>
    </row>
    <row r="2680" spans="11:17">
      <c r="K2680" t="s">
        <v>51</v>
      </c>
      <c r="L2680" t="s">
        <v>1238</v>
      </c>
      <c r="M2680" t="s">
        <v>1239</v>
      </c>
      <c r="N2680" t="s">
        <v>54</v>
      </c>
      <c r="O2680" t="s">
        <v>60</v>
      </c>
      <c r="P2680" t="s">
        <v>1175</v>
      </c>
      <c r="Q2680" t="s">
        <v>1240</v>
      </c>
    </row>
    <row r="2681" spans="11:17">
      <c r="K2681" t="s">
        <v>51</v>
      </c>
      <c r="L2681" t="s">
        <v>1238</v>
      </c>
      <c r="M2681" t="s">
        <v>1239</v>
      </c>
      <c r="N2681" t="s">
        <v>54</v>
      </c>
      <c r="O2681" t="s">
        <v>62</v>
      </c>
      <c r="P2681" t="s">
        <v>1226</v>
      </c>
      <c r="Q2681" t="s">
        <v>1240</v>
      </c>
    </row>
    <row r="2682" spans="11:17">
      <c r="K2682" t="s">
        <v>51</v>
      </c>
      <c r="L2682" t="s">
        <v>1238</v>
      </c>
      <c r="M2682" t="s">
        <v>1239</v>
      </c>
      <c r="N2682" t="s">
        <v>54</v>
      </c>
      <c r="O2682" t="s">
        <v>64</v>
      </c>
      <c r="P2682" t="s">
        <v>1241</v>
      </c>
      <c r="Q2682" t="s">
        <v>1240</v>
      </c>
    </row>
    <row r="2683" spans="11:17">
      <c r="K2683" t="s">
        <v>51</v>
      </c>
      <c r="L2683" t="s">
        <v>1238</v>
      </c>
      <c r="M2683" t="s">
        <v>1239</v>
      </c>
      <c r="N2683" t="s">
        <v>54</v>
      </c>
      <c r="O2683" t="s">
        <v>66</v>
      </c>
      <c r="P2683" t="s">
        <v>1242</v>
      </c>
      <c r="Q2683" t="s">
        <v>1240</v>
      </c>
    </row>
    <row r="2684" spans="11:17">
      <c r="K2684" t="s">
        <v>51</v>
      </c>
      <c r="L2684" t="s">
        <v>1238</v>
      </c>
      <c r="M2684" t="s">
        <v>1239</v>
      </c>
      <c r="N2684" t="s">
        <v>54</v>
      </c>
      <c r="O2684" t="s">
        <v>68</v>
      </c>
      <c r="P2684" t="s">
        <v>1243</v>
      </c>
      <c r="Q2684" t="s">
        <v>1240</v>
      </c>
    </row>
    <row r="2685" spans="11:17">
      <c r="K2685" t="s">
        <v>51</v>
      </c>
      <c r="L2685" t="s">
        <v>1238</v>
      </c>
      <c r="M2685" t="s">
        <v>1239</v>
      </c>
      <c r="N2685" t="s">
        <v>54</v>
      </c>
      <c r="O2685" t="s">
        <v>70</v>
      </c>
      <c r="P2685" t="s">
        <v>71</v>
      </c>
      <c r="Q2685" t="s">
        <v>1240</v>
      </c>
    </row>
    <row r="2686" spans="11:17">
      <c r="K2686" t="s">
        <v>51</v>
      </c>
      <c r="L2686" t="s">
        <v>1238</v>
      </c>
      <c r="M2686" t="s">
        <v>1239</v>
      </c>
      <c r="N2686" t="s">
        <v>54</v>
      </c>
      <c r="O2686" t="s">
        <v>72</v>
      </c>
      <c r="P2686">
        <v>95</v>
      </c>
      <c r="Q2686" t="s">
        <v>1240</v>
      </c>
    </row>
    <row r="2687" spans="11:17">
      <c r="K2687" t="s">
        <v>51</v>
      </c>
      <c r="L2687" t="s">
        <v>1238</v>
      </c>
      <c r="M2687" t="s">
        <v>1239</v>
      </c>
      <c r="N2687" t="s">
        <v>54</v>
      </c>
      <c r="O2687" t="s">
        <v>73</v>
      </c>
      <c r="P2687" t="s">
        <v>74</v>
      </c>
      <c r="Q2687" t="s">
        <v>1240</v>
      </c>
    </row>
    <row r="2688" spans="11:17">
      <c r="K2688" t="s">
        <v>51</v>
      </c>
      <c r="L2688" t="s">
        <v>1244</v>
      </c>
      <c r="M2688" t="s">
        <v>1245</v>
      </c>
      <c r="N2688" t="s">
        <v>54</v>
      </c>
      <c r="O2688" t="s">
        <v>14</v>
      </c>
      <c r="Q2688" t="s">
        <v>1246</v>
      </c>
    </row>
    <row r="2689" spans="11:17">
      <c r="K2689" t="s">
        <v>51</v>
      </c>
      <c r="L2689" t="s">
        <v>1244</v>
      </c>
      <c r="M2689" t="s">
        <v>1245</v>
      </c>
      <c r="N2689" t="s">
        <v>54</v>
      </c>
      <c r="O2689" t="s">
        <v>56</v>
      </c>
      <c r="Q2689" t="s">
        <v>1246</v>
      </c>
    </row>
    <row r="2690" spans="11:17">
      <c r="K2690" t="s">
        <v>51</v>
      </c>
      <c r="L2690" t="s">
        <v>1244</v>
      </c>
      <c r="M2690" t="s">
        <v>1245</v>
      </c>
      <c r="N2690" t="s">
        <v>54</v>
      </c>
      <c r="O2690" t="s">
        <v>57</v>
      </c>
      <c r="P2690" t="s">
        <v>1035</v>
      </c>
      <c r="Q2690" t="s">
        <v>1246</v>
      </c>
    </row>
    <row r="2691" spans="11:17">
      <c r="K2691" t="s">
        <v>51</v>
      </c>
      <c r="L2691" t="s">
        <v>1244</v>
      </c>
      <c r="M2691" t="s">
        <v>1245</v>
      </c>
      <c r="N2691" t="s">
        <v>54</v>
      </c>
      <c r="O2691" t="s">
        <v>59</v>
      </c>
      <c r="P2691">
        <v>5456</v>
      </c>
      <c r="Q2691" t="s">
        <v>1246</v>
      </c>
    </row>
    <row r="2692" spans="11:17">
      <c r="K2692" t="s">
        <v>51</v>
      </c>
      <c r="L2692" t="s">
        <v>1244</v>
      </c>
      <c r="M2692" t="s">
        <v>1245</v>
      </c>
      <c r="N2692" t="s">
        <v>54</v>
      </c>
      <c r="O2692" t="s">
        <v>60</v>
      </c>
      <c r="P2692" t="s">
        <v>1175</v>
      </c>
      <c r="Q2692" t="s">
        <v>1246</v>
      </c>
    </row>
    <row r="2693" spans="11:17">
      <c r="K2693" t="s">
        <v>51</v>
      </c>
      <c r="L2693" t="s">
        <v>1244</v>
      </c>
      <c r="M2693" t="s">
        <v>1245</v>
      </c>
      <c r="N2693" t="s">
        <v>54</v>
      </c>
      <c r="O2693" t="s">
        <v>62</v>
      </c>
      <c r="P2693" t="s">
        <v>1186</v>
      </c>
      <c r="Q2693" t="s">
        <v>1246</v>
      </c>
    </row>
    <row r="2694" spans="11:17">
      <c r="K2694" t="s">
        <v>51</v>
      </c>
      <c r="L2694" t="s">
        <v>1244</v>
      </c>
      <c r="M2694" t="s">
        <v>1245</v>
      </c>
      <c r="N2694" t="s">
        <v>54</v>
      </c>
      <c r="O2694" t="s">
        <v>64</v>
      </c>
      <c r="P2694" t="s">
        <v>1247</v>
      </c>
      <c r="Q2694" t="s">
        <v>1246</v>
      </c>
    </row>
    <row r="2695" spans="11:17">
      <c r="K2695" t="s">
        <v>51</v>
      </c>
      <c r="L2695" t="s">
        <v>1244</v>
      </c>
      <c r="M2695" t="s">
        <v>1245</v>
      </c>
      <c r="N2695" t="s">
        <v>54</v>
      </c>
      <c r="O2695" t="s">
        <v>66</v>
      </c>
      <c r="P2695" t="s">
        <v>1248</v>
      </c>
      <c r="Q2695" t="s">
        <v>1246</v>
      </c>
    </row>
    <row r="2696" spans="11:17">
      <c r="K2696" t="s">
        <v>51</v>
      </c>
      <c r="L2696" t="s">
        <v>1244</v>
      </c>
      <c r="M2696" t="s">
        <v>1245</v>
      </c>
      <c r="N2696" t="s">
        <v>54</v>
      </c>
      <c r="O2696" t="s">
        <v>68</v>
      </c>
      <c r="P2696" t="s">
        <v>1249</v>
      </c>
      <c r="Q2696" t="s">
        <v>1246</v>
      </c>
    </row>
    <row r="2697" spans="11:17">
      <c r="K2697" t="s">
        <v>51</v>
      </c>
      <c r="L2697" t="s">
        <v>1244</v>
      </c>
      <c r="M2697" t="s">
        <v>1245</v>
      </c>
      <c r="N2697" t="s">
        <v>54</v>
      </c>
      <c r="O2697" t="s">
        <v>70</v>
      </c>
      <c r="P2697" t="s">
        <v>71</v>
      </c>
      <c r="Q2697" t="s">
        <v>1246</v>
      </c>
    </row>
    <row r="2698" spans="11:17">
      <c r="K2698" t="s">
        <v>51</v>
      </c>
      <c r="L2698" t="s">
        <v>1244</v>
      </c>
      <c r="M2698" t="s">
        <v>1245</v>
      </c>
      <c r="N2698" t="s">
        <v>54</v>
      </c>
      <c r="O2698" t="s">
        <v>72</v>
      </c>
      <c r="P2698">
        <v>57</v>
      </c>
      <c r="Q2698" t="s">
        <v>1246</v>
      </c>
    </row>
    <row r="2699" spans="11:17">
      <c r="K2699" t="s">
        <v>51</v>
      </c>
      <c r="L2699" t="s">
        <v>1244</v>
      </c>
      <c r="M2699" t="s">
        <v>1245</v>
      </c>
      <c r="N2699" t="s">
        <v>54</v>
      </c>
      <c r="O2699" t="s">
        <v>73</v>
      </c>
      <c r="P2699" t="s">
        <v>74</v>
      </c>
      <c r="Q2699" t="s">
        <v>1246</v>
      </c>
    </row>
    <row r="2700" spans="11:17">
      <c r="K2700" t="s">
        <v>51</v>
      </c>
      <c r="L2700" t="s">
        <v>1250</v>
      </c>
      <c r="M2700" t="s">
        <v>1251</v>
      </c>
      <c r="N2700" t="s">
        <v>54</v>
      </c>
      <c r="O2700" t="s">
        <v>14</v>
      </c>
      <c r="Q2700" t="s">
        <v>1252</v>
      </c>
    </row>
    <row r="2701" spans="11:17">
      <c r="K2701" t="s">
        <v>51</v>
      </c>
      <c r="L2701" t="s">
        <v>1250</v>
      </c>
      <c r="M2701" t="s">
        <v>1251</v>
      </c>
      <c r="N2701" t="s">
        <v>54</v>
      </c>
      <c r="O2701" t="s">
        <v>56</v>
      </c>
      <c r="Q2701" t="s">
        <v>1252</v>
      </c>
    </row>
    <row r="2702" spans="11:17">
      <c r="K2702" t="s">
        <v>51</v>
      </c>
      <c r="L2702" t="s">
        <v>1250</v>
      </c>
      <c r="M2702" t="s">
        <v>1251</v>
      </c>
      <c r="N2702" t="s">
        <v>54</v>
      </c>
      <c r="O2702" t="s">
        <v>57</v>
      </c>
      <c r="P2702" t="s">
        <v>1035</v>
      </c>
      <c r="Q2702" t="s">
        <v>1252</v>
      </c>
    </row>
    <row r="2703" spans="11:17">
      <c r="K2703" t="s">
        <v>51</v>
      </c>
      <c r="L2703" t="s">
        <v>1250</v>
      </c>
      <c r="M2703" t="s">
        <v>1251</v>
      </c>
      <c r="N2703" t="s">
        <v>54</v>
      </c>
      <c r="O2703" t="s">
        <v>59</v>
      </c>
      <c r="P2703">
        <v>4694</v>
      </c>
      <c r="Q2703" t="s">
        <v>1252</v>
      </c>
    </row>
    <row r="2704" spans="11:17">
      <c r="K2704" t="s">
        <v>51</v>
      </c>
      <c r="L2704" t="s">
        <v>1250</v>
      </c>
      <c r="M2704" t="s">
        <v>1251</v>
      </c>
      <c r="N2704" t="s">
        <v>54</v>
      </c>
      <c r="O2704" t="s">
        <v>60</v>
      </c>
      <c r="P2704" t="s">
        <v>1175</v>
      </c>
      <c r="Q2704" t="s">
        <v>1252</v>
      </c>
    </row>
    <row r="2705" spans="11:17">
      <c r="K2705" t="s">
        <v>51</v>
      </c>
      <c r="L2705" t="s">
        <v>1250</v>
      </c>
      <c r="M2705" t="s">
        <v>1251</v>
      </c>
      <c r="N2705" t="s">
        <v>54</v>
      </c>
      <c r="O2705" t="s">
        <v>62</v>
      </c>
      <c r="P2705" t="s">
        <v>1186</v>
      </c>
      <c r="Q2705" t="s">
        <v>1252</v>
      </c>
    </row>
    <row r="2706" spans="11:17">
      <c r="K2706" t="s">
        <v>51</v>
      </c>
      <c r="L2706" t="s">
        <v>1250</v>
      </c>
      <c r="M2706" t="s">
        <v>1251</v>
      </c>
      <c r="N2706" t="s">
        <v>54</v>
      </c>
      <c r="O2706" t="s">
        <v>64</v>
      </c>
      <c r="P2706" t="s">
        <v>1253</v>
      </c>
      <c r="Q2706" t="s">
        <v>1252</v>
      </c>
    </row>
    <row r="2707" spans="11:17">
      <c r="K2707" t="s">
        <v>51</v>
      </c>
      <c r="L2707" t="s">
        <v>1250</v>
      </c>
      <c r="M2707" t="s">
        <v>1251</v>
      </c>
      <c r="N2707" t="s">
        <v>54</v>
      </c>
      <c r="O2707" t="s">
        <v>66</v>
      </c>
      <c r="Q2707" t="s">
        <v>1252</v>
      </c>
    </row>
    <row r="2708" spans="11:17">
      <c r="K2708" t="s">
        <v>51</v>
      </c>
      <c r="L2708" t="s">
        <v>1250</v>
      </c>
      <c r="M2708" t="s">
        <v>1251</v>
      </c>
      <c r="N2708" t="s">
        <v>54</v>
      </c>
      <c r="O2708" t="s">
        <v>68</v>
      </c>
      <c r="Q2708" t="s">
        <v>1252</v>
      </c>
    </row>
    <row r="2709" spans="11:17">
      <c r="K2709" t="s">
        <v>51</v>
      </c>
      <c r="L2709" t="s">
        <v>1250</v>
      </c>
      <c r="M2709" t="s">
        <v>1251</v>
      </c>
      <c r="N2709" t="s">
        <v>54</v>
      </c>
      <c r="O2709" t="s">
        <v>70</v>
      </c>
      <c r="P2709" t="s">
        <v>71</v>
      </c>
      <c r="Q2709" t="s">
        <v>1252</v>
      </c>
    </row>
    <row r="2710" spans="11:17">
      <c r="K2710" t="s">
        <v>51</v>
      </c>
      <c r="L2710" t="s">
        <v>1250</v>
      </c>
      <c r="M2710" t="s">
        <v>1251</v>
      </c>
      <c r="N2710" t="s">
        <v>54</v>
      </c>
      <c r="O2710" t="s">
        <v>72</v>
      </c>
      <c r="P2710">
        <v>546</v>
      </c>
      <c r="Q2710" t="s">
        <v>1252</v>
      </c>
    </row>
    <row r="2711" spans="11:17">
      <c r="K2711" t="s">
        <v>51</v>
      </c>
      <c r="L2711" t="s">
        <v>1250</v>
      </c>
      <c r="M2711" t="s">
        <v>1251</v>
      </c>
      <c r="N2711" t="s">
        <v>54</v>
      </c>
      <c r="O2711" t="s">
        <v>73</v>
      </c>
      <c r="P2711" t="s">
        <v>74</v>
      </c>
      <c r="Q2711" t="s">
        <v>1252</v>
      </c>
    </row>
    <row r="2712" spans="11:17">
      <c r="K2712" t="s">
        <v>51</v>
      </c>
      <c r="L2712" t="s">
        <v>1254</v>
      </c>
      <c r="M2712" t="s">
        <v>1255</v>
      </c>
      <c r="N2712" t="s">
        <v>54</v>
      </c>
      <c r="O2712" t="s">
        <v>14</v>
      </c>
      <c r="Q2712" t="s">
        <v>1256</v>
      </c>
    </row>
    <row r="2713" spans="11:17">
      <c r="K2713" t="s">
        <v>51</v>
      </c>
      <c r="L2713" t="s">
        <v>1254</v>
      </c>
      <c r="M2713" t="s">
        <v>1255</v>
      </c>
      <c r="N2713" t="s">
        <v>54</v>
      </c>
      <c r="O2713" t="s">
        <v>56</v>
      </c>
      <c r="Q2713" t="s">
        <v>1256</v>
      </c>
    </row>
    <row r="2714" spans="11:17">
      <c r="K2714" t="s">
        <v>51</v>
      </c>
      <c r="L2714" t="s">
        <v>1254</v>
      </c>
      <c r="M2714" t="s">
        <v>1255</v>
      </c>
      <c r="N2714" t="s">
        <v>54</v>
      </c>
      <c r="O2714" t="s">
        <v>57</v>
      </c>
      <c r="P2714" t="s">
        <v>1035</v>
      </c>
      <c r="Q2714" t="s">
        <v>1256</v>
      </c>
    </row>
    <row r="2715" spans="11:17">
      <c r="K2715" t="s">
        <v>51</v>
      </c>
      <c r="L2715" t="s">
        <v>1254</v>
      </c>
      <c r="M2715" t="s">
        <v>1255</v>
      </c>
      <c r="N2715" t="s">
        <v>54</v>
      </c>
      <c r="O2715" t="s">
        <v>59</v>
      </c>
      <c r="P2715">
        <v>5245</v>
      </c>
      <c r="Q2715" t="s">
        <v>1256</v>
      </c>
    </row>
    <row r="2716" spans="11:17">
      <c r="K2716" t="s">
        <v>51</v>
      </c>
      <c r="L2716" t="s">
        <v>1254</v>
      </c>
      <c r="M2716" t="s">
        <v>1255</v>
      </c>
      <c r="N2716" t="s">
        <v>54</v>
      </c>
      <c r="O2716" t="s">
        <v>60</v>
      </c>
      <c r="P2716" t="s">
        <v>1175</v>
      </c>
      <c r="Q2716" t="s">
        <v>1256</v>
      </c>
    </row>
    <row r="2717" spans="11:17">
      <c r="K2717" t="s">
        <v>51</v>
      </c>
      <c r="L2717" t="s">
        <v>1254</v>
      </c>
      <c r="M2717" t="s">
        <v>1255</v>
      </c>
      <c r="N2717" t="s">
        <v>54</v>
      </c>
      <c r="O2717" t="s">
        <v>62</v>
      </c>
      <c r="P2717" t="s">
        <v>1186</v>
      </c>
      <c r="Q2717" t="s">
        <v>1256</v>
      </c>
    </row>
    <row r="2718" spans="11:17">
      <c r="K2718" t="s">
        <v>51</v>
      </c>
      <c r="L2718" t="s">
        <v>1254</v>
      </c>
      <c r="M2718" t="s">
        <v>1255</v>
      </c>
      <c r="N2718" t="s">
        <v>54</v>
      </c>
      <c r="O2718" t="s">
        <v>64</v>
      </c>
      <c r="P2718" t="s">
        <v>1257</v>
      </c>
      <c r="Q2718" t="s">
        <v>1256</v>
      </c>
    </row>
    <row r="2719" spans="11:17">
      <c r="K2719" t="s">
        <v>51</v>
      </c>
      <c r="L2719" t="s">
        <v>1254</v>
      </c>
      <c r="M2719" t="s">
        <v>1255</v>
      </c>
      <c r="N2719" t="s">
        <v>54</v>
      </c>
      <c r="O2719" t="s">
        <v>66</v>
      </c>
      <c r="Q2719" t="s">
        <v>1256</v>
      </c>
    </row>
    <row r="2720" spans="11:17">
      <c r="K2720" t="s">
        <v>51</v>
      </c>
      <c r="L2720" t="s">
        <v>1254</v>
      </c>
      <c r="M2720" t="s">
        <v>1255</v>
      </c>
      <c r="N2720" t="s">
        <v>54</v>
      </c>
      <c r="O2720" t="s">
        <v>68</v>
      </c>
      <c r="Q2720" t="s">
        <v>1256</v>
      </c>
    </row>
    <row r="2721" spans="11:17">
      <c r="K2721" t="s">
        <v>51</v>
      </c>
      <c r="L2721" t="s">
        <v>1254</v>
      </c>
      <c r="M2721" t="s">
        <v>1255</v>
      </c>
      <c r="N2721" t="s">
        <v>54</v>
      </c>
      <c r="O2721" t="s">
        <v>70</v>
      </c>
      <c r="P2721" t="s">
        <v>71</v>
      </c>
      <c r="Q2721" t="s">
        <v>1256</v>
      </c>
    </row>
    <row r="2722" spans="11:17">
      <c r="K2722" t="s">
        <v>51</v>
      </c>
      <c r="L2722" t="s">
        <v>1254</v>
      </c>
      <c r="M2722" t="s">
        <v>1255</v>
      </c>
      <c r="N2722" t="s">
        <v>54</v>
      </c>
      <c r="O2722" t="s">
        <v>72</v>
      </c>
      <c r="P2722">
        <v>273</v>
      </c>
      <c r="Q2722" t="s">
        <v>1256</v>
      </c>
    </row>
    <row r="2723" spans="11:17">
      <c r="K2723" t="s">
        <v>51</v>
      </c>
      <c r="L2723" t="s">
        <v>1254</v>
      </c>
      <c r="M2723" t="s">
        <v>1255</v>
      </c>
      <c r="N2723" t="s">
        <v>54</v>
      </c>
      <c r="O2723" t="s">
        <v>73</v>
      </c>
      <c r="P2723" t="s">
        <v>74</v>
      </c>
      <c r="Q2723" t="s">
        <v>1256</v>
      </c>
    </row>
    <row r="2724" spans="11:17">
      <c r="K2724" t="s">
        <v>51</v>
      </c>
      <c r="L2724" t="s">
        <v>1258</v>
      </c>
      <c r="M2724" t="s">
        <v>1259</v>
      </c>
      <c r="N2724" t="s">
        <v>54</v>
      </c>
      <c r="O2724" t="s">
        <v>14</v>
      </c>
      <c r="Q2724" t="s">
        <v>1260</v>
      </c>
    </row>
    <row r="2725" spans="11:17">
      <c r="K2725" t="s">
        <v>51</v>
      </c>
      <c r="L2725" t="s">
        <v>1258</v>
      </c>
      <c r="M2725" t="s">
        <v>1259</v>
      </c>
      <c r="N2725" t="s">
        <v>54</v>
      </c>
      <c r="O2725" t="s">
        <v>56</v>
      </c>
      <c r="Q2725" t="s">
        <v>1260</v>
      </c>
    </row>
    <row r="2726" spans="11:17">
      <c r="K2726" t="s">
        <v>51</v>
      </c>
      <c r="L2726" t="s">
        <v>1258</v>
      </c>
      <c r="M2726" t="s">
        <v>1259</v>
      </c>
      <c r="N2726" t="s">
        <v>54</v>
      </c>
      <c r="O2726" t="s">
        <v>57</v>
      </c>
      <c r="P2726" t="s">
        <v>1035</v>
      </c>
      <c r="Q2726" t="s">
        <v>1260</v>
      </c>
    </row>
    <row r="2727" spans="11:17">
      <c r="K2727" t="s">
        <v>51</v>
      </c>
      <c r="L2727" t="s">
        <v>1258</v>
      </c>
      <c r="M2727" t="s">
        <v>1259</v>
      </c>
      <c r="N2727" t="s">
        <v>54</v>
      </c>
      <c r="O2727" t="s">
        <v>59</v>
      </c>
      <c r="P2727">
        <v>4036</v>
      </c>
      <c r="Q2727" t="s">
        <v>1260</v>
      </c>
    </row>
    <row r="2728" spans="11:17">
      <c r="K2728" t="s">
        <v>51</v>
      </c>
      <c r="L2728" t="s">
        <v>1258</v>
      </c>
      <c r="M2728" t="s">
        <v>1259</v>
      </c>
      <c r="N2728" t="s">
        <v>54</v>
      </c>
      <c r="O2728" t="s">
        <v>60</v>
      </c>
      <c r="P2728" t="s">
        <v>1175</v>
      </c>
      <c r="Q2728" t="s">
        <v>1260</v>
      </c>
    </row>
    <row r="2729" spans="11:17">
      <c r="K2729" t="s">
        <v>51</v>
      </c>
      <c r="L2729" t="s">
        <v>1258</v>
      </c>
      <c r="M2729" t="s">
        <v>1259</v>
      </c>
      <c r="N2729" t="s">
        <v>54</v>
      </c>
      <c r="O2729" t="s">
        <v>62</v>
      </c>
      <c r="P2729" t="s">
        <v>1226</v>
      </c>
      <c r="Q2729" t="s">
        <v>1260</v>
      </c>
    </row>
    <row r="2730" spans="11:17">
      <c r="K2730" t="s">
        <v>51</v>
      </c>
      <c r="L2730" t="s">
        <v>1258</v>
      </c>
      <c r="M2730" t="s">
        <v>1259</v>
      </c>
      <c r="N2730" t="s">
        <v>54</v>
      </c>
      <c r="O2730" t="s">
        <v>64</v>
      </c>
      <c r="P2730" t="s">
        <v>1261</v>
      </c>
      <c r="Q2730" t="s">
        <v>1260</v>
      </c>
    </row>
    <row r="2731" spans="11:17">
      <c r="K2731" t="s">
        <v>51</v>
      </c>
      <c r="L2731" t="s">
        <v>1258</v>
      </c>
      <c r="M2731" t="s">
        <v>1259</v>
      </c>
      <c r="N2731" t="s">
        <v>54</v>
      </c>
      <c r="O2731" t="s">
        <v>66</v>
      </c>
      <c r="Q2731" t="s">
        <v>1260</v>
      </c>
    </row>
    <row r="2732" spans="11:17">
      <c r="K2732" t="s">
        <v>51</v>
      </c>
      <c r="L2732" t="s">
        <v>1258</v>
      </c>
      <c r="M2732" t="s">
        <v>1259</v>
      </c>
      <c r="N2732" t="s">
        <v>54</v>
      </c>
      <c r="O2732" t="s">
        <v>68</v>
      </c>
      <c r="Q2732" t="s">
        <v>1260</v>
      </c>
    </row>
    <row r="2733" spans="11:17">
      <c r="K2733" t="s">
        <v>51</v>
      </c>
      <c r="L2733" t="s">
        <v>1258</v>
      </c>
      <c r="M2733" t="s">
        <v>1259</v>
      </c>
      <c r="N2733" t="s">
        <v>54</v>
      </c>
      <c r="O2733" t="s">
        <v>70</v>
      </c>
      <c r="P2733" t="s">
        <v>71</v>
      </c>
      <c r="Q2733" t="s">
        <v>1260</v>
      </c>
    </row>
    <row r="2734" spans="11:17">
      <c r="K2734" t="s">
        <v>51</v>
      </c>
      <c r="L2734" t="s">
        <v>1258</v>
      </c>
      <c r="M2734" t="s">
        <v>1259</v>
      </c>
      <c r="N2734" t="s">
        <v>54</v>
      </c>
      <c r="O2734" t="s">
        <v>72</v>
      </c>
      <c r="P2734">
        <v>210</v>
      </c>
      <c r="Q2734" t="s">
        <v>1260</v>
      </c>
    </row>
    <row r="2735" spans="11:17">
      <c r="K2735" t="s">
        <v>51</v>
      </c>
      <c r="L2735" t="s">
        <v>1258</v>
      </c>
      <c r="M2735" t="s">
        <v>1259</v>
      </c>
      <c r="N2735" t="s">
        <v>54</v>
      </c>
      <c r="O2735" t="s">
        <v>73</v>
      </c>
      <c r="P2735" t="s">
        <v>74</v>
      </c>
      <c r="Q2735" t="s">
        <v>1260</v>
      </c>
    </row>
    <row r="2736" spans="11:17">
      <c r="K2736" t="s">
        <v>51</v>
      </c>
      <c r="L2736" t="s">
        <v>1262</v>
      </c>
      <c r="M2736" t="s">
        <v>1263</v>
      </c>
      <c r="N2736" t="s">
        <v>54</v>
      </c>
      <c r="O2736" t="s">
        <v>14</v>
      </c>
      <c r="Q2736" t="s">
        <v>1264</v>
      </c>
    </row>
    <row r="2737" spans="11:17">
      <c r="K2737" t="s">
        <v>51</v>
      </c>
      <c r="L2737" t="s">
        <v>1262</v>
      </c>
      <c r="M2737" t="s">
        <v>1263</v>
      </c>
      <c r="N2737" t="s">
        <v>54</v>
      </c>
      <c r="O2737" t="s">
        <v>56</v>
      </c>
      <c r="Q2737" t="s">
        <v>1264</v>
      </c>
    </row>
    <row r="2738" spans="11:17">
      <c r="K2738" t="s">
        <v>51</v>
      </c>
      <c r="L2738" t="s">
        <v>1262</v>
      </c>
      <c r="M2738" t="s">
        <v>1263</v>
      </c>
      <c r="N2738" t="s">
        <v>54</v>
      </c>
      <c r="O2738" t="s">
        <v>57</v>
      </c>
      <c r="P2738" t="s">
        <v>1035</v>
      </c>
      <c r="Q2738" t="s">
        <v>1264</v>
      </c>
    </row>
    <row r="2739" spans="11:17">
      <c r="K2739" t="s">
        <v>51</v>
      </c>
      <c r="L2739" t="s">
        <v>1262</v>
      </c>
      <c r="M2739" t="s">
        <v>1263</v>
      </c>
      <c r="N2739" t="s">
        <v>54</v>
      </c>
      <c r="O2739" t="s">
        <v>59</v>
      </c>
      <c r="P2739">
        <v>4895</v>
      </c>
      <c r="Q2739" t="s">
        <v>1264</v>
      </c>
    </row>
    <row r="2740" spans="11:17">
      <c r="K2740" t="s">
        <v>51</v>
      </c>
      <c r="L2740" t="s">
        <v>1262</v>
      </c>
      <c r="M2740" t="s">
        <v>1263</v>
      </c>
      <c r="N2740" t="s">
        <v>54</v>
      </c>
      <c r="O2740" t="s">
        <v>60</v>
      </c>
      <c r="P2740" t="s">
        <v>1175</v>
      </c>
      <c r="Q2740" t="s">
        <v>1264</v>
      </c>
    </row>
    <row r="2741" spans="11:17">
      <c r="K2741" t="s">
        <v>51</v>
      </c>
      <c r="L2741" t="s">
        <v>1262</v>
      </c>
      <c r="M2741" t="s">
        <v>1263</v>
      </c>
      <c r="N2741" t="s">
        <v>54</v>
      </c>
      <c r="O2741" t="s">
        <v>62</v>
      </c>
      <c r="P2741" t="s">
        <v>1226</v>
      </c>
      <c r="Q2741" t="s">
        <v>1264</v>
      </c>
    </row>
    <row r="2742" spans="11:17">
      <c r="K2742" t="s">
        <v>51</v>
      </c>
      <c r="L2742" t="s">
        <v>1262</v>
      </c>
      <c r="M2742" t="s">
        <v>1263</v>
      </c>
      <c r="N2742" t="s">
        <v>54</v>
      </c>
      <c r="O2742" t="s">
        <v>64</v>
      </c>
      <c r="P2742" t="s">
        <v>1265</v>
      </c>
      <c r="Q2742" t="s">
        <v>1264</v>
      </c>
    </row>
    <row r="2743" spans="11:17">
      <c r="K2743" t="s">
        <v>51</v>
      </c>
      <c r="L2743" t="s">
        <v>1262</v>
      </c>
      <c r="M2743" t="s">
        <v>1263</v>
      </c>
      <c r="N2743" t="s">
        <v>54</v>
      </c>
      <c r="O2743" t="s">
        <v>66</v>
      </c>
      <c r="P2743" t="s">
        <v>1266</v>
      </c>
      <c r="Q2743" t="s">
        <v>1264</v>
      </c>
    </row>
    <row r="2744" spans="11:17">
      <c r="K2744" t="s">
        <v>51</v>
      </c>
      <c r="L2744" t="s">
        <v>1262</v>
      </c>
      <c r="M2744" t="s">
        <v>1263</v>
      </c>
      <c r="N2744" t="s">
        <v>54</v>
      </c>
      <c r="O2744" t="s">
        <v>68</v>
      </c>
      <c r="P2744" t="e">
        <f>-ต้องการให้มีการพ่นยาฆ่าเชื้อในชุมชน
-ต้องการเจลล้างมือและแอลกอฮอล์</f>
        <v>#NAME?</v>
      </c>
      <c r="Q2744" t="s">
        <v>1264</v>
      </c>
    </row>
    <row r="2745" spans="11:17">
      <c r="K2745" t="s">
        <v>51</v>
      </c>
      <c r="L2745" t="s">
        <v>1262</v>
      </c>
      <c r="M2745" t="s">
        <v>1263</v>
      </c>
      <c r="N2745" t="s">
        <v>54</v>
      </c>
      <c r="O2745" t="s">
        <v>70</v>
      </c>
      <c r="P2745" t="s">
        <v>71</v>
      </c>
      <c r="Q2745" t="s">
        <v>1264</v>
      </c>
    </row>
    <row r="2746" spans="11:17">
      <c r="K2746" t="s">
        <v>51</v>
      </c>
      <c r="L2746" t="s">
        <v>1262</v>
      </c>
      <c r="M2746" t="s">
        <v>1263</v>
      </c>
      <c r="N2746" t="s">
        <v>54</v>
      </c>
      <c r="O2746" t="s">
        <v>72</v>
      </c>
      <c r="P2746">
        <v>610</v>
      </c>
      <c r="Q2746" t="s">
        <v>1264</v>
      </c>
    </row>
    <row r="2747" spans="11:17">
      <c r="K2747" t="s">
        <v>51</v>
      </c>
      <c r="L2747" t="s">
        <v>1262</v>
      </c>
      <c r="M2747" t="s">
        <v>1263</v>
      </c>
      <c r="N2747" t="s">
        <v>54</v>
      </c>
      <c r="O2747" t="s">
        <v>73</v>
      </c>
      <c r="P2747" t="s">
        <v>74</v>
      </c>
      <c r="Q2747" t="s">
        <v>1264</v>
      </c>
    </row>
    <row r="2748" spans="11:17">
      <c r="K2748" t="s">
        <v>51</v>
      </c>
      <c r="L2748" t="s">
        <v>1267</v>
      </c>
      <c r="M2748" t="s">
        <v>1268</v>
      </c>
      <c r="N2748" t="s">
        <v>77</v>
      </c>
      <c r="O2748" t="s">
        <v>14</v>
      </c>
      <c r="Q2748" t="s">
        <v>1269</v>
      </c>
    </row>
    <row r="2749" spans="11:17">
      <c r="K2749" t="s">
        <v>51</v>
      </c>
      <c r="L2749" t="s">
        <v>1267</v>
      </c>
      <c r="M2749" t="s">
        <v>1268</v>
      </c>
      <c r="N2749" t="s">
        <v>77</v>
      </c>
      <c r="O2749" t="s">
        <v>56</v>
      </c>
      <c r="Q2749" t="s">
        <v>1269</v>
      </c>
    </row>
    <row r="2750" spans="11:17">
      <c r="K2750" t="s">
        <v>51</v>
      </c>
      <c r="L2750" t="s">
        <v>1267</v>
      </c>
      <c r="M2750" t="s">
        <v>1268</v>
      </c>
      <c r="N2750" t="s">
        <v>77</v>
      </c>
      <c r="O2750" t="s">
        <v>57</v>
      </c>
      <c r="P2750" t="s">
        <v>1035</v>
      </c>
      <c r="Q2750" t="s">
        <v>1269</v>
      </c>
    </row>
    <row r="2751" spans="11:17">
      <c r="K2751" t="s">
        <v>51</v>
      </c>
      <c r="L2751" t="s">
        <v>1267</v>
      </c>
      <c r="M2751" t="s">
        <v>1268</v>
      </c>
      <c r="N2751" t="s">
        <v>77</v>
      </c>
      <c r="O2751" t="s">
        <v>59</v>
      </c>
      <c r="P2751">
        <v>3923</v>
      </c>
      <c r="Q2751" t="s">
        <v>1269</v>
      </c>
    </row>
    <row r="2752" spans="11:17">
      <c r="K2752" t="s">
        <v>51</v>
      </c>
      <c r="L2752" t="s">
        <v>1267</v>
      </c>
      <c r="M2752" t="s">
        <v>1268</v>
      </c>
      <c r="N2752" t="s">
        <v>77</v>
      </c>
      <c r="O2752" t="s">
        <v>60</v>
      </c>
      <c r="P2752" t="s">
        <v>1175</v>
      </c>
      <c r="Q2752" t="s">
        <v>1269</v>
      </c>
    </row>
    <row r="2753" spans="11:17">
      <c r="K2753" t="s">
        <v>51</v>
      </c>
      <c r="L2753" t="s">
        <v>1267</v>
      </c>
      <c r="M2753" t="s">
        <v>1268</v>
      </c>
      <c r="N2753" t="s">
        <v>77</v>
      </c>
      <c r="O2753" t="s">
        <v>62</v>
      </c>
      <c r="P2753" t="s">
        <v>1226</v>
      </c>
      <c r="Q2753" t="s">
        <v>1269</v>
      </c>
    </row>
    <row r="2754" spans="11:17">
      <c r="K2754" t="s">
        <v>51</v>
      </c>
      <c r="L2754" t="s">
        <v>1267</v>
      </c>
      <c r="M2754" t="s">
        <v>1268</v>
      </c>
      <c r="N2754" t="s">
        <v>77</v>
      </c>
      <c r="O2754" t="s">
        <v>64</v>
      </c>
      <c r="P2754" t="s">
        <v>1270</v>
      </c>
      <c r="Q2754" t="s">
        <v>1269</v>
      </c>
    </row>
    <row r="2755" spans="11:17">
      <c r="K2755" t="s">
        <v>51</v>
      </c>
      <c r="L2755" t="s">
        <v>1267</v>
      </c>
      <c r="M2755" t="s">
        <v>1268</v>
      </c>
      <c r="N2755" t="s">
        <v>77</v>
      </c>
      <c r="O2755" t="s">
        <v>66</v>
      </c>
      <c r="P2755" t="s">
        <v>1271</v>
      </c>
      <c r="Q2755" t="s">
        <v>1269</v>
      </c>
    </row>
    <row r="2756" spans="11:17">
      <c r="K2756" t="s">
        <v>51</v>
      </c>
      <c r="L2756" t="s">
        <v>1267</v>
      </c>
      <c r="M2756" t="s">
        <v>1268</v>
      </c>
      <c r="N2756" t="s">
        <v>77</v>
      </c>
      <c r="O2756" t="s">
        <v>68</v>
      </c>
      <c r="P2756" t="s">
        <v>1272</v>
      </c>
      <c r="Q2756" t="s">
        <v>1269</v>
      </c>
    </row>
    <row r="2757" spans="11:17">
      <c r="K2757" t="s">
        <v>51</v>
      </c>
      <c r="L2757" t="s">
        <v>1267</v>
      </c>
      <c r="M2757" t="s">
        <v>1268</v>
      </c>
      <c r="N2757" t="s">
        <v>77</v>
      </c>
      <c r="O2757" t="s">
        <v>70</v>
      </c>
      <c r="P2757" t="s">
        <v>71</v>
      </c>
      <c r="Q2757" t="s">
        <v>1269</v>
      </c>
    </row>
    <row r="2758" spans="11:17">
      <c r="K2758" t="s">
        <v>51</v>
      </c>
      <c r="L2758" t="s">
        <v>1267</v>
      </c>
      <c r="M2758" t="s">
        <v>1268</v>
      </c>
      <c r="N2758" t="s">
        <v>77</v>
      </c>
      <c r="O2758" t="s">
        <v>72</v>
      </c>
      <c r="P2758">
        <v>300</v>
      </c>
      <c r="Q2758" t="s">
        <v>1269</v>
      </c>
    </row>
    <row r="2759" spans="11:17">
      <c r="K2759" t="s">
        <v>51</v>
      </c>
      <c r="L2759" t="s">
        <v>1267</v>
      </c>
      <c r="M2759" t="s">
        <v>1268</v>
      </c>
      <c r="N2759" t="s">
        <v>77</v>
      </c>
      <c r="O2759" t="s">
        <v>73</v>
      </c>
      <c r="P2759" t="s">
        <v>82</v>
      </c>
      <c r="Q2759" t="s">
        <v>1269</v>
      </c>
    </row>
    <row r="2760" spans="11:17">
      <c r="K2760" t="s">
        <v>51</v>
      </c>
      <c r="L2760" t="s">
        <v>1273</v>
      </c>
      <c r="M2760" t="s">
        <v>1274</v>
      </c>
      <c r="N2760" t="s">
        <v>54</v>
      </c>
      <c r="O2760" t="s">
        <v>14</v>
      </c>
      <c r="Q2760" t="s">
        <v>1275</v>
      </c>
    </row>
    <row r="2761" spans="11:17">
      <c r="K2761" t="s">
        <v>51</v>
      </c>
      <c r="L2761" t="s">
        <v>1273</v>
      </c>
      <c r="M2761" t="s">
        <v>1274</v>
      </c>
      <c r="N2761" t="s">
        <v>54</v>
      </c>
      <c r="O2761" t="s">
        <v>56</v>
      </c>
      <c r="Q2761" t="s">
        <v>1275</v>
      </c>
    </row>
    <row r="2762" spans="11:17">
      <c r="K2762" t="s">
        <v>51</v>
      </c>
      <c r="L2762" t="s">
        <v>1273</v>
      </c>
      <c r="M2762" t="s">
        <v>1274</v>
      </c>
      <c r="N2762" t="s">
        <v>54</v>
      </c>
      <c r="O2762" t="s">
        <v>57</v>
      </c>
      <c r="P2762" t="s">
        <v>1035</v>
      </c>
      <c r="Q2762" t="s">
        <v>1275</v>
      </c>
    </row>
    <row r="2763" spans="11:17">
      <c r="K2763" t="s">
        <v>51</v>
      </c>
      <c r="L2763" t="s">
        <v>1273</v>
      </c>
      <c r="M2763" t="s">
        <v>1274</v>
      </c>
      <c r="N2763" t="s">
        <v>54</v>
      </c>
      <c r="O2763" t="s">
        <v>59</v>
      </c>
      <c r="P2763">
        <v>4148</v>
      </c>
      <c r="Q2763" t="s">
        <v>1275</v>
      </c>
    </row>
    <row r="2764" spans="11:17">
      <c r="K2764" t="s">
        <v>51</v>
      </c>
      <c r="L2764" t="s">
        <v>1273</v>
      </c>
      <c r="M2764" t="s">
        <v>1274</v>
      </c>
      <c r="N2764" t="s">
        <v>54</v>
      </c>
      <c r="O2764" t="s">
        <v>60</v>
      </c>
      <c r="P2764" t="s">
        <v>1175</v>
      </c>
      <c r="Q2764" t="s">
        <v>1275</v>
      </c>
    </row>
    <row r="2765" spans="11:17">
      <c r="K2765" t="s">
        <v>51</v>
      </c>
      <c r="L2765" t="s">
        <v>1273</v>
      </c>
      <c r="M2765" t="s">
        <v>1274</v>
      </c>
      <c r="N2765" t="s">
        <v>54</v>
      </c>
      <c r="O2765" t="s">
        <v>62</v>
      </c>
      <c r="P2765" t="s">
        <v>1226</v>
      </c>
      <c r="Q2765" t="s">
        <v>1275</v>
      </c>
    </row>
    <row r="2766" spans="11:17">
      <c r="K2766" t="s">
        <v>51</v>
      </c>
      <c r="L2766" t="s">
        <v>1273</v>
      </c>
      <c r="M2766" t="s">
        <v>1274</v>
      </c>
      <c r="N2766" t="s">
        <v>54</v>
      </c>
      <c r="O2766" t="s">
        <v>64</v>
      </c>
      <c r="P2766" t="s">
        <v>1276</v>
      </c>
      <c r="Q2766" t="s">
        <v>1275</v>
      </c>
    </row>
    <row r="2767" spans="11:17">
      <c r="K2767" t="s">
        <v>51</v>
      </c>
      <c r="L2767" t="s">
        <v>1273</v>
      </c>
      <c r="M2767" t="s">
        <v>1274</v>
      </c>
      <c r="N2767" t="s">
        <v>54</v>
      </c>
      <c r="O2767" t="s">
        <v>66</v>
      </c>
      <c r="P2767" t="s">
        <v>1277</v>
      </c>
      <c r="Q2767" t="s">
        <v>1275</v>
      </c>
    </row>
    <row r="2768" spans="11:17">
      <c r="K2768" t="s">
        <v>51</v>
      </c>
      <c r="L2768" t="s">
        <v>1273</v>
      </c>
      <c r="M2768" t="s">
        <v>1274</v>
      </c>
      <c r="N2768" t="s">
        <v>54</v>
      </c>
      <c r="O2768" t="s">
        <v>68</v>
      </c>
      <c r="P2768" t="e">
        <f>-ต้องการหน้ากากอนามัย เจลล้างมือ
-ต้องการให้มีการพ่นยาฆ่าเชื้อ</f>
        <v>#NAME?</v>
      </c>
      <c r="Q2768" t="s">
        <v>1275</v>
      </c>
    </row>
    <row r="2769" spans="11:17">
      <c r="K2769" t="s">
        <v>51</v>
      </c>
      <c r="L2769" t="s">
        <v>1273</v>
      </c>
      <c r="M2769" t="s">
        <v>1274</v>
      </c>
      <c r="N2769" t="s">
        <v>54</v>
      </c>
      <c r="O2769" t="s">
        <v>70</v>
      </c>
      <c r="P2769" t="s">
        <v>71</v>
      </c>
      <c r="Q2769" t="s">
        <v>1275</v>
      </c>
    </row>
    <row r="2770" spans="11:17">
      <c r="K2770" t="s">
        <v>51</v>
      </c>
      <c r="L2770" t="s">
        <v>1273</v>
      </c>
      <c r="M2770" t="s">
        <v>1274</v>
      </c>
      <c r="N2770" t="s">
        <v>54</v>
      </c>
      <c r="O2770" t="s">
        <v>72</v>
      </c>
      <c r="P2770">
        <v>940</v>
      </c>
      <c r="Q2770" t="s">
        <v>1275</v>
      </c>
    </row>
    <row r="2771" spans="11:17">
      <c r="K2771" t="s">
        <v>51</v>
      </c>
      <c r="L2771" t="s">
        <v>1273</v>
      </c>
      <c r="M2771" t="s">
        <v>1274</v>
      </c>
      <c r="N2771" t="s">
        <v>54</v>
      </c>
      <c r="O2771" t="s">
        <v>73</v>
      </c>
      <c r="P2771" t="s">
        <v>74</v>
      </c>
      <c r="Q2771" t="s">
        <v>1275</v>
      </c>
    </row>
    <row r="2772" spans="11:17">
      <c r="K2772" t="s">
        <v>51</v>
      </c>
      <c r="L2772" t="s">
        <v>1278</v>
      </c>
      <c r="M2772" t="s">
        <v>1279</v>
      </c>
      <c r="N2772" t="s">
        <v>54</v>
      </c>
      <c r="O2772" t="s">
        <v>14</v>
      </c>
      <c r="Q2772" t="s">
        <v>1280</v>
      </c>
    </row>
    <row r="2773" spans="11:17">
      <c r="K2773" t="s">
        <v>51</v>
      </c>
      <c r="L2773" t="s">
        <v>1278</v>
      </c>
      <c r="M2773" t="s">
        <v>1279</v>
      </c>
      <c r="N2773" t="s">
        <v>54</v>
      </c>
      <c r="O2773" t="s">
        <v>56</v>
      </c>
      <c r="Q2773" t="s">
        <v>1280</v>
      </c>
    </row>
    <row r="2774" spans="11:17">
      <c r="K2774" t="s">
        <v>51</v>
      </c>
      <c r="L2774" t="s">
        <v>1278</v>
      </c>
      <c r="M2774" t="s">
        <v>1279</v>
      </c>
      <c r="N2774" t="s">
        <v>54</v>
      </c>
      <c r="O2774" t="s">
        <v>57</v>
      </c>
      <c r="P2774" t="s">
        <v>1035</v>
      </c>
      <c r="Q2774" t="s">
        <v>1280</v>
      </c>
    </row>
    <row r="2775" spans="11:17">
      <c r="K2775" t="s">
        <v>51</v>
      </c>
      <c r="L2775" t="s">
        <v>1278</v>
      </c>
      <c r="M2775" t="s">
        <v>1279</v>
      </c>
      <c r="N2775" t="s">
        <v>54</v>
      </c>
      <c r="O2775" t="s">
        <v>59</v>
      </c>
      <c r="P2775">
        <v>4148</v>
      </c>
      <c r="Q2775" t="s">
        <v>1280</v>
      </c>
    </row>
    <row r="2776" spans="11:17">
      <c r="K2776" t="s">
        <v>51</v>
      </c>
      <c r="L2776" t="s">
        <v>1278</v>
      </c>
      <c r="M2776" t="s">
        <v>1279</v>
      </c>
      <c r="N2776" t="s">
        <v>54</v>
      </c>
      <c r="O2776" t="s">
        <v>60</v>
      </c>
      <c r="P2776" t="s">
        <v>1175</v>
      </c>
      <c r="Q2776" t="s">
        <v>1280</v>
      </c>
    </row>
    <row r="2777" spans="11:17">
      <c r="K2777" t="s">
        <v>51</v>
      </c>
      <c r="L2777" t="s">
        <v>1278</v>
      </c>
      <c r="M2777" t="s">
        <v>1279</v>
      </c>
      <c r="N2777" t="s">
        <v>54</v>
      </c>
      <c r="O2777" t="s">
        <v>62</v>
      </c>
      <c r="P2777" t="s">
        <v>1226</v>
      </c>
      <c r="Q2777" t="s">
        <v>1280</v>
      </c>
    </row>
    <row r="2778" spans="11:17">
      <c r="K2778" t="s">
        <v>51</v>
      </c>
      <c r="L2778" t="s">
        <v>1278</v>
      </c>
      <c r="M2778" t="s">
        <v>1279</v>
      </c>
      <c r="N2778" t="s">
        <v>54</v>
      </c>
      <c r="O2778" t="s">
        <v>64</v>
      </c>
      <c r="P2778" t="s">
        <v>1281</v>
      </c>
      <c r="Q2778" t="s">
        <v>1280</v>
      </c>
    </row>
    <row r="2779" spans="11:17">
      <c r="K2779" t="s">
        <v>51</v>
      </c>
      <c r="L2779" t="s">
        <v>1278</v>
      </c>
      <c r="M2779" t="s">
        <v>1279</v>
      </c>
      <c r="N2779" t="s">
        <v>54</v>
      </c>
      <c r="O2779" t="s">
        <v>66</v>
      </c>
      <c r="Q2779" t="s">
        <v>1280</v>
      </c>
    </row>
    <row r="2780" spans="11:17">
      <c r="K2780" t="s">
        <v>51</v>
      </c>
      <c r="L2780" t="s">
        <v>1278</v>
      </c>
      <c r="M2780" t="s">
        <v>1279</v>
      </c>
      <c r="N2780" t="s">
        <v>54</v>
      </c>
      <c r="O2780" t="s">
        <v>68</v>
      </c>
      <c r="Q2780" t="s">
        <v>1280</v>
      </c>
    </row>
    <row r="2781" spans="11:17">
      <c r="K2781" t="s">
        <v>51</v>
      </c>
      <c r="L2781" t="s">
        <v>1278</v>
      </c>
      <c r="M2781" t="s">
        <v>1279</v>
      </c>
      <c r="N2781" t="s">
        <v>54</v>
      </c>
      <c r="O2781" t="s">
        <v>70</v>
      </c>
      <c r="P2781" t="s">
        <v>71</v>
      </c>
      <c r="Q2781" t="s">
        <v>1280</v>
      </c>
    </row>
    <row r="2782" spans="11:17">
      <c r="K2782" t="s">
        <v>51</v>
      </c>
      <c r="L2782" t="s">
        <v>1278</v>
      </c>
      <c r="M2782" t="s">
        <v>1279</v>
      </c>
      <c r="N2782" t="s">
        <v>54</v>
      </c>
      <c r="O2782" t="s">
        <v>72</v>
      </c>
      <c r="P2782">
        <v>105</v>
      </c>
      <c r="Q2782" t="s">
        <v>1280</v>
      </c>
    </row>
    <row r="2783" spans="11:17">
      <c r="K2783" t="s">
        <v>51</v>
      </c>
      <c r="L2783" t="s">
        <v>1278</v>
      </c>
      <c r="M2783" t="s">
        <v>1279</v>
      </c>
      <c r="N2783" t="s">
        <v>54</v>
      </c>
      <c r="O2783" t="s">
        <v>73</v>
      </c>
      <c r="P2783" t="s">
        <v>74</v>
      </c>
      <c r="Q2783" t="s">
        <v>1280</v>
      </c>
    </row>
    <row r="2784" spans="11:17">
      <c r="K2784" t="s">
        <v>51</v>
      </c>
      <c r="L2784" t="s">
        <v>1282</v>
      </c>
      <c r="M2784" t="s">
        <v>1283</v>
      </c>
      <c r="N2784" t="s">
        <v>77</v>
      </c>
      <c r="O2784" t="s">
        <v>14</v>
      </c>
      <c r="Q2784" t="s">
        <v>1284</v>
      </c>
    </row>
    <row r="2785" spans="11:17">
      <c r="K2785" t="s">
        <v>51</v>
      </c>
      <c r="L2785" t="s">
        <v>1282</v>
      </c>
      <c r="M2785" t="s">
        <v>1283</v>
      </c>
      <c r="N2785" t="s">
        <v>77</v>
      </c>
      <c r="O2785" t="s">
        <v>56</v>
      </c>
      <c r="Q2785" t="s">
        <v>1284</v>
      </c>
    </row>
    <row r="2786" spans="11:17">
      <c r="K2786" t="s">
        <v>51</v>
      </c>
      <c r="L2786" t="s">
        <v>1282</v>
      </c>
      <c r="M2786" t="s">
        <v>1283</v>
      </c>
      <c r="N2786" t="s">
        <v>77</v>
      </c>
      <c r="O2786" t="s">
        <v>57</v>
      </c>
      <c r="P2786" t="s">
        <v>1035</v>
      </c>
      <c r="Q2786" t="s">
        <v>1284</v>
      </c>
    </row>
    <row r="2787" spans="11:17">
      <c r="K2787" t="s">
        <v>51</v>
      </c>
      <c r="L2787" t="s">
        <v>1282</v>
      </c>
      <c r="M2787" t="s">
        <v>1283</v>
      </c>
      <c r="N2787" t="s">
        <v>77</v>
      </c>
      <c r="O2787" t="s">
        <v>59</v>
      </c>
      <c r="P2787">
        <v>3946</v>
      </c>
      <c r="Q2787" t="s">
        <v>1284</v>
      </c>
    </row>
    <row r="2788" spans="11:17">
      <c r="K2788" t="s">
        <v>51</v>
      </c>
      <c r="L2788" t="s">
        <v>1282</v>
      </c>
      <c r="M2788" t="s">
        <v>1283</v>
      </c>
      <c r="N2788" t="s">
        <v>77</v>
      </c>
      <c r="O2788" t="s">
        <v>60</v>
      </c>
      <c r="P2788" t="s">
        <v>1175</v>
      </c>
      <c r="Q2788" t="s">
        <v>1284</v>
      </c>
    </row>
    <row r="2789" spans="11:17">
      <c r="K2789" t="s">
        <v>51</v>
      </c>
      <c r="L2789" t="s">
        <v>1282</v>
      </c>
      <c r="M2789" t="s">
        <v>1283</v>
      </c>
      <c r="N2789" t="s">
        <v>77</v>
      </c>
      <c r="O2789" t="s">
        <v>62</v>
      </c>
      <c r="P2789" t="s">
        <v>1226</v>
      </c>
      <c r="Q2789" t="s">
        <v>1284</v>
      </c>
    </row>
    <row r="2790" spans="11:17">
      <c r="K2790" t="s">
        <v>51</v>
      </c>
      <c r="L2790" t="s">
        <v>1282</v>
      </c>
      <c r="M2790" t="s">
        <v>1283</v>
      </c>
      <c r="N2790" t="s">
        <v>77</v>
      </c>
      <c r="O2790" t="s">
        <v>64</v>
      </c>
      <c r="P2790" t="s">
        <v>1285</v>
      </c>
      <c r="Q2790" t="s">
        <v>1284</v>
      </c>
    </row>
    <row r="2791" spans="11:17">
      <c r="K2791" t="s">
        <v>51</v>
      </c>
      <c r="L2791" t="s">
        <v>1282</v>
      </c>
      <c r="M2791" t="s">
        <v>1283</v>
      </c>
      <c r="N2791" t="s">
        <v>77</v>
      </c>
      <c r="O2791" t="s">
        <v>66</v>
      </c>
      <c r="P2791" t="s">
        <v>1286</v>
      </c>
      <c r="Q2791" t="s">
        <v>1284</v>
      </c>
    </row>
    <row r="2792" spans="11:17">
      <c r="K2792" t="s">
        <v>51</v>
      </c>
      <c r="L2792" t="s">
        <v>1282</v>
      </c>
      <c r="M2792" t="s">
        <v>1283</v>
      </c>
      <c r="N2792" t="s">
        <v>77</v>
      </c>
      <c r="O2792" t="s">
        <v>68</v>
      </c>
      <c r="P2792" t="e">
        <f>-มีการทำผ้าปิดปากและเจลล้างมือกันเอง</f>
        <v>#NAME?</v>
      </c>
      <c r="Q2792" t="s">
        <v>1284</v>
      </c>
    </row>
    <row r="2793" spans="11:17">
      <c r="K2793" t="s">
        <v>51</v>
      </c>
      <c r="L2793" t="s">
        <v>1282</v>
      </c>
      <c r="M2793" t="s">
        <v>1283</v>
      </c>
      <c r="N2793" t="s">
        <v>77</v>
      </c>
      <c r="O2793" t="s">
        <v>70</v>
      </c>
      <c r="P2793" t="s">
        <v>71</v>
      </c>
      <c r="Q2793" t="s">
        <v>1284</v>
      </c>
    </row>
    <row r="2794" spans="11:17">
      <c r="K2794" t="s">
        <v>51</v>
      </c>
      <c r="L2794" t="s">
        <v>1282</v>
      </c>
      <c r="M2794" t="s">
        <v>1283</v>
      </c>
      <c r="N2794" t="s">
        <v>77</v>
      </c>
      <c r="O2794" t="s">
        <v>72</v>
      </c>
      <c r="Q2794" t="s">
        <v>1284</v>
      </c>
    </row>
    <row r="2795" spans="11:17">
      <c r="K2795" t="s">
        <v>51</v>
      </c>
      <c r="L2795" t="s">
        <v>1282</v>
      </c>
      <c r="M2795" t="s">
        <v>1283</v>
      </c>
      <c r="N2795" t="s">
        <v>77</v>
      </c>
      <c r="O2795" t="s">
        <v>73</v>
      </c>
      <c r="P2795" t="s">
        <v>82</v>
      </c>
      <c r="Q2795" t="s">
        <v>1284</v>
      </c>
    </row>
    <row r="2796" spans="11:17">
      <c r="K2796" t="s">
        <v>51</v>
      </c>
      <c r="L2796" t="s">
        <v>1287</v>
      </c>
      <c r="M2796" t="s">
        <v>1288</v>
      </c>
      <c r="N2796" t="s">
        <v>77</v>
      </c>
      <c r="O2796" t="s">
        <v>14</v>
      </c>
      <c r="Q2796" t="s">
        <v>1289</v>
      </c>
    </row>
    <row r="2797" spans="11:17">
      <c r="K2797" t="s">
        <v>51</v>
      </c>
      <c r="L2797" t="s">
        <v>1287</v>
      </c>
      <c r="M2797" t="s">
        <v>1288</v>
      </c>
      <c r="N2797" t="s">
        <v>77</v>
      </c>
      <c r="O2797" t="s">
        <v>56</v>
      </c>
      <c r="Q2797" t="s">
        <v>1289</v>
      </c>
    </row>
    <row r="2798" spans="11:17">
      <c r="K2798" t="s">
        <v>51</v>
      </c>
      <c r="L2798" t="s">
        <v>1287</v>
      </c>
      <c r="M2798" t="s">
        <v>1288</v>
      </c>
      <c r="N2798" t="s">
        <v>77</v>
      </c>
      <c r="O2798" t="s">
        <v>57</v>
      </c>
      <c r="P2798" t="s">
        <v>1035</v>
      </c>
      <c r="Q2798" t="s">
        <v>1289</v>
      </c>
    </row>
    <row r="2799" spans="11:17">
      <c r="K2799" t="s">
        <v>51</v>
      </c>
      <c r="L2799" t="s">
        <v>1287</v>
      </c>
      <c r="M2799" t="s">
        <v>1288</v>
      </c>
      <c r="N2799" t="s">
        <v>77</v>
      </c>
      <c r="O2799" t="s">
        <v>59</v>
      </c>
      <c r="P2799">
        <v>3701</v>
      </c>
      <c r="Q2799" t="s">
        <v>1289</v>
      </c>
    </row>
    <row r="2800" spans="11:17">
      <c r="K2800" t="s">
        <v>51</v>
      </c>
      <c r="L2800" t="s">
        <v>1287</v>
      </c>
      <c r="M2800" t="s">
        <v>1288</v>
      </c>
      <c r="N2800" t="s">
        <v>77</v>
      </c>
      <c r="O2800" t="s">
        <v>60</v>
      </c>
      <c r="P2800" t="s">
        <v>1175</v>
      </c>
      <c r="Q2800" t="s">
        <v>1289</v>
      </c>
    </row>
    <row r="2801" spans="11:17">
      <c r="K2801" t="s">
        <v>51</v>
      </c>
      <c r="L2801" t="s">
        <v>1287</v>
      </c>
      <c r="M2801" t="s">
        <v>1288</v>
      </c>
      <c r="N2801" t="s">
        <v>77</v>
      </c>
      <c r="O2801" t="s">
        <v>62</v>
      </c>
      <c r="P2801" t="s">
        <v>1226</v>
      </c>
      <c r="Q2801" t="s">
        <v>1289</v>
      </c>
    </row>
    <row r="2802" spans="11:17">
      <c r="K2802" t="s">
        <v>51</v>
      </c>
      <c r="L2802" t="s">
        <v>1287</v>
      </c>
      <c r="M2802" t="s">
        <v>1288</v>
      </c>
      <c r="N2802" t="s">
        <v>77</v>
      </c>
      <c r="O2802" t="s">
        <v>64</v>
      </c>
      <c r="P2802" t="s">
        <v>1290</v>
      </c>
      <c r="Q2802" t="s">
        <v>1289</v>
      </c>
    </row>
    <row r="2803" spans="11:17">
      <c r="K2803" t="s">
        <v>51</v>
      </c>
      <c r="L2803" t="s">
        <v>1287</v>
      </c>
      <c r="M2803" t="s">
        <v>1288</v>
      </c>
      <c r="N2803" t="s">
        <v>77</v>
      </c>
      <c r="O2803" t="s">
        <v>66</v>
      </c>
      <c r="P2803" t="s">
        <v>1291</v>
      </c>
      <c r="Q2803" t="s">
        <v>1289</v>
      </c>
    </row>
    <row r="2804" spans="11:17">
      <c r="K2804" t="s">
        <v>51</v>
      </c>
      <c r="L2804" t="s">
        <v>1287</v>
      </c>
      <c r="M2804" t="s">
        <v>1288</v>
      </c>
      <c r="N2804" t="s">
        <v>77</v>
      </c>
      <c r="O2804" t="s">
        <v>68</v>
      </c>
      <c r="P2804" s="1" t="s">
        <v>1292</v>
      </c>
      <c r="Q2804" t="s">
        <v>1289</v>
      </c>
    </row>
    <row r="2805" spans="11:17">
      <c r="K2805" t="s">
        <v>51</v>
      </c>
      <c r="L2805" t="s">
        <v>1287</v>
      </c>
      <c r="M2805" t="s">
        <v>1288</v>
      </c>
      <c r="N2805" t="s">
        <v>77</v>
      </c>
      <c r="O2805" t="s">
        <v>70</v>
      </c>
      <c r="P2805" t="s">
        <v>71</v>
      </c>
      <c r="Q2805" t="s">
        <v>1289</v>
      </c>
    </row>
    <row r="2806" spans="11:17">
      <c r="K2806" t="s">
        <v>51</v>
      </c>
      <c r="L2806" t="s">
        <v>1287</v>
      </c>
      <c r="M2806" t="s">
        <v>1288</v>
      </c>
      <c r="N2806" t="s">
        <v>77</v>
      </c>
      <c r="O2806" t="s">
        <v>72</v>
      </c>
      <c r="Q2806" t="s">
        <v>1289</v>
      </c>
    </row>
    <row r="2807" spans="11:17">
      <c r="K2807" t="s">
        <v>51</v>
      </c>
      <c r="L2807" t="s">
        <v>1287</v>
      </c>
      <c r="M2807" t="s">
        <v>1288</v>
      </c>
      <c r="N2807" t="s">
        <v>77</v>
      </c>
      <c r="O2807" t="s">
        <v>73</v>
      </c>
      <c r="P2807" t="s">
        <v>82</v>
      </c>
      <c r="Q2807" t="s">
        <v>1289</v>
      </c>
    </row>
    <row r="2808" spans="11:17">
      <c r="K2808" t="s">
        <v>51</v>
      </c>
      <c r="L2808" t="s">
        <v>1293</v>
      </c>
      <c r="M2808" t="s">
        <v>1294</v>
      </c>
      <c r="N2808" t="s">
        <v>77</v>
      </c>
      <c r="O2808" t="s">
        <v>14</v>
      </c>
      <c r="Q2808" t="s">
        <v>1295</v>
      </c>
    </row>
    <row r="2809" spans="11:17">
      <c r="K2809" t="s">
        <v>51</v>
      </c>
      <c r="L2809" t="s">
        <v>1293</v>
      </c>
      <c r="M2809" t="s">
        <v>1294</v>
      </c>
      <c r="N2809" t="s">
        <v>77</v>
      </c>
      <c r="O2809" t="s">
        <v>56</v>
      </c>
      <c r="Q2809" t="s">
        <v>1295</v>
      </c>
    </row>
    <row r="2810" spans="11:17">
      <c r="K2810" t="s">
        <v>51</v>
      </c>
      <c r="L2810" t="s">
        <v>1293</v>
      </c>
      <c r="M2810" t="s">
        <v>1294</v>
      </c>
      <c r="N2810" t="s">
        <v>77</v>
      </c>
      <c r="O2810" t="s">
        <v>57</v>
      </c>
      <c r="P2810" t="s">
        <v>1035</v>
      </c>
      <c r="Q2810" t="s">
        <v>1295</v>
      </c>
    </row>
    <row r="2811" spans="11:17">
      <c r="K2811" t="s">
        <v>51</v>
      </c>
      <c r="L2811" t="s">
        <v>1293</v>
      </c>
      <c r="M2811" t="s">
        <v>1294</v>
      </c>
      <c r="N2811" t="s">
        <v>77</v>
      </c>
      <c r="O2811" t="s">
        <v>59</v>
      </c>
      <c r="P2811">
        <v>3515</v>
      </c>
      <c r="Q2811" t="s">
        <v>1295</v>
      </c>
    </row>
    <row r="2812" spans="11:17">
      <c r="K2812" t="s">
        <v>51</v>
      </c>
      <c r="L2812" t="s">
        <v>1293</v>
      </c>
      <c r="M2812" t="s">
        <v>1294</v>
      </c>
      <c r="N2812" t="s">
        <v>77</v>
      </c>
      <c r="O2812" t="s">
        <v>60</v>
      </c>
      <c r="P2812" t="s">
        <v>1175</v>
      </c>
      <c r="Q2812" t="s">
        <v>1295</v>
      </c>
    </row>
    <row r="2813" spans="11:17">
      <c r="K2813" t="s">
        <v>51</v>
      </c>
      <c r="L2813" t="s">
        <v>1293</v>
      </c>
      <c r="M2813" t="s">
        <v>1294</v>
      </c>
      <c r="N2813" t="s">
        <v>77</v>
      </c>
      <c r="O2813" t="s">
        <v>62</v>
      </c>
      <c r="P2813" t="s">
        <v>1226</v>
      </c>
      <c r="Q2813" t="s">
        <v>1295</v>
      </c>
    </row>
    <row r="2814" spans="11:17">
      <c r="K2814" t="s">
        <v>51</v>
      </c>
      <c r="L2814" t="s">
        <v>1293</v>
      </c>
      <c r="M2814" t="s">
        <v>1294</v>
      </c>
      <c r="N2814" t="s">
        <v>77</v>
      </c>
      <c r="O2814" t="s">
        <v>64</v>
      </c>
      <c r="P2814" t="s">
        <v>1296</v>
      </c>
      <c r="Q2814" t="s">
        <v>1295</v>
      </c>
    </row>
    <row r="2815" spans="11:17">
      <c r="K2815" t="s">
        <v>51</v>
      </c>
      <c r="L2815" t="s">
        <v>1293</v>
      </c>
      <c r="M2815" t="s">
        <v>1294</v>
      </c>
      <c r="N2815" t="s">
        <v>77</v>
      </c>
      <c r="O2815" t="s">
        <v>66</v>
      </c>
      <c r="P2815" t="s">
        <v>1297</v>
      </c>
      <c r="Q2815" t="s">
        <v>1295</v>
      </c>
    </row>
    <row r="2816" spans="11:17">
      <c r="K2816" t="s">
        <v>51</v>
      </c>
      <c r="L2816" t="s">
        <v>1293</v>
      </c>
      <c r="M2816" t="s">
        <v>1294</v>
      </c>
      <c r="N2816" t="s">
        <v>77</v>
      </c>
      <c r="O2816" t="s">
        <v>68</v>
      </c>
      <c r="P2816" s="1" t="s">
        <v>1298</v>
      </c>
      <c r="Q2816" t="s">
        <v>1295</v>
      </c>
    </row>
    <row r="2817" spans="11:17">
      <c r="K2817" t="s">
        <v>51</v>
      </c>
      <c r="L2817" t="s">
        <v>1293</v>
      </c>
      <c r="M2817" t="s">
        <v>1294</v>
      </c>
      <c r="N2817" t="s">
        <v>77</v>
      </c>
      <c r="O2817" t="s">
        <v>70</v>
      </c>
      <c r="P2817" t="s">
        <v>71</v>
      </c>
      <c r="Q2817" t="s">
        <v>1295</v>
      </c>
    </row>
    <row r="2818" spans="11:17">
      <c r="K2818" t="s">
        <v>51</v>
      </c>
      <c r="L2818" t="s">
        <v>1293</v>
      </c>
      <c r="M2818" t="s">
        <v>1294</v>
      </c>
      <c r="N2818" t="s">
        <v>77</v>
      </c>
      <c r="O2818" t="s">
        <v>72</v>
      </c>
      <c r="P2818">
        <v>346</v>
      </c>
      <c r="Q2818" t="s">
        <v>1295</v>
      </c>
    </row>
    <row r="2819" spans="11:17">
      <c r="K2819" t="s">
        <v>51</v>
      </c>
      <c r="L2819" t="s">
        <v>1293</v>
      </c>
      <c r="M2819" t="s">
        <v>1294</v>
      </c>
      <c r="N2819" t="s">
        <v>77</v>
      </c>
      <c r="O2819" t="s">
        <v>73</v>
      </c>
      <c r="P2819" t="s">
        <v>82</v>
      </c>
      <c r="Q2819" t="s">
        <v>1295</v>
      </c>
    </row>
    <row r="2820" spans="11:17">
      <c r="K2820" t="s">
        <v>51</v>
      </c>
      <c r="L2820" t="s">
        <v>1299</v>
      </c>
      <c r="M2820" t="s">
        <v>1300</v>
      </c>
      <c r="N2820" t="s">
        <v>77</v>
      </c>
      <c r="O2820" t="s">
        <v>14</v>
      </c>
      <c r="Q2820" t="s">
        <v>1301</v>
      </c>
    </row>
    <row r="2821" spans="11:17">
      <c r="K2821" t="s">
        <v>51</v>
      </c>
      <c r="L2821" t="s">
        <v>1299</v>
      </c>
      <c r="M2821" t="s">
        <v>1300</v>
      </c>
      <c r="N2821" t="s">
        <v>77</v>
      </c>
      <c r="O2821" t="s">
        <v>56</v>
      </c>
      <c r="Q2821" t="s">
        <v>1301</v>
      </c>
    </row>
    <row r="2822" spans="11:17">
      <c r="K2822" t="s">
        <v>51</v>
      </c>
      <c r="L2822" t="s">
        <v>1299</v>
      </c>
      <c r="M2822" t="s">
        <v>1300</v>
      </c>
      <c r="N2822" t="s">
        <v>77</v>
      </c>
      <c r="O2822" t="s">
        <v>57</v>
      </c>
      <c r="P2822" t="s">
        <v>1035</v>
      </c>
      <c r="Q2822" t="s">
        <v>1301</v>
      </c>
    </row>
    <row r="2823" spans="11:17">
      <c r="K2823" t="s">
        <v>51</v>
      </c>
      <c r="L2823" t="s">
        <v>1299</v>
      </c>
      <c r="M2823" t="s">
        <v>1300</v>
      </c>
      <c r="N2823" t="s">
        <v>77</v>
      </c>
      <c r="O2823" t="s">
        <v>59</v>
      </c>
      <c r="P2823">
        <v>3699</v>
      </c>
      <c r="Q2823" t="s">
        <v>1301</v>
      </c>
    </row>
    <row r="2824" spans="11:17">
      <c r="K2824" t="s">
        <v>51</v>
      </c>
      <c r="L2824" t="s">
        <v>1299</v>
      </c>
      <c r="M2824" t="s">
        <v>1300</v>
      </c>
      <c r="N2824" t="s">
        <v>77</v>
      </c>
      <c r="O2824" t="s">
        <v>60</v>
      </c>
      <c r="P2824" t="s">
        <v>1175</v>
      </c>
      <c r="Q2824" t="s">
        <v>1301</v>
      </c>
    </row>
    <row r="2825" spans="11:17">
      <c r="K2825" t="s">
        <v>51</v>
      </c>
      <c r="L2825" t="s">
        <v>1299</v>
      </c>
      <c r="M2825" t="s">
        <v>1300</v>
      </c>
      <c r="N2825" t="s">
        <v>77</v>
      </c>
      <c r="O2825" t="s">
        <v>62</v>
      </c>
      <c r="P2825" t="s">
        <v>1193</v>
      </c>
      <c r="Q2825" t="s">
        <v>1301</v>
      </c>
    </row>
    <row r="2826" spans="11:17">
      <c r="K2826" t="s">
        <v>51</v>
      </c>
      <c r="L2826" t="s">
        <v>1299</v>
      </c>
      <c r="M2826" t="s">
        <v>1300</v>
      </c>
      <c r="N2826" t="s">
        <v>77</v>
      </c>
      <c r="O2826" t="s">
        <v>64</v>
      </c>
      <c r="P2826" t="s">
        <v>1302</v>
      </c>
      <c r="Q2826" t="s">
        <v>1301</v>
      </c>
    </row>
    <row r="2827" spans="11:17">
      <c r="K2827" t="s">
        <v>51</v>
      </c>
      <c r="L2827" t="s">
        <v>1299</v>
      </c>
      <c r="M2827" t="s">
        <v>1300</v>
      </c>
      <c r="N2827" t="s">
        <v>77</v>
      </c>
      <c r="O2827" t="s">
        <v>66</v>
      </c>
      <c r="P2827" t="s">
        <v>1303</v>
      </c>
      <c r="Q2827" t="s">
        <v>1301</v>
      </c>
    </row>
    <row r="2828" spans="11:17">
      <c r="K2828" t="s">
        <v>51</v>
      </c>
      <c r="L2828" t="s">
        <v>1299</v>
      </c>
      <c r="M2828" t="s">
        <v>1300</v>
      </c>
      <c r="N2828" t="s">
        <v>77</v>
      </c>
      <c r="O2828" t="s">
        <v>68</v>
      </c>
      <c r="P2828" t="e">
        <f>-ต้องการหน้ากากอนามัยและเจลล้างมือ
-ต้องการให้มีการนำสินค้าอุปโภค บริโภค มาจำหน่ายในราคาถูก</f>
        <v>#NAME?</v>
      </c>
      <c r="Q2828" t="s">
        <v>1301</v>
      </c>
    </row>
    <row r="2829" spans="11:17">
      <c r="K2829" t="s">
        <v>51</v>
      </c>
      <c r="L2829" t="s">
        <v>1299</v>
      </c>
      <c r="M2829" t="s">
        <v>1300</v>
      </c>
      <c r="N2829" t="s">
        <v>77</v>
      </c>
      <c r="O2829" t="s">
        <v>70</v>
      </c>
      <c r="P2829" t="s">
        <v>131</v>
      </c>
      <c r="Q2829" t="s">
        <v>1301</v>
      </c>
    </row>
    <row r="2830" spans="11:17">
      <c r="K2830" t="s">
        <v>51</v>
      </c>
      <c r="L2830" t="s">
        <v>1299</v>
      </c>
      <c r="M2830" t="s">
        <v>1300</v>
      </c>
      <c r="N2830" t="s">
        <v>77</v>
      </c>
      <c r="O2830" t="s">
        <v>72</v>
      </c>
      <c r="Q2830" t="s">
        <v>1301</v>
      </c>
    </row>
    <row r="2831" spans="11:17">
      <c r="K2831" t="s">
        <v>51</v>
      </c>
      <c r="L2831" t="s">
        <v>1299</v>
      </c>
      <c r="M2831" t="s">
        <v>1300</v>
      </c>
      <c r="N2831" t="s">
        <v>77</v>
      </c>
      <c r="O2831" t="s">
        <v>73</v>
      </c>
      <c r="P2831" t="s">
        <v>82</v>
      </c>
      <c r="Q2831" t="s">
        <v>1301</v>
      </c>
    </row>
    <row r="2832" spans="11:17">
      <c r="K2832" t="s">
        <v>51</v>
      </c>
      <c r="L2832" t="s">
        <v>1304</v>
      </c>
      <c r="M2832" t="s">
        <v>1305</v>
      </c>
      <c r="N2832" t="s">
        <v>54</v>
      </c>
      <c r="O2832" t="s">
        <v>14</v>
      </c>
      <c r="Q2832" t="s">
        <v>1306</v>
      </c>
    </row>
    <row r="2833" spans="11:17">
      <c r="K2833" t="s">
        <v>51</v>
      </c>
      <c r="L2833" t="s">
        <v>1304</v>
      </c>
      <c r="M2833" t="s">
        <v>1305</v>
      </c>
      <c r="N2833" t="s">
        <v>54</v>
      </c>
      <c r="O2833" t="s">
        <v>56</v>
      </c>
      <c r="Q2833" t="s">
        <v>1306</v>
      </c>
    </row>
    <row r="2834" spans="11:17">
      <c r="K2834" t="s">
        <v>51</v>
      </c>
      <c r="L2834" t="s">
        <v>1304</v>
      </c>
      <c r="M2834" t="s">
        <v>1305</v>
      </c>
      <c r="N2834" t="s">
        <v>54</v>
      </c>
      <c r="O2834" t="s">
        <v>57</v>
      </c>
      <c r="P2834" t="s">
        <v>1035</v>
      </c>
      <c r="Q2834" t="s">
        <v>1306</v>
      </c>
    </row>
    <row r="2835" spans="11:17">
      <c r="K2835" t="s">
        <v>51</v>
      </c>
      <c r="L2835" t="s">
        <v>1304</v>
      </c>
      <c r="M2835" t="s">
        <v>1305</v>
      </c>
      <c r="N2835" t="s">
        <v>54</v>
      </c>
      <c r="O2835" t="s">
        <v>59</v>
      </c>
      <c r="P2835">
        <v>4036</v>
      </c>
      <c r="Q2835" t="s">
        <v>1306</v>
      </c>
    </row>
    <row r="2836" spans="11:17">
      <c r="K2836" t="s">
        <v>51</v>
      </c>
      <c r="L2836" t="s">
        <v>1304</v>
      </c>
      <c r="M2836" t="s">
        <v>1305</v>
      </c>
      <c r="N2836" t="s">
        <v>54</v>
      </c>
      <c r="O2836" t="s">
        <v>60</v>
      </c>
      <c r="P2836" t="s">
        <v>1175</v>
      </c>
      <c r="Q2836" t="s">
        <v>1306</v>
      </c>
    </row>
    <row r="2837" spans="11:17">
      <c r="K2837" t="s">
        <v>51</v>
      </c>
      <c r="L2837" t="s">
        <v>1304</v>
      </c>
      <c r="M2837" t="s">
        <v>1305</v>
      </c>
      <c r="N2837" t="s">
        <v>54</v>
      </c>
      <c r="O2837" t="s">
        <v>62</v>
      </c>
      <c r="P2837" t="s">
        <v>1226</v>
      </c>
      <c r="Q2837" t="s">
        <v>1306</v>
      </c>
    </row>
    <row r="2838" spans="11:17">
      <c r="K2838" t="s">
        <v>51</v>
      </c>
      <c r="L2838" t="s">
        <v>1304</v>
      </c>
      <c r="M2838" t="s">
        <v>1305</v>
      </c>
      <c r="N2838" t="s">
        <v>54</v>
      </c>
      <c r="O2838" t="s">
        <v>64</v>
      </c>
      <c r="P2838" t="s">
        <v>1307</v>
      </c>
      <c r="Q2838" t="s">
        <v>1306</v>
      </c>
    </row>
    <row r="2839" spans="11:17">
      <c r="K2839" t="s">
        <v>51</v>
      </c>
      <c r="L2839" t="s">
        <v>1304</v>
      </c>
      <c r="M2839" t="s">
        <v>1305</v>
      </c>
      <c r="N2839" t="s">
        <v>54</v>
      </c>
      <c r="O2839" t="s">
        <v>66</v>
      </c>
      <c r="P2839" t="s">
        <v>1308</v>
      </c>
      <c r="Q2839" t="s">
        <v>1306</v>
      </c>
    </row>
    <row r="2840" spans="11:17">
      <c r="K2840" t="s">
        <v>51</v>
      </c>
      <c r="L2840" t="s">
        <v>1304</v>
      </c>
      <c r="M2840" t="s">
        <v>1305</v>
      </c>
      <c r="N2840" t="s">
        <v>54</v>
      </c>
      <c r="O2840" t="s">
        <v>68</v>
      </c>
      <c r="P2840" s="1" t="s">
        <v>1309</v>
      </c>
      <c r="Q2840" t="s">
        <v>1306</v>
      </c>
    </row>
    <row r="2841" spans="11:17">
      <c r="K2841" t="s">
        <v>51</v>
      </c>
      <c r="L2841" t="s">
        <v>1304</v>
      </c>
      <c r="M2841" t="s">
        <v>1305</v>
      </c>
      <c r="N2841" t="s">
        <v>54</v>
      </c>
      <c r="O2841" t="s">
        <v>70</v>
      </c>
      <c r="P2841" t="s">
        <v>131</v>
      </c>
      <c r="Q2841" t="s">
        <v>1306</v>
      </c>
    </row>
    <row r="2842" spans="11:17">
      <c r="K2842" t="s">
        <v>51</v>
      </c>
      <c r="L2842" t="s">
        <v>1304</v>
      </c>
      <c r="M2842" t="s">
        <v>1305</v>
      </c>
      <c r="N2842" t="s">
        <v>54</v>
      </c>
      <c r="O2842" t="s">
        <v>72</v>
      </c>
      <c r="P2842">
        <v>320</v>
      </c>
      <c r="Q2842" t="s">
        <v>1306</v>
      </c>
    </row>
    <row r="2843" spans="11:17">
      <c r="K2843" t="s">
        <v>51</v>
      </c>
      <c r="L2843" t="s">
        <v>1304</v>
      </c>
      <c r="M2843" t="s">
        <v>1305</v>
      </c>
      <c r="N2843" t="s">
        <v>54</v>
      </c>
      <c r="O2843" t="s">
        <v>73</v>
      </c>
      <c r="P2843" t="s">
        <v>74</v>
      </c>
      <c r="Q2843" t="s">
        <v>1306</v>
      </c>
    </row>
    <row r="2844" spans="11:17">
      <c r="K2844" t="s">
        <v>51</v>
      </c>
      <c r="L2844" t="s">
        <v>1310</v>
      </c>
      <c r="M2844" t="s">
        <v>1311</v>
      </c>
      <c r="N2844" t="s">
        <v>77</v>
      </c>
      <c r="O2844" t="s">
        <v>14</v>
      </c>
      <c r="Q2844" t="s">
        <v>1312</v>
      </c>
    </row>
    <row r="2845" spans="11:17">
      <c r="K2845" t="s">
        <v>51</v>
      </c>
      <c r="L2845" t="s">
        <v>1310</v>
      </c>
      <c r="M2845" t="s">
        <v>1311</v>
      </c>
      <c r="N2845" t="s">
        <v>77</v>
      </c>
      <c r="O2845" t="s">
        <v>56</v>
      </c>
      <c r="Q2845" t="s">
        <v>1312</v>
      </c>
    </row>
    <row r="2846" spans="11:17">
      <c r="K2846" t="s">
        <v>51</v>
      </c>
      <c r="L2846" t="s">
        <v>1310</v>
      </c>
      <c r="M2846" t="s">
        <v>1311</v>
      </c>
      <c r="N2846" t="s">
        <v>77</v>
      </c>
      <c r="O2846" t="s">
        <v>57</v>
      </c>
      <c r="P2846" t="s">
        <v>1035</v>
      </c>
      <c r="Q2846" t="s">
        <v>1312</v>
      </c>
    </row>
    <row r="2847" spans="11:17">
      <c r="K2847" t="s">
        <v>51</v>
      </c>
      <c r="L2847" t="s">
        <v>1310</v>
      </c>
      <c r="M2847" t="s">
        <v>1311</v>
      </c>
      <c r="N2847" t="s">
        <v>77</v>
      </c>
      <c r="O2847" t="s">
        <v>59</v>
      </c>
      <c r="P2847">
        <v>3326</v>
      </c>
      <c r="Q2847" t="s">
        <v>1312</v>
      </c>
    </row>
    <row r="2848" spans="11:17">
      <c r="K2848" t="s">
        <v>51</v>
      </c>
      <c r="L2848" t="s">
        <v>1310</v>
      </c>
      <c r="M2848" t="s">
        <v>1311</v>
      </c>
      <c r="N2848" t="s">
        <v>77</v>
      </c>
      <c r="O2848" t="s">
        <v>60</v>
      </c>
      <c r="P2848" t="s">
        <v>1175</v>
      </c>
      <c r="Q2848" t="s">
        <v>1312</v>
      </c>
    </row>
    <row r="2849" spans="11:17">
      <c r="K2849" t="s">
        <v>51</v>
      </c>
      <c r="L2849" t="s">
        <v>1310</v>
      </c>
      <c r="M2849" t="s">
        <v>1311</v>
      </c>
      <c r="N2849" t="s">
        <v>77</v>
      </c>
      <c r="O2849" t="s">
        <v>62</v>
      </c>
      <c r="P2849" t="s">
        <v>1176</v>
      </c>
      <c r="Q2849" t="s">
        <v>1312</v>
      </c>
    </row>
    <row r="2850" spans="11:17">
      <c r="K2850" t="s">
        <v>51</v>
      </c>
      <c r="L2850" t="s">
        <v>1310</v>
      </c>
      <c r="M2850" t="s">
        <v>1311</v>
      </c>
      <c r="N2850" t="s">
        <v>77</v>
      </c>
      <c r="O2850" t="s">
        <v>64</v>
      </c>
      <c r="P2850" t="s">
        <v>1313</v>
      </c>
      <c r="Q2850" t="s">
        <v>1312</v>
      </c>
    </row>
    <row r="2851" spans="11:17">
      <c r="K2851" t="s">
        <v>51</v>
      </c>
      <c r="L2851" t="s">
        <v>1310</v>
      </c>
      <c r="M2851" t="s">
        <v>1311</v>
      </c>
      <c r="N2851" t="s">
        <v>77</v>
      </c>
      <c r="O2851" t="s">
        <v>66</v>
      </c>
      <c r="P2851" t="s">
        <v>1314</v>
      </c>
      <c r="Q2851" t="s">
        <v>1312</v>
      </c>
    </row>
    <row r="2852" spans="11:17">
      <c r="K2852" t="s">
        <v>51</v>
      </c>
      <c r="L2852" t="s">
        <v>1310</v>
      </c>
      <c r="M2852" t="s">
        <v>1311</v>
      </c>
      <c r="N2852" t="s">
        <v>77</v>
      </c>
      <c r="O2852" t="s">
        <v>68</v>
      </c>
      <c r="P2852" t="s">
        <v>751</v>
      </c>
      <c r="Q2852" t="s">
        <v>1312</v>
      </c>
    </row>
    <row r="2853" spans="11:17">
      <c r="K2853" t="s">
        <v>51</v>
      </c>
      <c r="L2853" t="s">
        <v>1310</v>
      </c>
      <c r="M2853" t="s">
        <v>1311</v>
      </c>
      <c r="N2853" t="s">
        <v>77</v>
      </c>
      <c r="O2853" t="s">
        <v>70</v>
      </c>
      <c r="P2853" t="s">
        <v>131</v>
      </c>
      <c r="Q2853" t="s">
        <v>1312</v>
      </c>
    </row>
    <row r="2854" spans="11:17">
      <c r="K2854" t="s">
        <v>51</v>
      </c>
      <c r="L2854" t="s">
        <v>1310</v>
      </c>
      <c r="M2854" t="s">
        <v>1311</v>
      </c>
      <c r="N2854" t="s">
        <v>77</v>
      </c>
      <c r="O2854" t="s">
        <v>72</v>
      </c>
      <c r="P2854">
        <v>486</v>
      </c>
      <c r="Q2854" t="s">
        <v>1312</v>
      </c>
    </row>
    <row r="2855" spans="11:17">
      <c r="K2855" t="s">
        <v>51</v>
      </c>
      <c r="L2855" t="s">
        <v>1310</v>
      </c>
      <c r="M2855" t="s">
        <v>1311</v>
      </c>
      <c r="N2855" t="s">
        <v>77</v>
      </c>
      <c r="O2855" t="s">
        <v>73</v>
      </c>
      <c r="P2855" t="s">
        <v>82</v>
      </c>
      <c r="Q2855" t="s">
        <v>1312</v>
      </c>
    </row>
    <row r="2856" spans="11:17">
      <c r="K2856" t="s">
        <v>51</v>
      </c>
      <c r="L2856" t="s">
        <v>1315</v>
      </c>
      <c r="M2856" t="s">
        <v>1316</v>
      </c>
      <c r="N2856" t="s">
        <v>54</v>
      </c>
      <c r="O2856" t="s">
        <v>14</v>
      </c>
      <c r="Q2856" t="s">
        <v>1317</v>
      </c>
    </row>
    <row r="2857" spans="11:17">
      <c r="K2857" t="s">
        <v>51</v>
      </c>
      <c r="L2857" t="s">
        <v>1315</v>
      </c>
      <c r="M2857" t="s">
        <v>1316</v>
      </c>
      <c r="N2857" t="s">
        <v>54</v>
      </c>
      <c r="O2857" t="s">
        <v>56</v>
      </c>
      <c r="Q2857" t="s">
        <v>1317</v>
      </c>
    </row>
    <row r="2858" spans="11:17">
      <c r="K2858" t="s">
        <v>51</v>
      </c>
      <c r="L2858" t="s">
        <v>1315</v>
      </c>
      <c r="M2858" t="s">
        <v>1316</v>
      </c>
      <c r="N2858" t="s">
        <v>54</v>
      </c>
      <c r="O2858" t="s">
        <v>57</v>
      </c>
      <c r="P2858" t="s">
        <v>1035</v>
      </c>
      <c r="Q2858" t="s">
        <v>1317</v>
      </c>
    </row>
    <row r="2859" spans="11:17">
      <c r="K2859" t="s">
        <v>51</v>
      </c>
      <c r="L2859" t="s">
        <v>1315</v>
      </c>
      <c r="M2859" t="s">
        <v>1316</v>
      </c>
      <c r="N2859" t="s">
        <v>54</v>
      </c>
      <c r="O2859" t="s">
        <v>59</v>
      </c>
      <c r="P2859">
        <v>4006</v>
      </c>
      <c r="Q2859" t="s">
        <v>1317</v>
      </c>
    </row>
    <row r="2860" spans="11:17">
      <c r="K2860" t="s">
        <v>51</v>
      </c>
      <c r="L2860" t="s">
        <v>1315</v>
      </c>
      <c r="M2860" t="s">
        <v>1316</v>
      </c>
      <c r="N2860" t="s">
        <v>54</v>
      </c>
      <c r="O2860" t="s">
        <v>60</v>
      </c>
      <c r="P2860" t="s">
        <v>1175</v>
      </c>
      <c r="Q2860" t="s">
        <v>1317</v>
      </c>
    </row>
    <row r="2861" spans="11:17">
      <c r="K2861" t="s">
        <v>51</v>
      </c>
      <c r="L2861" t="s">
        <v>1315</v>
      </c>
      <c r="M2861" t="s">
        <v>1316</v>
      </c>
      <c r="N2861" t="s">
        <v>54</v>
      </c>
      <c r="O2861" t="s">
        <v>62</v>
      </c>
      <c r="P2861" t="s">
        <v>1176</v>
      </c>
      <c r="Q2861" t="s">
        <v>1317</v>
      </c>
    </row>
    <row r="2862" spans="11:17">
      <c r="K2862" t="s">
        <v>51</v>
      </c>
      <c r="L2862" t="s">
        <v>1315</v>
      </c>
      <c r="M2862" t="s">
        <v>1316</v>
      </c>
      <c r="N2862" t="s">
        <v>54</v>
      </c>
      <c r="O2862" t="s">
        <v>64</v>
      </c>
      <c r="P2862" t="s">
        <v>1318</v>
      </c>
      <c r="Q2862" t="s">
        <v>1317</v>
      </c>
    </row>
    <row r="2863" spans="11:17">
      <c r="K2863" t="s">
        <v>51</v>
      </c>
      <c r="L2863" t="s">
        <v>1315</v>
      </c>
      <c r="M2863" t="s">
        <v>1316</v>
      </c>
      <c r="N2863" t="s">
        <v>54</v>
      </c>
      <c r="O2863" t="s">
        <v>66</v>
      </c>
      <c r="P2863" t="s">
        <v>1319</v>
      </c>
      <c r="Q2863" t="s">
        <v>1317</v>
      </c>
    </row>
    <row r="2864" spans="11:17">
      <c r="K2864" t="s">
        <v>51</v>
      </c>
      <c r="L2864" t="s">
        <v>1315</v>
      </c>
      <c r="M2864" t="s">
        <v>1316</v>
      </c>
      <c r="N2864" t="s">
        <v>54</v>
      </c>
      <c r="O2864" t="s">
        <v>68</v>
      </c>
      <c r="P2864" t="s">
        <v>159</v>
      </c>
      <c r="Q2864" t="s">
        <v>1317</v>
      </c>
    </row>
    <row r="2865" spans="11:17">
      <c r="K2865" t="s">
        <v>51</v>
      </c>
      <c r="L2865" t="s">
        <v>1315</v>
      </c>
      <c r="M2865" t="s">
        <v>1316</v>
      </c>
      <c r="N2865" t="s">
        <v>54</v>
      </c>
      <c r="O2865" t="s">
        <v>70</v>
      </c>
      <c r="P2865" t="s">
        <v>71</v>
      </c>
      <c r="Q2865" t="s">
        <v>1317</v>
      </c>
    </row>
    <row r="2866" spans="11:17">
      <c r="K2866" t="s">
        <v>51</v>
      </c>
      <c r="L2866" t="s">
        <v>1315</v>
      </c>
      <c r="M2866" t="s">
        <v>1316</v>
      </c>
      <c r="N2866" t="s">
        <v>54</v>
      </c>
      <c r="O2866" t="s">
        <v>72</v>
      </c>
      <c r="P2866">
        <v>37</v>
      </c>
      <c r="Q2866" t="s">
        <v>1317</v>
      </c>
    </row>
    <row r="2867" spans="11:17">
      <c r="K2867" t="s">
        <v>51</v>
      </c>
      <c r="L2867" t="s">
        <v>1315</v>
      </c>
      <c r="M2867" t="s">
        <v>1316</v>
      </c>
      <c r="N2867" t="s">
        <v>54</v>
      </c>
      <c r="O2867" t="s">
        <v>73</v>
      </c>
      <c r="P2867" t="s">
        <v>74</v>
      </c>
      <c r="Q2867" t="s">
        <v>1317</v>
      </c>
    </row>
    <row r="2868" spans="11:17">
      <c r="K2868" t="s">
        <v>51</v>
      </c>
      <c r="L2868" t="s">
        <v>1320</v>
      </c>
      <c r="M2868" t="s">
        <v>1321</v>
      </c>
      <c r="N2868" t="s">
        <v>77</v>
      </c>
      <c r="O2868" t="s">
        <v>14</v>
      </c>
      <c r="Q2868" t="s">
        <v>1322</v>
      </c>
    </row>
    <row r="2869" spans="11:17">
      <c r="K2869" t="s">
        <v>51</v>
      </c>
      <c r="L2869" t="s">
        <v>1320</v>
      </c>
      <c r="M2869" t="s">
        <v>1321</v>
      </c>
      <c r="N2869" t="s">
        <v>77</v>
      </c>
      <c r="O2869" t="s">
        <v>56</v>
      </c>
      <c r="Q2869" t="s">
        <v>1322</v>
      </c>
    </row>
    <row r="2870" spans="11:17">
      <c r="K2870" t="s">
        <v>51</v>
      </c>
      <c r="L2870" t="s">
        <v>1320</v>
      </c>
      <c r="M2870" t="s">
        <v>1321</v>
      </c>
      <c r="N2870" t="s">
        <v>77</v>
      </c>
      <c r="O2870" t="s">
        <v>57</v>
      </c>
      <c r="P2870" t="s">
        <v>1035</v>
      </c>
      <c r="Q2870" t="s">
        <v>1322</v>
      </c>
    </row>
    <row r="2871" spans="11:17">
      <c r="K2871" t="s">
        <v>51</v>
      </c>
      <c r="L2871" t="s">
        <v>1320</v>
      </c>
      <c r="M2871" t="s">
        <v>1321</v>
      </c>
      <c r="N2871" t="s">
        <v>77</v>
      </c>
      <c r="O2871" t="s">
        <v>59</v>
      </c>
      <c r="P2871">
        <v>3326</v>
      </c>
      <c r="Q2871" t="s">
        <v>1322</v>
      </c>
    </row>
    <row r="2872" spans="11:17">
      <c r="K2872" t="s">
        <v>51</v>
      </c>
      <c r="L2872" t="s">
        <v>1320</v>
      </c>
      <c r="M2872" t="s">
        <v>1321</v>
      </c>
      <c r="N2872" t="s">
        <v>77</v>
      </c>
      <c r="O2872" t="s">
        <v>60</v>
      </c>
      <c r="P2872" t="s">
        <v>1175</v>
      </c>
      <c r="Q2872" t="s">
        <v>1322</v>
      </c>
    </row>
    <row r="2873" spans="11:17">
      <c r="K2873" t="s">
        <v>51</v>
      </c>
      <c r="L2873" t="s">
        <v>1320</v>
      </c>
      <c r="M2873" t="s">
        <v>1321</v>
      </c>
      <c r="N2873" t="s">
        <v>77</v>
      </c>
      <c r="O2873" t="s">
        <v>62</v>
      </c>
      <c r="P2873" t="s">
        <v>1323</v>
      </c>
      <c r="Q2873" t="s">
        <v>1322</v>
      </c>
    </row>
    <row r="2874" spans="11:17">
      <c r="K2874" t="s">
        <v>51</v>
      </c>
      <c r="L2874" t="s">
        <v>1320</v>
      </c>
      <c r="M2874" t="s">
        <v>1321</v>
      </c>
      <c r="N2874" t="s">
        <v>77</v>
      </c>
      <c r="O2874" t="s">
        <v>64</v>
      </c>
      <c r="P2874" t="s">
        <v>1324</v>
      </c>
      <c r="Q2874" t="s">
        <v>1322</v>
      </c>
    </row>
    <row r="2875" spans="11:17">
      <c r="K2875" t="s">
        <v>51</v>
      </c>
      <c r="L2875" t="s">
        <v>1320</v>
      </c>
      <c r="M2875" t="s">
        <v>1321</v>
      </c>
      <c r="N2875" t="s">
        <v>77</v>
      </c>
      <c r="O2875" t="s">
        <v>66</v>
      </c>
      <c r="P2875" t="s">
        <v>1325</v>
      </c>
      <c r="Q2875" t="s">
        <v>1322</v>
      </c>
    </row>
    <row r="2876" spans="11:17">
      <c r="K2876" t="s">
        <v>51</v>
      </c>
      <c r="L2876" t="s">
        <v>1320</v>
      </c>
      <c r="M2876" t="s">
        <v>1321</v>
      </c>
      <c r="N2876" t="s">
        <v>77</v>
      </c>
      <c r="O2876" t="s">
        <v>68</v>
      </c>
      <c r="P2876" t="e">
        <f>-ต้องการยาฆ่าเชื้อและหน้ากากอนามัย
-การค้าขาย รายได้ลดลง</f>
        <v>#NAME?</v>
      </c>
      <c r="Q2876" t="s">
        <v>1322</v>
      </c>
    </row>
    <row r="2877" spans="11:17">
      <c r="K2877" t="s">
        <v>51</v>
      </c>
      <c r="L2877" t="s">
        <v>1320</v>
      </c>
      <c r="M2877" t="s">
        <v>1321</v>
      </c>
      <c r="N2877" t="s">
        <v>77</v>
      </c>
      <c r="O2877" t="s">
        <v>70</v>
      </c>
      <c r="P2877" t="s">
        <v>71</v>
      </c>
      <c r="Q2877" t="s">
        <v>1322</v>
      </c>
    </row>
    <row r="2878" spans="11:17">
      <c r="K2878" t="s">
        <v>51</v>
      </c>
      <c r="L2878" t="s">
        <v>1320</v>
      </c>
      <c r="M2878" t="s">
        <v>1321</v>
      </c>
      <c r="N2878" t="s">
        <v>77</v>
      </c>
      <c r="O2878" t="s">
        <v>72</v>
      </c>
      <c r="P2878">
        <v>124</v>
      </c>
      <c r="Q2878" t="s">
        <v>1322</v>
      </c>
    </row>
    <row r="2879" spans="11:17">
      <c r="K2879" t="s">
        <v>51</v>
      </c>
      <c r="L2879" t="s">
        <v>1320</v>
      </c>
      <c r="M2879" t="s">
        <v>1321</v>
      </c>
      <c r="N2879" t="s">
        <v>77</v>
      </c>
      <c r="O2879" t="s">
        <v>73</v>
      </c>
      <c r="P2879" t="s">
        <v>82</v>
      </c>
      <c r="Q2879" t="s">
        <v>1322</v>
      </c>
    </row>
    <row r="2880" spans="11:17">
      <c r="K2880" t="s">
        <v>51</v>
      </c>
      <c r="L2880" t="s">
        <v>1326</v>
      </c>
      <c r="M2880" t="s">
        <v>1327</v>
      </c>
      <c r="N2880" t="s">
        <v>77</v>
      </c>
      <c r="O2880" t="s">
        <v>14</v>
      </c>
      <c r="Q2880" t="s">
        <v>1328</v>
      </c>
    </row>
    <row r="2881" spans="11:17">
      <c r="K2881" t="s">
        <v>51</v>
      </c>
      <c r="L2881" t="s">
        <v>1326</v>
      </c>
      <c r="M2881" t="s">
        <v>1327</v>
      </c>
      <c r="N2881" t="s">
        <v>77</v>
      </c>
      <c r="O2881" t="s">
        <v>56</v>
      </c>
      <c r="Q2881" t="s">
        <v>1328</v>
      </c>
    </row>
    <row r="2882" spans="11:17">
      <c r="K2882" t="s">
        <v>51</v>
      </c>
      <c r="L2882" t="s">
        <v>1326</v>
      </c>
      <c r="M2882" t="s">
        <v>1327</v>
      </c>
      <c r="N2882" t="s">
        <v>77</v>
      </c>
      <c r="O2882" t="s">
        <v>57</v>
      </c>
      <c r="P2882" t="s">
        <v>1035</v>
      </c>
      <c r="Q2882" t="s">
        <v>1328</v>
      </c>
    </row>
    <row r="2883" spans="11:17">
      <c r="K2883" t="s">
        <v>51</v>
      </c>
      <c r="L2883" t="s">
        <v>1326</v>
      </c>
      <c r="M2883" t="s">
        <v>1327</v>
      </c>
      <c r="N2883" t="s">
        <v>77</v>
      </c>
      <c r="O2883" t="s">
        <v>59</v>
      </c>
      <c r="P2883">
        <v>3587</v>
      </c>
      <c r="Q2883" t="s">
        <v>1328</v>
      </c>
    </row>
    <row r="2884" spans="11:17">
      <c r="K2884" t="s">
        <v>51</v>
      </c>
      <c r="L2884" t="s">
        <v>1326</v>
      </c>
      <c r="M2884" t="s">
        <v>1327</v>
      </c>
      <c r="N2884" t="s">
        <v>77</v>
      </c>
      <c r="O2884" t="s">
        <v>60</v>
      </c>
      <c r="P2884" t="s">
        <v>1175</v>
      </c>
      <c r="Q2884" t="s">
        <v>1328</v>
      </c>
    </row>
    <row r="2885" spans="11:17">
      <c r="K2885" t="s">
        <v>51</v>
      </c>
      <c r="L2885" t="s">
        <v>1326</v>
      </c>
      <c r="M2885" t="s">
        <v>1327</v>
      </c>
      <c r="N2885" t="s">
        <v>77</v>
      </c>
      <c r="O2885" t="s">
        <v>62</v>
      </c>
      <c r="P2885" t="s">
        <v>1323</v>
      </c>
      <c r="Q2885" t="s">
        <v>1328</v>
      </c>
    </row>
    <row r="2886" spans="11:17">
      <c r="K2886" t="s">
        <v>51</v>
      </c>
      <c r="L2886" t="s">
        <v>1326</v>
      </c>
      <c r="M2886" t="s">
        <v>1327</v>
      </c>
      <c r="N2886" t="s">
        <v>77</v>
      </c>
      <c r="O2886" t="s">
        <v>64</v>
      </c>
      <c r="P2886" t="s">
        <v>1329</v>
      </c>
      <c r="Q2886" t="s">
        <v>1328</v>
      </c>
    </row>
    <row r="2887" spans="11:17">
      <c r="K2887" t="s">
        <v>51</v>
      </c>
      <c r="L2887" t="s">
        <v>1326</v>
      </c>
      <c r="M2887" t="s">
        <v>1327</v>
      </c>
      <c r="N2887" t="s">
        <v>77</v>
      </c>
      <c r="O2887" t="s">
        <v>66</v>
      </c>
      <c r="P2887" t="s">
        <v>1330</v>
      </c>
      <c r="Q2887" t="s">
        <v>1328</v>
      </c>
    </row>
    <row r="2888" spans="11:17">
      <c r="K2888" t="s">
        <v>51</v>
      </c>
      <c r="L2888" t="s">
        <v>1326</v>
      </c>
      <c r="M2888" t="s">
        <v>1327</v>
      </c>
      <c r="N2888" t="s">
        <v>77</v>
      </c>
      <c r="O2888" t="s">
        <v>68</v>
      </c>
      <c r="Q2888" t="s">
        <v>1328</v>
      </c>
    </row>
    <row r="2889" spans="11:17">
      <c r="K2889" t="s">
        <v>51</v>
      </c>
      <c r="L2889" t="s">
        <v>1326</v>
      </c>
      <c r="M2889" t="s">
        <v>1327</v>
      </c>
      <c r="N2889" t="s">
        <v>77</v>
      </c>
      <c r="O2889" t="s">
        <v>70</v>
      </c>
      <c r="P2889" t="s">
        <v>71</v>
      </c>
      <c r="Q2889" t="s">
        <v>1328</v>
      </c>
    </row>
    <row r="2890" spans="11:17">
      <c r="K2890" t="s">
        <v>51</v>
      </c>
      <c r="L2890" t="s">
        <v>1326</v>
      </c>
      <c r="M2890" t="s">
        <v>1327</v>
      </c>
      <c r="N2890" t="s">
        <v>77</v>
      </c>
      <c r="O2890" t="s">
        <v>72</v>
      </c>
      <c r="P2890">
        <v>114</v>
      </c>
      <c r="Q2890" t="s">
        <v>1328</v>
      </c>
    </row>
    <row r="2891" spans="11:17">
      <c r="K2891" t="s">
        <v>51</v>
      </c>
      <c r="L2891" t="s">
        <v>1326</v>
      </c>
      <c r="M2891" t="s">
        <v>1327</v>
      </c>
      <c r="N2891" t="s">
        <v>77</v>
      </c>
      <c r="O2891" t="s">
        <v>73</v>
      </c>
      <c r="P2891" t="s">
        <v>82</v>
      </c>
      <c r="Q2891" t="s">
        <v>1328</v>
      </c>
    </row>
    <row r="2892" spans="11:17">
      <c r="K2892" t="s">
        <v>51</v>
      </c>
      <c r="L2892" t="s">
        <v>1331</v>
      </c>
      <c r="M2892" t="s">
        <v>1332</v>
      </c>
      <c r="N2892" t="s">
        <v>77</v>
      </c>
      <c r="O2892" t="s">
        <v>14</v>
      </c>
      <c r="Q2892" t="s">
        <v>1333</v>
      </c>
    </row>
    <row r="2893" spans="11:17">
      <c r="K2893" t="s">
        <v>51</v>
      </c>
      <c r="L2893" t="s">
        <v>1331</v>
      </c>
      <c r="M2893" t="s">
        <v>1332</v>
      </c>
      <c r="N2893" t="s">
        <v>77</v>
      </c>
      <c r="O2893" t="s">
        <v>56</v>
      </c>
      <c r="Q2893" t="s">
        <v>1333</v>
      </c>
    </row>
    <row r="2894" spans="11:17">
      <c r="K2894" t="s">
        <v>51</v>
      </c>
      <c r="L2894" t="s">
        <v>1331</v>
      </c>
      <c r="M2894" t="s">
        <v>1332</v>
      </c>
      <c r="N2894" t="s">
        <v>77</v>
      </c>
      <c r="O2894" t="s">
        <v>57</v>
      </c>
      <c r="P2894" t="s">
        <v>1035</v>
      </c>
      <c r="Q2894" t="s">
        <v>1333</v>
      </c>
    </row>
    <row r="2895" spans="11:17">
      <c r="K2895" t="s">
        <v>51</v>
      </c>
      <c r="L2895" t="s">
        <v>1331</v>
      </c>
      <c r="M2895" t="s">
        <v>1332</v>
      </c>
      <c r="N2895" t="s">
        <v>77</v>
      </c>
      <c r="O2895" t="s">
        <v>59</v>
      </c>
      <c r="P2895">
        <v>3923</v>
      </c>
      <c r="Q2895" t="s">
        <v>1333</v>
      </c>
    </row>
    <row r="2896" spans="11:17">
      <c r="K2896" t="s">
        <v>51</v>
      </c>
      <c r="L2896" t="s">
        <v>1331</v>
      </c>
      <c r="M2896" t="s">
        <v>1332</v>
      </c>
      <c r="N2896" t="s">
        <v>77</v>
      </c>
      <c r="O2896" t="s">
        <v>60</v>
      </c>
      <c r="P2896" t="s">
        <v>1175</v>
      </c>
      <c r="Q2896" t="s">
        <v>1333</v>
      </c>
    </row>
    <row r="2897" spans="11:17">
      <c r="K2897" t="s">
        <v>51</v>
      </c>
      <c r="L2897" t="s">
        <v>1331</v>
      </c>
      <c r="M2897" t="s">
        <v>1332</v>
      </c>
      <c r="N2897" t="s">
        <v>77</v>
      </c>
      <c r="O2897" t="s">
        <v>62</v>
      </c>
      <c r="P2897" t="s">
        <v>1193</v>
      </c>
      <c r="Q2897" t="s">
        <v>1333</v>
      </c>
    </row>
    <row r="2898" spans="11:17">
      <c r="K2898" t="s">
        <v>51</v>
      </c>
      <c r="L2898" t="s">
        <v>1331</v>
      </c>
      <c r="M2898" t="s">
        <v>1332</v>
      </c>
      <c r="N2898" t="s">
        <v>77</v>
      </c>
      <c r="O2898" t="s">
        <v>64</v>
      </c>
      <c r="P2898" t="s">
        <v>1334</v>
      </c>
      <c r="Q2898" t="s">
        <v>1333</v>
      </c>
    </row>
    <row r="2899" spans="11:17">
      <c r="K2899" t="s">
        <v>51</v>
      </c>
      <c r="L2899" t="s">
        <v>1331</v>
      </c>
      <c r="M2899" t="s">
        <v>1332</v>
      </c>
      <c r="N2899" t="s">
        <v>77</v>
      </c>
      <c r="O2899" t="s">
        <v>66</v>
      </c>
      <c r="Q2899" t="s">
        <v>1333</v>
      </c>
    </row>
    <row r="2900" spans="11:17">
      <c r="K2900" t="s">
        <v>51</v>
      </c>
      <c r="L2900" t="s">
        <v>1331</v>
      </c>
      <c r="M2900" t="s">
        <v>1332</v>
      </c>
      <c r="N2900" t="s">
        <v>77</v>
      </c>
      <c r="O2900" t="s">
        <v>68</v>
      </c>
      <c r="Q2900" t="s">
        <v>1333</v>
      </c>
    </row>
    <row r="2901" spans="11:17">
      <c r="K2901" t="s">
        <v>51</v>
      </c>
      <c r="L2901" t="s">
        <v>1331</v>
      </c>
      <c r="M2901" t="s">
        <v>1332</v>
      </c>
      <c r="N2901" t="s">
        <v>77</v>
      </c>
      <c r="O2901" t="s">
        <v>70</v>
      </c>
      <c r="P2901" t="s">
        <v>131</v>
      </c>
      <c r="Q2901" t="s">
        <v>1333</v>
      </c>
    </row>
    <row r="2902" spans="11:17">
      <c r="K2902" t="s">
        <v>51</v>
      </c>
      <c r="L2902" t="s">
        <v>1331</v>
      </c>
      <c r="M2902" t="s">
        <v>1332</v>
      </c>
      <c r="N2902" t="s">
        <v>77</v>
      </c>
      <c r="O2902" t="s">
        <v>72</v>
      </c>
      <c r="P2902">
        <v>189</v>
      </c>
      <c r="Q2902" t="s">
        <v>1333</v>
      </c>
    </row>
    <row r="2903" spans="11:17">
      <c r="K2903" t="s">
        <v>51</v>
      </c>
      <c r="L2903" t="s">
        <v>1331</v>
      </c>
      <c r="M2903" t="s">
        <v>1332</v>
      </c>
      <c r="N2903" t="s">
        <v>77</v>
      </c>
      <c r="O2903" t="s">
        <v>73</v>
      </c>
      <c r="P2903" t="s">
        <v>82</v>
      </c>
      <c r="Q2903" t="s">
        <v>1333</v>
      </c>
    </row>
    <row r="2904" spans="11:17">
      <c r="K2904" t="s">
        <v>51</v>
      </c>
      <c r="L2904" t="s">
        <v>1335</v>
      </c>
      <c r="M2904" t="s">
        <v>1336</v>
      </c>
      <c r="N2904" t="s">
        <v>1337</v>
      </c>
      <c r="O2904" t="s">
        <v>14</v>
      </c>
      <c r="Q2904" t="s">
        <v>1338</v>
      </c>
    </row>
    <row r="2905" spans="11:17">
      <c r="K2905" t="s">
        <v>51</v>
      </c>
      <c r="L2905" t="s">
        <v>1335</v>
      </c>
      <c r="M2905" t="s">
        <v>1336</v>
      </c>
      <c r="N2905" t="s">
        <v>1337</v>
      </c>
      <c r="O2905" t="s">
        <v>56</v>
      </c>
      <c r="Q2905" t="s">
        <v>1338</v>
      </c>
    </row>
    <row r="2906" spans="11:17">
      <c r="K2906" t="s">
        <v>51</v>
      </c>
      <c r="L2906" t="s">
        <v>1335</v>
      </c>
      <c r="M2906" t="s">
        <v>1336</v>
      </c>
      <c r="N2906" t="s">
        <v>1337</v>
      </c>
      <c r="O2906" t="s">
        <v>57</v>
      </c>
      <c r="P2906" t="s">
        <v>1035</v>
      </c>
      <c r="Q2906" t="s">
        <v>1338</v>
      </c>
    </row>
    <row r="2907" spans="11:17">
      <c r="K2907" t="s">
        <v>51</v>
      </c>
      <c r="L2907" t="s">
        <v>1335</v>
      </c>
      <c r="M2907" t="s">
        <v>1336</v>
      </c>
      <c r="N2907" t="s">
        <v>1337</v>
      </c>
      <c r="O2907" t="s">
        <v>59</v>
      </c>
      <c r="P2907">
        <v>1613</v>
      </c>
      <c r="Q2907" t="s">
        <v>1338</v>
      </c>
    </row>
    <row r="2908" spans="11:17">
      <c r="K2908" t="s">
        <v>51</v>
      </c>
      <c r="L2908" t="s">
        <v>1335</v>
      </c>
      <c r="M2908" t="s">
        <v>1336</v>
      </c>
      <c r="N2908" t="s">
        <v>1337</v>
      </c>
      <c r="O2908" t="s">
        <v>60</v>
      </c>
      <c r="P2908" t="s">
        <v>1339</v>
      </c>
      <c r="Q2908" t="s">
        <v>1338</v>
      </c>
    </row>
    <row r="2909" spans="11:17">
      <c r="K2909" t="s">
        <v>51</v>
      </c>
      <c r="L2909" t="s">
        <v>1335</v>
      </c>
      <c r="M2909" t="s">
        <v>1336</v>
      </c>
      <c r="N2909" t="s">
        <v>1337</v>
      </c>
      <c r="O2909" t="s">
        <v>62</v>
      </c>
      <c r="P2909" t="s">
        <v>1340</v>
      </c>
      <c r="Q2909" t="s">
        <v>1338</v>
      </c>
    </row>
    <row r="2910" spans="11:17">
      <c r="K2910" t="s">
        <v>51</v>
      </c>
      <c r="L2910" t="s">
        <v>1335</v>
      </c>
      <c r="M2910" t="s">
        <v>1336</v>
      </c>
      <c r="N2910" t="s">
        <v>1337</v>
      </c>
      <c r="O2910" t="s">
        <v>64</v>
      </c>
      <c r="P2910" t="s">
        <v>1341</v>
      </c>
      <c r="Q2910" t="s">
        <v>1338</v>
      </c>
    </row>
    <row r="2911" spans="11:17">
      <c r="K2911" t="s">
        <v>51</v>
      </c>
      <c r="L2911" t="s">
        <v>1335</v>
      </c>
      <c r="M2911" t="s">
        <v>1336</v>
      </c>
      <c r="N2911" t="s">
        <v>1337</v>
      </c>
      <c r="O2911" t="s">
        <v>66</v>
      </c>
      <c r="P2911" t="s">
        <v>1342</v>
      </c>
      <c r="Q2911" t="s">
        <v>1338</v>
      </c>
    </row>
    <row r="2912" spans="11:17">
      <c r="K2912" t="s">
        <v>51</v>
      </c>
      <c r="L2912" t="s">
        <v>1335</v>
      </c>
      <c r="M2912" t="s">
        <v>1336</v>
      </c>
      <c r="N2912" t="s">
        <v>1337</v>
      </c>
      <c r="O2912" t="s">
        <v>68</v>
      </c>
      <c r="Q2912" t="s">
        <v>1338</v>
      </c>
    </row>
    <row r="2913" spans="11:17">
      <c r="K2913" t="s">
        <v>51</v>
      </c>
      <c r="L2913" t="s">
        <v>1335</v>
      </c>
      <c r="M2913" t="s">
        <v>1336</v>
      </c>
      <c r="N2913" t="s">
        <v>1337</v>
      </c>
      <c r="O2913" t="s">
        <v>70</v>
      </c>
      <c r="Q2913" t="s">
        <v>1338</v>
      </c>
    </row>
    <row r="2914" spans="11:17">
      <c r="K2914" t="s">
        <v>51</v>
      </c>
      <c r="L2914" t="s">
        <v>1335</v>
      </c>
      <c r="M2914" t="s">
        <v>1336</v>
      </c>
      <c r="N2914" t="s">
        <v>1337</v>
      </c>
      <c r="O2914" t="s">
        <v>72</v>
      </c>
      <c r="Q2914" t="s">
        <v>1338</v>
      </c>
    </row>
    <row r="2915" spans="11:17">
      <c r="K2915" t="s">
        <v>51</v>
      </c>
      <c r="L2915" t="s">
        <v>1335</v>
      </c>
      <c r="M2915" t="s">
        <v>1336</v>
      </c>
      <c r="N2915" t="s">
        <v>1337</v>
      </c>
      <c r="O2915" t="s">
        <v>73</v>
      </c>
      <c r="P2915" t="s">
        <v>1343</v>
      </c>
      <c r="Q2915" t="s">
        <v>1338</v>
      </c>
    </row>
    <row r="2916" spans="11:17">
      <c r="K2916" t="s">
        <v>51</v>
      </c>
      <c r="L2916" t="s">
        <v>1344</v>
      </c>
      <c r="M2916" t="s">
        <v>1345</v>
      </c>
      <c r="N2916" t="s">
        <v>1337</v>
      </c>
      <c r="O2916" t="s">
        <v>14</v>
      </c>
      <c r="Q2916" t="s">
        <v>1346</v>
      </c>
    </row>
    <row r="2917" spans="11:17">
      <c r="K2917" t="s">
        <v>51</v>
      </c>
      <c r="L2917" t="s">
        <v>1344</v>
      </c>
      <c r="M2917" t="s">
        <v>1345</v>
      </c>
      <c r="N2917" t="s">
        <v>1337</v>
      </c>
      <c r="O2917" t="s">
        <v>56</v>
      </c>
      <c r="Q2917" t="s">
        <v>1346</v>
      </c>
    </row>
    <row r="2918" spans="11:17">
      <c r="K2918" t="s">
        <v>51</v>
      </c>
      <c r="L2918" t="s">
        <v>1344</v>
      </c>
      <c r="M2918" t="s">
        <v>1345</v>
      </c>
      <c r="N2918" t="s">
        <v>1337</v>
      </c>
      <c r="O2918" t="s">
        <v>57</v>
      </c>
      <c r="P2918" t="s">
        <v>1035</v>
      </c>
      <c r="Q2918" t="s">
        <v>1346</v>
      </c>
    </row>
    <row r="2919" spans="11:17">
      <c r="K2919" t="s">
        <v>51</v>
      </c>
      <c r="L2919" t="s">
        <v>1344</v>
      </c>
      <c r="M2919" t="s">
        <v>1345</v>
      </c>
      <c r="N2919" t="s">
        <v>1337</v>
      </c>
      <c r="O2919" t="s">
        <v>59</v>
      </c>
      <c r="P2919">
        <v>1689</v>
      </c>
      <c r="Q2919" t="s">
        <v>1346</v>
      </c>
    </row>
    <row r="2920" spans="11:17">
      <c r="K2920" t="s">
        <v>51</v>
      </c>
      <c r="L2920" t="s">
        <v>1344</v>
      </c>
      <c r="M2920" t="s">
        <v>1345</v>
      </c>
      <c r="N2920" t="s">
        <v>1337</v>
      </c>
      <c r="O2920" t="s">
        <v>60</v>
      </c>
      <c r="P2920" t="s">
        <v>1339</v>
      </c>
      <c r="Q2920" t="s">
        <v>1346</v>
      </c>
    </row>
    <row r="2921" spans="11:17">
      <c r="K2921" t="s">
        <v>51</v>
      </c>
      <c r="L2921" t="s">
        <v>1344</v>
      </c>
      <c r="M2921" t="s">
        <v>1345</v>
      </c>
      <c r="N2921" t="s">
        <v>1337</v>
      </c>
      <c r="O2921" t="s">
        <v>62</v>
      </c>
      <c r="P2921" t="s">
        <v>1347</v>
      </c>
      <c r="Q2921" t="s">
        <v>1346</v>
      </c>
    </row>
    <row r="2922" spans="11:17">
      <c r="K2922" t="s">
        <v>51</v>
      </c>
      <c r="L2922" t="s">
        <v>1344</v>
      </c>
      <c r="M2922" t="s">
        <v>1345</v>
      </c>
      <c r="N2922" t="s">
        <v>1337</v>
      </c>
      <c r="O2922" t="s">
        <v>64</v>
      </c>
      <c r="P2922" t="s">
        <v>1348</v>
      </c>
      <c r="Q2922" t="s">
        <v>1346</v>
      </c>
    </row>
    <row r="2923" spans="11:17">
      <c r="K2923" t="s">
        <v>51</v>
      </c>
      <c r="L2923" t="s">
        <v>1344</v>
      </c>
      <c r="M2923" t="s">
        <v>1345</v>
      </c>
      <c r="N2923" t="s">
        <v>1337</v>
      </c>
      <c r="O2923" t="s">
        <v>66</v>
      </c>
      <c r="P2923" t="s">
        <v>1349</v>
      </c>
      <c r="Q2923" t="s">
        <v>1346</v>
      </c>
    </row>
    <row r="2924" spans="11:17">
      <c r="K2924" t="s">
        <v>51</v>
      </c>
      <c r="L2924" t="s">
        <v>1344</v>
      </c>
      <c r="M2924" t="s">
        <v>1345</v>
      </c>
      <c r="N2924" t="s">
        <v>1337</v>
      </c>
      <c r="O2924" t="s">
        <v>68</v>
      </c>
      <c r="P2924" t="e">
        <f>-ต้องการเจลล้างมือและหน้ากากอนามัย
-อยากให้สมาชิกล้างมือก่อนเข้า
-ต้องการฟ้าทลายโจรให้ผู้สูงอายุ</f>
        <v>#NAME?</v>
      </c>
      <c r="Q2924" t="s">
        <v>1346</v>
      </c>
    </row>
    <row r="2925" spans="11:17">
      <c r="K2925" t="s">
        <v>51</v>
      </c>
      <c r="L2925" t="s">
        <v>1344</v>
      </c>
      <c r="M2925" t="s">
        <v>1345</v>
      </c>
      <c r="N2925" t="s">
        <v>1337</v>
      </c>
      <c r="O2925" t="s">
        <v>70</v>
      </c>
      <c r="Q2925" t="s">
        <v>1346</v>
      </c>
    </row>
    <row r="2926" spans="11:17">
      <c r="K2926" t="s">
        <v>51</v>
      </c>
      <c r="L2926" t="s">
        <v>1344</v>
      </c>
      <c r="M2926" t="s">
        <v>1345</v>
      </c>
      <c r="N2926" t="s">
        <v>1337</v>
      </c>
      <c r="O2926" t="s">
        <v>72</v>
      </c>
      <c r="Q2926" t="s">
        <v>1346</v>
      </c>
    </row>
    <row r="2927" spans="11:17">
      <c r="K2927" t="s">
        <v>51</v>
      </c>
      <c r="L2927" t="s">
        <v>1344</v>
      </c>
      <c r="M2927" t="s">
        <v>1345</v>
      </c>
      <c r="N2927" t="s">
        <v>1337</v>
      </c>
      <c r="O2927" t="s">
        <v>73</v>
      </c>
      <c r="P2927" t="s">
        <v>1343</v>
      </c>
      <c r="Q2927" t="s">
        <v>1346</v>
      </c>
    </row>
    <row r="2928" spans="11:17">
      <c r="K2928" t="s">
        <v>51</v>
      </c>
      <c r="L2928" t="s">
        <v>1350</v>
      </c>
      <c r="M2928" t="s">
        <v>1351</v>
      </c>
      <c r="N2928" t="s">
        <v>1337</v>
      </c>
      <c r="O2928" t="s">
        <v>14</v>
      </c>
      <c r="Q2928" t="s">
        <v>1352</v>
      </c>
    </row>
    <row r="2929" spans="11:17">
      <c r="K2929" t="s">
        <v>51</v>
      </c>
      <c r="L2929" t="s">
        <v>1350</v>
      </c>
      <c r="M2929" t="s">
        <v>1351</v>
      </c>
      <c r="N2929" t="s">
        <v>1337</v>
      </c>
      <c r="O2929" t="s">
        <v>56</v>
      </c>
      <c r="Q2929" t="s">
        <v>1352</v>
      </c>
    </row>
    <row r="2930" spans="11:17">
      <c r="K2930" t="s">
        <v>51</v>
      </c>
      <c r="L2930" t="s">
        <v>1350</v>
      </c>
      <c r="M2930" t="s">
        <v>1351</v>
      </c>
      <c r="N2930" t="s">
        <v>1337</v>
      </c>
      <c r="O2930" t="s">
        <v>57</v>
      </c>
      <c r="P2930" t="s">
        <v>1035</v>
      </c>
      <c r="Q2930" t="s">
        <v>1352</v>
      </c>
    </row>
    <row r="2931" spans="11:17">
      <c r="K2931" t="s">
        <v>51</v>
      </c>
      <c r="L2931" t="s">
        <v>1350</v>
      </c>
      <c r="M2931" t="s">
        <v>1351</v>
      </c>
      <c r="N2931" t="s">
        <v>1337</v>
      </c>
      <c r="O2931" t="s">
        <v>59</v>
      </c>
      <c r="P2931">
        <v>1167</v>
      </c>
      <c r="Q2931" t="s">
        <v>1352</v>
      </c>
    </row>
    <row r="2932" spans="11:17">
      <c r="K2932" t="s">
        <v>51</v>
      </c>
      <c r="L2932" t="s">
        <v>1350</v>
      </c>
      <c r="M2932" t="s">
        <v>1351</v>
      </c>
      <c r="N2932" t="s">
        <v>1337</v>
      </c>
      <c r="O2932" t="s">
        <v>60</v>
      </c>
      <c r="P2932" t="s">
        <v>1339</v>
      </c>
      <c r="Q2932" t="s">
        <v>1352</v>
      </c>
    </row>
    <row r="2933" spans="11:17">
      <c r="K2933" t="s">
        <v>51</v>
      </c>
      <c r="L2933" t="s">
        <v>1350</v>
      </c>
      <c r="M2933" t="s">
        <v>1351</v>
      </c>
      <c r="N2933" t="s">
        <v>1337</v>
      </c>
      <c r="O2933" t="s">
        <v>62</v>
      </c>
      <c r="P2933" t="s">
        <v>1347</v>
      </c>
      <c r="Q2933" t="s">
        <v>1352</v>
      </c>
    </row>
    <row r="2934" spans="11:17">
      <c r="K2934" t="s">
        <v>51</v>
      </c>
      <c r="L2934" t="s">
        <v>1350</v>
      </c>
      <c r="M2934" t="s">
        <v>1351</v>
      </c>
      <c r="N2934" t="s">
        <v>1337</v>
      </c>
      <c r="O2934" t="s">
        <v>64</v>
      </c>
      <c r="P2934" t="s">
        <v>1353</v>
      </c>
      <c r="Q2934" t="s">
        <v>1352</v>
      </c>
    </row>
    <row r="2935" spans="11:17">
      <c r="K2935" t="s">
        <v>51</v>
      </c>
      <c r="L2935" t="s">
        <v>1350</v>
      </c>
      <c r="M2935" t="s">
        <v>1351</v>
      </c>
      <c r="N2935" t="s">
        <v>1337</v>
      </c>
      <c r="O2935" t="s">
        <v>66</v>
      </c>
      <c r="P2935" t="s">
        <v>1354</v>
      </c>
      <c r="Q2935" t="s">
        <v>1352</v>
      </c>
    </row>
    <row r="2936" spans="11:17">
      <c r="K2936" t="s">
        <v>51</v>
      </c>
      <c r="L2936" t="s">
        <v>1350</v>
      </c>
      <c r="M2936" t="s">
        <v>1351</v>
      </c>
      <c r="N2936" t="s">
        <v>1337</v>
      </c>
      <c r="O2936" t="s">
        <v>68</v>
      </c>
      <c r="P2936" t="s">
        <v>1355</v>
      </c>
      <c r="Q2936" t="s">
        <v>1352</v>
      </c>
    </row>
    <row r="2937" spans="11:17">
      <c r="K2937" t="s">
        <v>51</v>
      </c>
      <c r="L2937" t="s">
        <v>1350</v>
      </c>
      <c r="M2937" t="s">
        <v>1351</v>
      </c>
      <c r="N2937" t="s">
        <v>1337</v>
      </c>
      <c r="O2937" t="s">
        <v>70</v>
      </c>
      <c r="P2937" t="s">
        <v>1020</v>
      </c>
      <c r="Q2937" t="s">
        <v>1352</v>
      </c>
    </row>
    <row r="2938" spans="11:17">
      <c r="K2938" t="s">
        <v>51</v>
      </c>
      <c r="L2938" t="s">
        <v>1350</v>
      </c>
      <c r="M2938" t="s">
        <v>1351</v>
      </c>
      <c r="N2938" t="s">
        <v>1337</v>
      </c>
      <c r="O2938" t="s">
        <v>72</v>
      </c>
      <c r="P2938">
        <v>153</v>
      </c>
      <c r="Q2938" t="s">
        <v>1352</v>
      </c>
    </row>
    <row r="2939" spans="11:17">
      <c r="K2939" t="s">
        <v>51</v>
      </c>
      <c r="L2939" t="s">
        <v>1350</v>
      </c>
      <c r="M2939" t="s">
        <v>1351</v>
      </c>
      <c r="N2939" t="s">
        <v>1337</v>
      </c>
      <c r="O2939" t="s">
        <v>73</v>
      </c>
      <c r="P2939" t="s">
        <v>1343</v>
      </c>
      <c r="Q2939" t="s">
        <v>1352</v>
      </c>
    </row>
    <row r="2940" spans="11:17">
      <c r="K2940" t="s">
        <v>51</v>
      </c>
      <c r="L2940" t="s">
        <v>1356</v>
      </c>
      <c r="M2940" t="s">
        <v>1357</v>
      </c>
      <c r="N2940" t="s">
        <v>54</v>
      </c>
      <c r="O2940" t="s">
        <v>14</v>
      </c>
      <c r="Q2940" t="s">
        <v>1358</v>
      </c>
    </row>
    <row r="2941" spans="11:17">
      <c r="K2941" t="s">
        <v>51</v>
      </c>
      <c r="L2941" t="s">
        <v>1356</v>
      </c>
      <c r="M2941" t="s">
        <v>1357</v>
      </c>
      <c r="N2941" t="s">
        <v>54</v>
      </c>
      <c r="O2941" t="s">
        <v>56</v>
      </c>
      <c r="Q2941" t="s">
        <v>1358</v>
      </c>
    </row>
    <row r="2942" spans="11:17">
      <c r="K2942" t="s">
        <v>51</v>
      </c>
      <c r="L2942" t="s">
        <v>1356</v>
      </c>
      <c r="M2942" t="s">
        <v>1357</v>
      </c>
      <c r="N2942" t="s">
        <v>54</v>
      </c>
      <c r="O2942" t="s">
        <v>57</v>
      </c>
      <c r="P2942" t="s">
        <v>1035</v>
      </c>
      <c r="Q2942" t="s">
        <v>1358</v>
      </c>
    </row>
    <row r="2943" spans="11:17">
      <c r="K2943" t="s">
        <v>51</v>
      </c>
      <c r="L2943" t="s">
        <v>1356</v>
      </c>
      <c r="M2943" t="s">
        <v>1357</v>
      </c>
      <c r="N2943" t="s">
        <v>54</v>
      </c>
      <c r="O2943" t="s">
        <v>59</v>
      </c>
      <c r="P2943">
        <v>4081</v>
      </c>
      <c r="Q2943" t="s">
        <v>1358</v>
      </c>
    </row>
    <row r="2944" spans="11:17">
      <c r="K2944" t="s">
        <v>51</v>
      </c>
      <c r="L2944" t="s">
        <v>1356</v>
      </c>
      <c r="M2944" t="s">
        <v>1357</v>
      </c>
      <c r="N2944" t="s">
        <v>54</v>
      </c>
      <c r="O2944" t="s">
        <v>60</v>
      </c>
      <c r="P2944" t="s">
        <v>1339</v>
      </c>
      <c r="Q2944" t="s">
        <v>1358</v>
      </c>
    </row>
    <row r="2945" spans="11:17">
      <c r="K2945" t="s">
        <v>51</v>
      </c>
      <c r="L2945" t="s">
        <v>1356</v>
      </c>
      <c r="M2945" t="s">
        <v>1357</v>
      </c>
      <c r="N2945" t="s">
        <v>54</v>
      </c>
      <c r="O2945" t="s">
        <v>62</v>
      </c>
      <c r="P2945" t="s">
        <v>1359</v>
      </c>
      <c r="Q2945" t="s">
        <v>1358</v>
      </c>
    </row>
    <row r="2946" spans="11:17">
      <c r="K2946" t="s">
        <v>51</v>
      </c>
      <c r="L2946" t="s">
        <v>1356</v>
      </c>
      <c r="M2946" t="s">
        <v>1357</v>
      </c>
      <c r="N2946" t="s">
        <v>54</v>
      </c>
      <c r="O2946" t="s">
        <v>64</v>
      </c>
      <c r="P2946" t="s">
        <v>1360</v>
      </c>
      <c r="Q2946" t="s">
        <v>1358</v>
      </c>
    </row>
    <row r="2947" spans="11:17">
      <c r="K2947" t="s">
        <v>51</v>
      </c>
      <c r="L2947" t="s">
        <v>1356</v>
      </c>
      <c r="M2947" t="s">
        <v>1357</v>
      </c>
      <c r="N2947" t="s">
        <v>54</v>
      </c>
      <c r="O2947" t="s">
        <v>66</v>
      </c>
      <c r="P2947" t="s">
        <v>1361</v>
      </c>
      <c r="Q2947" t="s">
        <v>1358</v>
      </c>
    </row>
    <row r="2948" spans="11:17">
      <c r="K2948" t="s">
        <v>51</v>
      </c>
      <c r="L2948" t="s">
        <v>1356</v>
      </c>
      <c r="M2948" t="s">
        <v>1357</v>
      </c>
      <c r="N2948" t="s">
        <v>54</v>
      </c>
      <c r="O2948" t="s">
        <v>68</v>
      </c>
      <c r="P2948" t="s">
        <v>1362</v>
      </c>
      <c r="Q2948" t="s">
        <v>1358</v>
      </c>
    </row>
    <row r="2949" spans="11:17">
      <c r="K2949" t="s">
        <v>51</v>
      </c>
      <c r="L2949" t="s">
        <v>1356</v>
      </c>
      <c r="M2949" t="s">
        <v>1357</v>
      </c>
      <c r="N2949" t="s">
        <v>54</v>
      </c>
      <c r="O2949" t="s">
        <v>70</v>
      </c>
      <c r="P2949" t="s">
        <v>71</v>
      </c>
      <c r="Q2949" t="s">
        <v>1358</v>
      </c>
    </row>
    <row r="2950" spans="11:17">
      <c r="K2950" t="s">
        <v>51</v>
      </c>
      <c r="L2950" t="s">
        <v>1356</v>
      </c>
      <c r="M2950" t="s">
        <v>1357</v>
      </c>
      <c r="N2950" t="s">
        <v>54</v>
      </c>
      <c r="O2950" t="s">
        <v>72</v>
      </c>
      <c r="P2950">
        <v>600</v>
      </c>
      <c r="Q2950" t="s">
        <v>1358</v>
      </c>
    </row>
    <row r="2951" spans="11:17">
      <c r="K2951" t="s">
        <v>51</v>
      </c>
      <c r="L2951" t="s">
        <v>1356</v>
      </c>
      <c r="M2951" t="s">
        <v>1357</v>
      </c>
      <c r="N2951" t="s">
        <v>54</v>
      </c>
      <c r="O2951" t="s">
        <v>73</v>
      </c>
      <c r="P2951" t="s">
        <v>74</v>
      </c>
      <c r="Q2951" t="s">
        <v>1358</v>
      </c>
    </row>
    <row r="2952" spans="11:17">
      <c r="K2952" t="s">
        <v>51</v>
      </c>
      <c r="L2952" t="s">
        <v>1363</v>
      </c>
      <c r="M2952" t="s">
        <v>1364</v>
      </c>
      <c r="N2952" t="s">
        <v>77</v>
      </c>
      <c r="O2952" t="s">
        <v>14</v>
      </c>
      <c r="Q2952" t="s">
        <v>1365</v>
      </c>
    </row>
    <row r="2953" spans="11:17">
      <c r="K2953" t="s">
        <v>51</v>
      </c>
      <c r="L2953" t="s">
        <v>1363</v>
      </c>
      <c r="M2953" t="s">
        <v>1364</v>
      </c>
      <c r="N2953" t="s">
        <v>77</v>
      </c>
      <c r="O2953" t="s">
        <v>56</v>
      </c>
      <c r="Q2953" t="s">
        <v>1365</v>
      </c>
    </row>
    <row r="2954" spans="11:17">
      <c r="K2954" t="s">
        <v>51</v>
      </c>
      <c r="L2954" t="s">
        <v>1363</v>
      </c>
      <c r="M2954" t="s">
        <v>1364</v>
      </c>
      <c r="N2954" t="s">
        <v>77</v>
      </c>
      <c r="O2954" t="s">
        <v>57</v>
      </c>
      <c r="P2954" t="s">
        <v>1035</v>
      </c>
      <c r="Q2954" t="s">
        <v>1365</v>
      </c>
    </row>
    <row r="2955" spans="11:17">
      <c r="K2955" t="s">
        <v>51</v>
      </c>
      <c r="L2955" t="s">
        <v>1363</v>
      </c>
      <c r="M2955" t="s">
        <v>1364</v>
      </c>
      <c r="N2955" t="s">
        <v>77</v>
      </c>
      <c r="O2955" t="s">
        <v>59</v>
      </c>
      <c r="P2955">
        <v>2897</v>
      </c>
      <c r="Q2955" t="s">
        <v>1365</v>
      </c>
    </row>
    <row r="2956" spans="11:17">
      <c r="K2956" t="s">
        <v>51</v>
      </c>
      <c r="L2956" t="s">
        <v>1363</v>
      </c>
      <c r="M2956" t="s">
        <v>1364</v>
      </c>
      <c r="N2956" t="s">
        <v>77</v>
      </c>
      <c r="O2956" t="s">
        <v>60</v>
      </c>
      <c r="P2956" t="s">
        <v>1339</v>
      </c>
      <c r="Q2956" t="s">
        <v>1365</v>
      </c>
    </row>
    <row r="2957" spans="11:17">
      <c r="K2957" t="s">
        <v>51</v>
      </c>
      <c r="L2957" t="s">
        <v>1363</v>
      </c>
      <c r="M2957" t="s">
        <v>1364</v>
      </c>
      <c r="N2957" t="s">
        <v>77</v>
      </c>
      <c r="O2957" t="s">
        <v>62</v>
      </c>
      <c r="P2957" t="s">
        <v>1359</v>
      </c>
      <c r="Q2957" t="s">
        <v>1365</v>
      </c>
    </row>
    <row r="2958" spans="11:17">
      <c r="K2958" t="s">
        <v>51</v>
      </c>
      <c r="L2958" t="s">
        <v>1363</v>
      </c>
      <c r="M2958" t="s">
        <v>1364</v>
      </c>
      <c r="N2958" t="s">
        <v>77</v>
      </c>
      <c r="O2958" t="s">
        <v>64</v>
      </c>
      <c r="P2958" t="s">
        <v>1366</v>
      </c>
      <c r="Q2958" t="s">
        <v>1365</v>
      </c>
    </row>
    <row r="2959" spans="11:17">
      <c r="K2959" t="s">
        <v>51</v>
      </c>
      <c r="L2959" t="s">
        <v>1363</v>
      </c>
      <c r="M2959" t="s">
        <v>1364</v>
      </c>
      <c r="N2959" t="s">
        <v>77</v>
      </c>
      <c r="O2959" t="s">
        <v>66</v>
      </c>
      <c r="P2959" t="s">
        <v>1367</v>
      </c>
      <c r="Q2959" t="s">
        <v>1365</v>
      </c>
    </row>
    <row r="2960" spans="11:17">
      <c r="K2960" t="s">
        <v>51</v>
      </c>
      <c r="L2960" t="s">
        <v>1363</v>
      </c>
      <c r="M2960" t="s">
        <v>1364</v>
      </c>
      <c r="N2960" t="s">
        <v>77</v>
      </c>
      <c r="O2960" t="s">
        <v>68</v>
      </c>
      <c r="P2960" t="s">
        <v>1059</v>
      </c>
      <c r="Q2960" t="s">
        <v>1365</v>
      </c>
    </row>
    <row r="2961" spans="11:17">
      <c r="K2961" t="s">
        <v>51</v>
      </c>
      <c r="L2961" t="s">
        <v>1363</v>
      </c>
      <c r="M2961" t="s">
        <v>1364</v>
      </c>
      <c r="N2961" t="s">
        <v>77</v>
      </c>
      <c r="O2961" t="s">
        <v>70</v>
      </c>
      <c r="P2961" t="s">
        <v>131</v>
      </c>
      <c r="Q2961" t="s">
        <v>1365</v>
      </c>
    </row>
    <row r="2962" spans="11:17">
      <c r="K2962" t="s">
        <v>51</v>
      </c>
      <c r="L2962" t="s">
        <v>1363</v>
      </c>
      <c r="M2962" t="s">
        <v>1364</v>
      </c>
      <c r="N2962" t="s">
        <v>77</v>
      </c>
      <c r="O2962" t="s">
        <v>72</v>
      </c>
      <c r="P2962">
        <v>50</v>
      </c>
      <c r="Q2962" t="s">
        <v>1365</v>
      </c>
    </row>
    <row r="2963" spans="11:17">
      <c r="K2963" t="s">
        <v>51</v>
      </c>
      <c r="L2963" t="s">
        <v>1363</v>
      </c>
      <c r="M2963" t="s">
        <v>1364</v>
      </c>
      <c r="N2963" t="s">
        <v>77</v>
      </c>
      <c r="O2963" t="s">
        <v>73</v>
      </c>
      <c r="P2963" t="s">
        <v>82</v>
      </c>
      <c r="Q2963" t="s">
        <v>1365</v>
      </c>
    </row>
    <row r="2964" spans="11:17">
      <c r="K2964" t="s">
        <v>51</v>
      </c>
      <c r="L2964" t="s">
        <v>1368</v>
      </c>
      <c r="M2964" t="s">
        <v>1369</v>
      </c>
      <c r="N2964" t="s">
        <v>1337</v>
      </c>
      <c r="O2964" t="s">
        <v>14</v>
      </c>
      <c r="Q2964" t="s">
        <v>1370</v>
      </c>
    </row>
    <row r="2965" spans="11:17">
      <c r="K2965" t="s">
        <v>51</v>
      </c>
      <c r="L2965" t="s">
        <v>1368</v>
      </c>
      <c r="M2965" t="s">
        <v>1369</v>
      </c>
      <c r="N2965" t="s">
        <v>1337</v>
      </c>
      <c r="O2965" t="s">
        <v>56</v>
      </c>
      <c r="Q2965" t="s">
        <v>1370</v>
      </c>
    </row>
    <row r="2966" spans="11:17">
      <c r="K2966" t="s">
        <v>51</v>
      </c>
      <c r="L2966" t="s">
        <v>1368</v>
      </c>
      <c r="M2966" t="s">
        <v>1369</v>
      </c>
      <c r="N2966" t="s">
        <v>1337</v>
      </c>
      <c r="O2966" t="s">
        <v>57</v>
      </c>
      <c r="P2966" t="s">
        <v>1035</v>
      </c>
      <c r="Q2966" t="s">
        <v>1370</v>
      </c>
    </row>
    <row r="2967" spans="11:17">
      <c r="K2967" t="s">
        <v>51</v>
      </c>
      <c r="L2967" t="s">
        <v>1368</v>
      </c>
      <c r="M2967" t="s">
        <v>1369</v>
      </c>
      <c r="N2967" t="s">
        <v>1337</v>
      </c>
      <c r="O2967" t="s">
        <v>59</v>
      </c>
      <c r="P2967">
        <v>1135</v>
      </c>
      <c r="Q2967" t="s">
        <v>1370</v>
      </c>
    </row>
    <row r="2968" spans="11:17">
      <c r="K2968" t="s">
        <v>51</v>
      </c>
      <c r="L2968" t="s">
        <v>1368</v>
      </c>
      <c r="M2968" t="s">
        <v>1369</v>
      </c>
      <c r="N2968" t="s">
        <v>1337</v>
      </c>
      <c r="O2968" t="s">
        <v>60</v>
      </c>
      <c r="P2968" t="s">
        <v>1339</v>
      </c>
      <c r="Q2968" t="s">
        <v>1370</v>
      </c>
    </row>
    <row r="2969" spans="11:17">
      <c r="K2969" t="s">
        <v>51</v>
      </c>
      <c r="L2969" t="s">
        <v>1368</v>
      </c>
      <c r="M2969" t="s">
        <v>1369</v>
      </c>
      <c r="N2969" t="s">
        <v>1337</v>
      </c>
      <c r="O2969" t="s">
        <v>62</v>
      </c>
      <c r="P2969" t="s">
        <v>1359</v>
      </c>
      <c r="Q2969" t="s">
        <v>1370</v>
      </c>
    </row>
    <row r="2970" spans="11:17">
      <c r="K2970" t="s">
        <v>51</v>
      </c>
      <c r="L2970" t="s">
        <v>1368</v>
      </c>
      <c r="M2970" t="s">
        <v>1369</v>
      </c>
      <c r="N2970" t="s">
        <v>1337</v>
      </c>
      <c r="O2970" t="s">
        <v>64</v>
      </c>
      <c r="P2970" t="s">
        <v>1371</v>
      </c>
      <c r="Q2970" t="s">
        <v>1370</v>
      </c>
    </row>
    <row r="2971" spans="11:17">
      <c r="K2971" t="s">
        <v>51</v>
      </c>
      <c r="L2971" t="s">
        <v>1368</v>
      </c>
      <c r="M2971" t="s">
        <v>1369</v>
      </c>
      <c r="N2971" t="s">
        <v>1337</v>
      </c>
      <c r="O2971" t="s">
        <v>66</v>
      </c>
      <c r="P2971" t="s">
        <v>1372</v>
      </c>
      <c r="Q2971" t="s">
        <v>1370</v>
      </c>
    </row>
    <row r="2972" spans="11:17">
      <c r="K2972" t="s">
        <v>51</v>
      </c>
      <c r="L2972" t="s">
        <v>1368</v>
      </c>
      <c r="M2972" t="s">
        <v>1369</v>
      </c>
      <c r="N2972" t="s">
        <v>1337</v>
      </c>
      <c r="O2972" t="s">
        <v>68</v>
      </c>
      <c r="P2972" t="e">
        <f>-ต้องการเจลล้างมือและหน้ากากอนามัย
-คนหาเช้ากินค่ำลำบาก</f>
        <v>#NAME?</v>
      </c>
      <c r="Q2972" t="s">
        <v>1370</v>
      </c>
    </row>
    <row r="2973" spans="11:17">
      <c r="K2973" t="s">
        <v>51</v>
      </c>
      <c r="L2973" t="s">
        <v>1368</v>
      </c>
      <c r="M2973" t="s">
        <v>1369</v>
      </c>
      <c r="N2973" t="s">
        <v>1337</v>
      </c>
      <c r="O2973" t="s">
        <v>70</v>
      </c>
      <c r="P2973" t="s">
        <v>71</v>
      </c>
      <c r="Q2973" t="s">
        <v>1370</v>
      </c>
    </row>
    <row r="2974" spans="11:17">
      <c r="K2974" t="s">
        <v>51</v>
      </c>
      <c r="L2974" t="s">
        <v>1368</v>
      </c>
      <c r="M2974" t="s">
        <v>1369</v>
      </c>
      <c r="N2974" t="s">
        <v>1337</v>
      </c>
      <c r="O2974" t="s">
        <v>72</v>
      </c>
      <c r="P2974">
        <v>62</v>
      </c>
      <c r="Q2974" t="s">
        <v>1370</v>
      </c>
    </row>
    <row r="2975" spans="11:17">
      <c r="K2975" t="s">
        <v>51</v>
      </c>
      <c r="L2975" t="s">
        <v>1368</v>
      </c>
      <c r="M2975" t="s">
        <v>1369</v>
      </c>
      <c r="N2975" t="s">
        <v>1337</v>
      </c>
      <c r="O2975" t="s">
        <v>73</v>
      </c>
      <c r="P2975" t="s">
        <v>1343</v>
      </c>
      <c r="Q2975" t="s">
        <v>1370</v>
      </c>
    </row>
    <row r="2976" spans="11:17">
      <c r="K2976" t="s">
        <v>51</v>
      </c>
      <c r="L2976" t="s">
        <v>1373</v>
      </c>
      <c r="M2976" t="s">
        <v>1374</v>
      </c>
      <c r="N2976" t="s">
        <v>1337</v>
      </c>
      <c r="O2976" t="s">
        <v>14</v>
      </c>
      <c r="Q2976" t="s">
        <v>1375</v>
      </c>
    </row>
    <row r="2977" spans="11:17">
      <c r="K2977" t="s">
        <v>51</v>
      </c>
      <c r="L2977" t="s">
        <v>1373</v>
      </c>
      <c r="M2977" t="s">
        <v>1374</v>
      </c>
      <c r="N2977" t="s">
        <v>1337</v>
      </c>
      <c r="O2977" t="s">
        <v>56</v>
      </c>
      <c r="Q2977" t="s">
        <v>1375</v>
      </c>
    </row>
    <row r="2978" spans="11:17">
      <c r="K2978" t="s">
        <v>51</v>
      </c>
      <c r="L2978" t="s">
        <v>1373</v>
      </c>
      <c r="M2978" t="s">
        <v>1374</v>
      </c>
      <c r="N2978" t="s">
        <v>1337</v>
      </c>
      <c r="O2978" t="s">
        <v>57</v>
      </c>
      <c r="P2978" t="s">
        <v>1035</v>
      </c>
      <c r="Q2978" t="s">
        <v>1375</v>
      </c>
    </row>
    <row r="2979" spans="11:17">
      <c r="K2979" t="s">
        <v>51</v>
      </c>
      <c r="L2979" t="s">
        <v>1373</v>
      </c>
      <c r="M2979" t="s">
        <v>1374</v>
      </c>
      <c r="N2979" t="s">
        <v>1337</v>
      </c>
      <c r="O2979" t="s">
        <v>59</v>
      </c>
      <c r="P2979">
        <v>1909</v>
      </c>
      <c r="Q2979" t="s">
        <v>1375</v>
      </c>
    </row>
    <row r="2980" spans="11:17">
      <c r="K2980" t="s">
        <v>51</v>
      </c>
      <c r="L2980" t="s">
        <v>1373</v>
      </c>
      <c r="M2980" t="s">
        <v>1374</v>
      </c>
      <c r="N2980" t="s">
        <v>1337</v>
      </c>
      <c r="O2980" t="s">
        <v>60</v>
      </c>
      <c r="P2980" t="s">
        <v>1339</v>
      </c>
      <c r="Q2980" t="s">
        <v>1375</v>
      </c>
    </row>
    <row r="2981" spans="11:17">
      <c r="K2981" t="s">
        <v>51</v>
      </c>
      <c r="L2981" t="s">
        <v>1373</v>
      </c>
      <c r="M2981" t="s">
        <v>1374</v>
      </c>
      <c r="N2981" t="s">
        <v>1337</v>
      </c>
      <c r="O2981" t="s">
        <v>62</v>
      </c>
      <c r="P2981" t="s">
        <v>1359</v>
      </c>
      <c r="Q2981" t="s">
        <v>1375</v>
      </c>
    </row>
    <row r="2982" spans="11:17">
      <c r="K2982" t="s">
        <v>51</v>
      </c>
      <c r="L2982" t="s">
        <v>1373</v>
      </c>
      <c r="M2982" t="s">
        <v>1374</v>
      </c>
      <c r="N2982" t="s">
        <v>1337</v>
      </c>
      <c r="O2982" t="s">
        <v>64</v>
      </c>
      <c r="P2982" t="s">
        <v>1376</v>
      </c>
      <c r="Q2982" t="s">
        <v>1375</v>
      </c>
    </row>
    <row r="2983" spans="11:17">
      <c r="K2983" t="s">
        <v>51</v>
      </c>
      <c r="L2983" t="s">
        <v>1373</v>
      </c>
      <c r="M2983" t="s">
        <v>1374</v>
      </c>
      <c r="N2983" t="s">
        <v>1337</v>
      </c>
      <c r="O2983" t="s">
        <v>66</v>
      </c>
      <c r="P2983" t="s">
        <v>1377</v>
      </c>
      <c r="Q2983" t="s">
        <v>1375</v>
      </c>
    </row>
    <row r="2984" spans="11:17">
      <c r="K2984" t="s">
        <v>51</v>
      </c>
      <c r="L2984" t="s">
        <v>1373</v>
      </c>
      <c r="M2984" t="s">
        <v>1374</v>
      </c>
      <c r="N2984" t="s">
        <v>1337</v>
      </c>
      <c r="O2984" t="s">
        <v>68</v>
      </c>
      <c r="P2984" t="s">
        <v>1059</v>
      </c>
      <c r="Q2984" t="s">
        <v>1375</v>
      </c>
    </row>
    <row r="2985" spans="11:17">
      <c r="K2985" t="s">
        <v>51</v>
      </c>
      <c r="L2985" t="s">
        <v>1373</v>
      </c>
      <c r="M2985" t="s">
        <v>1374</v>
      </c>
      <c r="N2985" t="s">
        <v>1337</v>
      </c>
      <c r="O2985" t="s">
        <v>70</v>
      </c>
      <c r="Q2985" t="s">
        <v>1375</v>
      </c>
    </row>
    <row r="2986" spans="11:17">
      <c r="K2986" t="s">
        <v>51</v>
      </c>
      <c r="L2986" t="s">
        <v>1373</v>
      </c>
      <c r="M2986" t="s">
        <v>1374</v>
      </c>
      <c r="N2986" t="s">
        <v>1337</v>
      </c>
      <c r="O2986" t="s">
        <v>72</v>
      </c>
      <c r="Q2986" t="s">
        <v>1375</v>
      </c>
    </row>
    <row r="2987" spans="11:17">
      <c r="K2987" t="s">
        <v>51</v>
      </c>
      <c r="L2987" t="s">
        <v>1373</v>
      </c>
      <c r="M2987" t="s">
        <v>1374</v>
      </c>
      <c r="N2987" t="s">
        <v>1337</v>
      </c>
      <c r="O2987" t="s">
        <v>73</v>
      </c>
      <c r="P2987" t="s">
        <v>1343</v>
      </c>
      <c r="Q2987" t="s">
        <v>1375</v>
      </c>
    </row>
    <row r="2988" spans="11:17">
      <c r="K2988" t="s">
        <v>51</v>
      </c>
      <c r="L2988" t="s">
        <v>1378</v>
      </c>
      <c r="M2988" t="s">
        <v>1379</v>
      </c>
      <c r="N2988" t="s">
        <v>77</v>
      </c>
      <c r="O2988" t="s">
        <v>14</v>
      </c>
      <c r="Q2988" t="s">
        <v>1380</v>
      </c>
    </row>
    <row r="2989" spans="11:17">
      <c r="K2989" t="s">
        <v>51</v>
      </c>
      <c r="L2989" t="s">
        <v>1378</v>
      </c>
      <c r="M2989" t="s">
        <v>1379</v>
      </c>
      <c r="N2989" t="s">
        <v>77</v>
      </c>
      <c r="O2989" t="s">
        <v>56</v>
      </c>
      <c r="Q2989" t="s">
        <v>1380</v>
      </c>
    </row>
    <row r="2990" spans="11:17">
      <c r="K2990" t="s">
        <v>51</v>
      </c>
      <c r="L2990" t="s">
        <v>1378</v>
      </c>
      <c r="M2990" t="s">
        <v>1379</v>
      </c>
      <c r="N2990" t="s">
        <v>77</v>
      </c>
      <c r="O2990" t="s">
        <v>57</v>
      </c>
      <c r="P2990" t="s">
        <v>1035</v>
      </c>
      <c r="Q2990" t="s">
        <v>1380</v>
      </c>
    </row>
    <row r="2991" spans="11:17">
      <c r="K2991" t="s">
        <v>51</v>
      </c>
      <c r="L2991" t="s">
        <v>1378</v>
      </c>
      <c r="M2991" t="s">
        <v>1379</v>
      </c>
      <c r="N2991" t="s">
        <v>77</v>
      </c>
      <c r="O2991" t="s">
        <v>59</v>
      </c>
      <c r="P2991">
        <v>3365</v>
      </c>
      <c r="Q2991" t="s">
        <v>1380</v>
      </c>
    </row>
    <row r="2992" spans="11:17">
      <c r="K2992" t="s">
        <v>51</v>
      </c>
      <c r="L2992" t="s">
        <v>1378</v>
      </c>
      <c r="M2992" t="s">
        <v>1379</v>
      </c>
      <c r="N2992" t="s">
        <v>77</v>
      </c>
      <c r="O2992" t="s">
        <v>60</v>
      </c>
      <c r="P2992" t="s">
        <v>1339</v>
      </c>
      <c r="Q2992" t="s">
        <v>1380</v>
      </c>
    </row>
    <row r="2993" spans="11:17">
      <c r="K2993" t="s">
        <v>51</v>
      </c>
      <c r="L2993" t="s">
        <v>1378</v>
      </c>
      <c r="M2993" t="s">
        <v>1379</v>
      </c>
      <c r="N2993" t="s">
        <v>77</v>
      </c>
      <c r="O2993" t="s">
        <v>62</v>
      </c>
      <c r="P2993" t="s">
        <v>1347</v>
      </c>
      <c r="Q2993" t="s">
        <v>1380</v>
      </c>
    </row>
    <row r="2994" spans="11:17">
      <c r="K2994" t="s">
        <v>51</v>
      </c>
      <c r="L2994" t="s">
        <v>1378</v>
      </c>
      <c r="M2994" t="s">
        <v>1379</v>
      </c>
      <c r="N2994" t="s">
        <v>77</v>
      </c>
      <c r="O2994" t="s">
        <v>64</v>
      </c>
      <c r="P2994" t="s">
        <v>1381</v>
      </c>
      <c r="Q2994" t="s">
        <v>1380</v>
      </c>
    </row>
    <row r="2995" spans="11:17">
      <c r="K2995" t="s">
        <v>51</v>
      </c>
      <c r="L2995" t="s">
        <v>1378</v>
      </c>
      <c r="M2995" t="s">
        <v>1379</v>
      </c>
      <c r="N2995" t="s">
        <v>77</v>
      </c>
      <c r="O2995" t="s">
        <v>66</v>
      </c>
      <c r="P2995" t="s">
        <v>1382</v>
      </c>
      <c r="Q2995" t="s">
        <v>1380</v>
      </c>
    </row>
    <row r="2996" spans="11:17">
      <c r="K2996" t="s">
        <v>51</v>
      </c>
      <c r="L2996" t="s">
        <v>1378</v>
      </c>
      <c r="M2996" t="s">
        <v>1379</v>
      </c>
      <c r="N2996" t="s">
        <v>77</v>
      </c>
      <c r="O2996" t="s">
        <v>68</v>
      </c>
      <c r="P2996" t="s">
        <v>1383</v>
      </c>
      <c r="Q2996" t="s">
        <v>1380</v>
      </c>
    </row>
    <row r="2997" spans="11:17">
      <c r="K2997" t="s">
        <v>51</v>
      </c>
      <c r="L2997" t="s">
        <v>1378</v>
      </c>
      <c r="M2997" t="s">
        <v>1379</v>
      </c>
      <c r="N2997" t="s">
        <v>77</v>
      </c>
      <c r="O2997" t="s">
        <v>70</v>
      </c>
      <c r="P2997" t="s">
        <v>71</v>
      </c>
      <c r="Q2997" t="s">
        <v>1380</v>
      </c>
    </row>
    <row r="2998" spans="11:17">
      <c r="K2998" t="s">
        <v>51</v>
      </c>
      <c r="L2998" t="s">
        <v>1378</v>
      </c>
      <c r="M2998" t="s">
        <v>1379</v>
      </c>
      <c r="N2998" t="s">
        <v>77</v>
      </c>
      <c r="O2998" t="s">
        <v>72</v>
      </c>
      <c r="P2998">
        <v>300</v>
      </c>
      <c r="Q2998" t="s">
        <v>1380</v>
      </c>
    </row>
    <row r="2999" spans="11:17">
      <c r="K2999" t="s">
        <v>51</v>
      </c>
      <c r="L2999" t="s">
        <v>1378</v>
      </c>
      <c r="M2999" t="s">
        <v>1379</v>
      </c>
      <c r="N2999" t="s">
        <v>77</v>
      </c>
      <c r="O2999" t="s">
        <v>73</v>
      </c>
      <c r="P2999" t="s">
        <v>82</v>
      </c>
      <c r="Q2999" t="s">
        <v>1380</v>
      </c>
    </row>
    <row r="3000" spans="11:17">
      <c r="K3000" t="s">
        <v>51</v>
      </c>
      <c r="L3000" t="s">
        <v>1384</v>
      </c>
      <c r="M3000" t="s">
        <v>1385</v>
      </c>
      <c r="N3000" t="s">
        <v>77</v>
      </c>
      <c r="O3000" t="s">
        <v>14</v>
      </c>
      <c r="Q3000" t="s">
        <v>1386</v>
      </c>
    </row>
    <row r="3001" spans="11:17">
      <c r="K3001" t="s">
        <v>51</v>
      </c>
      <c r="L3001" t="s">
        <v>1384</v>
      </c>
      <c r="M3001" t="s">
        <v>1385</v>
      </c>
      <c r="N3001" t="s">
        <v>77</v>
      </c>
      <c r="O3001" t="s">
        <v>56</v>
      </c>
      <c r="Q3001" t="s">
        <v>1386</v>
      </c>
    </row>
    <row r="3002" spans="11:17">
      <c r="K3002" t="s">
        <v>51</v>
      </c>
      <c r="L3002" t="s">
        <v>1384</v>
      </c>
      <c r="M3002" t="s">
        <v>1385</v>
      </c>
      <c r="N3002" t="s">
        <v>77</v>
      </c>
      <c r="O3002" t="s">
        <v>57</v>
      </c>
      <c r="P3002" t="s">
        <v>1035</v>
      </c>
      <c r="Q3002" t="s">
        <v>1386</v>
      </c>
    </row>
    <row r="3003" spans="11:17">
      <c r="K3003" t="s">
        <v>51</v>
      </c>
      <c r="L3003" t="s">
        <v>1384</v>
      </c>
      <c r="M3003" t="s">
        <v>1385</v>
      </c>
      <c r="N3003" t="s">
        <v>77</v>
      </c>
      <c r="O3003" t="s">
        <v>59</v>
      </c>
      <c r="P3003">
        <v>2919</v>
      </c>
      <c r="Q3003" t="s">
        <v>1386</v>
      </c>
    </row>
    <row r="3004" spans="11:17">
      <c r="K3004" t="s">
        <v>51</v>
      </c>
      <c r="L3004" t="s">
        <v>1384</v>
      </c>
      <c r="M3004" t="s">
        <v>1385</v>
      </c>
      <c r="N3004" t="s">
        <v>77</v>
      </c>
      <c r="O3004" t="s">
        <v>60</v>
      </c>
      <c r="P3004" t="s">
        <v>1339</v>
      </c>
      <c r="Q3004" t="s">
        <v>1386</v>
      </c>
    </row>
    <row r="3005" spans="11:17">
      <c r="K3005" t="s">
        <v>51</v>
      </c>
      <c r="L3005" t="s">
        <v>1384</v>
      </c>
      <c r="M3005" t="s">
        <v>1385</v>
      </c>
      <c r="N3005" t="s">
        <v>77</v>
      </c>
      <c r="O3005" t="s">
        <v>62</v>
      </c>
      <c r="P3005" t="s">
        <v>1347</v>
      </c>
      <c r="Q3005" t="s">
        <v>1386</v>
      </c>
    </row>
    <row r="3006" spans="11:17">
      <c r="K3006" t="s">
        <v>51</v>
      </c>
      <c r="L3006" t="s">
        <v>1384</v>
      </c>
      <c r="M3006" t="s">
        <v>1385</v>
      </c>
      <c r="N3006" t="s">
        <v>77</v>
      </c>
      <c r="O3006" t="s">
        <v>64</v>
      </c>
      <c r="P3006" t="s">
        <v>1387</v>
      </c>
      <c r="Q3006" t="s">
        <v>1386</v>
      </c>
    </row>
    <row r="3007" spans="11:17">
      <c r="K3007" t="s">
        <v>51</v>
      </c>
      <c r="L3007" t="s">
        <v>1384</v>
      </c>
      <c r="M3007" t="s">
        <v>1385</v>
      </c>
      <c r="N3007" t="s">
        <v>77</v>
      </c>
      <c r="O3007" t="s">
        <v>66</v>
      </c>
      <c r="P3007" t="s">
        <v>1388</v>
      </c>
      <c r="Q3007" t="s">
        <v>1386</v>
      </c>
    </row>
    <row r="3008" spans="11:17">
      <c r="K3008" t="s">
        <v>51</v>
      </c>
      <c r="L3008" t="s">
        <v>1384</v>
      </c>
      <c r="M3008" t="s">
        <v>1385</v>
      </c>
      <c r="N3008" t="s">
        <v>77</v>
      </c>
      <c r="O3008" t="s">
        <v>68</v>
      </c>
      <c r="P3008" t="s">
        <v>1389</v>
      </c>
      <c r="Q3008" t="s">
        <v>1386</v>
      </c>
    </row>
    <row r="3009" spans="11:17">
      <c r="K3009" t="s">
        <v>51</v>
      </c>
      <c r="L3009" t="s">
        <v>1384</v>
      </c>
      <c r="M3009" t="s">
        <v>1385</v>
      </c>
      <c r="N3009" t="s">
        <v>77</v>
      </c>
      <c r="O3009" t="s">
        <v>70</v>
      </c>
      <c r="Q3009" t="s">
        <v>1386</v>
      </c>
    </row>
    <row r="3010" spans="11:17">
      <c r="K3010" t="s">
        <v>51</v>
      </c>
      <c r="L3010" t="s">
        <v>1384</v>
      </c>
      <c r="M3010" t="s">
        <v>1385</v>
      </c>
      <c r="N3010" t="s">
        <v>77</v>
      </c>
      <c r="O3010" t="s">
        <v>72</v>
      </c>
      <c r="Q3010" t="s">
        <v>1386</v>
      </c>
    </row>
    <row r="3011" spans="11:17">
      <c r="K3011" t="s">
        <v>51</v>
      </c>
      <c r="L3011" t="s">
        <v>1384</v>
      </c>
      <c r="M3011" t="s">
        <v>1385</v>
      </c>
      <c r="N3011" t="s">
        <v>77</v>
      </c>
      <c r="O3011" t="s">
        <v>73</v>
      </c>
      <c r="P3011" t="s">
        <v>82</v>
      </c>
      <c r="Q3011" t="s">
        <v>1386</v>
      </c>
    </row>
    <row r="3012" spans="11:17">
      <c r="K3012" t="s">
        <v>51</v>
      </c>
      <c r="L3012" t="s">
        <v>1390</v>
      </c>
      <c r="M3012" t="s">
        <v>1391</v>
      </c>
      <c r="N3012" t="s">
        <v>1337</v>
      </c>
      <c r="O3012" t="s">
        <v>14</v>
      </c>
      <c r="Q3012" t="s">
        <v>1392</v>
      </c>
    </row>
    <row r="3013" spans="11:17">
      <c r="K3013" t="s">
        <v>51</v>
      </c>
      <c r="L3013" t="s">
        <v>1390</v>
      </c>
      <c r="M3013" t="s">
        <v>1391</v>
      </c>
      <c r="N3013" t="s">
        <v>1337</v>
      </c>
      <c r="O3013" t="s">
        <v>56</v>
      </c>
      <c r="Q3013" t="s">
        <v>1392</v>
      </c>
    </row>
    <row r="3014" spans="11:17">
      <c r="K3014" t="s">
        <v>51</v>
      </c>
      <c r="L3014" t="s">
        <v>1390</v>
      </c>
      <c r="M3014" t="s">
        <v>1391</v>
      </c>
      <c r="N3014" t="s">
        <v>1337</v>
      </c>
      <c r="O3014" t="s">
        <v>57</v>
      </c>
      <c r="P3014" t="s">
        <v>1035</v>
      </c>
      <c r="Q3014" t="s">
        <v>1392</v>
      </c>
    </row>
    <row r="3015" spans="11:17">
      <c r="K3015" t="s">
        <v>51</v>
      </c>
      <c r="L3015" t="s">
        <v>1390</v>
      </c>
      <c r="M3015" t="s">
        <v>1391</v>
      </c>
      <c r="N3015" t="s">
        <v>1337</v>
      </c>
      <c r="O3015" t="s">
        <v>59</v>
      </c>
      <c r="P3015">
        <v>1556</v>
      </c>
      <c r="Q3015" t="s">
        <v>1392</v>
      </c>
    </row>
    <row r="3016" spans="11:17">
      <c r="K3016" t="s">
        <v>51</v>
      </c>
      <c r="L3016" t="s">
        <v>1390</v>
      </c>
      <c r="M3016" t="s">
        <v>1391</v>
      </c>
      <c r="N3016" t="s">
        <v>1337</v>
      </c>
      <c r="O3016" t="s">
        <v>60</v>
      </c>
      <c r="P3016" t="s">
        <v>1339</v>
      </c>
      <c r="Q3016" t="s">
        <v>1392</v>
      </c>
    </row>
    <row r="3017" spans="11:17">
      <c r="K3017" t="s">
        <v>51</v>
      </c>
      <c r="L3017" t="s">
        <v>1390</v>
      </c>
      <c r="M3017" t="s">
        <v>1391</v>
      </c>
      <c r="N3017" t="s">
        <v>1337</v>
      </c>
      <c r="O3017" t="s">
        <v>62</v>
      </c>
      <c r="P3017" t="s">
        <v>1340</v>
      </c>
      <c r="Q3017" t="s">
        <v>1392</v>
      </c>
    </row>
    <row r="3018" spans="11:17">
      <c r="K3018" t="s">
        <v>51</v>
      </c>
      <c r="L3018" t="s">
        <v>1390</v>
      </c>
      <c r="M3018" t="s">
        <v>1391</v>
      </c>
      <c r="N3018" t="s">
        <v>1337</v>
      </c>
      <c r="O3018" t="s">
        <v>64</v>
      </c>
      <c r="P3018" t="s">
        <v>1393</v>
      </c>
      <c r="Q3018" t="s">
        <v>1392</v>
      </c>
    </row>
    <row r="3019" spans="11:17">
      <c r="K3019" t="s">
        <v>51</v>
      </c>
      <c r="L3019" t="s">
        <v>1390</v>
      </c>
      <c r="M3019" t="s">
        <v>1391</v>
      </c>
      <c r="N3019" t="s">
        <v>1337</v>
      </c>
      <c r="O3019" t="s">
        <v>66</v>
      </c>
      <c r="P3019" t="s">
        <v>1394</v>
      </c>
      <c r="Q3019" t="s">
        <v>1392</v>
      </c>
    </row>
    <row r="3020" spans="11:17">
      <c r="K3020" t="s">
        <v>51</v>
      </c>
      <c r="L3020" t="s">
        <v>1390</v>
      </c>
      <c r="M3020" t="s">
        <v>1391</v>
      </c>
      <c r="N3020" t="s">
        <v>1337</v>
      </c>
      <c r="O3020" t="s">
        <v>68</v>
      </c>
      <c r="P3020" t="e">
        <f>-ต้องการเจลล้างมือและหน้ากากอนามัย
-หาซื้อของลำบาก</f>
        <v>#NAME?</v>
      </c>
      <c r="Q3020" t="s">
        <v>1392</v>
      </c>
    </row>
    <row r="3021" spans="11:17">
      <c r="K3021" t="s">
        <v>51</v>
      </c>
      <c r="L3021" t="s">
        <v>1390</v>
      </c>
      <c r="M3021" t="s">
        <v>1391</v>
      </c>
      <c r="N3021" t="s">
        <v>1337</v>
      </c>
      <c r="O3021" t="s">
        <v>70</v>
      </c>
      <c r="P3021" t="s">
        <v>1020</v>
      </c>
      <c r="Q3021" t="s">
        <v>1392</v>
      </c>
    </row>
    <row r="3022" spans="11:17">
      <c r="K3022" t="s">
        <v>51</v>
      </c>
      <c r="L3022" t="s">
        <v>1390</v>
      </c>
      <c r="M3022" t="s">
        <v>1391</v>
      </c>
      <c r="N3022" t="s">
        <v>1337</v>
      </c>
      <c r="O3022" t="s">
        <v>72</v>
      </c>
      <c r="P3022">
        <v>128</v>
      </c>
      <c r="Q3022" t="s">
        <v>1392</v>
      </c>
    </row>
    <row r="3023" spans="11:17">
      <c r="K3023" t="s">
        <v>51</v>
      </c>
      <c r="L3023" t="s">
        <v>1390</v>
      </c>
      <c r="M3023" t="s">
        <v>1391</v>
      </c>
      <c r="N3023" t="s">
        <v>1337</v>
      </c>
      <c r="O3023" t="s">
        <v>73</v>
      </c>
      <c r="P3023" t="s">
        <v>1343</v>
      </c>
      <c r="Q3023" t="s">
        <v>1392</v>
      </c>
    </row>
    <row r="3024" spans="11:17">
      <c r="K3024" t="s">
        <v>51</v>
      </c>
      <c r="L3024" t="s">
        <v>1395</v>
      </c>
      <c r="M3024" t="s">
        <v>1396</v>
      </c>
      <c r="N3024" t="s">
        <v>1337</v>
      </c>
      <c r="O3024" t="s">
        <v>14</v>
      </c>
      <c r="Q3024" t="s">
        <v>1397</v>
      </c>
    </row>
    <row r="3025" spans="11:17">
      <c r="K3025" t="s">
        <v>51</v>
      </c>
      <c r="L3025" t="s">
        <v>1395</v>
      </c>
      <c r="M3025" t="s">
        <v>1396</v>
      </c>
      <c r="N3025" t="s">
        <v>1337</v>
      </c>
      <c r="O3025" t="s">
        <v>56</v>
      </c>
      <c r="Q3025" t="s">
        <v>1397</v>
      </c>
    </row>
    <row r="3026" spans="11:17">
      <c r="K3026" t="s">
        <v>51</v>
      </c>
      <c r="L3026" t="s">
        <v>1395</v>
      </c>
      <c r="M3026" t="s">
        <v>1396</v>
      </c>
      <c r="N3026" t="s">
        <v>1337</v>
      </c>
      <c r="O3026" t="s">
        <v>57</v>
      </c>
      <c r="P3026" t="s">
        <v>1035</v>
      </c>
      <c r="Q3026" t="s">
        <v>1397</v>
      </c>
    </row>
    <row r="3027" spans="11:17">
      <c r="K3027" t="s">
        <v>51</v>
      </c>
      <c r="L3027" t="s">
        <v>1395</v>
      </c>
      <c r="M3027" t="s">
        <v>1396</v>
      </c>
      <c r="N3027" t="s">
        <v>1337</v>
      </c>
      <c r="O3027" t="s">
        <v>59</v>
      </c>
      <c r="P3027">
        <v>1624</v>
      </c>
      <c r="Q3027" t="s">
        <v>1397</v>
      </c>
    </row>
    <row r="3028" spans="11:17">
      <c r="K3028" t="s">
        <v>51</v>
      </c>
      <c r="L3028" t="s">
        <v>1395</v>
      </c>
      <c r="M3028" t="s">
        <v>1396</v>
      </c>
      <c r="N3028" t="s">
        <v>1337</v>
      </c>
      <c r="O3028" t="s">
        <v>60</v>
      </c>
      <c r="P3028" t="s">
        <v>1339</v>
      </c>
      <c r="Q3028" t="s">
        <v>1397</v>
      </c>
    </row>
    <row r="3029" spans="11:17">
      <c r="K3029" t="s">
        <v>51</v>
      </c>
      <c r="L3029" t="s">
        <v>1395</v>
      </c>
      <c r="M3029" t="s">
        <v>1396</v>
      </c>
      <c r="N3029" t="s">
        <v>1337</v>
      </c>
      <c r="O3029" t="s">
        <v>62</v>
      </c>
      <c r="P3029" t="s">
        <v>1340</v>
      </c>
      <c r="Q3029" t="s">
        <v>1397</v>
      </c>
    </row>
    <row r="3030" spans="11:17">
      <c r="K3030" t="s">
        <v>51</v>
      </c>
      <c r="L3030" t="s">
        <v>1395</v>
      </c>
      <c r="M3030" t="s">
        <v>1396</v>
      </c>
      <c r="N3030" t="s">
        <v>1337</v>
      </c>
      <c r="O3030" t="s">
        <v>64</v>
      </c>
      <c r="P3030" t="s">
        <v>1398</v>
      </c>
      <c r="Q3030" t="s">
        <v>1397</v>
      </c>
    </row>
    <row r="3031" spans="11:17">
      <c r="K3031" t="s">
        <v>51</v>
      </c>
      <c r="L3031" t="s">
        <v>1395</v>
      </c>
      <c r="M3031" t="s">
        <v>1396</v>
      </c>
      <c r="N3031" t="s">
        <v>1337</v>
      </c>
      <c r="O3031" t="s">
        <v>66</v>
      </c>
      <c r="P3031" t="s">
        <v>1399</v>
      </c>
      <c r="Q3031" t="s">
        <v>1397</v>
      </c>
    </row>
    <row r="3032" spans="11:17">
      <c r="K3032" t="s">
        <v>51</v>
      </c>
      <c r="L3032" t="s">
        <v>1395</v>
      </c>
      <c r="M3032" t="s">
        <v>1396</v>
      </c>
      <c r="N3032" t="s">
        <v>1337</v>
      </c>
      <c r="O3032" t="s">
        <v>68</v>
      </c>
      <c r="P3032" t="s">
        <v>1400</v>
      </c>
      <c r="Q3032" t="s">
        <v>1397</v>
      </c>
    </row>
    <row r="3033" spans="11:17">
      <c r="K3033" t="s">
        <v>51</v>
      </c>
      <c r="L3033" t="s">
        <v>1395</v>
      </c>
      <c r="M3033" t="s">
        <v>1396</v>
      </c>
      <c r="N3033" t="s">
        <v>1337</v>
      </c>
      <c r="O3033" t="s">
        <v>70</v>
      </c>
      <c r="P3033" t="s">
        <v>1020</v>
      </c>
      <c r="Q3033" t="s">
        <v>1397</v>
      </c>
    </row>
    <row r="3034" spans="11:17">
      <c r="K3034" t="s">
        <v>51</v>
      </c>
      <c r="L3034" t="s">
        <v>1395</v>
      </c>
      <c r="M3034" t="s">
        <v>1396</v>
      </c>
      <c r="N3034" t="s">
        <v>1337</v>
      </c>
      <c r="O3034" t="s">
        <v>72</v>
      </c>
      <c r="P3034">
        <v>325</v>
      </c>
      <c r="Q3034" t="s">
        <v>1397</v>
      </c>
    </row>
    <row r="3035" spans="11:17">
      <c r="K3035" t="s">
        <v>51</v>
      </c>
      <c r="L3035" t="s">
        <v>1395</v>
      </c>
      <c r="M3035" t="s">
        <v>1396</v>
      </c>
      <c r="N3035" t="s">
        <v>1337</v>
      </c>
      <c r="O3035" t="s">
        <v>73</v>
      </c>
      <c r="P3035" t="s">
        <v>1343</v>
      </c>
      <c r="Q3035" t="s">
        <v>1397</v>
      </c>
    </row>
    <row r="3036" spans="11:17">
      <c r="K3036" t="s">
        <v>51</v>
      </c>
      <c r="L3036" t="s">
        <v>1401</v>
      </c>
      <c r="M3036" t="s">
        <v>1402</v>
      </c>
      <c r="N3036" t="s">
        <v>1337</v>
      </c>
      <c r="O3036" t="s">
        <v>14</v>
      </c>
      <c r="Q3036" t="s">
        <v>1403</v>
      </c>
    </row>
    <row r="3037" spans="11:17">
      <c r="K3037" t="s">
        <v>51</v>
      </c>
      <c r="L3037" t="s">
        <v>1401</v>
      </c>
      <c r="M3037" t="s">
        <v>1402</v>
      </c>
      <c r="N3037" t="s">
        <v>1337</v>
      </c>
      <c r="O3037" t="s">
        <v>56</v>
      </c>
      <c r="Q3037" t="s">
        <v>1403</v>
      </c>
    </row>
    <row r="3038" spans="11:17">
      <c r="K3038" t="s">
        <v>51</v>
      </c>
      <c r="L3038" t="s">
        <v>1401</v>
      </c>
      <c r="M3038" t="s">
        <v>1402</v>
      </c>
      <c r="N3038" t="s">
        <v>1337</v>
      </c>
      <c r="O3038" t="s">
        <v>57</v>
      </c>
      <c r="P3038" t="s">
        <v>1035</v>
      </c>
      <c r="Q3038" t="s">
        <v>1403</v>
      </c>
    </row>
    <row r="3039" spans="11:17">
      <c r="K3039" t="s">
        <v>51</v>
      </c>
      <c r="L3039" t="s">
        <v>1401</v>
      </c>
      <c r="M3039" t="s">
        <v>1402</v>
      </c>
      <c r="N3039" t="s">
        <v>1337</v>
      </c>
      <c r="O3039" t="s">
        <v>59</v>
      </c>
      <c r="P3039">
        <v>1750</v>
      </c>
      <c r="Q3039" t="s">
        <v>1403</v>
      </c>
    </row>
    <row r="3040" spans="11:17">
      <c r="K3040" t="s">
        <v>51</v>
      </c>
      <c r="L3040" t="s">
        <v>1401</v>
      </c>
      <c r="M3040" t="s">
        <v>1402</v>
      </c>
      <c r="N3040" t="s">
        <v>1337</v>
      </c>
      <c r="O3040" t="s">
        <v>60</v>
      </c>
      <c r="P3040" t="s">
        <v>1339</v>
      </c>
      <c r="Q3040" t="s">
        <v>1403</v>
      </c>
    </row>
    <row r="3041" spans="11:17">
      <c r="K3041" t="s">
        <v>51</v>
      </c>
      <c r="L3041" t="s">
        <v>1401</v>
      </c>
      <c r="M3041" t="s">
        <v>1402</v>
      </c>
      <c r="N3041" t="s">
        <v>1337</v>
      </c>
      <c r="O3041" t="s">
        <v>62</v>
      </c>
      <c r="P3041" t="s">
        <v>1404</v>
      </c>
      <c r="Q3041" t="s">
        <v>1403</v>
      </c>
    </row>
    <row r="3042" spans="11:17">
      <c r="K3042" t="s">
        <v>51</v>
      </c>
      <c r="L3042" t="s">
        <v>1401</v>
      </c>
      <c r="M3042" t="s">
        <v>1402</v>
      </c>
      <c r="N3042" t="s">
        <v>1337</v>
      </c>
      <c r="O3042" t="s">
        <v>64</v>
      </c>
      <c r="P3042" t="s">
        <v>1405</v>
      </c>
      <c r="Q3042" t="s">
        <v>1403</v>
      </c>
    </row>
    <row r="3043" spans="11:17">
      <c r="K3043" t="s">
        <v>51</v>
      </c>
      <c r="L3043" t="s">
        <v>1401</v>
      </c>
      <c r="M3043" t="s">
        <v>1402</v>
      </c>
      <c r="N3043" t="s">
        <v>1337</v>
      </c>
      <c r="O3043" t="s">
        <v>66</v>
      </c>
      <c r="P3043" t="s">
        <v>1406</v>
      </c>
      <c r="Q3043" t="s">
        <v>1403</v>
      </c>
    </row>
    <row r="3044" spans="11:17">
      <c r="K3044" t="s">
        <v>51</v>
      </c>
      <c r="L3044" t="s">
        <v>1401</v>
      </c>
      <c r="M3044" t="s">
        <v>1402</v>
      </c>
      <c r="N3044" t="s">
        <v>1337</v>
      </c>
      <c r="O3044" t="s">
        <v>68</v>
      </c>
      <c r="Q3044" t="s">
        <v>1403</v>
      </c>
    </row>
    <row r="3045" spans="11:17">
      <c r="K3045" t="s">
        <v>51</v>
      </c>
      <c r="L3045" t="s">
        <v>1401</v>
      </c>
      <c r="M3045" t="s">
        <v>1402</v>
      </c>
      <c r="N3045" t="s">
        <v>1337</v>
      </c>
      <c r="O3045" t="s">
        <v>70</v>
      </c>
      <c r="Q3045" t="s">
        <v>1403</v>
      </c>
    </row>
    <row r="3046" spans="11:17">
      <c r="K3046" t="s">
        <v>51</v>
      </c>
      <c r="L3046" t="s">
        <v>1401</v>
      </c>
      <c r="M3046" t="s">
        <v>1402</v>
      </c>
      <c r="N3046" t="s">
        <v>1337</v>
      </c>
      <c r="O3046" t="s">
        <v>72</v>
      </c>
      <c r="Q3046" t="s">
        <v>1403</v>
      </c>
    </row>
    <row r="3047" spans="11:17">
      <c r="K3047" t="s">
        <v>51</v>
      </c>
      <c r="L3047" t="s">
        <v>1401</v>
      </c>
      <c r="M3047" t="s">
        <v>1402</v>
      </c>
      <c r="N3047" t="s">
        <v>1337</v>
      </c>
      <c r="O3047" t="s">
        <v>73</v>
      </c>
      <c r="P3047" t="s">
        <v>1343</v>
      </c>
      <c r="Q3047" t="s">
        <v>1403</v>
      </c>
    </row>
    <row r="3048" spans="11:17">
      <c r="K3048" t="s">
        <v>51</v>
      </c>
      <c r="L3048" t="s">
        <v>1407</v>
      </c>
      <c r="M3048" t="s">
        <v>1408</v>
      </c>
      <c r="N3048" t="s">
        <v>1337</v>
      </c>
      <c r="O3048" t="s">
        <v>14</v>
      </c>
      <c r="Q3048" t="s">
        <v>1409</v>
      </c>
    </row>
    <row r="3049" spans="11:17">
      <c r="K3049" t="s">
        <v>51</v>
      </c>
      <c r="L3049" t="s">
        <v>1407</v>
      </c>
      <c r="M3049" t="s">
        <v>1408</v>
      </c>
      <c r="N3049" t="s">
        <v>1337</v>
      </c>
      <c r="O3049" t="s">
        <v>56</v>
      </c>
      <c r="Q3049" t="s">
        <v>1409</v>
      </c>
    </row>
    <row r="3050" spans="11:17">
      <c r="K3050" t="s">
        <v>51</v>
      </c>
      <c r="L3050" t="s">
        <v>1407</v>
      </c>
      <c r="M3050" t="s">
        <v>1408</v>
      </c>
      <c r="N3050" t="s">
        <v>1337</v>
      </c>
      <c r="O3050" t="s">
        <v>57</v>
      </c>
      <c r="P3050" t="s">
        <v>1035</v>
      </c>
      <c r="Q3050" t="s">
        <v>1409</v>
      </c>
    </row>
    <row r="3051" spans="11:17">
      <c r="K3051" t="s">
        <v>51</v>
      </c>
      <c r="L3051" t="s">
        <v>1407</v>
      </c>
      <c r="M3051" t="s">
        <v>1408</v>
      </c>
      <c r="N3051" t="s">
        <v>1337</v>
      </c>
      <c r="O3051" t="s">
        <v>59</v>
      </c>
      <c r="P3051">
        <v>1773</v>
      </c>
      <c r="Q3051" t="s">
        <v>1409</v>
      </c>
    </row>
    <row r="3052" spans="11:17">
      <c r="K3052" t="s">
        <v>51</v>
      </c>
      <c r="L3052" t="s">
        <v>1407</v>
      </c>
      <c r="M3052" t="s">
        <v>1408</v>
      </c>
      <c r="N3052" t="s">
        <v>1337</v>
      </c>
      <c r="O3052" t="s">
        <v>60</v>
      </c>
      <c r="P3052" t="s">
        <v>1339</v>
      </c>
      <c r="Q3052" t="s">
        <v>1409</v>
      </c>
    </row>
    <row r="3053" spans="11:17">
      <c r="K3053" t="s">
        <v>51</v>
      </c>
      <c r="L3053" t="s">
        <v>1407</v>
      </c>
      <c r="M3053" t="s">
        <v>1408</v>
      </c>
      <c r="N3053" t="s">
        <v>1337</v>
      </c>
      <c r="O3053" t="s">
        <v>62</v>
      </c>
      <c r="P3053" t="s">
        <v>1404</v>
      </c>
      <c r="Q3053" t="s">
        <v>1409</v>
      </c>
    </row>
    <row r="3054" spans="11:17">
      <c r="K3054" t="s">
        <v>51</v>
      </c>
      <c r="L3054" t="s">
        <v>1407</v>
      </c>
      <c r="M3054" t="s">
        <v>1408</v>
      </c>
      <c r="N3054" t="s">
        <v>1337</v>
      </c>
      <c r="O3054" t="s">
        <v>64</v>
      </c>
      <c r="P3054" t="s">
        <v>1410</v>
      </c>
      <c r="Q3054" t="s">
        <v>1409</v>
      </c>
    </row>
    <row r="3055" spans="11:17">
      <c r="K3055" t="s">
        <v>51</v>
      </c>
      <c r="L3055" t="s">
        <v>1407</v>
      </c>
      <c r="M3055" t="s">
        <v>1408</v>
      </c>
      <c r="N3055" t="s">
        <v>1337</v>
      </c>
      <c r="O3055" t="s">
        <v>66</v>
      </c>
      <c r="P3055" t="s">
        <v>1411</v>
      </c>
      <c r="Q3055" t="s">
        <v>1409</v>
      </c>
    </row>
    <row r="3056" spans="11:17">
      <c r="K3056" t="s">
        <v>51</v>
      </c>
      <c r="L3056" t="s">
        <v>1407</v>
      </c>
      <c r="M3056" t="s">
        <v>1408</v>
      </c>
      <c r="N3056" t="s">
        <v>1337</v>
      </c>
      <c r="O3056" t="s">
        <v>68</v>
      </c>
      <c r="Q3056" t="s">
        <v>1409</v>
      </c>
    </row>
    <row r="3057" spans="11:17">
      <c r="K3057" t="s">
        <v>51</v>
      </c>
      <c r="L3057" t="s">
        <v>1407</v>
      </c>
      <c r="M3057" t="s">
        <v>1408</v>
      </c>
      <c r="N3057" t="s">
        <v>1337</v>
      </c>
      <c r="O3057" t="s">
        <v>70</v>
      </c>
      <c r="P3057" t="s">
        <v>1020</v>
      </c>
      <c r="Q3057" t="s">
        <v>1409</v>
      </c>
    </row>
    <row r="3058" spans="11:17">
      <c r="K3058" t="s">
        <v>51</v>
      </c>
      <c r="L3058" t="s">
        <v>1407</v>
      </c>
      <c r="M3058" t="s">
        <v>1408</v>
      </c>
      <c r="N3058" t="s">
        <v>1337</v>
      </c>
      <c r="O3058" t="s">
        <v>72</v>
      </c>
      <c r="P3058">
        <v>107</v>
      </c>
      <c r="Q3058" t="s">
        <v>1409</v>
      </c>
    </row>
    <row r="3059" spans="11:17">
      <c r="K3059" t="s">
        <v>51</v>
      </c>
      <c r="L3059" t="s">
        <v>1407</v>
      </c>
      <c r="M3059" t="s">
        <v>1408</v>
      </c>
      <c r="N3059" t="s">
        <v>1337</v>
      </c>
      <c r="O3059" t="s">
        <v>73</v>
      </c>
      <c r="P3059" t="s">
        <v>1343</v>
      </c>
      <c r="Q3059" t="s">
        <v>1409</v>
      </c>
    </row>
    <row r="3060" spans="11:17">
      <c r="K3060" t="s">
        <v>51</v>
      </c>
      <c r="L3060" t="s">
        <v>1412</v>
      </c>
      <c r="M3060" t="s">
        <v>1413</v>
      </c>
      <c r="N3060" t="s">
        <v>1337</v>
      </c>
      <c r="O3060" t="s">
        <v>14</v>
      </c>
      <c r="Q3060" t="s">
        <v>1414</v>
      </c>
    </row>
    <row r="3061" spans="11:17">
      <c r="K3061" t="s">
        <v>51</v>
      </c>
      <c r="L3061" t="s">
        <v>1412</v>
      </c>
      <c r="M3061" t="s">
        <v>1413</v>
      </c>
      <c r="N3061" t="s">
        <v>1337</v>
      </c>
      <c r="O3061" t="s">
        <v>56</v>
      </c>
      <c r="Q3061" t="s">
        <v>1414</v>
      </c>
    </row>
    <row r="3062" spans="11:17">
      <c r="K3062" t="s">
        <v>51</v>
      </c>
      <c r="L3062" t="s">
        <v>1412</v>
      </c>
      <c r="M3062" t="s">
        <v>1413</v>
      </c>
      <c r="N3062" t="s">
        <v>1337</v>
      </c>
      <c r="O3062" t="s">
        <v>57</v>
      </c>
      <c r="P3062" t="s">
        <v>1035</v>
      </c>
      <c r="Q3062" t="s">
        <v>1414</v>
      </c>
    </row>
    <row r="3063" spans="11:17">
      <c r="K3063" t="s">
        <v>51</v>
      </c>
      <c r="L3063" t="s">
        <v>1412</v>
      </c>
      <c r="M3063" t="s">
        <v>1413</v>
      </c>
      <c r="N3063" t="s">
        <v>1337</v>
      </c>
      <c r="O3063" t="s">
        <v>59</v>
      </c>
      <c r="P3063">
        <v>1476</v>
      </c>
      <c r="Q3063" t="s">
        <v>1414</v>
      </c>
    </row>
    <row r="3064" spans="11:17">
      <c r="K3064" t="s">
        <v>51</v>
      </c>
      <c r="L3064" t="s">
        <v>1412</v>
      </c>
      <c r="M3064" t="s">
        <v>1413</v>
      </c>
      <c r="N3064" t="s">
        <v>1337</v>
      </c>
      <c r="O3064" t="s">
        <v>60</v>
      </c>
      <c r="P3064" t="s">
        <v>1339</v>
      </c>
      <c r="Q3064" t="s">
        <v>1414</v>
      </c>
    </row>
    <row r="3065" spans="11:17">
      <c r="K3065" t="s">
        <v>51</v>
      </c>
      <c r="L3065" t="s">
        <v>1412</v>
      </c>
      <c r="M3065" t="s">
        <v>1413</v>
      </c>
      <c r="N3065" t="s">
        <v>1337</v>
      </c>
      <c r="O3065" t="s">
        <v>62</v>
      </c>
      <c r="P3065" t="s">
        <v>1404</v>
      </c>
      <c r="Q3065" t="s">
        <v>1414</v>
      </c>
    </row>
    <row r="3066" spans="11:17">
      <c r="K3066" t="s">
        <v>51</v>
      </c>
      <c r="L3066" t="s">
        <v>1412</v>
      </c>
      <c r="M3066" t="s">
        <v>1413</v>
      </c>
      <c r="N3066" t="s">
        <v>1337</v>
      </c>
      <c r="O3066" t="s">
        <v>64</v>
      </c>
      <c r="P3066" t="s">
        <v>1415</v>
      </c>
      <c r="Q3066" t="s">
        <v>1414</v>
      </c>
    </row>
    <row r="3067" spans="11:17">
      <c r="K3067" t="s">
        <v>51</v>
      </c>
      <c r="L3067" t="s">
        <v>1412</v>
      </c>
      <c r="M3067" t="s">
        <v>1413</v>
      </c>
      <c r="N3067" t="s">
        <v>1337</v>
      </c>
      <c r="O3067" t="s">
        <v>66</v>
      </c>
      <c r="P3067" t="s">
        <v>1416</v>
      </c>
      <c r="Q3067" t="s">
        <v>1414</v>
      </c>
    </row>
    <row r="3068" spans="11:17">
      <c r="K3068" t="s">
        <v>51</v>
      </c>
      <c r="L3068" t="s">
        <v>1412</v>
      </c>
      <c r="M3068" t="s">
        <v>1413</v>
      </c>
      <c r="N3068" t="s">
        <v>1337</v>
      </c>
      <c r="O3068" t="s">
        <v>68</v>
      </c>
      <c r="P3068" t="s">
        <v>1417</v>
      </c>
      <c r="Q3068" t="s">
        <v>1414</v>
      </c>
    </row>
    <row r="3069" spans="11:17">
      <c r="K3069" t="s">
        <v>51</v>
      </c>
      <c r="L3069" t="s">
        <v>1412</v>
      </c>
      <c r="M3069" t="s">
        <v>1413</v>
      </c>
      <c r="N3069" t="s">
        <v>1337</v>
      </c>
      <c r="O3069" t="s">
        <v>70</v>
      </c>
      <c r="Q3069" t="s">
        <v>1414</v>
      </c>
    </row>
    <row r="3070" spans="11:17">
      <c r="K3070" t="s">
        <v>51</v>
      </c>
      <c r="L3070" t="s">
        <v>1412</v>
      </c>
      <c r="M3070" t="s">
        <v>1413</v>
      </c>
      <c r="N3070" t="s">
        <v>1337</v>
      </c>
      <c r="O3070" t="s">
        <v>72</v>
      </c>
      <c r="Q3070" t="s">
        <v>1414</v>
      </c>
    </row>
    <row r="3071" spans="11:17">
      <c r="K3071" t="s">
        <v>51</v>
      </c>
      <c r="L3071" t="s">
        <v>1412</v>
      </c>
      <c r="M3071" t="s">
        <v>1413</v>
      </c>
      <c r="N3071" t="s">
        <v>1337</v>
      </c>
      <c r="O3071" t="s">
        <v>73</v>
      </c>
      <c r="P3071" t="s">
        <v>1343</v>
      </c>
      <c r="Q3071" t="s">
        <v>1414</v>
      </c>
    </row>
    <row r="3072" spans="11:17">
      <c r="K3072" t="s">
        <v>51</v>
      </c>
      <c r="L3072" t="s">
        <v>1418</v>
      </c>
      <c r="M3072" t="s">
        <v>1419</v>
      </c>
      <c r="N3072" t="s">
        <v>1337</v>
      </c>
      <c r="O3072" t="s">
        <v>14</v>
      </c>
      <c r="Q3072" t="s">
        <v>1420</v>
      </c>
    </row>
    <row r="3073" spans="11:17">
      <c r="K3073" t="s">
        <v>51</v>
      </c>
      <c r="L3073" t="s">
        <v>1418</v>
      </c>
      <c r="M3073" t="s">
        <v>1419</v>
      </c>
      <c r="N3073" t="s">
        <v>1337</v>
      </c>
      <c r="O3073" t="s">
        <v>56</v>
      </c>
      <c r="Q3073" t="s">
        <v>1420</v>
      </c>
    </row>
    <row r="3074" spans="11:17">
      <c r="K3074" t="s">
        <v>51</v>
      </c>
      <c r="L3074" t="s">
        <v>1418</v>
      </c>
      <c r="M3074" t="s">
        <v>1419</v>
      </c>
      <c r="N3074" t="s">
        <v>1337</v>
      </c>
      <c r="O3074" t="s">
        <v>57</v>
      </c>
      <c r="P3074" t="s">
        <v>1035</v>
      </c>
      <c r="Q3074" t="s">
        <v>1420</v>
      </c>
    </row>
    <row r="3075" spans="11:17">
      <c r="K3075" t="s">
        <v>51</v>
      </c>
      <c r="L3075" t="s">
        <v>1418</v>
      </c>
      <c r="M3075" t="s">
        <v>1419</v>
      </c>
      <c r="N3075" t="s">
        <v>1337</v>
      </c>
      <c r="O3075" t="s">
        <v>59</v>
      </c>
      <c r="P3075">
        <v>1476</v>
      </c>
      <c r="Q3075" t="s">
        <v>1420</v>
      </c>
    </row>
    <row r="3076" spans="11:17">
      <c r="K3076" t="s">
        <v>51</v>
      </c>
      <c r="L3076" t="s">
        <v>1418</v>
      </c>
      <c r="M3076" t="s">
        <v>1419</v>
      </c>
      <c r="N3076" t="s">
        <v>1337</v>
      </c>
      <c r="O3076" t="s">
        <v>60</v>
      </c>
      <c r="P3076" t="s">
        <v>1339</v>
      </c>
      <c r="Q3076" t="s">
        <v>1420</v>
      </c>
    </row>
    <row r="3077" spans="11:17">
      <c r="K3077" t="s">
        <v>51</v>
      </c>
      <c r="L3077" t="s">
        <v>1418</v>
      </c>
      <c r="M3077" t="s">
        <v>1419</v>
      </c>
      <c r="N3077" t="s">
        <v>1337</v>
      </c>
      <c r="O3077" t="s">
        <v>62</v>
      </c>
      <c r="P3077" t="s">
        <v>1404</v>
      </c>
      <c r="Q3077" t="s">
        <v>1420</v>
      </c>
    </row>
    <row r="3078" spans="11:17">
      <c r="K3078" t="s">
        <v>51</v>
      </c>
      <c r="L3078" t="s">
        <v>1418</v>
      </c>
      <c r="M3078" t="s">
        <v>1419</v>
      </c>
      <c r="N3078" t="s">
        <v>1337</v>
      </c>
      <c r="O3078" t="s">
        <v>64</v>
      </c>
      <c r="P3078" t="s">
        <v>1421</v>
      </c>
      <c r="Q3078" t="s">
        <v>1420</v>
      </c>
    </row>
    <row r="3079" spans="11:17">
      <c r="K3079" t="s">
        <v>51</v>
      </c>
      <c r="L3079" t="s">
        <v>1418</v>
      </c>
      <c r="M3079" t="s">
        <v>1419</v>
      </c>
      <c r="N3079" t="s">
        <v>1337</v>
      </c>
      <c r="O3079" t="s">
        <v>66</v>
      </c>
      <c r="P3079" t="s">
        <v>1422</v>
      </c>
      <c r="Q3079" t="s">
        <v>1420</v>
      </c>
    </row>
    <row r="3080" spans="11:17">
      <c r="K3080" t="s">
        <v>51</v>
      </c>
      <c r="L3080" t="s">
        <v>1418</v>
      </c>
      <c r="M3080" t="s">
        <v>1419</v>
      </c>
      <c r="N3080" t="s">
        <v>1337</v>
      </c>
      <c r="O3080" t="s">
        <v>68</v>
      </c>
      <c r="P3080" t="s">
        <v>1059</v>
      </c>
      <c r="Q3080" t="s">
        <v>1420</v>
      </c>
    </row>
    <row r="3081" spans="11:17">
      <c r="K3081" t="s">
        <v>51</v>
      </c>
      <c r="L3081" t="s">
        <v>1418</v>
      </c>
      <c r="M3081" t="s">
        <v>1419</v>
      </c>
      <c r="N3081" t="s">
        <v>1337</v>
      </c>
      <c r="O3081" t="s">
        <v>70</v>
      </c>
      <c r="P3081" t="s">
        <v>71</v>
      </c>
      <c r="Q3081" t="s">
        <v>1420</v>
      </c>
    </row>
    <row r="3082" spans="11:17">
      <c r="K3082" t="s">
        <v>51</v>
      </c>
      <c r="L3082" t="s">
        <v>1418</v>
      </c>
      <c r="M3082" t="s">
        <v>1419</v>
      </c>
      <c r="N3082" t="s">
        <v>1337</v>
      </c>
      <c r="O3082" t="s">
        <v>72</v>
      </c>
      <c r="P3082">
        <v>120</v>
      </c>
      <c r="Q3082" t="s">
        <v>1420</v>
      </c>
    </row>
    <row r="3083" spans="11:17">
      <c r="K3083" t="s">
        <v>51</v>
      </c>
      <c r="L3083" t="s">
        <v>1418</v>
      </c>
      <c r="M3083" t="s">
        <v>1419</v>
      </c>
      <c r="N3083" t="s">
        <v>1337</v>
      </c>
      <c r="O3083" t="s">
        <v>73</v>
      </c>
      <c r="P3083" t="s">
        <v>1343</v>
      </c>
      <c r="Q3083" t="s">
        <v>1420</v>
      </c>
    </row>
    <row r="3084" spans="11:17">
      <c r="K3084" t="s">
        <v>51</v>
      </c>
      <c r="L3084" t="s">
        <v>1423</v>
      </c>
      <c r="M3084" t="s">
        <v>1424</v>
      </c>
      <c r="N3084" t="s">
        <v>1337</v>
      </c>
      <c r="O3084" t="s">
        <v>14</v>
      </c>
      <c r="Q3084" t="s">
        <v>1425</v>
      </c>
    </row>
    <row r="3085" spans="11:17">
      <c r="K3085" t="s">
        <v>51</v>
      </c>
      <c r="L3085" t="s">
        <v>1423</v>
      </c>
      <c r="M3085" t="s">
        <v>1424</v>
      </c>
      <c r="N3085" t="s">
        <v>1337</v>
      </c>
      <c r="O3085" t="s">
        <v>56</v>
      </c>
      <c r="Q3085" t="s">
        <v>1425</v>
      </c>
    </row>
    <row r="3086" spans="11:17">
      <c r="K3086" t="s">
        <v>51</v>
      </c>
      <c r="L3086" t="s">
        <v>1423</v>
      </c>
      <c r="M3086" t="s">
        <v>1424</v>
      </c>
      <c r="N3086" t="s">
        <v>1337</v>
      </c>
      <c r="O3086" t="s">
        <v>57</v>
      </c>
      <c r="P3086" t="s">
        <v>1035</v>
      </c>
      <c r="Q3086" t="s">
        <v>1425</v>
      </c>
    </row>
    <row r="3087" spans="11:17">
      <c r="K3087" t="s">
        <v>51</v>
      </c>
      <c r="L3087" t="s">
        <v>1423</v>
      </c>
      <c r="M3087" t="s">
        <v>1424</v>
      </c>
      <c r="N3087" t="s">
        <v>1337</v>
      </c>
      <c r="O3087" t="s">
        <v>59</v>
      </c>
      <c r="P3087">
        <v>1350</v>
      </c>
      <c r="Q3087" t="s">
        <v>1425</v>
      </c>
    </row>
    <row r="3088" spans="11:17">
      <c r="K3088" t="s">
        <v>51</v>
      </c>
      <c r="L3088" t="s">
        <v>1423</v>
      </c>
      <c r="M3088" t="s">
        <v>1424</v>
      </c>
      <c r="N3088" t="s">
        <v>1337</v>
      </c>
      <c r="O3088" t="s">
        <v>60</v>
      </c>
      <c r="P3088" t="s">
        <v>1339</v>
      </c>
      <c r="Q3088" t="s">
        <v>1425</v>
      </c>
    </row>
    <row r="3089" spans="11:17">
      <c r="K3089" t="s">
        <v>51</v>
      </c>
      <c r="L3089" t="s">
        <v>1423</v>
      </c>
      <c r="M3089" t="s">
        <v>1424</v>
      </c>
      <c r="N3089" t="s">
        <v>1337</v>
      </c>
      <c r="O3089" t="s">
        <v>62</v>
      </c>
      <c r="P3089" t="s">
        <v>1404</v>
      </c>
      <c r="Q3089" t="s">
        <v>1425</v>
      </c>
    </row>
    <row r="3090" spans="11:17">
      <c r="K3090" t="s">
        <v>51</v>
      </c>
      <c r="L3090" t="s">
        <v>1423</v>
      </c>
      <c r="M3090" t="s">
        <v>1424</v>
      </c>
      <c r="N3090" t="s">
        <v>1337</v>
      </c>
      <c r="O3090" t="s">
        <v>64</v>
      </c>
      <c r="P3090" t="s">
        <v>1426</v>
      </c>
      <c r="Q3090" t="s">
        <v>1425</v>
      </c>
    </row>
    <row r="3091" spans="11:17">
      <c r="K3091" t="s">
        <v>51</v>
      </c>
      <c r="L3091" t="s">
        <v>1423</v>
      </c>
      <c r="M3091" t="s">
        <v>1424</v>
      </c>
      <c r="N3091" t="s">
        <v>1337</v>
      </c>
      <c r="O3091" t="s">
        <v>66</v>
      </c>
      <c r="P3091" t="s">
        <v>1427</v>
      </c>
      <c r="Q3091" t="s">
        <v>1425</v>
      </c>
    </row>
    <row r="3092" spans="11:17">
      <c r="K3092" t="s">
        <v>51</v>
      </c>
      <c r="L3092" t="s">
        <v>1423</v>
      </c>
      <c r="M3092" t="s">
        <v>1424</v>
      </c>
      <c r="N3092" t="s">
        <v>1337</v>
      </c>
      <c r="O3092" t="s">
        <v>68</v>
      </c>
      <c r="Q3092" t="s">
        <v>1425</v>
      </c>
    </row>
    <row r="3093" spans="11:17">
      <c r="K3093" t="s">
        <v>51</v>
      </c>
      <c r="L3093" t="s">
        <v>1423</v>
      </c>
      <c r="M3093" t="s">
        <v>1424</v>
      </c>
      <c r="N3093" t="s">
        <v>1337</v>
      </c>
      <c r="O3093" t="s">
        <v>70</v>
      </c>
      <c r="Q3093" t="s">
        <v>1425</v>
      </c>
    </row>
    <row r="3094" spans="11:17">
      <c r="K3094" t="s">
        <v>51</v>
      </c>
      <c r="L3094" t="s">
        <v>1423</v>
      </c>
      <c r="M3094" t="s">
        <v>1424</v>
      </c>
      <c r="N3094" t="s">
        <v>1337</v>
      </c>
      <c r="O3094" t="s">
        <v>72</v>
      </c>
      <c r="Q3094" t="s">
        <v>1425</v>
      </c>
    </row>
    <row r="3095" spans="11:17">
      <c r="K3095" t="s">
        <v>51</v>
      </c>
      <c r="L3095" t="s">
        <v>1423</v>
      </c>
      <c r="M3095" t="s">
        <v>1424</v>
      </c>
      <c r="N3095" t="s">
        <v>1337</v>
      </c>
      <c r="O3095" t="s">
        <v>73</v>
      </c>
      <c r="P3095" t="s">
        <v>1343</v>
      </c>
      <c r="Q3095" t="s">
        <v>1425</v>
      </c>
    </row>
    <row r="3096" spans="11:17">
      <c r="K3096" t="s">
        <v>51</v>
      </c>
      <c r="L3096" t="s">
        <v>1428</v>
      </c>
      <c r="M3096" t="s">
        <v>1429</v>
      </c>
      <c r="N3096" t="s">
        <v>1337</v>
      </c>
      <c r="O3096" t="s">
        <v>14</v>
      </c>
      <c r="Q3096" t="s">
        <v>1430</v>
      </c>
    </row>
    <row r="3097" spans="11:17">
      <c r="K3097" t="s">
        <v>51</v>
      </c>
      <c r="L3097" t="s">
        <v>1428</v>
      </c>
      <c r="M3097" t="s">
        <v>1429</v>
      </c>
      <c r="N3097" t="s">
        <v>1337</v>
      </c>
      <c r="O3097" t="s">
        <v>56</v>
      </c>
      <c r="Q3097" t="s">
        <v>1430</v>
      </c>
    </row>
    <row r="3098" spans="11:17">
      <c r="K3098" t="s">
        <v>51</v>
      </c>
      <c r="L3098" t="s">
        <v>1428</v>
      </c>
      <c r="M3098" t="s">
        <v>1429</v>
      </c>
      <c r="N3098" t="s">
        <v>1337</v>
      </c>
      <c r="O3098" t="s">
        <v>57</v>
      </c>
      <c r="P3098" t="s">
        <v>1035</v>
      </c>
      <c r="Q3098" t="s">
        <v>1430</v>
      </c>
    </row>
    <row r="3099" spans="11:17">
      <c r="K3099" t="s">
        <v>51</v>
      </c>
      <c r="L3099" t="s">
        <v>1428</v>
      </c>
      <c r="M3099" t="s">
        <v>1429</v>
      </c>
      <c r="N3099" t="s">
        <v>1337</v>
      </c>
      <c r="O3099" t="s">
        <v>59</v>
      </c>
      <c r="P3099">
        <v>1121</v>
      </c>
      <c r="Q3099" t="s">
        <v>1430</v>
      </c>
    </row>
    <row r="3100" spans="11:17">
      <c r="K3100" t="s">
        <v>51</v>
      </c>
      <c r="L3100" t="s">
        <v>1428</v>
      </c>
      <c r="M3100" t="s">
        <v>1429</v>
      </c>
      <c r="N3100" t="s">
        <v>1337</v>
      </c>
      <c r="O3100" t="s">
        <v>60</v>
      </c>
      <c r="P3100" t="s">
        <v>1339</v>
      </c>
      <c r="Q3100" t="s">
        <v>1430</v>
      </c>
    </row>
    <row r="3101" spans="11:17">
      <c r="K3101" t="s">
        <v>51</v>
      </c>
      <c r="L3101" t="s">
        <v>1428</v>
      </c>
      <c r="M3101" t="s">
        <v>1429</v>
      </c>
      <c r="N3101" t="s">
        <v>1337</v>
      </c>
      <c r="O3101" t="s">
        <v>62</v>
      </c>
      <c r="P3101" t="s">
        <v>1404</v>
      </c>
      <c r="Q3101" t="s">
        <v>1430</v>
      </c>
    </row>
    <row r="3102" spans="11:17">
      <c r="K3102" t="s">
        <v>51</v>
      </c>
      <c r="L3102" t="s">
        <v>1428</v>
      </c>
      <c r="M3102" t="s">
        <v>1429</v>
      </c>
      <c r="N3102" t="s">
        <v>1337</v>
      </c>
      <c r="O3102" t="s">
        <v>64</v>
      </c>
      <c r="P3102" t="s">
        <v>1431</v>
      </c>
      <c r="Q3102" t="s">
        <v>1430</v>
      </c>
    </row>
    <row r="3103" spans="11:17">
      <c r="K3103" t="s">
        <v>51</v>
      </c>
      <c r="L3103" t="s">
        <v>1428</v>
      </c>
      <c r="M3103" t="s">
        <v>1429</v>
      </c>
      <c r="N3103" t="s">
        <v>1337</v>
      </c>
      <c r="O3103" t="s">
        <v>66</v>
      </c>
      <c r="P3103" t="s">
        <v>1432</v>
      </c>
      <c r="Q3103" t="s">
        <v>1430</v>
      </c>
    </row>
    <row r="3104" spans="11:17">
      <c r="K3104" t="s">
        <v>51</v>
      </c>
      <c r="L3104" t="s">
        <v>1428</v>
      </c>
      <c r="M3104" t="s">
        <v>1429</v>
      </c>
      <c r="N3104" t="s">
        <v>1337</v>
      </c>
      <c r="O3104" t="s">
        <v>68</v>
      </c>
      <c r="Q3104" t="s">
        <v>1430</v>
      </c>
    </row>
    <row r="3105" spans="11:17">
      <c r="K3105" t="s">
        <v>51</v>
      </c>
      <c r="L3105" t="s">
        <v>1428</v>
      </c>
      <c r="M3105" t="s">
        <v>1429</v>
      </c>
      <c r="N3105" t="s">
        <v>1337</v>
      </c>
      <c r="O3105" t="s">
        <v>70</v>
      </c>
      <c r="Q3105" t="s">
        <v>1430</v>
      </c>
    </row>
    <row r="3106" spans="11:17">
      <c r="K3106" t="s">
        <v>51</v>
      </c>
      <c r="L3106" t="s">
        <v>1428</v>
      </c>
      <c r="M3106" t="s">
        <v>1429</v>
      </c>
      <c r="N3106" t="s">
        <v>1337</v>
      </c>
      <c r="O3106" t="s">
        <v>72</v>
      </c>
      <c r="Q3106" t="s">
        <v>1430</v>
      </c>
    </row>
    <row r="3107" spans="11:17">
      <c r="K3107" t="s">
        <v>51</v>
      </c>
      <c r="L3107" t="s">
        <v>1428</v>
      </c>
      <c r="M3107" t="s">
        <v>1429</v>
      </c>
      <c r="N3107" t="s">
        <v>1337</v>
      </c>
      <c r="O3107" t="s">
        <v>73</v>
      </c>
      <c r="P3107" t="s">
        <v>1343</v>
      </c>
      <c r="Q3107" t="s">
        <v>1430</v>
      </c>
    </row>
    <row r="3108" spans="11:17">
      <c r="K3108" t="s">
        <v>51</v>
      </c>
      <c r="L3108" t="s">
        <v>1433</v>
      </c>
      <c r="M3108" t="s">
        <v>1434</v>
      </c>
      <c r="N3108" t="s">
        <v>77</v>
      </c>
      <c r="O3108" t="s">
        <v>14</v>
      </c>
      <c r="Q3108" t="s">
        <v>1435</v>
      </c>
    </row>
    <row r="3109" spans="11:17">
      <c r="K3109" t="s">
        <v>51</v>
      </c>
      <c r="L3109" t="s">
        <v>1433</v>
      </c>
      <c r="M3109" t="s">
        <v>1434</v>
      </c>
      <c r="N3109" t="s">
        <v>77</v>
      </c>
      <c r="O3109" t="s">
        <v>56</v>
      </c>
      <c r="Q3109" t="s">
        <v>1435</v>
      </c>
    </row>
    <row r="3110" spans="11:17">
      <c r="K3110" t="s">
        <v>51</v>
      </c>
      <c r="L3110" t="s">
        <v>1433</v>
      </c>
      <c r="M3110" t="s">
        <v>1434</v>
      </c>
      <c r="N3110" t="s">
        <v>77</v>
      </c>
      <c r="O3110" t="s">
        <v>57</v>
      </c>
      <c r="P3110" t="s">
        <v>1035</v>
      </c>
      <c r="Q3110" t="s">
        <v>1435</v>
      </c>
    </row>
    <row r="3111" spans="11:17">
      <c r="K3111" t="s">
        <v>51</v>
      </c>
      <c r="L3111" t="s">
        <v>1433</v>
      </c>
      <c r="M3111" t="s">
        <v>1434</v>
      </c>
      <c r="N3111" t="s">
        <v>77</v>
      </c>
      <c r="O3111" t="s">
        <v>59</v>
      </c>
      <c r="P3111">
        <v>2475</v>
      </c>
      <c r="Q3111" t="s">
        <v>1435</v>
      </c>
    </row>
    <row r="3112" spans="11:17">
      <c r="K3112" t="s">
        <v>51</v>
      </c>
      <c r="L3112" t="s">
        <v>1433</v>
      </c>
      <c r="M3112" t="s">
        <v>1434</v>
      </c>
      <c r="N3112" t="s">
        <v>77</v>
      </c>
      <c r="O3112" t="s">
        <v>60</v>
      </c>
      <c r="P3112" t="s">
        <v>1339</v>
      </c>
      <c r="Q3112" t="s">
        <v>1435</v>
      </c>
    </row>
    <row r="3113" spans="11:17">
      <c r="K3113" t="s">
        <v>51</v>
      </c>
      <c r="L3113" t="s">
        <v>1433</v>
      </c>
      <c r="M3113" t="s">
        <v>1434</v>
      </c>
      <c r="N3113" t="s">
        <v>77</v>
      </c>
      <c r="O3113" t="s">
        <v>62</v>
      </c>
      <c r="P3113" t="s">
        <v>1436</v>
      </c>
      <c r="Q3113" t="s">
        <v>1435</v>
      </c>
    </row>
    <row r="3114" spans="11:17">
      <c r="K3114" t="s">
        <v>51</v>
      </c>
      <c r="L3114" t="s">
        <v>1433</v>
      </c>
      <c r="M3114" t="s">
        <v>1434</v>
      </c>
      <c r="N3114" t="s">
        <v>77</v>
      </c>
      <c r="O3114" t="s">
        <v>64</v>
      </c>
      <c r="P3114" t="s">
        <v>1437</v>
      </c>
      <c r="Q3114" t="s">
        <v>1435</v>
      </c>
    </row>
    <row r="3115" spans="11:17">
      <c r="K3115" t="s">
        <v>51</v>
      </c>
      <c r="L3115" t="s">
        <v>1433</v>
      </c>
      <c r="M3115" t="s">
        <v>1434</v>
      </c>
      <c r="N3115" t="s">
        <v>77</v>
      </c>
      <c r="O3115" t="s">
        <v>66</v>
      </c>
      <c r="P3115" t="s">
        <v>1438</v>
      </c>
      <c r="Q3115" t="s">
        <v>1435</v>
      </c>
    </row>
    <row r="3116" spans="11:17">
      <c r="K3116" t="s">
        <v>51</v>
      </c>
      <c r="L3116" t="s">
        <v>1433</v>
      </c>
      <c r="M3116" t="s">
        <v>1434</v>
      </c>
      <c r="N3116" t="s">
        <v>77</v>
      </c>
      <c r="O3116" t="s">
        <v>68</v>
      </c>
      <c r="P3116" t="s">
        <v>1059</v>
      </c>
      <c r="Q3116" t="s">
        <v>1435</v>
      </c>
    </row>
    <row r="3117" spans="11:17">
      <c r="K3117" t="s">
        <v>51</v>
      </c>
      <c r="L3117" t="s">
        <v>1433</v>
      </c>
      <c r="M3117" t="s">
        <v>1434</v>
      </c>
      <c r="N3117" t="s">
        <v>77</v>
      </c>
      <c r="O3117" t="s">
        <v>70</v>
      </c>
      <c r="P3117" t="s">
        <v>1020</v>
      </c>
      <c r="Q3117" t="s">
        <v>1435</v>
      </c>
    </row>
    <row r="3118" spans="11:17">
      <c r="K3118" t="s">
        <v>51</v>
      </c>
      <c r="L3118" t="s">
        <v>1433</v>
      </c>
      <c r="M3118" t="s">
        <v>1434</v>
      </c>
      <c r="N3118" t="s">
        <v>77</v>
      </c>
      <c r="O3118" t="s">
        <v>72</v>
      </c>
      <c r="P3118">
        <v>430</v>
      </c>
      <c r="Q3118" t="s">
        <v>1435</v>
      </c>
    </row>
    <row r="3119" spans="11:17">
      <c r="K3119" t="s">
        <v>51</v>
      </c>
      <c r="L3119" t="s">
        <v>1433</v>
      </c>
      <c r="M3119" t="s">
        <v>1434</v>
      </c>
      <c r="N3119" t="s">
        <v>77</v>
      </c>
      <c r="O3119" t="s">
        <v>73</v>
      </c>
      <c r="P3119" t="s">
        <v>82</v>
      </c>
      <c r="Q3119" t="s">
        <v>1435</v>
      </c>
    </row>
    <row r="3120" spans="11:17">
      <c r="K3120" t="s">
        <v>51</v>
      </c>
      <c r="L3120" t="s">
        <v>1439</v>
      </c>
      <c r="M3120" t="s">
        <v>1440</v>
      </c>
      <c r="N3120" t="s">
        <v>1337</v>
      </c>
      <c r="O3120" t="s">
        <v>14</v>
      </c>
      <c r="Q3120" t="s">
        <v>1441</v>
      </c>
    </row>
    <row r="3121" spans="11:17">
      <c r="K3121" t="s">
        <v>51</v>
      </c>
      <c r="L3121" t="s">
        <v>1439</v>
      </c>
      <c r="M3121" t="s">
        <v>1440</v>
      </c>
      <c r="N3121" t="s">
        <v>1337</v>
      </c>
      <c r="O3121" t="s">
        <v>56</v>
      </c>
      <c r="Q3121" t="s">
        <v>1441</v>
      </c>
    </row>
    <row r="3122" spans="11:17">
      <c r="K3122" t="s">
        <v>51</v>
      </c>
      <c r="L3122" t="s">
        <v>1439</v>
      </c>
      <c r="M3122" t="s">
        <v>1440</v>
      </c>
      <c r="N3122" t="s">
        <v>1337</v>
      </c>
      <c r="O3122" t="s">
        <v>57</v>
      </c>
      <c r="P3122" t="s">
        <v>1035</v>
      </c>
      <c r="Q3122" t="s">
        <v>1441</v>
      </c>
    </row>
    <row r="3123" spans="11:17">
      <c r="K3123" t="s">
        <v>51</v>
      </c>
      <c r="L3123" t="s">
        <v>1439</v>
      </c>
      <c r="M3123" t="s">
        <v>1440</v>
      </c>
      <c r="N3123" t="s">
        <v>1337</v>
      </c>
      <c r="O3123" t="s">
        <v>59</v>
      </c>
      <c r="P3123">
        <v>1196</v>
      </c>
      <c r="Q3123" t="s">
        <v>1441</v>
      </c>
    </row>
    <row r="3124" spans="11:17">
      <c r="K3124" t="s">
        <v>51</v>
      </c>
      <c r="L3124" t="s">
        <v>1439</v>
      </c>
      <c r="M3124" t="s">
        <v>1440</v>
      </c>
      <c r="N3124" t="s">
        <v>1337</v>
      </c>
      <c r="O3124" t="s">
        <v>60</v>
      </c>
      <c r="P3124" t="s">
        <v>1339</v>
      </c>
      <c r="Q3124" t="s">
        <v>1441</v>
      </c>
    </row>
    <row r="3125" spans="11:17">
      <c r="K3125" t="s">
        <v>51</v>
      </c>
      <c r="L3125" t="s">
        <v>1439</v>
      </c>
      <c r="M3125" t="s">
        <v>1440</v>
      </c>
      <c r="N3125" t="s">
        <v>1337</v>
      </c>
      <c r="O3125" t="s">
        <v>62</v>
      </c>
      <c r="P3125" t="s">
        <v>1347</v>
      </c>
      <c r="Q3125" t="s">
        <v>1441</v>
      </c>
    </row>
    <row r="3126" spans="11:17">
      <c r="K3126" t="s">
        <v>51</v>
      </c>
      <c r="L3126" t="s">
        <v>1439</v>
      </c>
      <c r="M3126" t="s">
        <v>1440</v>
      </c>
      <c r="N3126" t="s">
        <v>1337</v>
      </c>
      <c r="O3126" t="s">
        <v>64</v>
      </c>
      <c r="P3126" t="s">
        <v>1442</v>
      </c>
      <c r="Q3126" t="s">
        <v>1441</v>
      </c>
    </row>
    <row r="3127" spans="11:17">
      <c r="K3127" t="s">
        <v>51</v>
      </c>
      <c r="L3127" t="s">
        <v>1439</v>
      </c>
      <c r="M3127" t="s">
        <v>1440</v>
      </c>
      <c r="N3127" t="s">
        <v>1337</v>
      </c>
      <c r="O3127" t="s">
        <v>66</v>
      </c>
      <c r="P3127" t="s">
        <v>1443</v>
      </c>
      <c r="Q3127" t="s">
        <v>1441</v>
      </c>
    </row>
    <row r="3128" spans="11:17">
      <c r="K3128" t="s">
        <v>51</v>
      </c>
      <c r="L3128" t="s">
        <v>1439</v>
      </c>
      <c r="M3128" t="s">
        <v>1440</v>
      </c>
      <c r="N3128" t="s">
        <v>1337</v>
      </c>
      <c r="O3128" t="s">
        <v>68</v>
      </c>
      <c r="Q3128" t="s">
        <v>1441</v>
      </c>
    </row>
    <row r="3129" spans="11:17">
      <c r="K3129" t="s">
        <v>51</v>
      </c>
      <c r="L3129" t="s">
        <v>1439</v>
      </c>
      <c r="M3129" t="s">
        <v>1440</v>
      </c>
      <c r="N3129" t="s">
        <v>1337</v>
      </c>
      <c r="O3129" t="s">
        <v>70</v>
      </c>
      <c r="P3129" t="s">
        <v>1020</v>
      </c>
      <c r="Q3129" t="s">
        <v>1441</v>
      </c>
    </row>
    <row r="3130" spans="11:17">
      <c r="K3130" t="s">
        <v>51</v>
      </c>
      <c r="L3130" t="s">
        <v>1439</v>
      </c>
      <c r="M3130" t="s">
        <v>1440</v>
      </c>
      <c r="N3130" t="s">
        <v>1337</v>
      </c>
      <c r="O3130" t="s">
        <v>72</v>
      </c>
      <c r="P3130">
        <v>75</v>
      </c>
      <c r="Q3130" t="s">
        <v>1441</v>
      </c>
    </row>
    <row r="3131" spans="11:17">
      <c r="K3131" t="s">
        <v>51</v>
      </c>
      <c r="L3131" t="s">
        <v>1439</v>
      </c>
      <c r="M3131" t="s">
        <v>1440</v>
      </c>
      <c r="N3131" t="s">
        <v>1337</v>
      </c>
      <c r="O3131" t="s">
        <v>73</v>
      </c>
      <c r="P3131" t="s">
        <v>1343</v>
      </c>
      <c r="Q3131" t="s">
        <v>1441</v>
      </c>
    </row>
    <row r="3132" spans="11:17">
      <c r="K3132" t="s">
        <v>51</v>
      </c>
      <c r="L3132" t="s">
        <v>1444</v>
      </c>
      <c r="M3132" t="s">
        <v>1445</v>
      </c>
      <c r="N3132" t="s">
        <v>1337</v>
      </c>
      <c r="O3132" t="s">
        <v>14</v>
      </c>
      <c r="Q3132" t="s">
        <v>1446</v>
      </c>
    </row>
    <row r="3133" spans="11:17">
      <c r="K3133" t="s">
        <v>51</v>
      </c>
      <c r="L3133" t="s">
        <v>1444</v>
      </c>
      <c r="M3133" t="s">
        <v>1445</v>
      </c>
      <c r="N3133" t="s">
        <v>1337</v>
      </c>
      <c r="O3133" t="s">
        <v>56</v>
      </c>
      <c r="Q3133" t="s">
        <v>1446</v>
      </c>
    </row>
    <row r="3134" spans="11:17">
      <c r="K3134" t="s">
        <v>51</v>
      </c>
      <c r="L3134" t="s">
        <v>1444</v>
      </c>
      <c r="M3134" t="s">
        <v>1445</v>
      </c>
      <c r="N3134" t="s">
        <v>1337</v>
      </c>
      <c r="O3134" t="s">
        <v>57</v>
      </c>
      <c r="P3134" t="s">
        <v>1035</v>
      </c>
      <c r="Q3134" t="s">
        <v>1446</v>
      </c>
    </row>
    <row r="3135" spans="11:17">
      <c r="K3135" t="s">
        <v>51</v>
      </c>
      <c r="L3135" t="s">
        <v>1444</v>
      </c>
      <c r="M3135" t="s">
        <v>1445</v>
      </c>
      <c r="N3135" t="s">
        <v>1337</v>
      </c>
      <c r="O3135" t="s">
        <v>59</v>
      </c>
      <c r="P3135">
        <v>1544</v>
      </c>
      <c r="Q3135" t="s">
        <v>1446</v>
      </c>
    </row>
    <row r="3136" spans="11:17">
      <c r="K3136" t="s">
        <v>51</v>
      </c>
      <c r="L3136" t="s">
        <v>1444</v>
      </c>
      <c r="M3136" t="s">
        <v>1445</v>
      </c>
      <c r="N3136" t="s">
        <v>1337</v>
      </c>
      <c r="O3136" t="s">
        <v>60</v>
      </c>
      <c r="P3136" t="s">
        <v>1339</v>
      </c>
      <c r="Q3136" t="s">
        <v>1446</v>
      </c>
    </row>
    <row r="3137" spans="11:17">
      <c r="K3137" t="s">
        <v>51</v>
      </c>
      <c r="L3137" t="s">
        <v>1444</v>
      </c>
      <c r="M3137" t="s">
        <v>1445</v>
      </c>
      <c r="N3137" t="s">
        <v>1337</v>
      </c>
      <c r="O3137" t="s">
        <v>62</v>
      </c>
      <c r="P3137" t="s">
        <v>1436</v>
      </c>
      <c r="Q3137" t="s">
        <v>1446</v>
      </c>
    </row>
    <row r="3138" spans="11:17">
      <c r="K3138" t="s">
        <v>51</v>
      </c>
      <c r="L3138" t="s">
        <v>1444</v>
      </c>
      <c r="M3138" t="s">
        <v>1445</v>
      </c>
      <c r="N3138" t="s">
        <v>1337</v>
      </c>
      <c r="O3138" t="s">
        <v>64</v>
      </c>
      <c r="P3138" t="s">
        <v>1447</v>
      </c>
      <c r="Q3138" t="s">
        <v>1446</v>
      </c>
    </row>
    <row r="3139" spans="11:17">
      <c r="K3139" t="s">
        <v>51</v>
      </c>
      <c r="L3139" t="s">
        <v>1444</v>
      </c>
      <c r="M3139" t="s">
        <v>1445</v>
      </c>
      <c r="N3139" t="s">
        <v>1337</v>
      </c>
      <c r="O3139" t="s">
        <v>66</v>
      </c>
      <c r="P3139" t="s">
        <v>1448</v>
      </c>
      <c r="Q3139" t="s">
        <v>1446</v>
      </c>
    </row>
    <row r="3140" spans="11:17">
      <c r="K3140" t="s">
        <v>51</v>
      </c>
      <c r="L3140" t="s">
        <v>1444</v>
      </c>
      <c r="M3140" t="s">
        <v>1445</v>
      </c>
      <c r="N3140" t="s">
        <v>1337</v>
      </c>
      <c r="O3140" t="s">
        <v>68</v>
      </c>
      <c r="P3140" t="s">
        <v>1059</v>
      </c>
      <c r="Q3140" t="s">
        <v>1446</v>
      </c>
    </row>
    <row r="3141" spans="11:17">
      <c r="K3141" t="s">
        <v>51</v>
      </c>
      <c r="L3141" t="s">
        <v>1444</v>
      </c>
      <c r="M3141" t="s">
        <v>1445</v>
      </c>
      <c r="N3141" t="s">
        <v>1337</v>
      </c>
      <c r="O3141" t="s">
        <v>70</v>
      </c>
      <c r="P3141" t="s">
        <v>1020</v>
      </c>
      <c r="Q3141" t="s">
        <v>1446</v>
      </c>
    </row>
    <row r="3142" spans="11:17">
      <c r="K3142" t="s">
        <v>51</v>
      </c>
      <c r="L3142" t="s">
        <v>1444</v>
      </c>
      <c r="M3142" t="s">
        <v>1445</v>
      </c>
      <c r="N3142" t="s">
        <v>1337</v>
      </c>
      <c r="O3142" t="s">
        <v>72</v>
      </c>
      <c r="P3142">
        <v>133</v>
      </c>
      <c r="Q3142" t="s">
        <v>1446</v>
      </c>
    </row>
    <row r="3143" spans="11:17">
      <c r="K3143" t="s">
        <v>51</v>
      </c>
      <c r="L3143" t="s">
        <v>1444</v>
      </c>
      <c r="M3143" t="s">
        <v>1445</v>
      </c>
      <c r="N3143" t="s">
        <v>1337</v>
      </c>
      <c r="O3143" t="s">
        <v>73</v>
      </c>
      <c r="P3143" t="s">
        <v>1343</v>
      </c>
      <c r="Q3143" t="s">
        <v>1446</v>
      </c>
    </row>
    <row r="3144" spans="11:17">
      <c r="K3144" t="s">
        <v>51</v>
      </c>
      <c r="L3144" t="s">
        <v>1449</v>
      </c>
      <c r="M3144" t="s">
        <v>1450</v>
      </c>
      <c r="N3144" t="s">
        <v>77</v>
      </c>
      <c r="O3144" t="s">
        <v>14</v>
      </c>
      <c r="Q3144" t="s">
        <v>1451</v>
      </c>
    </row>
    <row r="3145" spans="11:17">
      <c r="K3145" t="s">
        <v>51</v>
      </c>
      <c r="L3145" t="s">
        <v>1449</v>
      </c>
      <c r="M3145" t="s">
        <v>1450</v>
      </c>
      <c r="N3145" t="s">
        <v>77</v>
      </c>
      <c r="O3145" t="s">
        <v>56</v>
      </c>
      <c r="Q3145" t="s">
        <v>1451</v>
      </c>
    </row>
    <row r="3146" spans="11:17">
      <c r="K3146" t="s">
        <v>51</v>
      </c>
      <c r="L3146" t="s">
        <v>1449</v>
      </c>
      <c r="M3146" t="s">
        <v>1450</v>
      </c>
      <c r="N3146" t="s">
        <v>77</v>
      </c>
      <c r="O3146" t="s">
        <v>57</v>
      </c>
      <c r="P3146" t="s">
        <v>1035</v>
      </c>
      <c r="Q3146" t="s">
        <v>1451</v>
      </c>
    </row>
    <row r="3147" spans="11:17">
      <c r="K3147" t="s">
        <v>51</v>
      </c>
      <c r="L3147" t="s">
        <v>1449</v>
      </c>
      <c r="M3147" t="s">
        <v>1450</v>
      </c>
      <c r="N3147" t="s">
        <v>77</v>
      </c>
      <c r="O3147" t="s">
        <v>59</v>
      </c>
      <c r="P3147">
        <v>2921</v>
      </c>
      <c r="Q3147" t="s">
        <v>1451</v>
      </c>
    </row>
    <row r="3148" spans="11:17">
      <c r="K3148" t="s">
        <v>51</v>
      </c>
      <c r="L3148" t="s">
        <v>1449</v>
      </c>
      <c r="M3148" t="s">
        <v>1450</v>
      </c>
      <c r="N3148" t="s">
        <v>77</v>
      </c>
      <c r="O3148" t="s">
        <v>60</v>
      </c>
      <c r="P3148" t="s">
        <v>1339</v>
      </c>
      <c r="Q3148" t="s">
        <v>1451</v>
      </c>
    </row>
    <row r="3149" spans="11:17">
      <c r="K3149" t="s">
        <v>51</v>
      </c>
      <c r="L3149" t="s">
        <v>1449</v>
      </c>
      <c r="M3149" t="s">
        <v>1450</v>
      </c>
      <c r="N3149" t="s">
        <v>77</v>
      </c>
      <c r="O3149" t="s">
        <v>62</v>
      </c>
      <c r="P3149" t="s">
        <v>1347</v>
      </c>
      <c r="Q3149" t="s">
        <v>1451</v>
      </c>
    </row>
    <row r="3150" spans="11:17">
      <c r="K3150" t="s">
        <v>51</v>
      </c>
      <c r="L3150" t="s">
        <v>1449</v>
      </c>
      <c r="M3150" t="s">
        <v>1450</v>
      </c>
      <c r="N3150" t="s">
        <v>77</v>
      </c>
      <c r="O3150" t="s">
        <v>64</v>
      </c>
      <c r="P3150" t="s">
        <v>1452</v>
      </c>
      <c r="Q3150" t="s">
        <v>1451</v>
      </c>
    </row>
    <row r="3151" spans="11:17">
      <c r="K3151" t="s">
        <v>51</v>
      </c>
      <c r="L3151" t="s">
        <v>1449</v>
      </c>
      <c r="M3151" t="s">
        <v>1450</v>
      </c>
      <c r="N3151" t="s">
        <v>77</v>
      </c>
      <c r="O3151" t="s">
        <v>66</v>
      </c>
      <c r="Q3151" t="s">
        <v>1451</v>
      </c>
    </row>
    <row r="3152" spans="11:17">
      <c r="K3152" t="s">
        <v>51</v>
      </c>
      <c r="L3152" t="s">
        <v>1449</v>
      </c>
      <c r="M3152" t="s">
        <v>1450</v>
      </c>
      <c r="N3152" t="s">
        <v>77</v>
      </c>
      <c r="O3152" t="s">
        <v>68</v>
      </c>
      <c r="Q3152" t="s">
        <v>1451</v>
      </c>
    </row>
    <row r="3153" spans="11:17">
      <c r="K3153" t="s">
        <v>51</v>
      </c>
      <c r="L3153" t="s">
        <v>1449</v>
      </c>
      <c r="M3153" t="s">
        <v>1450</v>
      </c>
      <c r="N3153" t="s">
        <v>77</v>
      </c>
      <c r="O3153" t="s">
        <v>70</v>
      </c>
      <c r="P3153" t="s">
        <v>71</v>
      </c>
      <c r="Q3153" t="s">
        <v>1451</v>
      </c>
    </row>
    <row r="3154" spans="11:17">
      <c r="K3154" t="s">
        <v>51</v>
      </c>
      <c r="L3154" t="s">
        <v>1449</v>
      </c>
      <c r="M3154" t="s">
        <v>1450</v>
      </c>
      <c r="N3154" t="s">
        <v>77</v>
      </c>
      <c r="O3154" t="s">
        <v>72</v>
      </c>
      <c r="P3154">
        <v>60</v>
      </c>
      <c r="Q3154" t="s">
        <v>1451</v>
      </c>
    </row>
    <row r="3155" spans="11:17">
      <c r="K3155" t="s">
        <v>51</v>
      </c>
      <c r="L3155" t="s">
        <v>1449</v>
      </c>
      <c r="M3155" t="s">
        <v>1450</v>
      </c>
      <c r="N3155" t="s">
        <v>77</v>
      </c>
      <c r="O3155" t="s">
        <v>73</v>
      </c>
      <c r="P3155" t="s">
        <v>82</v>
      </c>
      <c r="Q3155" t="s">
        <v>1451</v>
      </c>
    </row>
    <row r="3156" spans="11:17">
      <c r="K3156" t="s">
        <v>51</v>
      </c>
      <c r="L3156" t="s">
        <v>1453</v>
      </c>
      <c r="M3156" t="s">
        <v>1454</v>
      </c>
      <c r="N3156" t="s">
        <v>77</v>
      </c>
      <c r="O3156" t="s">
        <v>14</v>
      </c>
      <c r="Q3156" t="s">
        <v>1455</v>
      </c>
    </row>
    <row r="3157" spans="11:17">
      <c r="K3157" t="s">
        <v>51</v>
      </c>
      <c r="L3157" t="s">
        <v>1453</v>
      </c>
      <c r="M3157" t="s">
        <v>1454</v>
      </c>
      <c r="N3157" t="s">
        <v>77</v>
      </c>
      <c r="O3157" t="s">
        <v>56</v>
      </c>
      <c r="Q3157" t="s">
        <v>1455</v>
      </c>
    </row>
    <row r="3158" spans="11:17">
      <c r="K3158" t="s">
        <v>51</v>
      </c>
      <c r="L3158" t="s">
        <v>1453</v>
      </c>
      <c r="M3158" t="s">
        <v>1454</v>
      </c>
      <c r="N3158" t="s">
        <v>77</v>
      </c>
      <c r="O3158" t="s">
        <v>57</v>
      </c>
      <c r="P3158" t="s">
        <v>1035</v>
      </c>
      <c r="Q3158" t="s">
        <v>1455</v>
      </c>
    </row>
    <row r="3159" spans="11:17">
      <c r="K3159" t="s">
        <v>51</v>
      </c>
      <c r="L3159" t="s">
        <v>1453</v>
      </c>
      <c r="M3159" t="s">
        <v>1454</v>
      </c>
      <c r="N3159" t="s">
        <v>77</v>
      </c>
      <c r="O3159" t="s">
        <v>59</v>
      </c>
      <c r="P3159">
        <v>2439</v>
      </c>
      <c r="Q3159" t="s">
        <v>1455</v>
      </c>
    </row>
    <row r="3160" spans="11:17">
      <c r="K3160" t="s">
        <v>51</v>
      </c>
      <c r="L3160" t="s">
        <v>1453</v>
      </c>
      <c r="M3160" t="s">
        <v>1454</v>
      </c>
      <c r="N3160" t="s">
        <v>77</v>
      </c>
      <c r="O3160" t="s">
        <v>60</v>
      </c>
      <c r="P3160" t="s">
        <v>1339</v>
      </c>
      <c r="Q3160" t="s">
        <v>1455</v>
      </c>
    </row>
    <row r="3161" spans="11:17">
      <c r="K3161" t="s">
        <v>51</v>
      </c>
      <c r="L3161" t="s">
        <v>1453</v>
      </c>
      <c r="M3161" t="s">
        <v>1454</v>
      </c>
      <c r="N3161" t="s">
        <v>77</v>
      </c>
      <c r="O3161" t="s">
        <v>62</v>
      </c>
      <c r="P3161" t="s">
        <v>1347</v>
      </c>
      <c r="Q3161" t="s">
        <v>1455</v>
      </c>
    </row>
    <row r="3162" spans="11:17">
      <c r="K3162" t="s">
        <v>51</v>
      </c>
      <c r="L3162" t="s">
        <v>1453</v>
      </c>
      <c r="M3162" t="s">
        <v>1454</v>
      </c>
      <c r="N3162" t="s">
        <v>77</v>
      </c>
      <c r="O3162" t="s">
        <v>64</v>
      </c>
      <c r="P3162" t="s">
        <v>1456</v>
      </c>
      <c r="Q3162" t="s">
        <v>1455</v>
      </c>
    </row>
    <row r="3163" spans="11:17">
      <c r="K3163" t="s">
        <v>51</v>
      </c>
      <c r="L3163" t="s">
        <v>1453</v>
      </c>
      <c r="M3163" t="s">
        <v>1454</v>
      </c>
      <c r="N3163" t="s">
        <v>77</v>
      </c>
      <c r="O3163" t="s">
        <v>66</v>
      </c>
      <c r="Q3163" t="s">
        <v>1455</v>
      </c>
    </row>
    <row r="3164" spans="11:17">
      <c r="K3164" t="s">
        <v>51</v>
      </c>
      <c r="L3164" t="s">
        <v>1453</v>
      </c>
      <c r="M3164" t="s">
        <v>1454</v>
      </c>
      <c r="N3164" t="s">
        <v>77</v>
      </c>
      <c r="O3164" t="s">
        <v>68</v>
      </c>
      <c r="Q3164" t="s">
        <v>1455</v>
      </c>
    </row>
    <row r="3165" spans="11:17">
      <c r="K3165" t="s">
        <v>51</v>
      </c>
      <c r="L3165" t="s">
        <v>1453</v>
      </c>
      <c r="M3165" t="s">
        <v>1454</v>
      </c>
      <c r="N3165" t="s">
        <v>77</v>
      </c>
      <c r="O3165" t="s">
        <v>70</v>
      </c>
      <c r="P3165" t="s">
        <v>71</v>
      </c>
      <c r="Q3165" t="s">
        <v>1455</v>
      </c>
    </row>
    <row r="3166" spans="11:17">
      <c r="K3166" t="s">
        <v>51</v>
      </c>
      <c r="L3166" t="s">
        <v>1453</v>
      </c>
      <c r="M3166" t="s">
        <v>1454</v>
      </c>
      <c r="N3166" t="s">
        <v>77</v>
      </c>
      <c r="O3166" t="s">
        <v>72</v>
      </c>
      <c r="P3166">
        <v>105</v>
      </c>
      <c r="Q3166" t="s">
        <v>1455</v>
      </c>
    </row>
    <row r="3167" spans="11:17">
      <c r="K3167" t="s">
        <v>51</v>
      </c>
      <c r="L3167" t="s">
        <v>1453</v>
      </c>
      <c r="M3167" t="s">
        <v>1454</v>
      </c>
      <c r="N3167" t="s">
        <v>77</v>
      </c>
      <c r="O3167" t="s">
        <v>73</v>
      </c>
      <c r="P3167" t="s">
        <v>82</v>
      </c>
      <c r="Q3167" t="s">
        <v>1455</v>
      </c>
    </row>
    <row r="3168" spans="11:17">
      <c r="K3168" t="s">
        <v>51</v>
      </c>
      <c r="L3168" t="s">
        <v>1457</v>
      </c>
      <c r="M3168" t="s">
        <v>1458</v>
      </c>
      <c r="N3168" t="s">
        <v>54</v>
      </c>
      <c r="O3168" t="s">
        <v>14</v>
      </c>
      <c r="Q3168" t="s">
        <v>1459</v>
      </c>
    </row>
    <row r="3169" spans="11:17">
      <c r="K3169" t="s">
        <v>51</v>
      </c>
      <c r="L3169" t="s">
        <v>1457</v>
      </c>
      <c r="M3169" t="s">
        <v>1458</v>
      </c>
      <c r="N3169" t="s">
        <v>54</v>
      </c>
      <c r="O3169" t="s">
        <v>56</v>
      </c>
      <c r="Q3169" t="s">
        <v>1459</v>
      </c>
    </row>
    <row r="3170" spans="11:17">
      <c r="K3170" t="s">
        <v>51</v>
      </c>
      <c r="L3170" t="s">
        <v>1457</v>
      </c>
      <c r="M3170" t="s">
        <v>1458</v>
      </c>
      <c r="N3170" t="s">
        <v>54</v>
      </c>
      <c r="O3170" t="s">
        <v>57</v>
      </c>
      <c r="P3170" t="s">
        <v>1035</v>
      </c>
      <c r="Q3170" t="s">
        <v>1459</v>
      </c>
    </row>
    <row r="3171" spans="11:17">
      <c r="K3171" t="s">
        <v>51</v>
      </c>
      <c r="L3171" t="s">
        <v>1457</v>
      </c>
      <c r="M3171" t="s">
        <v>1458</v>
      </c>
      <c r="N3171" t="s">
        <v>54</v>
      </c>
      <c r="O3171" t="s">
        <v>59</v>
      </c>
      <c r="P3171">
        <v>4273</v>
      </c>
      <c r="Q3171" t="s">
        <v>1459</v>
      </c>
    </row>
    <row r="3172" spans="11:17">
      <c r="K3172" t="s">
        <v>51</v>
      </c>
      <c r="L3172" t="s">
        <v>1457</v>
      </c>
      <c r="M3172" t="s">
        <v>1458</v>
      </c>
      <c r="N3172" t="s">
        <v>54</v>
      </c>
      <c r="O3172" t="s">
        <v>60</v>
      </c>
      <c r="P3172" t="s">
        <v>1339</v>
      </c>
      <c r="Q3172" t="s">
        <v>1459</v>
      </c>
    </row>
    <row r="3173" spans="11:17">
      <c r="K3173" t="s">
        <v>51</v>
      </c>
      <c r="L3173" t="s">
        <v>1457</v>
      </c>
      <c r="M3173" t="s">
        <v>1458</v>
      </c>
      <c r="N3173" t="s">
        <v>54</v>
      </c>
      <c r="O3173" t="s">
        <v>62</v>
      </c>
      <c r="P3173" t="s">
        <v>1359</v>
      </c>
      <c r="Q3173" t="s">
        <v>1459</v>
      </c>
    </row>
    <row r="3174" spans="11:17">
      <c r="K3174" t="s">
        <v>51</v>
      </c>
      <c r="L3174" t="s">
        <v>1457</v>
      </c>
      <c r="M3174" t="s">
        <v>1458</v>
      </c>
      <c r="N3174" t="s">
        <v>54</v>
      </c>
      <c r="O3174" t="s">
        <v>64</v>
      </c>
      <c r="P3174" t="s">
        <v>1460</v>
      </c>
      <c r="Q3174" t="s">
        <v>1459</v>
      </c>
    </row>
    <row r="3175" spans="11:17">
      <c r="K3175" t="s">
        <v>51</v>
      </c>
      <c r="L3175" t="s">
        <v>1457</v>
      </c>
      <c r="M3175" t="s">
        <v>1458</v>
      </c>
      <c r="N3175" t="s">
        <v>54</v>
      </c>
      <c r="O3175" t="s">
        <v>66</v>
      </c>
      <c r="P3175" t="s">
        <v>1461</v>
      </c>
      <c r="Q3175" t="s">
        <v>1459</v>
      </c>
    </row>
    <row r="3176" spans="11:17">
      <c r="K3176" t="s">
        <v>51</v>
      </c>
      <c r="L3176" t="s">
        <v>1457</v>
      </c>
      <c r="M3176" t="s">
        <v>1458</v>
      </c>
      <c r="N3176" t="s">
        <v>54</v>
      </c>
      <c r="O3176" t="s">
        <v>68</v>
      </c>
      <c r="Q3176" t="s">
        <v>1459</v>
      </c>
    </row>
    <row r="3177" spans="11:17">
      <c r="K3177" t="s">
        <v>51</v>
      </c>
      <c r="L3177" t="s">
        <v>1457</v>
      </c>
      <c r="M3177" t="s">
        <v>1458</v>
      </c>
      <c r="N3177" t="s">
        <v>54</v>
      </c>
      <c r="O3177" t="s">
        <v>70</v>
      </c>
      <c r="Q3177" t="s">
        <v>1459</v>
      </c>
    </row>
    <row r="3178" spans="11:17">
      <c r="K3178" t="s">
        <v>51</v>
      </c>
      <c r="L3178" t="s">
        <v>1457</v>
      </c>
      <c r="M3178" t="s">
        <v>1458</v>
      </c>
      <c r="N3178" t="s">
        <v>54</v>
      </c>
      <c r="O3178" t="s">
        <v>72</v>
      </c>
      <c r="Q3178" t="s">
        <v>1459</v>
      </c>
    </row>
    <row r="3179" spans="11:17">
      <c r="K3179" t="s">
        <v>51</v>
      </c>
      <c r="L3179" t="s">
        <v>1457</v>
      </c>
      <c r="M3179" t="s">
        <v>1458</v>
      </c>
      <c r="N3179" t="s">
        <v>54</v>
      </c>
      <c r="O3179" t="s">
        <v>73</v>
      </c>
      <c r="P3179" t="s">
        <v>74</v>
      </c>
      <c r="Q3179" t="s">
        <v>1459</v>
      </c>
    </row>
    <row r="3180" spans="11:17">
      <c r="K3180" t="s">
        <v>51</v>
      </c>
      <c r="L3180" t="s">
        <v>1462</v>
      </c>
      <c r="M3180" t="s">
        <v>1463</v>
      </c>
      <c r="N3180" t="s">
        <v>1337</v>
      </c>
      <c r="O3180" t="s">
        <v>14</v>
      </c>
      <c r="Q3180" t="s">
        <v>1464</v>
      </c>
    </row>
    <row r="3181" spans="11:17">
      <c r="K3181" t="s">
        <v>51</v>
      </c>
      <c r="L3181" t="s">
        <v>1462</v>
      </c>
      <c r="M3181" t="s">
        <v>1463</v>
      </c>
      <c r="N3181" t="s">
        <v>1337</v>
      </c>
      <c r="O3181" t="s">
        <v>56</v>
      </c>
      <c r="Q3181" t="s">
        <v>1464</v>
      </c>
    </row>
    <row r="3182" spans="11:17">
      <c r="K3182" t="s">
        <v>51</v>
      </c>
      <c r="L3182" t="s">
        <v>1462</v>
      </c>
      <c r="M3182" t="s">
        <v>1463</v>
      </c>
      <c r="N3182" t="s">
        <v>1337</v>
      </c>
      <c r="O3182" t="s">
        <v>57</v>
      </c>
      <c r="P3182" t="s">
        <v>1035</v>
      </c>
      <c r="Q3182" t="s">
        <v>1464</v>
      </c>
    </row>
    <row r="3183" spans="11:17">
      <c r="K3183" t="s">
        <v>51</v>
      </c>
      <c r="L3183" t="s">
        <v>1462</v>
      </c>
      <c r="M3183" t="s">
        <v>1463</v>
      </c>
      <c r="N3183" t="s">
        <v>1337</v>
      </c>
      <c r="O3183" t="s">
        <v>59</v>
      </c>
      <c r="P3183">
        <v>1292</v>
      </c>
      <c r="Q3183" t="s">
        <v>1464</v>
      </c>
    </row>
    <row r="3184" spans="11:17">
      <c r="K3184" t="s">
        <v>51</v>
      </c>
      <c r="L3184" t="s">
        <v>1462</v>
      </c>
      <c r="M3184" t="s">
        <v>1463</v>
      </c>
      <c r="N3184" t="s">
        <v>1337</v>
      </c>
      <c r="O3184" t="s">
        <v>60</v>
      </c>
      <c r="P3184" t="s">
        <v>1339</v>
      </c>
      <c r="Q3184" t="s">
        <v>1464</v>
      </c>
    </row>
    <row r="3185" spans="11:17">
      <c r="K3185" t="s">
        <v>51</v>
      </c>
      <c r="L3185" t="s">
        <v>1462</v>
      </c>
      <c r="M3185" t="s">
        <v>1463</v>
      </c>
      <c r="N3185" t="s">
        <v>1337</v>
      </c>
      <c r="O3185" t="s">
        <v>62</v>
      </c>
      <c r="P3185" t="s">
        <v>1436</v>
      </c>
      <c r="Q3185" t="s">
        <v>1464</v>
      </c>
    </row>
    <row r="3186" spans="11:17">
      <c r="K3186" t="s">
        <v>51</v>
      </c>
      <c r="L3186" t="s">
        <v>1462</v>
      </c>
      <c r="M3186" t="s">
        <v>1463</v>
      </c>
      <c r="N3186" t="s">
        <v>1337</v>
      </c>
      <c r="O3186" t="s">
        <v>64</v>
      </c>
      <c r="P3186" t="s">
        <v>1465</v>
      </c>
      <c r="Q3186" t="s">
        <v>1464</v>
      </c>
    </row>
    <row r="3187" spans="11:17">
      <c r="K3187" t="s">
        <v>51</v>
      </c>
      <c r="L3187" t="s">
        <v>1462</v>
      </c>
      <c r="M3187" t="s">
        <v>1463</v>
      </c>
      <c r="N3187" t="s">
        <v>1337</v>
      </c>
      <c r="O3187" t="s">
        <v>66</v>
      </c>
      <c r="P3187" t="s">
        <v>1466</v>
      </c>
      <c r="Q3187" t="s">
        <v>1464</v>
      </c>
    </row>
    <row r="3188" spans="11:17">
      <c r="K3188" t="s">
        <v>51</v>
      </c>
      <c r="L3188" t="s">
        <v>1462</v>
      </c>
      <c r="M3188" t="s">
        <v>1463</v>
      </c>
      <c r="N3188" t="s">
        <v>1337</v>
      </c>
      <c r="O3188" t="s">
        <v>68</v>
      </c>
      <c r="Q3188" t="s">
        <v>1464</v>
      </c>
    </row>
    <row r="3189" spans="11:17">
      <c r="K3189" t="s">
        <v>51</v>
      </c>
      <c r="L3189" t="s">
        <v>1462</v>
      </c>
      <c r="M3189" t="s">
        <v>1463</v>
      </c>
      <c r="N3189" t="s">
        <v>1337</v>
      </c>
      <c r="O3189" t="s">
        <v>70</v>
      </c>
      <c r="P3189" t="s">
        <v>1020</v>
      </c>
      <c r="Q3189" t="s">
        <v>1464</v>
      </c>
    </row>
    <row r="3190" spans="11:17">
      <c r="K3190" t="s">
        <v>51</v>
      </c>
      <c r="L3190" t="s">
        <v>1462</v>
      </c>
      <c r="M3190" t="s">
        <v>1463</v>
      </c>
      <c r="N3190" t="s">
        <v>1337</v>
      </c>
      <c r="O3190" t="s">
        <v>72</v>
      </c>
      <c r="P3190">
        <v>78</v>
      </c>
      <c r="Q3190" t="s">
        <v>1464</v>
      </c>
    </row>
    <row r="3191" spans="11:17">
      <c r="K3191" t="s">
        <v>51</v>
      </c>
      <c r="L3191" t="s">
        <v>1462</v>
      </c>
      <c r="M3191" t="s">
        <v>1463</v>
      </c>
      <c r="N3191" t="s">
        <v>1337</v>
      </c>
      <c r="O3191" t="s">
        <v>73</v>
      </c>
      <c r="P3191" t="s">
        <v>1343</v>
      </c>
      <c r="Q3191" t="s">
        <v>1464</v>
      </c>
    </row>
    <row r="3192" spans="11:17">
      <c r="K3192" t="s">
        <v>51</v>
      </c>
      <c r="L3192" t="s">
        <v>1467</v>
      </c>
      <c r="M3192" t="s">
        <v>1468</v>
      </c>
      <c r="N3192" t="s">
        <v>1337</v>
      </c>
      <c r="O3192" t="s">
        <v>14</v>
      </c>
      <c r="Q3192" t="s">
        <v>1469</v>
      </c>
    </row>
    <row r="3193" spans="11:17">
      <c r="K3193" t="s">
        <v>51</v>
      </c>
      <c r="L3193" t="s">
        <v>1467</v>
      </c>
      <c r="M3193" t="s">
        <v>1468</v>
      </c>
      <c r="N3193" t="s">
        <v>1337</v>
      </c>
      <c r="O3193" t="s">
        <v>56</v>
      </c>
      <c r="Q3193" t="s">
        <v>1469</v>
      </c>
    </row>
    <row r="3194" spans="11:17">
      <c r="K3194" t="s">
        <v>51</v>
      </c>
      <c r="L3194" t="s">
        <v>1467</v>
      </c>
      <c r="M3194" t="s">
        <v>1468</v>
      </c>
      <c r="N3194" t="s">
        <v>1337</v>
      </c>
      <c r="O3194" t="s">
        <v>57</v>
      </c>
      <c r="P3194" t="s">
        <v>1035</v>
      </c>
      <c r="Q3194" t="s">
        <v>1469</v>
      </c>
    </row>
    <row r="3195" spans="11:17">
      <c r="K3195" t="s">
        <v>51</v>
      </c>
      <c r="L3195" t="s">
        <v>1467</v>
      </c>
      <c r="M3195" t="s">
        <v>1468</v>
      </c>
      <c r="N3195" t="s">
        <v>1337</v>
      </c>
      <c r="O3195" t="s">
        <v>59</v>
      </c>
      <c r="P3195">
        <v>1235</v>
      </c>
      <c r="Q3195" t="s">
        <v>1469</v>
      </c>
    </row>
    <row r="3196" spans="11:17">
      <c r="K3196" t="s">
        <v>51</v>
      </c>
      <c r="L3196" t="s">
        <v>1467</v>
      </c>
      <c r="M3196" t="s">
        <v>1468</v>
      </c>
      <c r="N3196" t="s">
        <v>1337</v>
      </c>
      <c r="O3196" t="s">
        <v>60</v>
      </c>
      <c r="P3196" t="s">
        <v>1339</v>
      </c>
      <c r="Q3196" t="s">
        <v>1469</v>
      </c>
    </row>
    <row r="3197" spans="11:17">
      <c r="K3197" t="s">
        <v>51</v>
      </c>
      <c r="L3197" t="s">
        <v>1467</v>
      </c>
      <c r="M3197" t="s">
        <v>1468</v>
      </c>
      <c r="N3197" t="s">
        <v>1337</v>
      </c>
      <c r="O3197" t="s">
        <v>62</v>
      </c>
      <c r="P3197" t="s">
        <v>1340</v>
      </c>
      <c r="Q3197" t="s">
        <v>1469</v>
      </c>
    </row>
    <row r="3198" spans="11:17">
      <c r="K3198" t="s">
        <v>51</v>
      </c>
      <c r="L3198" t="s">
        <v>1467</v>
      </c>
      <c r="M3198" t="s">
        <v>1468</v>
      </c>
      <c r="N3198" t="s">
        <v>1337</v>
      </c>
      <c r="O3198" t="s">
        <v>64</v>
      </c>
      <c r="P3198" t="s">
        <v>1470</v>
      </c>
      <c r="Q3198" t="s">
        <v>1469</v>
      </c>
    </row>
    <row r="3199" spans="11:17">
      <c r="K3199" t="s">
        <v>51</v>
      </c>
      <c r="L3199" t="s">
        <v>1467</v>
      </c>
      <c r="M3199" t="s">
        <v>1468</v>
      </c>
      <c r="N3199" t="s">
        <v>1337</v>
      </c>
      <c r="O3199" t="s">
        <v>66</v>
      </c>
      <c r="P3199" t="s">
        <v>1471</v>
      </c>
      <c r="Q3199" t="s">
        <v>1469</v>
      </c>
    </row>
    <row r="3200" spans="11:17">
      <c r="K3200" t="s">
        <v>51</v>
      </c>
      <c r="L3200" t="s">
        <v>1467</v>
      </c>
      <c r="M3200" t="s">
        <v>1468</v>
      </c>
      <c r="N3200" t="s">
        <v>1337</v>
      </c>
      <c r="O3200" t="s">
        <v>68</v>
      </c>
      <c r="Q3200" t="s">
        <v>1469</v>
      </c>
    </row>
    <row r="3201" spans="11:17">
      <c r="K3201" t="s">
        <v>51</v>
      </c>
      <c r="L3201" t="s">
        <v>1467</v>
      </c>
      <c r="M3201" t="s">
        <v>1468</v>
      </c>
      <c r="N3201" t="s">
        <v>1337</v>
      </c>
      <c r="O3201" t="s">
        <v>70</v>
      </c>
      <c r="P3201" t="s">
        <v>1020</v>
      </c>
      <c r="Q3201" t="s">
        <v>1469</v>
      </c>
    </row>
    <row r="3202" spans="11:17">
      <c r="K3202" t="s">
        <v>51</v>
      </c>
      <c r="L3202" t="s">
        <v>1467</v>
      </c>
      <c r="M3202" t="s">
        <v>1468</v>
      </c>
      <c r="N3202" t="s">
        <v>1337</v>
      </c>
      <c r="O3202" t="s">
        <v>72</v>
      </c>
      <c r="P3202">
        <v>150</v>
      </c>
      <c r="Q3202" t="s">
        <v>1469</v>
      </c>
    </row>
    <row r="3203" spans="11:17">
      <c r="K3203" t="s">
        <v>51</v>
      </c>
      <c r="L3203" t="s">
        <v>1467</v>
      </c>
      <c r="M3203" t="s">
        <v>1468</v>
      </c>
      <c r="N3203" t="s">
        <v>1337</v>
      </c>
      <c r="O3203" t="s">
        <v>73</v>
      </c>
      <c r="P3203" t="s">
        <v>1343</v>
      </c>
      <c r="Q3203" t="s">
        <v>1469</v>
      </c>
    </row>
    <row r="3204" spans="11:17">
      <c r="K3204" t="s">
        <v>51</v>
      </c>
      <c r="L3204" t="s">
        <v>1472</v>
      </c>
      <c r="M3204" t="s">
        <v>1473</v>
      </c>
      <c r="N3204" t="s">
        <v>77</v>
      </c>
      <c r="O3204" t="s">
        <v>14</v>
      </c>
      <c r="Q3204" t="s">
        <v>1474</v>
      </c>
    </row>
    <row r="3205" spans="11:17">
      <c r="K3205" t="s">
        <v>51</v>
      </c>
      <c r="L3205" t="s">
        <v>1472</v>
      </c>
      <c r="M3205" t="s">
        <v>1473</v>
      </c>
      <c r="N3205" t="s">
        <v>77</v>
      </c>
      <c r="O3205" t="s">
        <v>56</v>
      </c>
      <c r="Q3205" t="s">
        <v>1474</v>
      </c>
    </row>
    <row r="3206" spans="11:17">
      <c r="K3206" t="s">
        <v>51</v>
      </c>
      <c r="L3206" t="s">
        <v>1472</v>
      </c>
      <c r="M3206" t="s">
        <v>1473</v>
      </c>
      <c r="N3206" t="s">
        <v>77</v>
      </c>
      <c r="O3206" t="s">
        <v>57</v>
      </c>
      <c r="P3206" t="s">
        <v>1035</v>
      </c>
      <c r="Q3206" t="s">
        <v>1474</v>
      </c>
    </row>
    <row r="3207" spans="11:17">
      <c r="K3207" t="s">
        <v>51</v>
      </c>
      <c r="L3207" t="s">
        <v>1472</v>
      </c>
      <c r="M3207" t="s">
        <v>1473</v>
      </c>
      <c r="N3207" t="s">
        <v>77</v>
      </c>
      <c r="O3207" t="s">
        <v>59</v>
      </c>
      <c r="P3207">
        <v>2337</v>
      </c>
      <c r="Q3207" t="s">
        <v>1474</v>
      </c>
    </row>
    <row r="3208" spans="11:17">
      <c r="K3208" t="s">
        <v>51</v>
      </c>
      <c r="L3208" t="s">
        <v>1472</v>
      </c>
      <c r="M3208" t="s">
        <v>1473</v>
      </c>
      <c r="N3208" t="s">
        <v>77</v>
      </c>
      <c r="O3208" t="s">
        <v>60</v>
      </c>
      <c r="P3208" t="s">
        <v>1475</v>
      </c>
      <c r="Q3208" t="s">
        <v>1474</v>
      </c>
    </row>
    <row r="3209" spans="11:17">
      <c r="K3209" t="s">
        <v>51</v>
      </c>
      <c r="L3209" t="s">
        <v>1472</v>
      </c>
      <c r="M3209" t="s">
        <v>1473</v>
      </c>
      <c r="N3209" t="s">
        <v>77</v>
      </c>
      <c r="O3209" t="s">
        <v>62</v>
      </c>
      <c r="P3209" t="s">
        <v>1476</v>
      </c>
      <c r="Q3209" t="s">
        <v>1474</v>
      </c>
    </row>
    <row r="3210" spans="11:17">
      <c r="K3210" t="s">
        <v>51</v>
      </c>
      <c r="L3210" t="s">
        <v>1472</v>
      </c>
      <c r="M3210" t="s">
        <v>1473</v>
      </c>
      <c r="N3210" t="s">
        <v>77</v>
      </c>
      <c r="O3210" t="s">
        <v>64</v>
      </c>
      <c r="P3210" t="s">
        <v>1477</v>
      </c>
      <c r="Q3210" t="s">
        <v>1474</v>
      </c>
    </row>
    <row r="3211" spans="11:17">
      <c r="K3211" t="s">
        <v>51</v>
      </c>
      <c r="L3211" t="s">
        <v>1472</v>
      </c>
      <c r="M3211" t="s">
        <v>1473</v>
      </c>
      <c r="N3211" t="s">
        <v>77</v>
      </c>
      <c r="O3211" t="s">
        <v>66</v>
      </c>
      <c r="P3211" t="s">
        <v>238</v>
      </c>
      <c r="Q3211" t="s">
        <v>1474</v>
      </c>
    </row>
    <row r="3212" spans="11:17">
      <c r="K3212" t="s">
        <v>51</v>
      </c>
      <c r="L3212" t="s">
        <v>1472</v>
      </c>
      <c r="M3212" t="s">
        <v>1473</v>
      </c>
      <c r="N3212" t="s">
        <v>77</v>
      </c>
      <c r="O3212" t="s">
        <v>68</v>
      </c>
      <c r="Q3212" t="s">
        <v>1474</v>
      </c>
    </row>
    <row r="3213" spans="11:17">
      <c r="K3213" t="s">
        <v>51</v>
      </c>
      <c r="L3213" t="s">
        <v>1472</v>
      </c>
      <c r="M3213" t="s">
        <v>1473</v>
      </c>
      <c r="N3213" t="s">
        <v>77</v>
      </c>
      <c r="O3213" t="s">
        <v>70</v>
      </c>
      <c r="Q3213" t="s">
        <v>1474</v>
      </c>
    </row>
    <row r="3214" spans="11:17">
      <c r="K3214" t="s">
        <v>51</v>
      </c>
      <c r="L3214" t="s">
        <v>1472</v>
      </c>
      <c r="M3214" t="s">
        <v>1473</v>
      </c>
      <c r="N3214" t="s">
        <v>77</v>
      </c>
      <c r="O3214" t="s">
        <v>72</v>
      </c>
      <c r="Q3214" t="s">
        <v>1474</v>
      </c>
    </row>
    <row r="3215" spans="11:17">
      <c r="K3215" t="s">
        <v>51</v>
      </c>
      <c r="L3215" t="s">
        <v>1472</v>
      </c>
      <c r="M3215" t="s">
        <v>1473</v>
      </c>
      <c r="N3215" t="s">
        <v>77</v>
      </c>
      <c r="O3215" t="s">
        <v>73</v>
      </c>
      <c r="P3215" t="s">
        <v>82</v>
      </c>
      <c r="Q3215" t="s">
        <v>1474</v>
      </c>
    </row>
    <row r="3216" spans="11:17">
      <c r="K3216" t="s">
        <v>51</v>
      </c>
      <c r="L3216" t="s">
        <v>1478</v>
      </c>
      <c r="M3216" t="s">
        <v>1479</v>
      </c>
      <c r="N3216" t="s">
        <v>54</v>
      </c>
      <c r="O3216" t="s">
        <v>14</v>
      </c>
      <c r="Q3216" t="s">
        <v>1480</v>
      </c>
    </row>
    <row r="3217" spans="11:17">
      <c r="K3217" t="s">
        <v>51</v>
      </c>
      <c r="L3217" t="s">
        <v>1478</v>
      </c>
      <c r="M3217" t="s">
        <v>1479</v>
      </c>
      <c r="N3217" t="s">
        <v>54</v>
      </c>
      <c r="O3217" t="s">
        <v>56</v>
      </c>
      <c r="Q3217" t="s">
        <v>1480</v>
      </c>
    </row>
    <row r="3218" spans="11:17">
      <c r="K3218" t="s">
        <v>51</v>
      </c>
      <c r="L3218" t="s">
        <v>1478</v>
      </c>
      <c r="M3218" t="s">
        <v>1479</v>
      </c>
      <c r="N3218" t="s">
        <v>54</v>
      </c>
      <c r="O3218" t="s">
        <v>57</v>
      </c>
      <c r="P3218" t="s">
        <v>1035</v>
      </c>
      <c r="Q3218" t="s">
        <v>1480</v>
      </c>
    </row>
    <row r="3219" spans="11:17">
      <c r="K3219" t="s">
        <v>51</v>
      </c>
      <c r="L3219" t="s">
        <v>1478</v>
      </c>
      <c r="M3219" t="s">
        <v>1479</v>
      </c>
      <c r="N3219" t="s">
        <v>54</v>
      </c>
      <c r="O3219" t="s">
        <v>59</v>
      </c>
      <c r="P3219">
        <v>4081</v>
      </c>
      <c r="Q3219" t="s">
        <v>1480</v>
      </c>
    </row>
    <row r="3220" spans="11:17">
      <c r="K3220" t="s">
        <v>51</v>
      </c>
      <c r="L3220" t="s">
        <v>1478</v>
      </c>
      <c r="M3220" t="s">
        <v>1479</v>
      </c>
      <c r="N3220" t="s">
        <v>54</v>
      </c>
      <c r="O3220" t="s">
        <v>60</v>
      </c>
      <c r="P3220" t="s">
        <v>1475</v>
      </c>
      <c r="Q3220" t="s">
        <v>1480</v>
      </c>
    </row>
    <row r="3221" spans="11:17">
      <c r="K3221" t="s">
        <v>51</v>
      </c>
      <c r="L3221" t="s">
        <v>1478</v>
      </c>
      <c r="M3221" t="s">
        <v>1479</v>
      </c>
      <c r="N3221" t="s">
        <v>54</v>
      </c>
      <c r="O3221" t="s">
        <v>62</v>
      </c>
      <c r="P3221" t="s">
        <v>1476</v>
      </c>
      <c r="Q3221" t="s">
        <v>1480</v>
      </c>
    </row>
    <row r="3222" spans="11:17">
      <c r="K3222" t="s">
        <v>51</v>
      </c>
      <c r="L3222" t="s">
        <v>1478</v>
      </c>
      <c r="M3222" t="s">
        <v>1479</v>
      </c>
      <c r="N3222" t="s">
        <v>54</v>
      </c>
      <c r="O3222" t="s">
        <v>64</v>
      </c>
      <c r="P3222" t="s">
        <v>1481</v>
      </c>
      <c r="Q3222" t="s">
        <v>1480</v>
      </c>
    </row>
    <row r="3223" spans="11:17">
      <c r="K3223" t="s">
        <v>51</v>
      </c>
      <c r="L3223" t="s">
        <v>1478</v>
      </c>
      <c r="M3223" t="s">
        <v>1479</v>
      </c>
      <c r="N3223" t="s">
        <v>54</v>
      </c>
      <c r="O3223" t="s">
        <v>66</v>
      </c>
      <c r="P3223" t="s">
        <v>1482</v>
      </c>
      <c r="Q3223" t="s">
        <v>1480</v>
      </c>
    </row>
    <row r="3224" spans="11:17">
      <c r="K3224" t="s">
        <v>51</v>
      </c>
      <c r="L3224" t="s">
        <v>1478</v>
      </c>
      <c r="M3224" t="s">
        <v>1479</v>
      </c>
      <c r="N3224" t="s">
        <v>54</v>
      </c>
      <c r="O3224" t="s">
        <v>68</v>
      </c>
      <c r="Q3224" t="s">
        <v>1480</v>
      </c>
    </row>
    <row r="3225" spans="11:17">
      <c r="K3225" t="s">
        <v>51</v>
      </c>
      <c r="L3225" t="s">
        <v>1478</v>
      </c>
      <c r="M3225" t="s">
        <v>1479</v>
      </c>
      <c r="N3225" t="s">
        <v>54</v>
      </c>
      <c r="O3225" t="s">
        <v>70</v>
      </c>
      <c r="P3225" t="s">
        <v>71</v>
      </c>
      <c r="Q3225" t="s">
        <v>1480</v>
      </c>
    </row>
    <row r="3226" spans="11:17">
      <c r="K3226" t="s">
        <v>51</v>
      </c>
      <c r="L3226" t="s">
        <v>1478</v>
      </c>
      <c r="M3226" t="s">
        <v>1479</v>
      </c>
      <c r="N3226" t="s">
        <v>54</v>
      </c>
      <c r="O3226" t="s">
        <v>72</v>
      </c>
      <c r="P3226">
        <v>112</v>
      </c>
      <c r="Q3226" t="s">
        <v>1480</v>
      </c>
    </row>
    <row r="3227" spans="11:17">
      <c r="K3227" t="s">
        <v>51</v>
      </c>
      <c r="L3227" t="s">
        <v>1478</v>
      </c>
      <c r="M3227" t="s">
        <v>1479</v>
      </c>
      <c r="N3227" t="s">
        <v>54</v>
      </c>
      <c r="O3227" t="s">
        <v>73</v>
      </c>
      <c r="P3227" t="s">
        <v>74</v>
      </c>
      <c r="Q3227" t="s">
        <v>1480</v>
      </c>
    </row>
    <row r="3228" spans="11:17">
      <c r="K3228" t="s">
        <v>51</v>
      </c>
      <c r="L3228" t="s">
        <v>1483</v>
      </c>
      <c r="M3228" t="s">
        <v>1484</v>
      </c>
      <c r="N3228" t="s">
        <v>54</v>
      </c>
      <c r="O3228" t="s">
        <v>14</v>
      </c>
      <c r="Q3228" t="s">
        <v>1485</v>
      </c>
    </row>
    <row r="3229" spans="11:17">
      <c r="K3229" t="s">
        <v>51</v>
      </c>
      <c r="L3229" t="s">
        <v>1483</v>
      </c>
      <c r="M3229" t="s">
        <v>1484</v>
      </c>
      <c r="N3229" t="s">
        <v>54</v>
      </c>
      <c r="O3229" t="s">
        <v>56</v>
      </c>
      <c r="Q3229" t="s">
        <v>1485</v>
      </c>
    </row>
    <row r="3230" spans="11:17">
      <c r="K3230" t="s">
        <v>51</v>
      </c>
      <c r="L3230" t="s">
        <v>1483</v>
      </c>
      <c r="M3230" t="s">
        <v>1484</v>
      </c>
      <c r="N3230" t="s">
        <v>54</v>
      </c>
      <c r="O3230" t="s">
        <v>57</v>
      </c>
      <c r="P3230" t="s">
        <v>1035</v>
      </c>
      <c r="Q3230" t="s">
        <v>1485</v>
      </c>
    </row>
    <row r="3231" spans="11:17">
      <c r="K3231" t="s">
        <v>51</v>
      </c>
      <c r="L3231" t="s">
        <v>1483</v>
      </c>
      <c r="M3231" t="s">
        <v>1484</v>
      </c>
      <c r="N3231" t="s">
        <v>54</v>
      </c>
      <c r="O3231" t="s">
        <v>59</v>
      </c>
      <c r="P3231">
        <v>4479</v>
      </c>
      <c r="Q3231" t="s">
        <v>1485</v>
      </c>
    </row>
    <row r="3232" spans="11:17">
      <c r="K3232" t="s">
        <v>51</v>
      </c>
      <c r="L3232" t="s">
        <v>1483</v>
      </c>
      <c r="M3232" t="s">
        <v>1484</v>
      </c>
      <c r="N3232" t="s">
        <v>54</v>
      </c>
      <c r="O3232" t="s">
        <v>60</v>
      </c>
      <c r="P3232" t="s">
        <v>1475</v>
      </c>
      <c r="Q3232" t="s">
        <v>1485</v>
      </c>
    </row>
    <row r="3233" spans="11:17">
      <c r="K3233" t="s">
        <v>51</v>
      </c>
      <c r="L3233" t="s">
        <v>1483</v>
      </c>
      <c r="M3233" t="s">
        <v>1484</v>
      </c>
      <c r="N3233" t="s">
        <v>54</v>
      </c>
      <c r="O3233" t="s">
        <v>62</v>
      </c>
      <c r="P3233" t="s">
        <v>1476</v>
      </c>
      <c r="Q3233" t="s">
        <v>1485</v>
      </c>
    </row>
    <row r="3234" spans="11:17">
      <c r="K3234" t="s">
        <v>51</v>
      </c>
      <c r="L3234" t="s">
        <v>1483</v>
      </c>
      <c r="M3234" t="s">
        <v>1484</v>
      </c>
      <c r="N3234" t="s">
        <v>54</v>
      </c>
      <c r="O3234" t="s">
        <v>64</v>
      </c>
      <c r="P3234" t="s">
        <v>1486</v>
      </c>
      <c r="Q3234" t="s">
        <v>1485</v>
      </c>
    </row>
    <row r="3235" spans="11:17">
      <c r="K3235" t="s">
        <v>51</v>
      </c>
      <c r="L3235" t="s">
        <v>1483</v>
      </c>
      <c r="M3235" t="s">
        <v>1484</v>
      </c>
      <c r="N3235" t="s">
        <v>54</v>
      </c>
      <c r="O3235" t="s">
        <v>66</v>
      </c>
      <c r="P3235" t="s">
        <v>1487</v>
      </c>
      <c r="Q3235" t="s">
        <v>1485</v>
      </c>
    </row>
    <row r="3236" spans="11:17">
      <c r="K3236" t="s">
        <v>51</v>
      </c>
      <c r="L3236" t="s">
        <v>1483</v>
      </c>
      <c r="M3236" t="s">
        <v>1484</v>
      </c>
      <c r="N3236" t="s">
        <v>54</v>
      </c>
      <c r="O3236" t="s">
        <v>68</v>
      </c>
      <c r="P3236" t="s">
        <v>1488</v>
      </c>
      <c r="Q3236" t="s">
        <v>1485</v>
      </c>
    </row>
    <row r="3237" spans="11:17">
      <c r="K3237" t="s">
        <v>51</v>
      </c>
      <c r="L3237" t="s">
        <v>1483</v>
      </c>
      <c r="M3237" t="s">
        <v>1484</v>
      </c>
      <c r="N3237" t="s">
        <v>54</v>
      </c>
      <c r="O3237" t="s">
        <v>70</v>
      </c>
      <c r="P3237" t="s">
        <v>71</v>
      </c>
      <c r="Q3237" t="s">
        <v>1485</v>
      </c>
    </row>
    <row r="3238" spans="11:17">
      <c r="K3238" t="s">
        <v>51</v>
      </c>
      <c r="L3238" t="s">
        <v>1483</v>
      </c>
      <c r="M3238" t="s">
        <v>1484</v>
      </c>
      <c r="N3238" t="s">
        <v>54</v>
      </c>
      <c r="O3238" t="s">
        <v>72</v>
      </c>
      <c r="P3238">
        <v>129</v>
      </c>
      <c r="Q3238" t="s">
        <v>1485</v>
      </c>
    </row>
    <row r="3239" spans="11:17">
      <c r="K3239" t="s">
        <v>51</v>
      </c>
      <c r="L3239" t="s">
        <v>1483</v>
      </c>
      <c r="M3239" t="s">
        <v>1484</v>
      </c>
      <c r="N3239" t="s">
        <v>54</v>
      </c>
      <c r="O3239" t="s">
        <v>73</v>
      </c>
      <c r="P3239" t="s">
        <v>74</v>
      </c>
      <c r="Q3239" t="s">
        <v>1485</v>
      </c>
    </row>
    <row r="3240" spans="11:17">
      <c r="K3240" t="s">
        <v>51</v>
      </c>
      <c r="L3240" t="s">
        <v>1489</v>
      </c>
      <c r="M3240" t="s">
        <v>1490</v>
      </c>
      <c r="N3240" t="s">
        <v>54</v>
      </c>
      <c r="O3240" t="s">
        <v>14</v>
      </c>
      <c r="Q3240" t="s">
        <v>1491</v>
      </c>
    </row>
    <row r="3241" spans="11:17">
      <c r="K3241" t="s">
        <v>51</v>
      </c>
      <c r="L3241" t="s">
        <v>1489</v>
      </c>
      <c r="M3241" t="s">
        <v>1490</v>
      </c>
      <c r="N3241" t="s">
        <v>54</v>
      </c>
      <c r="O3241" t="s">
        <v>56</v>
      </c>
      <c r="Q3241" t="s">
        <v>1491</v>
      </c>
    </row>
    <row r="3242" spans="11:17">
      <c r="K3242" t="s">
        <v>51</v>
      </c>
      <c r="L3242" t="s">
        <v>1489</v>
      </c>
      <c r="M3242" t="s">
        <v>1490</v>
      </c>
      <c r="N3242" t="s">
        <v>54</v>
      </c>
      <c r="O3242" t="s">
        <v>57</v>
      </c>
      <c r="P3242" t="s">
        <v>1035</v>
      </c>
      <c r="Q3242" t="s">
        <v>1491</v>
      </c>
    </row>
    <row r="3243" spans="11:17">
      <c r="K3243" t="s">
        <v>51</v>
      </c>
      <c r="L3243" t="s">
        <v>1489</v>
      </c>
      <c r="M3243" t="s">
        <v>1490</v>
      </c>
      <c r="N3243" t="s">
        <v>54</v>
      </c>
      <c r="O3243" t="s">
        <v>59</v>
      </c>
      <c r="P3243">
        <v>5868</v>
      </c>
      <c r="Q3243" t="s">
        <v>1491</v>
      </c>
    </row>
    <row r="3244" spans="11:17">
      <c r="K3244" t="s">
        <v>51</v>
      </c>
      <c r="L3244" t="s">
        <v>1489</v>
      </c>
      <c r="M3244" t="s">
        <v>1490</v>
      </c>
      <c r="N3244" t="s">
        <v>54</v>
      </c>
      <c r="O3244" t="s">
        <v>60</v>
      </c>
      <c r="P3244" t="s">
        <v>1475</v>
      </c>
      <c r="Q3244" t="s">
        <v>1491</v>
      </c>
    </row>
    <row r="3245" spans="11:17">
      <c r="K3245" t="s">
        <v>51</v>
      </c>
      <c r="L3245" t="s">
        <v>1489</v>
      </c>
      <c r="M3245" t="s">
        <v>1490</v>
      </c>
      <c r="N3245" t="s">
        <v>54</v>
      </c>
      <c r="O3245" t="s">
        <v>62</v>
      </c>
      <c r="P3245" t="s">
        <v>1476</v>
      </c>
      <c r="Q3245" t="s">
        <v>1491</v>
      </c>
    </row>
    <row r="3246" spans="11:17">
      <c r="K3246" t="s">
        <v>51</v>
      </c>
      <c r="L3246" t="s">
        <v>1489</v>
      </c>
      <c r="M3246" t="s">
        <v>1490</v>
      </c>
      <c r="N3246" t="s">
        <v>54</v>
      </c>
      <c r="O3246" t="s">
        <v>64</v>
      </c>
      <c r="P3246" t="s">
        <v>1492</v>
      </c>
      <c r="Q3246" t="s">
        <v>1491</v>
      </c>
    </row>
    <row r="3247" spans="11:17">
      <c r="K3247" t="s">
        <v>51</v>
      </c>
      <c r="L3247" t="s">
        <v>1489</v>
      </c>
      <c r="M3247" t="s">
        <v>1490</v>
      </c>
      <c r="N3247" t="s">
        <v>54</v>
      </c>
      <c r="O3247" t="s">
        <v>66</v>
      </c>
      <c r="P3247" t="s">
        <v>1493</v>
      </c>
      <c r="Q3247" t="s">
        <v>1491</v>
      </c>
    </row>
    <row r="3248" spans="11:17">
      <c r="K3248" t="s">
        <v>51</v>
      </c>
      <c r="L3248" t="s">
        <v>1489</v>
      </c>
      <c r="M3248" t="s">
        <v>1490</v>
      </c>
      <c r="N3248" t="s">
        <v>54</v>
      </c>
      <c r="O3248" t="s">
        <v>68</v>
      </c>
      <c r="P3248" t="s">
        <v>1494</v>
      </c>
      <c r="Q3248" t="s">
        <v>1491</v>
      </c>
    </row>
    <row r="3249" spans="11:17">
      <c r="K3249" t="s">
        <v>51</v>
      </c>
      <c r="L3249" t="s">
        <v>1489</v>
      </c>
      <c r="M3249" t="s">
        <v>1490</v>
      </c>
      <c r="N3249" t="s">
        <v>54</v>
      </c>
      <c r="O3249" t="s">
        <v>70</v>
      </c>
      <c r="P3249" t="s">
        <v>71</v>
      </c>
      <c r="Q3249" t="s">
        <v>1491</v>
      </c>
    </row>
    <row r="3250" spans="11:17">
      <c r="K3250" t="s">
        <v>51</v>
      </c>
      <c r="L3250" t="s">
        <v>1489</v>
      </c>
      <c r="M3250" t="s">
        <v>1490</v>
      </c>
      <c r="N3250" t="s">
        <v>54</v>
      </c>
      <c r="O3250" t="s">
        <v>72</v>
      </c>
      <c r="P3250">
        <v>507</v>
      </c>
      <c r="Q3250" t="s">
        <v>1491</v>
      </c>
    </row>
    <row r="3251" spans="11:17">
      <c r="K3251" t="s">
        <v>51</v>
      </c>
      <c r="L3251" t="s">
        <v>1489</v>
      </c>
      <c r="M3251" t="s">
        <v>1490</v>
      </c>
      <c r="N3251" t="s">
        <v>54</v>
      </c>
      <c r="O3251" t="s">
        <v>73</v>
      </c>
      <c r="P3251" t="s">
        <v>74</v>
      </c>
      <c r="Q3251" t="s">
        <v>1491</v>
      </c>
    </row>
    <row r="3252" spans="11:17">
      <c r="K3252" t="s">
        <v>51</v>
      </c>
      <c r="L3252" t="s">
        <v>1495</v>
      </c>
      <c r="M3252" t="s">
        <v>1496</v>
      </c>
      <c r="N3252" t="s">
        <v>54</v>
      </c>
      <c r="O3252" t="s">
        <v>14</v>
      </c>
      <c r="Q3252" t="s">
        <v>1497</v>
      </c>
    </row>
    <row r="3253" spans="11:17">
      <c r="K3253" t="s">
        <v>51</v>
      </c>
      <c r="L3253" t="s">
        <v>1495</v>
      </c>
      <c r="M3253" t="s">
        <v>1496</v>
      </c>
      <c r="N3253" t="s">
        <v>54</v>
      </c>
      <c r="O3253" t="s">
        <v>56</v>
      </c>
      <c r="Q3253" t="s">
        <v>1497</v>
      </c>
    </row>
    <row r="3254" spans="11:17">
      <c r="K3254" t="s">
        <v>51</v>
      </c>
      <c r="L3254" t="s">
        <v>1495</v>
      </c>
      <c r="M3254" t="s">
        <v>1496</v>
      </c>
      <c r="N3254" t="s">
        <v>54</v>
      </c>
      <c r="O3254" t="s">
        <v>57</v>
      </c>
      <c r="P3254" t="s">
        <v>1035</v>
      </c>
      <c r="Q3254" t="s">
        <v>1497</v>
      </c>
    </row>
    <row r="3255" spans="11:17">
      <c r="K3255" t="s">
        <v>51</v>
      </c>
      <c r="L3255" t="s">
        <v>1495</v>
      </c>
      <c r="M3255" t="s">
        <v>1496</v>
      </c>
      <c r="N3255" t="s">
        <v>54</v>
      </c>
      <c r="O3255" t="s">
        <v>59</v>
      </c>
      <c r="P3255">
        <v>5774</v>
      </c>
      <c r="Q3255" t="s">
        <v>1497</v>
      </c>
    </row>
    <row r="3256" spans="11:17">
      <c r="K3256" t="s">
        <v>51</v>
      </c>
      <c r="L3256" t="s">
        <v>1495</v>
      </c>
      <c r="M3256" t="s">
        <v>1496</v>
      </c>
      <c r="N3256" t="s">
        <v>54</v>
      </c>
      <c r="O3256" t="s">
        <v>60</v>
      </c>
      <c r="P3256" t="s">
        <v>1475</v>
      </c>
      <c r="Q3256" t="s">
        <v>1497</v>
      </c>
    </row>
    <row r="3257" spans="11:17">
      <c r="K3257" t="s">
        <v>51</v>
      </c>
      <c r="L3257" t="s">
        <v>1495</v>
      </c>
      <c r="M3257" t="s">
        <v>1496</v>
      </c>
      <c r="N3257" t="s">
        <v>54</v>
      </c>
      <c r="O3257" t="s">
        <v>62</v>
      </c>
      <c r="P3257" t="s">
        <v>1476</v>
      </c>
      <c r="Q3257" t="s">
        <v>1497</v>
      </c>
    </row>
    <row r="3258" spans="11:17">
      <c r="K3258" t="s">
        <v>51</v>
      </c>
      <c r="L3258" t="s">
        <v>1495</v>
      </c>
      <c r="M3258" t="s">
        <v>1496</v>
      </c>
      <c r="N3258" t="s">
        <v>54</v>
      </c>
      <c r="O3258" t="s">
        <v>64</v>
      </c>
      <c r="P3258" t="s">
        <v>1498</v>
      </c>
      <c r="Q3258" t="s">
        <v>1497</v>
      </c>
    </row>
    <row r="3259" spans="11:17">
      <c r="K3259" t="s">
        <v>51</v>
      </c>
      <c r="L3259" t="s">
        <v>1495</v>
      </c>
      <c r="M3259" t="s">
        <v>1496</v>
      </c>
      <c r="N3259" t="s">
        <v>54</v>
      </c>
      <c r="O3259" t="s">
        <v>66</v>
      </c>
      <c r="P3259" t="s">
        <v>1499</v>
      </c>
      <c r="Q3259" t="s">
        <v>1497</v>
      </c>
    </row>
    <row r="3260" spans="11:17">
      <c r="K3260" t="s">
        <v>51</v>
      </c>
      <c r="L3260" t="s">
        <v>1495</v>
      </c>
      <c r="M3260" t="s">
        <v>1496</v>
      </c>
      <c r="N3260" t="s">
        <v>54</v>
      </c>
      <c r="O3260" t="s">
        <v>68</v>
      </c>
      <c r="P3260" t="s">
        <v>1500</v>
      </c>
      <c r="Q3260" t="s">
        <v>1497</v>
      </c>
    </row>
    <row r="3261" spans="11:17">
      <c r="K3261" t="s">
        <v>51</v>
      </c>
      <c r="L3261" t="s">
        <v>1495</v>
      </c>
      <c r="M3261" t="s">
        <v>1496</v>
      </c>
      <c r="N3261" t="s">
        <v>54</v>
      </c>
      <c r="O3261" t="s">
        <v>70</v>
      </c>
      <c r="P3261" t="s">
        <v>71</v>
      </c>
      <c r="Q3261" t="s">
        <v>1497</v>
      </c>
    </row>
    <row r="3262" spans="11:17">
      <c r="K3262" t="s">
        <v>51</v>
      </c>
      <c r="L3262" t="s">
        <v>1495</v>
      </c>
      <c r="M3262" t="s">
        <v>1496</v>
      </c>
      <c r="N3262" t="s">
        <v>54</v>
      </c>
      <c r="O3262" t="s">
        <v>72</v>
      </c>
      <c r="Q3262" t="s">
        <v>1497</v>
      </c>
    </row>
    <row r="3263" spans="11:17">
      <c r="K3263" t="s">
        <v>51</v>
      </c>
      <c r="L3263" t="s">
        <v>1495</v>
      </c>
      <c r="M3263" t="s">
        <v>1496</v>
      </c>
      <c r="N3263" t="s">
        <v>54</v>
      </c>
      <c r="O3263" t="s">
        <v>73</v>
      </c>
      <c r="P3263" t="s">
        <v>74</v>
      </c>
      <c r="Q3263" t="s">
        <v>1497</v>
      </c>
    </row>
    <row r="3264" spans="11:17">
      <c r="K3264" t="s">
        <v>51</v>
      </c>
      <c r="L3264" t="s">
        <v>1501</v>
      </c>
      <c r="M3264" t="s">
        <v>1502</v>
      </c>
      <c r="N3264" t="s">
        <v>77</v>
      </c>
      <c r="O3264" t="s">
        <v>14</v>
      </c>
      <c r="Q3264" t="s">
        <v>1503</v>
      </c>
    </row>
    <row r="3265" spans="11:17">
      <c r="K3265" t="s">
        <v>51</v>
      </c>
      <c r="L3265" t="s">
        <v>1501</v>
      </c>
      <c r="M3265" t="s">
        <v>1502</v>
      </c>
      <c r="N3265" t="s">
        <v>77</v>
      </c>
      <c r="O3265" t="s">
        <v>56</v>
      </c>
      <c r="Q3265" t="s">
        <v>1503</v>
      </c>
    </row>
    <row r="3266" spans="11:17">
      <c r="K3266" t="s">
        <v>51</v>
      </c>
      <c r="L3266" t="s">
        <v>1501</v>
      </c>
      <c r="M3266" t="s">
        <v>1502</v>
      </c>
      <c r="N3266" t="s">
        <v>77</v>
      </c>
      <c r="O3266" t="s">
        <v>57</v>
      </c>
      <c r="P3266" t="s">
        <v>1035</v>
      </c>
      <c r="Q3266" t="s">
        <v>1503</v>
      </c>
    </row>
    <row r="3267" spans="11:17">
      <c r="K3267" t="s">
        <v>51</v>
      </c>
      <c r="L3267" t="s">
        <v>1501</v>
      </c>
      <c r="M3267" t="s">
        <v>1502</v>
      </c>
      <c r="N3267" t="s">
        <v>77</v>
      </c>
      <c r="O3267" t="s">
        <v>59</v>
      </c>
      <c r="P3267">
        <v>2545</v>
      </c>
      <c r="Q3267" t="s">
        <v>1503</v>
      </c>
    </row>
    <row r="3268" spans="11:17">
      <c r="K3268" t="s">
        <v>51</v>
      </c>
      <c r="L3268" t="s">
        <v>1501</v>
      </c>
      <c r="M3268" t="s">
        <v>1502</v>
      </c>
      <c r="N3268" t="s">
        <v>77</v>
      </c>
      <c r="O3268" t="s">
        <v>60</v>
      </c>
      <c r="P3268" t="s">
        <v>1475</v>
      </c>
      <c r="Q3268" t="s">
        <v>1503</v>
      </c>
    </row>
    <row r="3269" spans="11:17">
      <c r="K3269" t="s">
        <v>51</v>
      </c>
      <c r="L3269" t="s">
        <v>1501</v>
      </c>
      <c r="M3269" t="s">
        <v>1502</v>
      </c>
      <c r="N3269" t="s">
        <v>77</v>
      </c>
      <c r="O3269" t="s">
        <v>62</v>
      </c>
      <c r="P3269" t="s">
        <v>1504</v>
      </c>
      <c r="Q3269" t="s">
        <v>1503</v>
      </c>
    </row>
    <row r="3270" spans="11:17">
      <c r="K3270" t="s">
        <v>51</v>
      </c>
      <c r="L3270" t="s">
        <v>1501</v>
      </c>
      <c r="M3270" t="s">
        <v>1502</v>
      </c>
      <c r="N3270" t="s">
        <v>77</v>
      </c>
      <c r="O3270" t="s">
        <v>64</v>
      </c>
      <c r="P3270" t="s">
        <v>1505</v>
      </c>
      <c r="Q3270" t="s">
        <v>1503</v>
      </c>
    </row>
    <row r="3271" spans="11:17">
      <c r="K3271" t="s">
        <v>51</v>
      </c>
      <c r="L3271" t="s">
        <v>1501</v>
      </c>
      <c r="M3271" t="s">
        <v>1502</v>
      </c>
      <c r="N3271" t="s">
        <v>77</v>
      </c>
      <c r="O3271" t="s">
        <v>66</v>
      </c>
      <c r="P3271" t="s">
        <v>238</v>
      </c>
      <c r="Q3271" t="s">
        <v>1503</v>
      </c>
    </row>
    <row r="3272" spans="11:17">
      <c r="K3272" t="s">
        <v>51</v>
      </c>
      <c r="L3272" t="s">
        <v>1501</v>
      </c>
      <c r="M3272" t="s">
        <v>1502</v>
      </c>
      <c r="N3272" t="s">
        <v>77</v>
      </c>
      <c r="O3272" t="s">
        <v>68</v>
      </c>
      <c r="Q3272" t="s">
        <v>1503</v>
      </c>
    </row>
    <row r="3273" spans="11:17">
      <c r="K3273" t="s">
        <v>51</v>
      </c>
      <c r="L3273" t="s">
        <v>1501</v>
      </c>
      <c r="M3273" t="s">
        <v>1502</v>
      </c>
      <c r="N3273" t="s">
        <v>77</v>
      </c>
      <c r="O3273" t="s">
        <v>70</v>
      </c>
      <c r="P3273" t="s">
        <v>71</v>
      </c>
      <c r="Q3273" t="s">
        <v>1503</v>
      </c>
    </row>
    <row r="3274" spans="11:17">
      <c r="K3274" t="s">
        <v>51</v>
      </c>
      <c r="L3274" t="s">
        <v>1501</v>
      </c>
      <c r="M3274" t="s">
        <v>1502</v>
      </c>
      <c r="N3274" t="s">
        <v>77</v>
      </c>
      <c r="O3274" t="s">
        <v>72</v>
      </c>
      <c r="P3274">
        <v>118</v>
      </c>
      <c r="Q3274" t="s">
        <v>1503</v>
      </c>
    </row>
    <row r="3275" spans="11:17">
      <c r="K3275" t="s">
        <v>51</v>
      </c>
      <c r="L3275" t="s">
        <v>1501</v>
      </c>
      <c r="M3275" t="s">
        <v>1502</v>
      </c>
      <c r="N3275" t="s">
        <v>77</v>
      </c>
      <c r="O3275" t="s">
        <v>73</v>
      </c>
      <c r="P3275" t="s">
        <v>82</v>
      </c>
      <c r="Q3275" t="s">
        <v>1503</v>
      </c>
    </row>
    <row r="3276" spans="11:17">
      <c r="K3276" t="s">
        <v>51</v>
      </c>
      <c r="L3276" t="s">
        <v>1506</v>
      </c>
      <c r="M3276" t="s">
        <v>1507</v>
      </c>
      <c r="N3276" t="s">
        <v>54</v>
      </c>
      <c r="O3276" t="s">
        <v>14</v>
      </c>
      <c r="Q3276" t="s">
        <v>1508</v>
      </c>
    </row>
    <row r="3277" spans="11:17">
      <c r="K3277" t="s">
        <v>51</v>
      </c>
      <c r="L3277" t="s">
        <v>1506</v>
      </c>
      <c r="M3277" t="s">
        <v>1507</v>
      </c>
      <c r="N3277" t="s">
        <v>54</v>
      </c>
      <c r="O3277" t="s">
        <v>56</v>
      </c>
      <c r="Q3277" t="s">
        <v>1508</v>
      </c>
    </row>
    <row r="3278" spans="11:17">
      <c r="K3278" t="s">
        <v>51</v>
      </c>
      <c r="L3278" t="s">
        <v>1506</v>
      </c>
      <c r="M3278" t="s">
        <v>1507</v>
      </c>
      <c r="N3278" t="s">
        <v>54</v>
      </c>
      <c r="O3278" t="s">
        <v>57</v>
      </c>
      <c r="P3278" t="s">
        <v>1035</v>
      </c>
      <c r="Q3278" t="s">
        <v>1508</v>
      </c>
    </row>
    <row r="3279" spans="11:17">
      <c r="K3279" t="s">
        <v>51</v>
      </c>
      <c r="L3279" t="s">
        <v>1506</v>
      </c>
      <c r="M3279" t="s">
        <v>1507</v>
      </c>
      <c r="N3279" t="s">
        <v>54</v>
      </c>
      <c r="O3279" t="s">
        <v>59</v>
      </c>
      <c r="P3279">
        <v>5451</v>
      </c>
      <c r="Q3279" t="s">
        <v>1508</v>
      </c>
    </row>
    <row r="3280" spans="11:17">
      <c r="K3280" t="s">
        <v>51</v>
      </c>
      <c r="L3280" t="s">
        <v>1506</v>
      </c>
      <c r="M3280" t="s">
        <v>1507</v>
      </c>
      <c r="N3280" t="s">
        <v>54</v>
      </c>
      <c r="O3280" t="s">
        <v>60</v>
      </c>
      <c r="P3280" t="s">
        <v>1475</v>
      </c>
      <c r="Q3280" t="s">
        <v>1508</v>
      </c>
    </row>
    <row r="3281" spans="11:17">
      <c r="K3281" t="s">
        <v>51</v>
      </c>
      <c r="L3281" t="s">
        <v>1506</v>
      </c>
      <c r="M3281" t="s">
        <v>1507</v>
      </c>
      <c r="N3281" t="s">
        <v>54</v>
      </c>
      <c r="O3281" t="s">
        <v>62</v>
      </c>
      <c r="P3281" t="s">
        <v>1504</v>
      </c>
      <c r="Q3281" t="s">
        <v>1508</v>
      </c>
    </row>
    <row r="3282" spans="11:17">
      <c r="K3282" t="s">
        <v>51</v>
      </c>
      <c r="L3282" t="s">
        <v>1506</v>
      </c>
      <c r="M3282" t="s">
        <v>1507</v>
      </c>
      <c r="N3282" t="s">
        <v>54</v>
      </c>
      <c r="O3282" t="s">
        <v>64</v>
      </c>
      <c r="P3282" t="s">
        <v>1509</v>
      </c>
      <c r="Q3282" t="s">
        <v>1508</v>
      </c>
    </row>
    <row r="3283" spans="11:17">
      <c r="K3283" t="s">
        <v>51</v>
      </c>
      <c r="L3283" t="s">
        <v>1506</v>
      </c>
      <c r="M3283" t="s">
        <v>1507</v>
      </c>
      <c r="N3283" t="s">
        <v>54</v>
      </c>
      <c r="O3283" t="s">
        <v>66</v>
      </c>
      <c r="P3283" t="s">
        <v>238</v>
      </c>
      <c r="Q3283" t="s">
        <v>1508</v>
      </c>
    </row>
    <row r="3284" spans="11:17">
      <c r="K3284" t="s">
        <v>51</v>
      </c>
      <c r="L3284" t="s">
        <v>1506</v>
      </c>
      <c r="M3284" t="s">
        <v>1507</v>
      </c>
      <c r="N3284" t="s">
        <v>54</v>
      </c>
      <c r="O3284" t="s">
        <v>68</v>
      </c>
      <c r="Q3284" t="s">
        <v>1508</v>
      </c>
    </row>
    <row r="3285" spans="11:17">
      <c r="K3285" t="s">
        <v>51</v>
      </c>
      <c r="L3285" t="s">
        <v>1506</v>
      </c>
      <c r="M3285" t="s">
        <v>1507</v>
      </c>
      <c r="N3285" t="s">
        <v>54</v>
      </c>
      <c r="O3285" t="s">
        <v>70</v>
      </c>
      <c r="P3285" t="s">
        <v>71</v>
      </c>
      <c r="Q3285" t="s">
        <v>1508</v>
      </c>
    </row>
    <row r="3286" spans="11:17">
      <c r="K3286" t="s">
        <v>51</v>
      </c>
      <c r="L3286" t="s">
        <v>1506</v>
      </c>
      <c r="M3286" t="s">
        <v>1507</v>
      </c>
      <c r="N3286" t="s">
        <v>54</v>
      </c>
      <c r="O3286" t="s">
        <v>72</v>
      </c>
      <c r="P3286">
        <v>280</v>
      </c>
      <c r="Q3286" t="s">
        <v>1508</v>
      </c>
    </row>
    <row r="3287" spans="11:17">
      <c r="K3287" t="s">
        <v>51</v>
      </c>
      <c r="L3287" t="s">
        <v>1506</v>
      </c>
      <c r="M3287" t="s">
        <v>1507</v>
      </c>
      <c r="N3287" t="s">
        <v>54</v>
      </c>
      <c r="O3287" t="s">
        <v>73</v>
      </c>
      <c r="P3287" t="s">
        <v>74</v>
      </c>
      <c r="Q3287" t="s">
        <v>1508</v>
      </c>
    </row>
    <row r="3288" spans="11:17">
      <c r="K3288" t="s">
        <v>51</v>
      </c>
      <c r="L3288" t="s">
        <v>1510</v>
      </c>
      <c r="M3288" t="s">
        <v>1511</v>
      </c>
      <c r="N3288" t="s">
        <v>525</v>
      </c>
      <c r="O3288" t="s">
        <v>14</v>
      </c>
      <c r="Q3288" t="s">
        <v>1512</v>
      </c>
    </row>
    <row r="3289" spans="11:17">
      <c r="K3289" t="s">
        <v>51</v>
      </c>
      <c r="L3289" t="s">
        <v>1510</v>
      </c>
      <c r="M3289" t="s">
        <v>1511</v>
      </c>
      <c r="N3289" t="s">
        <v>525</v>
      </c>
      <c r="O3289" t="s">
        <v>56</v>
      </c>
      <c r="Q3289" t="s">
        <v>1512</v>
      </c>
    </row>
    <row r="3290" spans="11:17">
      <c r="K3290" t="s">
        <v>51</v>
      </c>
      <c r="L3290" t="s">
        <v>1510</v>
      </c>
      <c r="M3290" t="s">
        <v>1511</v>
      </c>
      <c r="N3290" t="s">
        <v>525</v>
      </c>
      <c r="O3290" t="s">
        <v>57</v>
      </c>
      <c r="P3290" t="s">
        <v>1035</v>
      </c>
      <c r="Q3290" t="s">
        <v>1512</v>
      </c>
    </row>
    <row r="3291" spans="11:17">
      <c r="K3291" t="s">
        <v>51</v>
      </c>
      <c r="L3291" t="s">
        <v>1510</v>
      </c>
      <c r="M3291" t="s">
        <v>1511</v>
      </c>
      <c r="N3291" t="s">
        <v>525</v>
      </c>
      <c r="O3291" t="s">
        <v>59</v>
      </c>
      <c r="P3291">
        <v>6887</v>
      </c>
      <c r="Q3291" t="s">
        <v>1512</v>
      </c>
    </row>
    <row r="3292" spans="11:17">
      <c r="K3292" t="s">
        <v>51</v>
      </c>
      <c r="L3292" t="s">
        <v>1510</v>
      </c>
      <c r="M3292" t="s">
        <v>1511</v>
      </c>
      <c r="N3292" t="s">
        <v>525</v>
      </c>
      <c r="O3292" t="s">
        <v>60</v>
      </c>
      <c r="P3292" t="s">
        <v>1475</v>
      </c>
      <c r="Q3292" t="s">
        <v>1512</v>
      </c>
    </row>
    <row r="3293" spans="11:17">
      <c r="K3293" t="s">
        <v>51</v>
      </c>
      <c r="L3293" t="s">
        <v>1510</v>
      </c>
      <c r="M3293" t="s">
        <v>1511</v>
      </c>
      <c r="N3293" t="s">
        <v>525</v>
      </c>
      <c r="O3293" t="s">
        <v>62</v>
      </c>
      <c r="P3293" t="s">
        <v>1504</v>
      </c>
      <c r="Q3293" t="s">
        <v>1512</v>
      </c>
    </row>
    <row r="3294" spans="11:17">
      <c r="K3294" t="s">
        <v>51</v>
      </c>
      <c r="L3294" t="s">
        <v>1510</v>
      </c>
      <c r="M3294" t="s">
        <v>1511</v>
      </c>
      <c r="N3294" t="s">
        <v>525</v>
      </c>
      <c r="O3294" t="s">
        <v>64</v>
      </c>
      <c r="P3294" t="s">
        <v>1513</v>
      </c>
      <c r="Q3294" t="s">
        <v>1512</v>
      </c>
    </row>
    <row r="3295" spans="11:17">
      <c r="K3295" t="s">
        <v>51</v>
      </c>
      <c r="L3295" t="s">
        <v>1510</v>
      </c>
      <c r="M3295" t="s">
        <v>1511</v>
      </c>
      <c r="N3295" t="s">
        <v>525</v>
      </c>
      <c r="O3295" t="s">
        <v>66</v>
      </c>
      <c r="P3295" t="s">
        <v>238</v>
      </c>
      <c r="Q3295" t="s">
        <v>1512</v>
      </c>
    </row>
    <row r="3296" spans="11:17">
      <c r="K3296" t="s">
        <v>51</v>
      </c>
      <c r="L3296" t="s">
        <v>1510</v>
      </c>
      <c r="M3296" t="s">
        <v>1511</v>
      </c>
      <c r="N3296" t="s">
        <v>525</v>
      </c>
      <c r="O3296" t="s">
        <v>68</v>
      </c>
      <c r="Q3296" t="s">
        <v>1512</v>
      </c>
    </row>
    <row r="3297" spans="11:17">
      <c r="K3297" t="s">
        <v>51</v>
      </c>
      <c r="L3297" t="s">
        <v>1510</v>
      </c>
      <c r="M3297" t="s">
        <v>1511</v>
      </c>
      <c r="N3297" t="s">
        <v>525</v>
      </c>
      <c r="O3297" t="s">
        <v>70</v>
      </c>
      <c r="P3297" t="s">
        <v>71</v>
      </c>
      <c r="Q3297" t="s">
        <v>1512</v>
      </c>
    </row>
    <row r="3298" spans="11:17">
      <c r="K3298" t="s">
        <v>51</v>
      </c>
      <c r="L3298" t="s">
        <v>1510</v>
      </c>
      <c r="M3298" t="s">
        <v>1511</v>
      </c>
      <c r="N3298" t="s">
        <v>525</v>
      </c>
      <c r="O3298" t="s">
        <v>72</v>
      </c>
      <c r="P3298">
        <v>276</v>
      </c>
      <c r="Q3298" t="s">
        <v>1512</v>
      </c>
    </row>
    <row r="3299" spans="11:17">
      <c r="K3299" t="s">
        <v>51</v>
      </c>
      <c r="L3299" t="s">
        <v>1510</v>
      </c>
      <c r="M3299" t="s">
        <v>1511</v>
      </c>
      <c r="N3299" t="s">
        <v>525</v>
      </c>
      <c r="O3299" t="s">
        <v>73</v>
      </c>
      <c r="P3299" t="s">
        <v>530</v>
      </c>
      <c r="Q3299" t="s">
        <v>1512</v>
      </c>
    </row>
    <row r="3300" spans="11:17">
      <c r="K3300" t="s">
        <v>51</v>
      </c>
      <c r="L3300" t="s">
        <v>1514</v>
      </c>
      <c r="M3300" t="s">
        <v>1515</v>
      </c>
      <c r="N3300" t="s">
        <v>525</v>
      </c>
      <c r="O3300" t="s">
        <v>14</v>
      </c>
      <c r="Q3300" t="s">
        <v>1516</v>
      </c>
    </row>
    <row r="3301" spans="11:17">
      <c r="K3301" t="s">
        <v>51</v>
      </c>
      <c r="L3301" t="s">
        <v>1514</v>
      </c>
      <c r="M3301" t="s">
        <v>1515</v>
      </c>
      <c r="N3301" t="s">
        <v>525</v>
      </c>
      <c r="O3301" t="s">
        <v>56</v>
      </c>
      <c r="Q3301" t="s">
        <v>1516</v>
      </c>
    </row>
    <row r="3302" spans="11:17">
      <c r="K3302" t="s">
        <v>51</v>
      </c>
      <c r="L3302" t="s">
        <v>1514</v>
      </c>
      <c r="M3302" t="s">
        <v>1515</v>
      </c>
      <c r="N3302" t="s">
        <v>525</v>
      </c>
      <c r="O3302" t="s">
        <v>57</v>
      </c>
      <c r="P3302" t="s">
        <v>1035</v>
      </c>
      <c r="Q3302" t="s">
        <v>1516</v>
      </c>
    </row>
    <row r="3303" spans="11:17">
      <c r="K3303" t="s">
        <v>51</v>
      </c>
      <c r="L3303" t="s">
        <v>1514</v>
      </c>
      <c r="M3303" t="s">
        <v>1515</v>
      </c>
      <c r="N3303" t="s">
        <v>525</v>
      </c>
      <c r="O3303" t="s">
        <v>59</v>
      </c>
      <c r="P3303">
        <v>6893</v>
      </c>
      <c r="Q3303" t="s">
        <v>1516</v>
      </c>
    </row>
    <row r="3304" spans="11:17">
      <c r="K3304" t="s">
        <v>51</v>
      </c>
      <c r="L3304" t="s">
        <v>1514</v>
      </c>
      <c r="M3304" t="s">
        <v>1515</v>
      </c>
      <c r="N3304" t="s">
        <v>525</v>
      </c>
      <c r="O3304" t="s">
        <v>60</v>
      </c>
      <c r="P3304" t="s">
        <v>1475</v>
      </c>
      <c r="Q3304" t="s">
        <v>1516</v>
      </c>
    </row>
    <row r="3305" spans="11:17">
      <c r="K3305" t="s">
        <v>51</v>
      </c>
      <c r="L3305" t="s">
        <v>1514</v>
      </c>
      <c r="M3305" t="s">
        <v>1515</v>
      </c>
      <c r="N3305" t="s">
        <v>525</v>
      </c>
      <c r="O3305" t="s">
        <v>62</v>
      </c>
      <c r="P3305" t="s">
        <v>1504</v>
      </c>
      <c r="Q3305" t="s">
        <v>1516</v>
      </c>
    </row>
    <row r="3306" spans="11:17">
      <c r="K3306" t="s">
        <v>51</v>
      </c>
      <c r="L3306" t="s">
        <v>1514</v>
      </c>
      <c r="M3306" t="s">
        <v>1515</v>
      </c>
      <c r="N3306" t="s">
        <v>525</v>
      </c>
      <c r="O3306" t="s">
        <v>64</v>
      </c>
      <c r="P3306" t="s">
        <v>1517</v>
      </c>
      <c r="Q3306" t="s">
        <v>1516</v>
      </c>
    </row>
    <row r="3307" spans="11:17">
      <c r="K3307" t="s">
        <v>51</v>
      </c>
      <c r="L3307" t="s">
        <v>1514</v>
      </c>
      <c r="M3307" t="s">
        <v>1515</v>
      </c>
      <c r="N3307" t="s">
        <v>525</v>
      </c>
      <c r="O3307" t="s">
        <v>66</v>
      </c>
      <c r="P3307" t="s">
        <v>1518</v>
      </c>
      <c r="Q3307" t="s">
        <v>1516</v>
      </c>
    </row>
    <row r="3308" spans="11:17">
      <c r="K3308" t="s">
        <v>51</v>
      </c>
      <c r="L3308" t="s">
        <v>1514</v>
      </c>
      <c r="M3308" t="s">
        <v>1515</v>
      </c>
      <c r="N3308" t="s">
        <v>525</v>
      </c>
      <c r="O3308" t="s">
        <v>68</v>
      </c>
      <c r="P3308" t="s">
        <v>1519</v>
      </c>
      <c r="Q3308" t="s">
        <v>1516</v>
      </c>
    </row>
    <row r="3309" spans="11:17">
      <c r="K3309" t="s">
        <v>51</v>
      </c>
      <c r="L3309" t="s">
        <v>1514</v>
      </c>
      <c r="M3309" t="s">
        <v>1515</v>
      </c>
      <c r="N3309" t="s">
        <v>525</v>
      </c>
      <c r="O3309" t="s">
        <v>70</v>
      </c>
      <c r="P3309" t="s">
        <v>71</v>
      </c>
      <c r="Q3309" t="s">
        <v>1516</v>
      </c>
    </row>
    <row r="3310" spans="11:17">
      <c r="K3310" t="s">
        <v>51</v>
      </c>
      <c r="L3310" t="s">
        <v>1514</v>
      </c>
      <c r="M3310" t="s">
        <v>1515</v>
      </c>
      <c r="N3310" t="s">
        <v>525</v>
      </c>
      <c r="O3310" t="s">
        <v>72</v>
      </c>
      <c r="P3310">
        <v>239</v>
      </c>
      <c r="Q3310" t="s">
        <v>1516</v>
      </c>
    </row>
    <row r="3311" spans="11:17">
      <c r="K3311" t="s">
        <v>51</v>
      </c>
      <c r="L3311" t="s">
        <v>1514</v>
      </c>
      <c r="M3311" t="s">
        <v>1515</v>
      </c>
      <c r="N3311" t="s">
        <v>525</v>
      </c>
      <c r="O3311" t="s">
        <v>73</v>
      </c>
      <c r="P3311" t="s">
        <v>530</v>
      </c>
      <c r="Q3311" t="s">
        <v>1516</v>
      </c>
    </row>
    <row r="3312" spans="11:17">
      <c r="K3312" t="s">
        <v>51</v>
      </c>
      <c r="L3312" t="s">
        <v>1520</v>
      </c>
      <c r="M3312" t="s">
        <v>1521</v>
      </c>
      <c r="N3312" t="s">
        <v>525</v>
      </c>
      <c r="O3312" t="s">
        <v>14</v>
      </c>
      <c r="Q3312" t="s">
        <v>1522</v>
      </c>
    </row>
    <row r="3313" spans="11:17">
      <c r="K3313" t="s">
        <v>51</v>
      </c>
      <c r="L3313" t="s">
        <v>1520</v>
      </c>
      <c r="M3313" t="s">
        <v>1521</v>
      </c>
      <c r="N3313" t="s">
        <v>525</v>
      </c>
      <c r="O3313" t="s">
        <v>56</v>
      </c>
      <c r="Q3313" t="s">
        <v>1522</v>
      </c>
    </row>
    <row r="3314" spans="11:17">
      <c r="K3314" t="s">
        <v>51</v>
      </c>
      <c r="L3314" t="s">
        <v>1520</v>
      </c>
      <c r="M3314" t="s">
        <v>1521</v>
      </c>
      <c r="N3314" t="s">
        <v>525</v>
      </c>
      <c r="O3314" t="s">
        <v>57</v>
      </c>
      <c r="P3314" t="s">
        <v>1035</v>
      </c>
      <c r="Q3314" t="s">
        <v>1522</v>
      </c>
    </row>
    <row r="3315" spans="11:17">
      <c r="K3315" t="s">
        <v>51</v>
      </c>
      <c r="L3315" t="s">
        <v>1520</v>
      </c>
      <c r="M3315" t="s">
        <v>1521</v>
      </c>
      <c r="N3315" t="s">
        <v>525</v>
      </c>
      <c r="O3315" t="s">
        <v>59</v>
      </c>
      <c r="P3315">
        <v>6476</v>
      </c>
      <c r="Q3315" t="s">
        <v>1522</v>
      </c>
    </row>
    <row r="3316" spans="11:17">
      <c r="K3316" t="s">
        <v>51</v>
      </c>
      <c r="L3316" t="s">
        <v>1520</v>
      </c>
      <c r="M3316" t="s">
        <v>1521</v>
      </c>
      <c r="N3316" t="s">
        <v>525</v>
      </c>
      <c r="O3316" t="s">
        <v>60</v>
      </c>
      <c r="P3316" t="s">
        <v>1475</v>
      </c>
      <c r="Q3316" t="s">
        <v>1522</v>
      </c>
    </row>
    <row r="3317" spans="11:17">
      <c r="K3317" t="s">
        <v>51</v>
      </c>
      <c r="L3317" t="s">
        <v>1520</v>
      </c>
      <c r="M3317" t="s">
        <v>1521</v>
      </c>
      <c r="N3317" t="s">
        <v>525</v>
      </c>
      <c r="O3317" t="s">
        <v>62</v>
      </c>
      <c r="P3317" t="s">
        <v>1523</v>
      </c>
      <c r="Q3317" t="s">
        <v>1522</v>
      </c>
    </row>
    <row r="3318" spans="11:17">
      <c r="K3318" t="s">
        <v>51</v>
      </c>
      <c r="L3318" t="s">
        <v>1520</v>
      </c>
      <c r="M3318" t="s">
        <v>1521</v>
      </c>
      <c r="N3318" t="s">
        <v>525</v>
      </c>
      <c r="O3318" t="s">
        <v>64</v>
      </c>
      <c r="P3318" t="s">
        <v>1524</v>
      </c>
      <c r="Q3318" t="s">
        <v>1522</v>
      </c>
    </row>
    <row r="3319" spans="11:17">
      <c r="K3319" t="s">
        <v>51</v>
      </c>
      <c r="L3319" t="s">
        <v>1520</v>
      </c>
      <c r="M3319" t="s">
        <v>1521</v>
      </c>
      <c r="N3319" t="s">
        <v>525</v>
      </c>
      <c r="O3319" t="s">
        <v>66</v>
      </c>
      <c r="P3319" t="s">
        <v>1525</v>
      </c>
      <c r="Q3319" t="s">
        <v>1522</v>
      </c>
    </row>
    <row r="3320" spans="11:17">
      <c r="K3320" t="s">
        <v>51</v>
      </c>
      <c r="L3320" t="s">
        <v>1520</v>
      </c>
      <c r="M3320" t="s">
        <v>1521</v>
      </c>
      <c r="N3320" t="s">
        <v>525</v>
      </c>
      <c r="O3320" t="s">
        <v>68</v>
      </c>
      <c r="P3320" t="s">
        <v>1526</v>
      </c>
      <c r="Q3320" t="s">
        <v>1522</v>
      </c>
    </row>
    <row r="3321" spans="11:17">
      <c r="K3321" t="s">
        <v>51</v>
      </c>
      <c r="L3321" t="s">
        <v>1520</v>
      </c>
      <c r="M3321" t="s">
        <v>1521</v>
      </c>
      <c r="N3321" t="s">
        <v>525</v>
      </c>
      <c r="O3321" t="s">
        <v>70</v>
      </c>
      <c r="P3321" t="s">
        <v>71</v>
      </c>
      <c r="Q3321" t="s">
        <v>1522</v>
      </c>
    </row>
    <row r="3322" spans="11:17">
      <c r="K3322" t="s">
        <v>51</v>
      </c>
      <c r="L3322" t="s">
        <v>1520</v>
      </c>
      <c r="M3322" t="s">
        <v>1521</v>
      </c>
      <c r="N3322" t="s">
        <v>525</v>
      </c>
      <c r="O3322" t="s">
        <v>72</v>
      </c>
      <c r="P3322">
        <v>145</v>
      </c>
      <c r="Q3322" t="s">
        <v>1522</v>
      </c>
    </row>
    <row r="3323" spans="11:17">
      <c r="K3323" t="s">
        <v>51</v>
      </c>
      <c r="L3323" t="s">
        <v>1520</v>
      </c>
      <c r="M3323" t="s">
        <v>1521</v>
      </c>
      <c r="N3323" t="s">
        <v>525</v>
      </c>
      <c r="O3323" t="s">
        <v>73</v>
      </c>
      <c r="P3323" t="s">
        <v>530</v>
      </c>
      <c r="Q3323" t="s">
        <v>1522</v>
      </c>
    </row>
    <row r="3324" spans="11:17">
      <c r="K3324" t="s">
        <v>51</v>
      </c>
      <c r="L3324" t="s">
        <v>1527</v>
      </c>
      <c r="M3324" t="s">
        <v>1528</v>
      </c>
      <c r="N3324" t="s">
        <v>54</v>
      </c>
      <c r="O3324" t="s">
        <v>14</v>
      </c>
      <c r="Q3324" t="s">
        <v>1529</v>
      </c>
    </row>
    <row r="3325" spans="11:17">
      <c r="K3325" t="s">
        <v>51</v>
      </c>
      <c r="L3325" t="s">
        <v>1527</v>
      </c>
      <c r="M3325" t="s">
        <v>1528</v>
      </c>
      <c r="N3325" t="s">
        <v>54</v>
      </c>
      <c r="O3325" t="s">
        <v>56</v>
      </c>
      <c r="Q3325" t="s">
        <v>1529</v>
      </c>
    </row>
    <row r="3326" spans="11:17">
      <c r="K3326" t="s">
        <v>51</v>
      </c>
      <c r="L3326" t="s">
        <v>1527</v>
      </c>
      <c r="M3326" t="s">
        <v>1528</v>
      </c>
      <c r="N3326" t="s">
        <v>54</v>
      </c>
      <c r="O3326" t="s">
        <v>57</v>
      </c>
      <c r="P3326" t="s">
        <v>1035</v>
      </c>
      <c r="Q3326" t="s">
        <v>1529</v>
      </c>
    </row>
    <row r="3327" spans="11:17">
      <c r="K3327" t="s">
        <v>51</v>
      </c>
      <c r="L3327" t="s">
        <v>1527</v>
      </c>
      <c r="M3327" t="s">
        <v>1528</v>
      </c>
      <c r="N3327" t="s">
        <v>54</v>
      </c>
      <c r="O3327" t="s">
        <v>59</v>
      </c>
      <c r="P3327">
        <v>5181</v>
      </c>
      <c r="Q3327" t="s">
        <v>1529</v>
      </c>
    </row>
    <row r="3328" spans="11:17">
      <c r="K3328" t="s">
        <v>51</v>
      </c>
      <c r="L3328" t="s">
        <v>1527</v>
      </c>
      <c r="M3328" t="s">
        <v>1528</v>
      </c>
      <c r="N3328" t="s">
        <v>54</v>
      </c>
      <c r="O3328" t="s">
        <v>60</v>
      </c>
      <c r="P3328" t="s">
        <v>1475</v>
      </c>
      <c r="Q3328" t="s">
        <v>1529</v>
      </c>
    </row>
    <row r="3329" spans="11:17">
      <c r="K3329" t="s">
        <v>51</v>
      </c>
      <c r="L3329" t="s">
        <v>1527</v>
      </c>
      <c r="M3329" t="s">
        <v>1528</v>
      </c>
      <c r="N3329" t="s">
        <v>54</v>
      </c>
      <c r="O3329" t="s">
        <v>62</v>
      </c>
      <c r="P3329" t="s">
        <v>1523</v>
      </c>
      <c r="Q3329" t="s">
        <v>1529</v>
      </c>
    </row>
    <row r="3330" spans="11:17">
      <c r="K3330" t="s">
        <v>51</v>
      </c>
      <c r="L3330" t="s">
        <v>1527</v>
      </c>
      <c r="M3330" t="s">
        <v>1528</v>
      </c>
      <c r="N3330" t="s">
        <v>54</v>
      </c>
      <c r="O3330" t="s">
        <v>64</v>
      </c>
      <c r="P3330" t="s">
        <v>1530</v>
      </c>
      <c r="Q3330" t="s">
        <v>1529</v>
      </c>
    </row>
    <row r="3331" spans="11:17">
      <c r="K3331" t="s">
        <v>51</v>
      </c>
      <c r="L3331" t="s">
        <v>1527</v>
      </c>
      <c r="M3331" t="s">
        <v>1528</v>
      </c>
      <c r="N3331" t="s">
        <v>54</v>
      </c>
      <c r="O3331" t="s">
        <v>66</v>
      </c>
      <c r="P3331" t="s">
        <v>1531</v>
      </c>
      <c r="Q3331" t="s">
        <v>1529</v>
      </c>
    </row>
    <row r="3332" spans="11:17">
      <c r="K3332" t="s">
        <v>51</v>
      </c>
      <c r="L3332" t="s">
        <v>1527</v>
      </c>
      <c r="M3332" t="s">
        <v>1528</v>
      </c>
      <c r="N3332" t="s">
        <v>54</v>
      </c>
      <c r="O3332" t="s">
        <v>68</v>
      </c>
      <c r="P3332" t="e">
        <f>-ปัญหาเศรษฐกิจ ว่างงาน
-ผู้สูงอายุเดินทางไปหาหมอลำบาก</f>
        <v>#NAME?</v>
      </c>
      <c r="Q3332" t="s">
        <v>1529</v>
      </c>
    </row>
    <row r="3333" spans="11:17">
      <c r="K3333" t="s">
        <v>51</v>
      </c>
      <c r="L3333" t="s">
        <v>1527</v>
      </c>
      <c r="M3333" t="s">
        <v>1528</v>
      </c>
      <c r="N3333" t="s">
        <v>54</v>
      </c>
      <c r="O3333" t="s">
        <v>70</v>
      </c>
      <c r="P3333" t="s">
        <v>71</v>
      </c>
      <c r="Q3333" t="s">
        <v>1529</v>
      </c>
    </row>
    <row r="3334" spans="11:17">
      <c r="K3334" t="s">
        <v>51</v>
      </c>
      <c r="L3334" t="s">
        <v>1527</v>
      </c>
      <c r="M3334" t="s">
        <v>1528</v>
      </c>
      <c r="N3334" t="s">
        <v>54</v>
      </c>
      <c r="O3334" t="s">
        <v>72</v>
      </c>
      <c r="P3334">
        <v>529</v>
      </c>
      <c r="Q3334" t="s">
        <v>1529</v>
      </c>
    </row>
    <row r="3335" spans="11:17">
      <c r="K3335" t="s">
        <v>51</v>
      </c>
      <c r="L3335" t="s">
        <v>1527</v>
      </c>
      <c r="M3335" t="s">
        <v>1528</v>
      </c>
      <c r="N3335" t="s">
        <v>54</v>
      </c>
      <c r="O3335" t="s">
        <v>73</v>
      </c>
      <c r="P3335" t="s">
        <v>74</v>
      </c>
      <c r="Q3335" t="s">
        <v>1529</v>
      </c>
    </row>
    <row r="3336" spans="11:17">
      <c r="K3336" t="s">
        <v>51</v>
      </c>
      <c r="L3336" t="s">
        <v>1532</v>
      </c>
      <c r="M3336" t="s">
        <v>1533</v>
      </c>
      <c r="N3336" t="s">
        <v>77</v>
      </c>
      <c r="O3336" t="s">
        <v>14</v>
      </c>
      <c r="Q3336" t="s">
        <v>1534</v>
      </c>
    </row>
    <row r="3337" spans="11:17">
      <c r="K3337" t="s">
        <v>51</v>
      </c>
      <c r="L3337" t="s">
        <v>1532</v>
      </c>
      <c r="M3337" t="s">
        <v>1533</v>
      </c>
      <c r="N3337" t="s">
        <v>77</v>
      </c>
      <c r="O3337" t="s">
        <v>56</v>
      </c>
      <c r="Q3337" t="s">
        <v>1534</v>
      </c>
    </row>
    <row r="3338" spans="11:17">
      <c r="K3338" t="s">
        <v>51</v>
      </c>
      <c r="L3338" t="s">
        <v>1532</v>
      </c>
      <c r="M3338" t="s">
        <v>1533</v>
      </c>
      <c r="N3338" t="s">
        <v>77</v>
      </c>
      <c r="O3338" t="s">
        <v>57</v>
      </c>
      <c r="P3338" t="s">
        <v>1035</v>
      </c>
      <c r="Q3338" t="s">
        <v>1534</v>
      </c>
    </row>
    <row r="3339" spans="11:17">
      <c r="K3339" t="s">
        <v>51</v>
      </c>
      <c r="L3339" t="s">
        <v>1532</v>
      </c>
      <c r="M3339" t="s">
        <v>1533</v>
      </c>
      <c r="N3339" t="s">
        <v>77</v>
      </c>
      <c r="O3339" t="s">
        <v>59</v>
      </c>
      <c r="P3339">
        <v>2699</v>
      </c>
      <c r="Q3339" t="s">
        <v>1534</v>
      </c>
    </row>
    <row r="3340" spans="11:17">
      <c r="K3340" t="s">
        <v>51</v>
      </c>
      <c r="L3340" t="s">
        <v>1532</v>
      </c>
      <c r="M3340" t="s">
        <v>1533</v>
      </c>
      <c r="N3340" t="s">
        <v>77</v>
      </c>
      <c r="O3340" t="s">
        <v>60</v>
      </c>
      <c r="P3340" t="s">
        <v>1475</v>
      </c>
      <c r="Q3340" t="s">
        <v>1534</v>
      </c>
    </row>
    <row r="3341" spans="11:17">
      <c r="K3341" t="s">
        <v>51</v>
      </c>
      <c r="L3341" t="s">
        <v>1532</v>
      </c>
      <c r="M3341" t="s">
        <v>1533</v>
      </c>
      <c r="N3341" t="s">
        <v>77</v>
      </c>
      <c r="O3341" t="s">
        <v>62</v>
      </c>
      <c r="P3341" t="s">
        <v>1535</v>
      </c>
      <c r="Q3341" t="s">
        <v>1534</v>
      </c>
    </row>
    <row r="3342" spans="11:17">
      <c r="K3342" t="s">
        <v>51</v>
      </c>
      <c r="L3342" t="s">
        <v>1532</v>
      </c>
      <c r="M3342" t="s">
        <v>1533</v>
      </c>
      <c r="N3342" t="s">
        <v>77</v>
      </c>
      <c r="O3342" t="s">
        <v>64</v>
      </c>
      <c r="P3342" t="s">
        <v>1536</v>
      </c>
      <c r="Q3342" t="s">
        <v>1534</v>
      </c>
    </row>
    <row r="3343" spans="11:17">
      <c r="K3343" t="s">
        <v>51</v>
      </c>
      <c r="L3343" t="s">
        <v>1532</v>
      </c>
      <c r="M3343" t="s">
        <v>1533</v>
      </c>
      <c r="N3343" t="s">
        <v>77</v>
      </c>
      <c r="O3343" t="s">
        <v>66</v>
      </c>
      <c r="P3343" t="s">
        <v>1537</v>
      </c>
      <c r="Q3343" t="s">
        <v>1534</v>
      </c>
    </row>
    <row r="3344" spans="11:17">
      <c r="K3344" t="s">
        <v>51</v>
      </c>
      <c r="L3344" t="s">
        <v>1532</v>
      </c>
      <c r="M3344" t="s">
        <v>1533</v>
      </c>
      <c r="N3344" t="s">
        <v>77</v>
      </c>
      <c r="O3344" t="s">
        <v>68</v>
      </c>
      <c r="P3344" t="s">
        <v>1538</v>
      </c>
      <c r="Q3344" t="s">
        <v>1534</v>
      </c>
    </row>
    <row r="3345" spans="11:17">
      <c r="K3345" t="s">
        <v>51</v>
      </c>
      <c r="L3345" t="s">
        <v>1532</v>
      </c>
      <c r="M3345" t="s">
        <v>1533</v>
      </c>
      <c r="N3345" t="s">
        <v>77</v>
      </c>
      <c r="O3345" t="s">
        <v>70</v>
      </c>
      <c r="P3345" t="s">
        <v>71</v>
      </c>
      <c r="Q3345" t="s">
        <v>1534</v>
      </c>
    </row>
    <row r="3346" spans="11:17">
      <c r="K3346" t="s">
        <v>51</v>
      </c>
      <c r="L3346" t="s">
        <v>1532</v>
      </c>
      <c r="M3346" t="s">
        <v>1533</v>
      </c>
      <c r="N3346" t="s">
        <v>77</v>
      </c>
      <c r="O3346" t="s">
        <v>72</v>
      </c>
      <c r="P3346">
        <v>155</v>
      </c>
      <c r="Q3346" t="s">
        <v>1534</v>
      </c>
    </row>
    <row r="3347" spans="11:17">
      <c r="K3347" t="s">
        <v>51</v>
      </c>
      <c r="L3347" t="s">
        <v>1532</v>
      </c>
      <c r="M3347" t="s">
        <v>1533</v>
      </c>
      <c r="N3347" t="s">
        <v>77</v>
      </c>
      <c r="O3347" t="s">
        <v>73</v>
      </c>
      <c r="P3347" t="s">
        <v>82</v>
      </c>
      <c r="Q3347" t="s">
        <v>1534</v>
      </c>
    </row>
    <row r="3348" spans="11:17">
      <c r="K3348" t="s">
        <v>51</v>
      </c>
      <c r="L3348" t="s">
        <v>1539</v>
      </c>
      <c r="M3348" t="s">
        <v>1540</v>
      </c>
      <c r="N3348" t="s">
        <v>77</v>
      </c>
      <c r="O3348" t="s">
        <v>14</v>
      </c>
      <c r="Q3348" t="s">
        <v>1541</v>
      </c>
    </row>
    <row r="3349" spans="11:17">
      <c r="K3349" t="s">
        <v>51</v>
      </c>
      <c r="L3349" t="s">
        <v>1539</v>
      </c>
      <c r="M3349" t="s">
        <v>1540</v>
      </c>
      <c r="N3349" t="s">
        <v>77</v>
      </c>
      <c r="O3349" t="s">
        <v>56</v>
      </c>
      <c r="Q3349" t="s">
        <v>1541</v>
      </c>
    </row>
    <row r="3350" spans="11:17">
      <c r="K3350" t="s">
        <v>51</v>
      </c>
      <c r="L3350" t="s">
        <v>1539</v>
      </c>
      <c r="M3350" t="s">
        <v>1540</v>
      </c>
      <c r="N3350" t="s">
        <v>77</v>
      </c>
      <c r="O3350" t="s">
        <v>57</v>
      </c>
      <c r="P3350" t="s">
        <v>1035</v>
      </c>
      <c r="Q3350" t="s">
        <v>1541</v>
      </c>
    </row>
    <row r="3351" spans="11:17">
      <c r="K3351" t="s">
        <v>51</v>
      </c>
      <c r="L3351" t="s">
        <v>1539</v>
      </c>
      <c r="M3351" t="s">
        <v>1540</v>
      </c>
      <c r="N3351" t="s">
        <v>77</v>
      </c>
      <c r="O3351" t="s">
        <v>59</v>
      </c>
      <c r="P3351">
        <v>3288</v>
      </c>
      <c r="Q3351" t="s">
        <v>1541</v>
      </c>
    </row>
    <row r="3352" spans="11:17">
      <c r="K3352" t="s">
        <v>51</v>
      </c>
      <c r="L3352" t="s">
        <v>1539</v>
      </c>
      <c r="M3352" t="s">
        <v>1540</v>
      </c>
      <c r="N3352" t="s">
        <v>77</v>
      </c>
      <c r="O3352" t="s">
        <v>60</v>
      </c>
      <c r="P3352" t="s">
        <v>1475</v>
      </c>
      <c r="Q3352" t="s">
        <v>1541</v>
      </c>
    </row>
    <row r="3353" spans="11:17">
      <c r="K3353" t="s">
        <v>51</v>
      </c>
      <c r="L3353" t="s">
        <v>1539</v>
      </c>
      <c r="M3353" t="s">
        <v>1540</v>
      </c>
      <c r="N3353" t="s">
        <v>77</v>
      </c>
      <c r="O3353" t="s">
        <v>62</v>
      </c>
      <c r="P3353" t="s">
        <v>1535</v>
      </c>
      <c r="Q3353" t="s">
        <v>1541</v>
      </c>
    </row>
    <row r="3354" spans="11:17">
      <c r="K3354" t="s">
        <v>51</v>
      </c>
      <c r="L3354" t="s">
        <v>1539</v>
      </c>
      <c r="M3354" t="s">
        <v>1540</v>
      </c>
      <c r="N3354" t="s">
        <v>77</v>
      </c>
      <c r="O3354" t="s">
        <v>64</v>
      </c>
      <c r="P3354" t="s">
        <v>1542</v>
      </c>
      <c r="Q3354" t="s">
        <v>1541</v>
      </c>
    </row>
    <row r="3355" spans="11:17">
      <c r="K3355" t="s">
        <v>51</v>
      </c>
      <c r="L3355" t="s">
        <v>1539</v>
      </c>
      <c r="M3355" t="s">
        <v>1540</v>
      </c>
      <c r="N3355" t="s">
        <v>77</v>
      </c>
      <c r="O3355" t="s">
        <v>66</v>
      </c>
      <c r="P3355" t="s">
        <v>1543</v>
      </c>
      <c r="Q3355" t="s">
        <v>1541</v>
      </c>
    </row>
    <row r="3356" spans="11:17">
      <c r="K3356" t="s">
        <v>51</v>
      </c>
      <c r="L3356" t="s">
        <v>1539</v>
      </c>
      <c r="M3356" t="s">
        <v>1540</v>
      </c>
      <c r="N3356" t="s">
        <v>77</v>
      </c>
      <c r="O3356" t="s">
        <v>68</v>
      </c>
      <c r="Q3356" t="s">
        <v>1541</v>
      </c>
    </row>
    <row r="3357" spans="11:17">
      <c r="K3357" t="s">
        <v>51</v>
      </c>
      <c r="L3357" t="s">
        <v>1539</v>
      </c>
      <c r="M3357" t="s">
        <v>1540</v>
      </c>
      <c r="N3357" t="s">
        <v>77</v>
      </c>
      <c r="O3357" t="s">
        <v>70</v>
      </c>
      <c r="P3357" t="s">
        <v>71</v>
      </c>
      <c r="Q3357" t="s">
        <v>1541</v>
      </c>
    </row>
    <row r="3358" spans="11:17">
      <c r="K3358" t="s">
        <v>51</v>
      </c>
      <c r="L3358" t="s">
        <v>1539</v>
      </c>
      <c r="M3358" t="s">
        <v>1540</v>
      </c>
      <c r="N3358" t="s">
        <v>77</v>
      </c>
      <c r="O3358" t="s">
        <v>72</v>
      </c>
      <c r="P3358">
        <v>112</v>
      </c>
      <c r="Q3358" t="s">
        <v>1541</v>
      </c>
    </row>
    <row r="3359" spans="11:17">
      <c r="K3359" t="s">
        <v>51</v>
      </c>
      <c r="L3359" t="s">
        <v>1539</v>
      </c>
      <c r="M3359" t="s">
        <v>1540</v>
      </c>
      <c r="N3359" t="s">
        <v>77</v>
      </c>
      <c r="O3359" t="s">
        <v>73</v>
      </c>
      <c r="P3359" t="s">
        <v>82</v>
      </c>
      <c r="Q3359" t="s">
        <v>1541</v>
      </c>
    </row>
    <row r="3360" spans="11:17">
      <c r="K3360" t="s">
        <v>51</v>
      </c>
      <c r="L3360" t="s">
        <v>1544</v>
      </c>
      <c r="M3360" t="s">
        <v>1545</v>
      </c>
      <c r="N3360" t="s">
        <v>525</v>
      </c>
      <c r="O3360" t="s">
        <v>14</v>
      </c>
      <c r="Q3360" t="s">
        <v>1546</v>
      </c>
    </row>
    <row r="3361" spans="11:17">
      <c r="K3361" t="s">
        <v>51</v>
      </c>
      <c r="L3361" t="s">
        <v>1544</v>
      </c>
      <c r="M3361" t="s">
        <v>1545</v>
      </c>
      <c r="N3361" t="s">
        <v>525</v>
      </c>
      <c r="O3361" t="s">
        <v>56</v>
      </c>
      <c r="Q3361" t="s">
        <v>1546</v>
      </c>
    </row>
    <row r="3362" spans="11:17">
      <c r="K3362" t="s">
        <v>51</v>
      </c>
      <c r="L3362" t="s">
        <v>1544</v>
      </c>
      <c r="M3362" t="s">
        <v>1545</v>
      </c>
      <c r="N3362" t="s">
        <v>525</v>
      </c>
      <c r="O3362" t="s">
        <v>57</v>
      </c>
      <c r="P3362" t="s">
        <v>1035</v>
      </c>
      <c r="Q3362" t="s">
        <v>1546</v>
      </c>
    </row>
    <row r="3363" spans="11:17">
      <c r="K3363" t="s">
        <v>51</v>
      </c>
      <c r="L3363" t="s">
        <v>1544</v>
      </c>
      <c r="M3363" t="s">
        <v>1545</v>
      </c>
      <c r="N3363" t="s">
        <v>525</v>
      </c>
      <c r="O3363" t="s">
        <v>59</v>
      </c>
      <c r="P3363">
        <v>6206</v>
      </c>
      <c r="Q3363" t="s">
        <v>1546</v>
      </c>
    </row>
    <row r="3364" spans="11:17">
      <c r="K3364" t="s">
        <v>51</v>
      </c>
      <c r="L3364" t="s">
        <v>1544</v>
      </c>
      <c r="M3364" t="s">
        <v>1545</v>
      </c>
      <c r="N3364" t="s">
        <v>525</v>
      </c>
      <c r="O3364" t="s">
        <v>60</v>
      </c>
      <c r="P3364" t="s">
        <v>1475</v>
      </c>
      <c r="Q3364" t="s">
        <v>1546</v>
      </c>
    </row>
    <row r="3365" spans="11:17">
      <c r="K3365" t="s">
        <v>51</v>
      </c>
      <c r="L3365" t="s">
        <v>1544</v>
      </c>
      <c r="M3365" t="s">
        <v>1545</v>
      </c>
      <c r="N3365" t="s">
        <v>525</v>
      </c>
      <c r="O3365" t="s">
        <v>62</v>
      </c>
      <c r="P3365" t="s">
        <v>1535</v>
      </c>
      <c r="Q3365" t="s">
        <v>1546</v>
      </c>
    </row>
    <row r="3366" spans="11:17">
      <c r="K3366" t="s">
        <v>51</v>
      </c>
      <c r="L3366" t="s">
        <v>1544</v>
      </c>
      <c r="M3366" t="s">
        <v>1545</v>
      </c>
      <c r="N3366" t="s">
        <v>525</v>
      </c>
      <c r="O3366" t="s">
        <v>64</v>
      </c>
      <c r="P3366" t="s">
        <v>1547</v>
      </c>
      <c r="Q3366" t="s">
        <v>1546</v>
      </c>
    </row>
    <row r="3367" spans="11:17">
      <c r="K3367" t="s">
        <v>51</v>
      </c>
      <c r="L3367" t="s">
        <v>1544</v>
      </c>
      <c r="M3367" t="s">
        <v>1545</v>
      </c>
      <c r="N3367" t="s">
        <v>525</v>
      </c>
      <c r="O3367" t="s">
        <v>66</v>
      </c>
      <c r="P3367" t="s">
        <v>1548</v>
      </c>
      <c r="Q3367" t="s">
        <v>1546</v>
      </c>
    </row>
    <row r="3368" spans="11:17">
      <c r="K3368" t="s">
        <v>51</v>
      </c>
      <c r="L3368" t="s">
        <v>1544</v>
      </c>
      <c r="M3368" t="s">
        <v>1545</v>
      </c>
      <c r="N3368" t="s">
        <v>525</v>
      </c>
      <c r="O3368" t="s">
        <v>68</v>
      </c>
      <c r="Q3368" t="s">
        <v>1546</v>
      </c>
    </row>
    <row r="3369" spans="11:17">
      <c r="K3369" t="s">
        <v>51</v>
      </c>
      <c r="L3369" t="s">
        <v>1544</v>
      </c>
      <c r="M3369" t="s">
        <v>1545</v>
      </c>
      <c r="N3369" t="s">
        <v>525</v>
      </c>
      <c r="O3369" t="s">
        <v>70</v>
      </c>
      <c r="P3369" t="s">
        <v>1020</v>
      </c>
      <c r="Q3369" t="s">
        <v>1546</v>
      </c>
    </row>
    <row r="3370" spans="11:17">
      <c r="K3370" t="s">
        <v>51</v>
      </c>
      <c r="L3370" t="s">
        <v>1544</v>
      </c>
      <c r="M3370" t="s">
        <v>1545</v>
      </c>
      <c r="N3370" t="s">
        <v>525</v>
      </c>
      <c r="O3370" t="s">
        <v>72</v>
      </c>
      <c r="P3370">
        <v>237</v>
      </c>
      <c r="Q3370" t="s">
        <v>1546</v>
      </c>
    </row>
    <row r="3371" spans="11:17">
      <c r="K3371" t="s">
        <v>51</v>
      </c>
      <c r="L3371" t="s">
        <v>1544</v>
      </c>
      <c r="M3371" t="s">
        <v>1545</v>
      </c>
      <c r="N3371" t="s">
        <v>525</v>
      </c>
      <c r="O3371" t="s">
        <v>73</v>
      </c>
      <c r="P3371" t="s">
        <v>530</v>
      </c>
      <c r="Q3371" t="s">
        <v>1546</v>
      </c>
    </row>
    <row r="3372" spans="11:17">
      <c r="K3372" t="s">
        <v>51</v>
      </c>
      <c r="L3372" t="s">
        <v>1549</v>
      </c>
      <c r="M3372" t="s">
        <v>1550</v>
      </c>
      <c r="N3372" t="s">
        <v>525</v>
      </c>
      <c r="O3372" t="s">
        <v>14</v>
      </c>
      <c r="Q3372" t="s">
        <v>1551</v>
      </c>
    </row>
    <row r="3373" spans="11:17">
      <c r="K3373" t="s">
        <v>51</v>
      </c>
      <c r="L3373" t="s">
        <v>1549</v>
      </c>
      <c r="M3373" t="s">
        <v>1550</v>
      </c>
      <c r="N3373" t="s">
        <v>525</v>
      </c>
      <c r="O3373" t="s">
        <v>56</v>
      </c>
      <c r="Q3373" t="s">
        <v>1551</v>
      </c>
    </row>
    <row r="3374" spans="11:17">
      <c r="K3374" t="s">
        <v>51</v>
      </c>
      <c r="L3374" t="s">
        <v>1549</v>
      </c>
      <c r="M3374" t="s">
        <v>1550</v>
      </c>
      <c r="N3374" t="s">
        <v>525</v>
      </c>
      <c r="O3374" t="s">
        <v>57</v>
      </c>
      <c r="P3374" t="s">
        <v>1035</v>
      </c>
      <c r="Q3374" t="s">
        <v>1551</v>
      </c>
    </row>
    <row r="3375" spans="11:17">
      <c r="K3375" t="s">
        <v>51</v>
      </c>
      <c r="L3375" t="s">
        <v>1549</v>
      </c>
      <c r="M3375" t="s">
        <v>1550</v>
      </c>
      <c r="N3375" t="s">
        <v>525</v>
      </c>
      <c r="O3375" t="s">
        <v>59</v>
      </c>
      <c r="P3375">
        <v>6152</v>
      </c>
      <c r="Q3375" t="s">
        <v>1551</v>
      </c>
    </row>
    <row r="3376" spans="11:17">
      <c r="K3376" t="s">
        <v>51</v>
      </c>
      <c r="L3376" t="s">
        <v>1549</v>
      </c>
      <c r="M3376" t="s">
        <v>1550</v>
      </c>
      <c r="N3376" t="s">
        <v>525</v>
      </c>
      <c r="O3376" t="s">
        <v>60</v>
      </c>
      <c r="P3376" t="s">
        <v>1475</v>
      </c>
      <c r="Q3376" t="s">
        <v>1551</v>
      </c>
    </row>
    <row r="3377" spans="11:17">
      <c r="K3377" t="s">
        <v>51</v>
      </c>
      <c r="L3377" t="s">
        <v>1549</v>
      </c>
      <c r="M3377" t="s">
        <v>1550</v>
      </c>
      <c r="N3377" t="s">
        <v>525</v>
      </c>
      <c r="O3377" t="s">
        <v>62</v>
      </c>
      <c r="P3377" t="s">
        <v>1535</v>
      </c>
      <c r="Q3377" t="s">
        <v>1551</v>
      </c>
    </row>
    <row r="3378" spans="11:17">
      <c r="K3378" t="s">
        <v>51</v>
      </c>
      <c r="L3378" t="s">
        <v>1549</v>
      </c>
      <c r="M3378" t="s">
        <v>1550</v>
      </c>
      <c r="N3378" t="s">
        <v>525</v>
      </c>
      <c r="O3378" t="s">
        <v>64</v>
      </c>
      <c r="P3378" t="s">
        <v>1552</v>
      </c>
      <c r="Q3378" t="s">
        <v>1551</v>
      </c>
    </row>
    <row r="3379" spans="11:17">
      <c r="K3379" t="s">
        <v>51</v>
      </c>
      <c r="L3379" t="s">
        <v>1549</v>
      </c>
      <c r="M3379" t="s">
        <v>1550</v>
      </c>
      <c r="N3379" t="s">
        <v>525</v>
      </c>
      <c r="O3379" t="s">
        <v>66</v>
      </c>
      <c r="P3379" t="s">
        <v>1553</v>
      </c>
      <c r="Q3379" t="s">
        <v>1551</v>
      </c>
    </row>
    <row r="3380" spans="11:17">
      <c r="K3380" t="s">
        <v>51</v>
      </c>
      <c r="L3380" t="s">
        <v>1549</v>
      </c>
      <c r="M3380" t="s">
        <v>1550</v>
      </c>
      <c r="N3380" t="s">
        <v>525</v>
      </c>
      <c r="O3380" t="s">
        <v>68</v>
      </c>
      <c r="Q3380" t="s">
        <v>1551</v>
      </c>
    </row>
    <row r="3381" spans="11:17">
      <c r="K3381" t="s">
        <v>51</v>
      </c>
      <c r="L3381" t="s">
        <v>1549</v>
      </c>
      <c r="M3381" t="s">
        <v>1550</v>
      </c>
      <c r="N3381" t="s">
        <v>525</v>
      </c>
      <c r="O3381" t="s">
        <v>70</v>
      </c>
      <c r="P3381" t="s">
        <v>71</v>
      </c>
      <c r="Q3381" t="s">
        <v>1551</v>
      </c>
    </row>
    <row r="3382" spans="11:17">
      <c r="K3382" t="s">
        <v>51</v>
      </c>
      <c r="L3382" t="s">
        <v>1549</v>
      </c>
      <c r="M3382" t="s">
        <v>1550</v>
      </c>
      <c r="N3382" t="s">
        <v>525</v>
      </c>
      <c r="O3382" t="s">
        <v>72</v>
      </c>
      <c r="P3382">
        <v>548</v>
      </c>
      <c r="Q3382" t="s">
        <v>1551</v>
      </c>
    </row>
    <row r="3383" spans="11:17">
      <c r="K3383" t="s">
        <v>51</v>
      </c>
      <c r="L3383" t="s">
        <v>1549</v>
      </c>
      <c r="M3383" t="s">
        <v>1550</v>
      </c>
      <c r="N3383" t="s">
        <v>525</v>
      </c>
      <c r="O3383" t="s">
        <v>73</v>
      </c>
      <c r="P3383" t="s">
        <v>530</v>
      </c>
      <c r="Q3383" t="s">
        <v>1551</v>
      </c>
    </row>
    <row r="3384" spans="11:17">
      <c r="K3384" t="s">
        <v>51</v>
      </c>
      <c r="L3384" t="s">
        <v>1554</v>
      </c>
      <c r="M3384" t="s">
        <v>1555</v>
      </c>
      <c r="N3384" t="s">
        <v>525</v>
      </c>
      <c r="O3384" t="s">
        <v>14</v>
      </c>
      <c r="Q3384" t="s">
        <v>1556</v>
      </c>
    </row>
    <row r="3385" spans="11:17">
      <c r="K3385" t="s">
        <v>51</v>
      </c>
      <c r="L3385" t="s">
        <v>1554</v>
      </c>
      <c r="M3385" t="s">
        <v>1555</v>
      </c>
      <c r="N3385" t="s">
        <v>525</v>
      </c>
      <c r="O3385" t="s">
        <v>56</v>
      </c>
      <c r="Q3385" t="s">
        <v>1556</v>
      </c>
    </row>
    <row r="3386" spans="11:17">
      <c r="K3386" t="s">
        <v>51</v>
      </c>
      <c r="L3386" t="s">
        <v>1554</v>
      </c>
      <c r="M3386" t="s">
        <v>1555</v>
      </c>
      <c r="N3386" t="s">
        <v>525</v>
      </c>
      <c r="O3386" t="s">
        <v>57</v>
      </c>
      <c r="P3386" t="s">
        <v>1035</v>
      </c>
      <c r="Q3386" t="s">
        <v>1556</v>
      </c>
    </row>
    <row r="3387" spans="11:17">
      <c r="K3387" t="s">
        <v>51</v>
      </c>
      <c r="L3387" t="s">
        <v>1554</v>
      </c>
      <c r="M3387" t="s">
        <v>1555</v>
      </c>
      <c r="N3387" t="s">
        <v>525</v>
      </c>
      <c r="O3387" t="s">
        <v>59</v>
      </c>
      <c r="P3387">
        <v>7340</v>
      </c>
      <c r="Q3387" t="s">
        <v>1556</v>
      </c>
    </row>
    <row r="3388" spans="11:17">
      <c r="K3388" t="s">
        <v>51</v>
      </c>
      <c r="L3388" t="s">
        <v>1554</v>
      </c>
      <c r="M3388" t="s">
        <v>1555</v>
      </c>
      <c r="N3388" t="s">
        <v>525</v>
      </c>
      <c r="O3388" t="s">
        <v>60</v>
      </c>
      <c r="P3388" t="s">
        <v>1475</v>
      </c>
      <c r="Q3388" t="s">
        <v>1556</v>
      </c>
    </row>
    <row r="3389" spans="11:17">
      <c r="K3389" t="s">
        <v>51</v>
      </c>
      <c r="L3389" t="s">
        <v>1554</v>
      </c>
      <c r="M3389" t="s">
        <v>1555</v>
      </c>
      <c r="N3389" t="s">
        <v>525</v>
      </c>
      <c r="O3389" t="s">
        <v>62</v>
      </c>
      <c r="P3389" t="s">
        <v>1557</v>
      </c>
      <c r="Q3389" t="s">
        <v>1556</v>
      </c>
    </row>
    <row r="3390" spans="11:17">
      <c r="K3390" t="s">
        <v>51</v>
      </c>
      <c r="L3390" t="s">
        <v>1554</v>
      </c>
      <c r="M3390" t="s">
        <v>1555</v>
      </c>
      <c r="N3390" t="s">
        <v>525</v>
      </c>
      <c r="O3390" t="s">
        <v>64</v>
      </c>
      <c r="P3390" t="s">
        <v>1558</v>
      </c>
      <c r="Q3390" t="s">
        <v>1556</v>
      </c>
    </row>
    <row r="3391" spans="11:17">
      <c r="K3391" t="s">
        <v>51</v>
      </c>
      <c r="L3391" t="s">
        <v>1554</v>
      </c>
      <c r="M3391" t="s">
        <v>1555</v>
      </c>
      <c r="N3391" t="s">
        <v>525</v>
      </c>
      <c r="O3391" t="s">
        <v>66</v>
      </c>
      <c r="P3391" t="s">
        <v>1559</v>
      </c>
      <c r="Q3391" t="s">
        <v>1556</v>
      </c>
    </row>
    <row r="3392" spans="11:17">
      <c r="K3392" t="s">
        <v>51</v>
      </c>
      <c r="L3392" t="s">
        <v>1554</v>
      </c>
      <c r="M3392" t="s">
        <v>1555</v>
      </c>
      <c r="N3392" t="s">
        <v>525</v>
      </c>
      <c r="O3392" t="s">
        <v>68</v>
      </c>
      <c r="P3392" t="s">
        <v>1560</v>
      </c>
      <c r="Q3392" t="s">
        <v>1556</v>
      </c>
    </row>
    <row r="3393" spans="11:17">
      <c r="K3393" t="s">
        <v>51</v>
      </c>
      <c r="L3393" t="s">
        <v>1554</v>
      </c>
      <c r="M3393" t="s">
        <v>1555</v>
      </c>
      <c r="N3393" t="s">
        <v>525</v>
      </c>
      <c r="O3393" t="s">
        <v>70</v>
      </c>
      <c r="Q3393" t="s">
        <v>1556</v>
      </c>
    </row>
    <row r="3394" spans="11:17">
      <c r="K3394" t="s">
        <v>51</v>
      </c>
      <c r="L3394" t="s">
        <v>1554</v>
      </c>
      <c r="M3394" t="s">
        <v>1555</v>
      </c>
      <c r="N3394" t="s">
        <v>525</v>
      </c>
      <c r="O3394" t="s">
        <v>72</v>
      </c>
      <c r="Q3394" t="s">
        <v>1556</v>
      </c>
    </row>
    <row r="3395" spans="11:17">
      <c r="K3395" t="s">
        <v>51</v>
      </c>
      <c r="L3395" t="s">
        <v>1554</v>
      </c>
      <c r="M3395" t="s">
        <v>1555</v>
      </c>
      <c r="N3395" t="s">
        <v>525</v>
      </c>
      <c r="O3395" t="s">
        <v>73</v>
      </c>
      <c r="P3395" t="s">
        <v>530</v>
      </c>
      <c r="Q3395" t="s">
        <v>1556</v>
      </c>
    </row>
    <row r="3396" spans="11:17">
      <c r="K3396" t="s">
        <v>51</v>
      </c>
      <c r="L3396" t="s">
        <v>1561</v>
      </c>
      <c r="M3396" t="s">
        <v>1562</v>
      </c>
      <c r="N3396" t="s">
        <v>54</v>
      </c>
      <c r="O3396" t="s">
        <v>14</v>
      </c>
      <c r="Q3396" t="s">
        <v>1563</v>
      </c>
    </row>
    <row r="3397" spans="11:17">
      <c r="K3397" t="s">
        <v>51</v>
      </c>
      <c r="L3397" t="s">
        <v>1561</v>
      </c>
      <c r="M3397" t="s">
        <v>1562</v>
      </c>
      <c r="N3397" t="s">
        <v>54</v>
      </c>
      <c r="O3397" t="s">
        <v>56</v>
      </c>
      <c r="Q3397" t="s">
        <v>1563</v>
      </c>
    </row>
    <row r="3398" spans="11:17">
      <c r="K3398" t="s">
        <v>51</v>
      </c>
      <c r="L3398" t="s">
        <v>1561</v>
      </c>
      <c r="M3398" t="s">
        <v>1562</v>
      </c>
      <c r="N3398" t="s">
        <v>54</v>
      </c>
      <c r="O3398" t="s">
        <v>57</v>
      </c>
      <c r="P3398" t="s">
        <v>1035</v>
      </c>
      <c r="Q3398" t="s">
        <v>1563</v>
      </c>
    </row>
    <row r="3399" spans="11:17">
      <c r="K3399" t="s">
        <v>51</v>
      </c>
      <c r="L3399" t="s">
        <v>1561</v>
      </c>
      <c r="M3399" t="s">
        <v>1562</v>
      </c>
      <c r="N3399" t="s">
        <v>54</v>
      </c>
      <c r="O3399" t="s">
        <v>59</v>
      </c>
      <c r="P3399">
        <v>5828</v>
      </c>
      <c r="Q3399" t="s">
        <v>1563</v>
      </c>
    </row>
    <row r="3400" spans="11:17">
      <c r="K3400" t="s">
        <v>51</v>
      </c>
      <c r="L3400" t="s">
        <v>1561</v>
      </c>
      <c r="M3400" t="s">
        <v>1562</v>
      </c>
      <c r="N3400" t="s">
        <v>54</v>
      </c>
      <c r="O3400" t="s">
        <v>60</v>
      </c>
      <c r="P3400" t="s">
        <v>1475</v>
      </c>
      <c r="Q3400" t="s">
        <v>1563</v>
      </c>
    </row>
    <row r="3401" spans="11:17">
      <c r="K3401" t="s">
        <v>51</v>
      </c>
      <c r="L3401" t="s">
        <v>1561</v>
      </c>
      <c r="M3401" t="s">
        <v>1562</v>
      </c>
      <c r="N3401" t="s">
        <v>54</v>
      </c>
      <c r="O3401" t="s">
        <v>62</v>
      </c>
      <c r="P3401" t="s">
        <v>1557</v>
      </c>
      <c r="Q3401" t="s">
        <v>1563</v>
      </c>
    </row>
    <row r="3402" spans="11:17">
      <c r="K3402" t="s">
        <v>51</v>
      </c>
      <c r="L3402" t="s">
        <v>1561</v>
      </c>
      <c r="M3402" t="s">
        <v>1562</v>
      </c>
      <c r="N3402" t="s">
        <v>54</v>
      </c>
      <c r="O3402" t="s">
        <v>64</v>
      </c>
      <c r="P3402" t="s">
        <v>1564</v>
      </c>
      <c r="Q3402" t="s">
        <v>1563</v>
      </c>
    </row>
    <row r="3403" spans="11:17">
      <c r="K3403" t="s">
        <v>51</v>
      </c>
      <c r="L3403" t="s">
        <v>1561</v>
      </c>
      <c r="M3403" t="s">
        <v>1562</v>
      </c>
      <c r="N3403" t="s">
        <v>54</v>
      </c>
      <c r="O3403" t="s">
        <v>66</v>
      </c>
      <c r="P3403" t="s">
        <v>1565</v>
      </c>
      <c r="Q3403" t="s">
        <v>1563</v>
      </c>
    </row>
    <row r="3404" spans="11:17">
      <c r="K3404" t="s">
        <v>51</v>
      </c>
      <c r="L3404" t="s">
        <v>1561</v>
      </c>
      <c r="M3404" t="s">
        <v>1562</v>
      </c>
      <c r="N3404" t="s">
        <v>54</v>
      </c>
      <c r="O3404" t="s">
        <v>68</v>
      </c>
      <c r="Q3404" t="s">
        <v>1563</v>
      </c>
    </row>
    <row r="3405" spans="11:17">
      <c r="K3405" t="s">
        <v>51</v>
      </c>
      <c r="L3405" t="s">
        <v>1561</v>
      </c>
      <c r="M3405" t="s">
        <v>1562</v>
      </c>
      <c r="N3405" t="s">
        <v>54</v>
      </c>
      <c r="O3405" t="s">
        <v>70</v>
      </c>
      <c r="P3405" t="s">
        <v>71</v>
      </c>
      <c r="Q3405" t="s">
        <v>1563</v>
      </c>
    </row>
    <row r="3406" spans="11:17">
      <c r="K3406" t="s">
        <v>51</v>
      </c>
      <c r="L3406" t="s">
        <v>1561</v>
      </c>
      <c r="M3406" t="s">
        <v>1562</v>
      </c>
      <c r="N3406" t="s">
        <v>54</v>
      </c>
      <c r="O3406" t="s">
        <v>72</v>
      </c>
      <c r="P3406">
        <v>341</v>
      </c>
      <c r="Q3406" t="s">
        <v>1563</v>
      </c>
    </row>
    <row r="3407" spans="11:17">
      <c r="K3407" t="s">
        <v>51</v>
      </c>
      <c r="L3407" t="s">
        <v>1561</v>
      </c>
      <c r="M3407" t="s">
        <v>1562</v>
      </c>
      <c r="N3407" t="s">
        <v>54</v>
      </c>
      <c r="O3407" t="s">
        <v>73</v>
      </c>
      <c r="P3407" t="s">
        <v>74</v>
      </c>
      <c r="Q3407" t="s">
        <v>1563</v>
      </c>
    </row>
    <row r="3408" spans="11:17">
      <c r="K3408" t="s">
        <v>51</v>
      </c>
      <c r="L3408" t="s">
        <v>1566</v>
      </c>
      <c r="M3408" t="s">
        <v>1567</v>
      </c>
      <c r="N3408" t="s">
        <v>54</v>
      </c>
      <c r="O3408" t="s">
        <v>14</v>
      </c>
      <c r="Q3408" t="s">
        <v>1568</v>
      </c>
    </row>
    <row r="3409" spans="11:17">
      <c r="K3409" t="s">
        <v>51</v>
      </c>
      <c r="L3409" t="s">
        <v>1566</v>
      </c>
      <c r="M3409" t="s">
        <v>1567</v>
      </c>
      <c r="N3409" t="s">
        <v>54</v>
      </c>
      <c r="O3409" t="s">
        <v>56</v>
      </c>
      <c r="Q3409" t="s">
        <v>1568</v>
      </c>
    </row>
    <row r="3410" spans="11:17">
      <c r="K3410" t="s">
        <v>51</v>
      </c>
      <c r="L3410" t="s">
        <v>1566</v>
      </c>
      <c r="M3410" t="s">
        <v>1567</v>
      </c>
      <c r="N3410" t="s">
        <v>54</v>
      </c>
      <c r="O3410" t="s">
        <v>57</v>
      </c>
      <c r="P3410" t="s">
        <v>1035</v>
      </c>
      <c r="Q3410" t="s">
        <v>1568</v>
      </c>
    </row>
    <row r="3411" spans="11:17">
      <c r="K3411" t="s">
        <v>51</v>
      </c>
      <c r="L3411" t="s">
        <v>1566</v>
      </c>
      <c r="M3411" t="s">
        <v>1567</v>
      </c>
      <c r="N3411" t="s">
        <v>54</v>
      </c>
      <c r="O3411" t="s">
        <v>59</v>
      </c>
      <c r="P3411">
        <v>5397</v>
      </c>
      <c r="Q3411" t="s">
        <v>1568</v>
      </c>
    </row>
    <row r="3412" spans="11:17">
      <c r="K3412" t="s">
        <v>51</v>
      </c>
      <c r="L3412" t="s">
        <v>1566</v>
      </c>
      <c r="M3412" t="s">
        <v>1567</v>
      </c>
      <c r="N3412" t="s">
        <v>54</v>
      </c>
      <c r="O3412" t="s">
        <v>60</v>
      </c>
      <c r="P3412" t="s">
        <v>1475</v>
      </c>
      <c r="Q3412" t="s">
        <v>1568</v>
      </c>
    </row>
    <row r="3413" spans="11:17">
      <c r="K3413" t="s">
        <v>51</v>
      </c>
      <c r="L3413" t="s">
        <v>1566</v>
      </c>
      <c r="M3413" t="s">
        <v>1567</v>
      </c>
      <c r="N3413" t="s">
        <v>54</v>
      </c>
      <c r="O3413" t="s">
        <v>62</v>
      </c>
      <c r="P3413" t="s">
        <v>1523</v>
      </c>
      <c r="Q3413" t="s">
        <v>1568</v>
      </c>
    </row>
    <row r="3414" spans="11:17">
      <c r="K3414" t="s">
        <v>51</v>
      </c>
      <c r="L3414" t="s">
        <v>1566</v>
      </c>
      <c r="M3414" t="s">
        <v>1567</v>
      </c>
      <c r="N3414" t="s">
        <v>54</v>
      </c>
      <c r="O3414" t="s">
        <v>64</v>
      </c>
      <c r="P3414" t="s">
        <v>1569</v>
      </c>
      <c r="Q3414" t="s">
        <v>1568</v>
      </c>
    </row>
    <row r="3415" spans="11:17">
      <c r="K3415" t="s">
        <v>51</v>
      </c>
      <c r="L3415" t="s">
        <v>1566</v>
      </c>
      <c r="M3415" t="s">
        <v>1567</v>
      </c>
      <c r="N3415" t="s">
        <v>54</v>
      </c>
      <c r="O3415" t="s">
        <v>66</v>
      </c>
      <c r="P3415" t="s">
        <v>238</v>
      </c>
      <c r="Q3415" t="s">
        <v>1568</v>
      </c>
    </row>
    <row r="3416" spans="11:17">
      <c r="K3416" t="s">
        <v>51</v>
      </c>
      <c r="L3416" t="s">
        <v>1566</v>
      </c>
      <c r="M3416" t="s">
        <v>1567</v>
      </c>
      <c r="N3416" t="s">
        <v>54</v>
      </c>
      <c r="O3416" t="s">
        <v>68</v>
      </c>
      <c r="Q3416" t="s">
        <v>1568</v>
      </c>
    </row>
    <row r="3417" spans="11:17">
      <c r="K3417" t="s">
        <v>51</v>
      </c>
      <c r="L3417" t="s">
        <v>1566</v>
      </c>
      <c r="M3417" t="s">
        <v>1567</v>
      </c>
      <c r="N3417" t="s">
        <v>54</v>
      </c>
      <c r="O3417" t="s">
        <v>70</v>
      </c>
      <c r="P3417" t="s">
        <v>131</v>
      </c>
      <c r="Q3417" t="s">
        <v>1568</v>
      </c>
    </row>
    <row r="3418" spans="11:17">
      <c r="K3418" t="s">
        <v>51</v>
      </c>
      <c r="L3418" t="s">
        <v>1566</v>
      </c>
      <c r="M3418" t="s">
        <v>1567</v>
      </c>
      <c r="N3418" t="s">
        <v>54</v>
      </c>
      <c r="O3418" t="s">
        <v>72</v>
      </c>
      <c r="P3418">
        <v>127</v>
      </c>
      <c r="Q3418" t="s">
        <v>1568</v>
      </c>
    </row>
    <row r="3419" spans="11:17">
      <c r="K3419" t="s">
        <v>51</v>
      </c>
      <c r="L3419" t="s">
        <v>1566</v>
      </c>
      <c r="M3419" t="s">
        <v>1567</v>
      </c>
      <c r="N3419" t="s">
        <v>54</v>
      </c>
      <c r="O3419" t="s">
        <v>73</v>
      </c>
      <c r="P3419" t="s">
        <v>74</v>
      </c>
      <c r="Q3419" t="s">
        <v>1568</v>
      </c>
    </row>
    <row r="3420" spans="11:17">
      <c r="K3420" t="s">
        <v>51</v>
      </c>
      <c r="L3420" t="s">
        <v>1570</v>
      </c>
      <c r="M3420" t="s">
        <v>1571</v>
      </c>
      <c r="N3420" t="s">
        <v>54</v>
      </c>
      <c r="O3420" t="s">
        <v>14</v>
      </c>
      <c r="Q3420" t="s">
        <v>1572</v>
      </c>
    </row>
    <row r="3421" spans="11:17">
      <c r="K3421" t="s">
        <v>51</v>
      </c>
      <c r="L3421" t="s">
        <v>1570</v>
      </c>
      <c r="M3421" t="s">
        <v>1571</v>
      </c>
      <c r="N3421" t="s">
        <v>54</v>
      </c>
      <c r="O3421" t="s">
        <v>56</v>
      </c>
      <c r="Q3421" t="s">
        <v>1572</v>
      </c>
    </row>
    <row r="3422" spans="11:17">
      <c r="K3422" t="s">
        <v>51</v>
      </c>
      <c r="L3422" t="s">
        <v>1570</v>
      </c>
      <c r="M3422" t="s">
        <v>1571</v>
      </c>
      <c r="N3422" t="s">
        <v>54</v>
      </c>
      <c r="O3422" t="s">
        <v>57</v>
      </c>
      <c r="P3422" t="s">
        <v>1035</v>
      </c>
      <c r="Q3422" t="s">
        <v>1572</v>
      </c>
    </row>
    <row r="3423" spans="11:17">
      <c r="K3423" t="s">
        <v>51</v>
      </c>
      <c r="L3423" t="s">
        <v>1570</v>
      </c>
      <c r="M3423" t="s">
        <v>1571</v>
      </c>
      <c r="N3423" t="s">
        <v>54</v>
      </c>
      <c r="O3423" t="s">
        <v>59</v>
      </c>
      <c r="P3423">
        <v>5990</v>
      </c>
      <c r="Q3423" t="s">
        <v>1572</v>
      </c>
    </row>
    <row r="3424" spans="11:17">
      <c r="K3424" t="s">
        <v>51</v>
      </c>
      <c r="L3424" t="s">
        <v>1570</v>
      </c>
      <c r="M3424" t="s">
        <v>1571</v>
      </c>
      <c r="N3424" t="s">
        <v>54</v>
      </c>
      <c r="O3424" t="s">
        <v>60</v>
      </c>
      <c r="P3424" t="s">
        <v>1475</v>
      </c>
      <c r="Q3424" t="s">
        <v>1572</v>
      </c>
    </row>
    <row r="3425" spans="11:17">
      <c r="K3425" t="s">
        <v>51</v>
      </c>
      <c r="L3425" t="s">
        <v>1570</v>
      </c>
      <c r="M3425" t="s">
        <v>1571</v>
      </c>
      <c r="N3425" t="s">
        <v>54</v>
      </c>
      <c r="O3425" t="s">
        <v>62</v>
      </c>
      <c r="P3425" t="s">
        <v>1573</v>
      </c>
      <c r="Q3425" t="s">
        <v>1572</v>
      </c>
    </row>
    <row r="3426" spans="11:17">
      <c r="K3426" t="s">
        <v>51</v>
      </c>
      <c r="L3426" t="s">
        <v>1570</v>
      </c>
      <c r="M3426" t="s">
        <v>1571</v>
      </c>
      <c r="N3426" t="s">
        <v>54</v>
      </c>
      <c r="O3426" t="s">
        <v>64</v>
      </c>
      <c r="P3426" t="s">
        <v>1574</v>
      </c>
      <c r="Q3426" t="s">
        <v>1572</v>
      </c>
    </row>
    <row r="3427" spans="11:17">
      <c r="K3427" t="s">
        <v>51</v>
      </c>
      <c r="L3427" t="s">
        <v>1570</v>
      </c>
      <c r="M3427" t="s">
        <v>1571</v>
      </c>
      <c r="N3427" t="s">
        <v>54</v>
      </c>
      <c r="O3427" t="s">
        <v>66</v>
      </c>
      <c r="P3427" t="s">
        <v>1575</v>
      </c>
      <c r="Q3427" t="s">
        <v>1572</v>
      </c>
    </row>
    <row r="3428" spans="11:17">
      <c r="K3428" t="s">
        <v>51</v>
      </c>
      <c r="L3428" t="s">
        <v>1570</v>
      </c>
      <c r="M3428" t="s">
        <v>1571</v>
      </c>
      <c r="N3428" t="s">
        <v>54</v>
      </c>
      <c r="O3428" t="s">
        <v>68</v>
      </c>
      <c r="P3428" t="s">
        <v>1576</v>
      </c>
      <c r="Q3428" t="s">
        <v>1572</v>
      </c>
    </row>
    <row r="3429" spans="11:17">
      <c r="K3429" t="s">
        <v>51</v>
      </c>
      <c r="L3429" t="s">
        <v>1570</v>
      </c>
      <c r="M3429" t="s">
        <v>1571</v>
      </c>
      <c r="N3429" t="s">
        <v>54</v>
      </c>
      <c r="O3429" t="s">
        <v>70</v>
      </c>
      <c r="P3429" t="s">
        <v>71</v>
      </c>
      <c r="Q3429" t="s">
        <v>1572</v>
      </c>
    </row>
    <row r="3430" spans="11:17">
      <c r="K3430" t="s">
        <v>51</v>
      </c>
      <c r="L3430" t="s">
        <v>1570</v>
      </c>
      <c r="M3430" t="s">
        <v>1571</v>
      </c>
      <c r="N3430" t="s">
        <v>54</v>
      </c>
      <c r="O3430" t="s">
        <v>72</v>
      </c>
      <c r="P3430">
        <v>230</v>
      </c>
      <c r="Q3430" t="s">
        <v>1572</v>
      </c>
    </row>
    <row r="3431" spans="11:17">
      <c r="K3431" t="s">
        <v>51</v>
      </c>
      <c r="L3431" t="s">
        <v>1570</v>
      </c>
      <c r="M3431" t="s">
        <v>1571</v>
      </c>
      <c r="N3431" t="s">
        <v>54</v>
      </c>
      <c r="O3431" t="s">
        <v>73</v>
      </c>
      <c r="P3431" t="s">
        <v>74</v>
      </c>
      <c r="Q3431" t="s">
        <v>1572</v>
      </c>
    </row>
    <row r="3432" spans="11:17">
      <c r="K3432" t="s">
        <v>51</v>
      </c>
      <c r="L3432" t="s">
        <v>1577</v>
      </c>
      <c r="M3432" t="s">
        <v>1578</v>
      </c>
      <c r="N3432" t="s">
        <v>54</v>
      </c>
      <c r="O3432" t="s">
        <v>14</v>
      </c>
      <c r="Q3432" t="s">
        <v>1579</v>
      </c>
    </row>
    <row r="3433" spans="11:17">
      <c r="K3433" t="s">
        <v>51</v>
      </c>
      <c r="L3433" t="s">
        <v>1577</v>
      </c>
      <c r="M3433" t="s">
        <v>1578</v>
      </c>
      <c r="N3433" t="s">
        <v>54</v>
      </c>
      <c r="O3433" t="s">
        <v>56</v>
      </c>
      <c r="Q3433" t="s">
        <v>1579</v>
      </c>
    </row>
    <row r="3434" spans="11:17">
      <c r="K3434" t="s">
        <v>51</v>
      </c>
      <c r="L3434" t="s">
        <v>1577</v>
      </c>
      <c r="M3434" t="s">
        <v>1578</v>
      </c>
      <c r="N3434" t="s">
        <v>54</v>
      </c>
      <c r="O3434" t="s">
        <v>57</v>
      </c>
      <c r="P3434" t="s">
        <v>1035</v>
      </c>
      <c r="Q3434" t="s">
        <v>1579</v>
      </c>
    </row>
    <row r="3435" spans="11:17">
      <c r="K3435" t="s">
        <v>51</v>
      </c>
      <c r="L3435" t="s">
        <v>1577</v>
      </c>
      <c r="M3435" t="s">
        <v>1578</v>
      </c>
      <c r="N3435" t="s">
        <v>54</v>
      </c>
      <c r="O3435" t="s">
        <v>59</v>
      </c>
      <c r="P3435">
        <v>5882</v>
      </c>
      <c r="Q3435" t="s">
        <v>1579</v>
      </c>
    </row>
    <row r="3436" spans="11:17">
      <c r="K3436" t="s">
        <v>51</v>
      </c>
      <c r="L3436" t="s">
        <v>1577</v>
      </c>
      <c r="M3436" t="s">
        <v>1578</v>
      </c>
      <c r="N3436" t="s">
        <v>54</v>
      </c>
      <c r="O3436" t="s">
        <v>60</v>
      </c>
      <c r="P3436" t="s">
        <v>1475</v>
      </c>
      <c r="Q3436" t="s">
        <v>1579</v>
      </c>
    </row>
    <row r="3437" spans="11:17">
      <c r="K3437" t="s">
        <v>51</v>
      </c>
      <c r="L3437" t="s">
        <v>1577</v>
      </c>
      <c r="M3437" t="s">
        <v>1578</v>
      </c>
      <c r="N3437" t="s">
        <v>54</v>
      </c>
      <c r="O3437" t="s">
        <v>62</v>
      </c>
      <c r="P3437" t="s">
        <v>1573</v>
      </c>
      <c r="Q3437" t="s">
        <v>1579</v>
      </c>
    </row>
    <row r="3438" spans="11:17">
      <c r="K3438" t="s">
        <v>51</v>
      </c>
      <c r="L3438" t="s">
        <v>1577</v>
      </c>
      <c r="M3438" t="s">
        <v>1578</v>
      </c>
      <c r="N3438" t="s">
        <v>54</v>
      </c>
      <c r="O3438" t="s">
        <v>64</v>
      </c>
      <c r="P3438" t="s">
        <v>1580</v>
      </c>
      <c r="Q3438" t="s">
        <v>1579</v>
      </c>
    </row>
    <row r="3439" spans="11:17">
      <c r="K3439" t="s">
        <v>51</v>
      </c>
      <c r="L3439" t="s">
        <v>1577</v>
      </c>
      <c r="M3439" t="s">
        <v>1578</v>
      </c>
      <c r="N3439" t="s">
        <v>54</v>
      </c>
      <c r="O3439" t="s">
        <v>66</v>
      </c>
      <c r="P3439" t="s">
        <v>1581</v>
      </c>
      <c r="Q3439" t="s">
        <v>1579</v>
      </c>
    </row>
    <row r="3440" spans="11:17">
      <c r="K3440" t="s">
        <v>51</v>
      </c>
      <c r="L3440" t="s">
        <v>1577</v>
      </c>
      <c r="M3440" t="s">
        <v>1578</v>
      </c>
      <c r="N3440" t="s">
        <v>54</v>
      </c>
      <c r="O3440" t="s">
        <v>68</v>
      </c>
      <c r="P3440" t="s">
        <v>1582</v>
      </c>
      <c r="Q3440" t="s">
        <v>1579</v>
      </c>
    </row>
    <row r="3441" spans="11:17">
      <c r="K3441" t="s">
        <v>51</v>
      </c>
      <c r="L3441" t="s">
        <v>1577</v>
      </c>
      <c r="M3441" t="s">
        <v>1578</v>
      </c>
      <c r="N3441" t="s">
        <v>54</v>
      </c>
      <c r="O3441" t="s">
        <v>70</v>
      </c>
      <c r="P3441" t="s">
        <v>71</v>
      </c>
      <c r="Q3441" t="s">
        <v>1579</v>
      </c>
    </row>
    <row r="3442" spans="11:17">
      <c r="K3442" t="s">
        <v>51</v>
      </c>
      <c r="L3442" t="s">
        <v>1577</v>
      </c>
      <c r="M3442" t="s">
        <v>1578</v>
      </c>
      <c r="N3442" t="s">
        <v>54</v>
      </c>
      <c r="O3442" t="s">
        <v>72</v>
      </c>
      <c r="P3442">
        <v>230</v>
      </c>
      <c r="Q3442" t="s">
        <v>1579</v>
      </c>
    </row>
    <row r="3443" spans="11:17">
      <c r="K3443" t="s">
        <v>51</v>
      </c>
      <c r="L3443" t="s">
        <v>1577</v>
      </c>
      <c r="M3443" t="s">
        <v>1578</v>
      </c>
      <c r="N3443" t="s">
        <v>54</v>
      </c>
      <c r="O3443" t="s">
        <v>73</v>
      </c>
      <c r="P3443" t="s">
        <v>74</v>
      </c>
      <c r="Q3443" t="s">
        <v>1579</v>
      </c>
    </row>
    <row r="3444" spans="11:17">
      <c r="K3444" t="s">
        <v>51</v>
      </c>
      <c r="L3444" t="s">
        <v>1583</v>
      </c>
      <c r="M3444" t="s">
        <v>1584</v>
      </c>
      <c r="N3444" t="s">
        <v>525</v>
      </c>
      <c r="O3444" t="s">
        <v>14</v>
      </c>
      <c r="Q3444" t="s">
        <v>1585</v>
      </c>
    </row>
    <row r="3445" spans="11:17">
      <c r="K3445" t="s">
        <v>51</v>
      </c>
      <c r="L3445" t="s">
        <v>1583</v>
      </c>
      <c r="M3445" t="s">
        <v>1584</v>
      </c>
      <c r="N3445" t="s">
        <v>525</v>
      </c>
      <c r="O3445" t="s">
        <v>56</v>
      </c>
      <c r="Q3445" t="s">
        <v>1585</v>
      </c>
    </row>
    <row r="3446" spans="11:17">
      <c r="K3446" t="s">
        <v>51</v>
      </c>
      <c r="L3446" t="s">
        <v>1583</v>
      </c>
      <c r="M3446" t="s">
        <v>1584</v>
      </c>
      <c r="N3446" t="s">
        <v>525</v>
      </c>
      <c r="O3446" t="s">
        <v>57</v>
      </c>
      <c r="P3446" t="s">
        <v>1035</v>
      </c>
      <c r="Q3446" t="s">
        <v>1585</v>
      </c>
    </row>
    <row r="3447" spans="11:17">
      <c r="K3447" t="s">
        <v>51</v>
      </c>
      <c r="L3447" t="s">
        <v>1583</v>
      </c>
      <c r="M3447" t="s">
        <v>1584</v>
      </c>
      <c r="N3447" t="s">
        <v>525</v>
      </c>
      <c r="O3447" t="s">
        <v>59</v>
      </c>
      <c r="P3447">
        <v>6306</v>
      </c>
      <c r="Q3447" t="s">
        <v>1585</v>
      </c>
    </row>
    <row r="3448" spans="11:17">
      <c r="K3448" t="s">
        <v>51</v>
      </c>
      <c r="L3448" t="s">
        <v>1583</v>
      </c>
      <c r="M3448" t="s">
        <v>1584</v>
      </c>
      <c r="N3448" t="s">
        <v>525</v>
      </c>
      <c r="O3448" t="s">
        <v>60</v>
      </c>
      <c r="P3448" t="s">
        <v>1475</v>
      </c>
      <c r="Q3448" t="s">
        <v>1585</v>
      </c>
    </row>
    <row r="3449" spans="11:17">
      <c r="K3449" t="s">
        <v>51</v>
      </c>
      <c r="L3449" t="s">
        <v>1583</v>
      </c>
      <c r="M3449" t="s">
        <v>1584</v>
      </c>
      <c r="N3449" t="s">
        <v>525</v>
      </c>
      <c r="O3449" t="s">
        <v>62</v>
      </c>
      <c r="P3449" t="s">
        <v>1573</v>
      </c>
      <c r="Q3449" t="s">
        <v>1585</v>
      </c>
    </row>
    <row r="3450" spans="11:17">
      <c r="K3450" t="s">
        <v>51</v>
      </c>
      <c r="L3450" t="s">
        <v>1583</v>
      </c>
      <c r="M3450" t="s">
        <v>1584</v>
      </c>
      <c r="N3450" t="s">
        <v>525</v>
      </c>
      <c r="O3450" t="s">
        <v>64</v>
      </c>
      <c r="P3450" t="s">
        <v>1586</v>
      </c>
      <c r="Q3450" t="s">
        <v>1585</v>
      </c>
    </row>
    <row r="3451" spans="11:17">
      <c r="K3451" t="s">
        <v>51</v>
      </c>
      <c r="L3451" t="s">
        <v>1583</v>
      </c>
      <c r="M3451" t="s">
        <v>1584</v>
      </c>
      <c r="N3451" t="s">
        <v>525</v>
      </c>
      <c r="O3451" t="s">
        <v>66</v>
      </c>
      <c r="P3451" t="s">
        <v>1587</v>
      </c>
      <c r="Q3451" t="s">
        <v>1585</v>
      </c>
    </row>
    <row r="3452" spans="11:17">
      <c r="K3452" t="s">
        <v>51</v>
      </c>
      <c r="L3452" t="s">
        <v>1583</v>
      </c>
      <c r="M3452" t="s">
        <v>1584</v>
      </c>
      <c r="N3452" t="s">
        <v>525</v>
      </c>
      <c r="O3452" t="s">
        <v>68</v>
      </c>
      <c r="Q3452" t="s">
        <v>1585</v>
      </c>
    </row>
    <row r="3453" spans="11:17">
      <c r="K3453" t="s">
        <v>51</v>
      </c>
      <c r="L3453" t="s">
        <v>1583</v>
      </c>
      <c r="M3453" t="s">
        <v>1584</v>
      </c>
      <c r="N3453" t="s">
        <v>525</v>
      </c>
      <c r="O3453" t="s">
        <v>70</v>
      </c>
      <c r="P3453" t="s">
        <v>71</v>
      </c>
      <c r="Q3453" t="s">
        <v>1585</v>
      </c>
    </row>
    <row r="3454" spans="11:17">
      <c r="K3454" t="s">
        <v>51</v>
      </c>
      <c r="L3454" t="s">
        <v>1583</v>
      </c>
      <c r="M3454" t="s">
        <v>1584</v>
      </c>
      <c r="N3454" t="s">
        <v>525</v>
      </c>
      <c r="O3454" t="s">
        <v>72</v>
      </c>
      <c r="P3454">
        <v>232</v>
      </c>
      <c r="Q3454" t="s">
        <v>1585</v>
      </c>
    </row>
    <row r="3455" spans="11:17">
      <c r="K3455" t="s">
        <v>51</v>
      </c>
      <c r="L3455" t="s">
        <v>1583</v>
      </c>
      <c r="M3455" t="s">
        <v>1584</v>
      </c>
      <c r="N3455" t="s">
        <v>525</v>
      </c>
      <c r="O3455" t="s">
        <v>73</v>
      </c>
      <c r="P3455" t="s">
        <v>530</v>
      </c>
      <c r="Q3455" t="s">
        <v>1585</v>
      </c>
    </row>
    <row r="3456" spans="11:17">
      <c r="K3456" t="s">
        <v>51</v>
      </c>
      <c r="L3456" t="s">
        <v>1588</v>
      </c>
      <c r="M3456" t="s">
        <v>1589</v>
      </c>
      <c r="N3456" t="s">
        <v>54</v>
      </c>
      <c r="O3456" t="s">
        <v>14</v>
      </c>
      <c r="Q3456" t="s">
        <v>1590</v>
      </c>
    </row>
    <row r="3457" spans="11:17">
      <c r="K3457" t="s">
        <v>51</v>
      </c>
      <c r="L3457" t="s">
        <v>1588</v>
      </c>
      <c r="M3457" t="s">
        <v>1589</v>
      </c>
      <c r="N3457" t="s">
        <v>54</v>
      </c>
      <c r="O3457" t="s">
        <v>56</v>
      </c>
      <c r="Q3457" t="s">
        <v>1590</v>
      </c>
    </row>
    <row r="3458" spans="11:17">
      <c r="K3458" t="s">
        <v>51</v>
      </c>
      <c r="L3458" t="s">
        <v>1588</v>
      </c>
      <c r="M3458" t="s">
        <v>1589</v>
      </c>
      <c r="N3458" t="s">
        <v>54</v>
      </c>
      <c r="O3458" t="s">
        <v>57</v>
      </c>
      <c r="P3458" t="s">
        <v>1035</v>
      </c>
      <c r="Q3458" t="s">
        <v>1590</v>
      </c>
    </row>
    <row r="3459" spans="11:17">
      <c r="K3459" t="s">
        <v>51</v>
      </c>
      <c r="L3459" t="s">
        <v>1588</v>
      </c>
      <c r="M3459" t="s">
        <v>1589</v>
      </c>
      <c r="N3459" t="s">
        <v>54</v>
      </c>
      <c r="O3459" t="s">
        <v>59</v>
      </c>
      <c r="P3459">
        <v>4031</v>
      </c>
      <c r="Q3459" t="s">
        <v>1590</v>
      </c>
    </row>
    <row r="3460" spans="11:17">
      <c r="K3460" t="s">
        <v>51</v>
      </c>
      <c r="L3460" t="s">
        <v>1588</v>
      </c>
      <c r="M3460" t="s">
        <v>1589</v>
      </c>
      <c r="N3460" t="s">
        <v>54</v>
      </c>
      <c r="O3460" t="s">
        <v>60</v>
      </c>
      <c r="P3460" t="s">
        <v>1475</v>
      </c>
      <c r="Q3460" t="s">
        <v>1590</v>
      </c>
    </row>
    <row r="3461" spans="11:17">
      <c r="K3461" t="s">
        <v>51</v>
      </c>
      <c r="L3461" t="s">
        <v>1588</v>
      </c>
      <c r="M3461" t="s">
        <v>1589</v>
      </c>
      <c r="N3461" t="s">
        <v>54</v>
      </c>
      <c r="O3461" t="s">
        <v>62</v>
      </c>
      <c r="P3461" t="s">
        <v>1573</v>
      </c>
      <c r="Q3461" t="s">
        <v>1590</v>
      </c>
    </row>
    <row r="3462" spans="11:17">
      <c r="K3462" t="s">
        <v>51</v>
      </c>
      <c r="L3462" t="s">
        <v>1588</v>
      </c>
      <c r="M3462" t="s">
        <v>1589</v>
      </c>
      <c r="N3462" t="s">
        <v>54</v>
      </c>
      <c r="O3462" t="s">
        <v>64</v>
      </c>
      <c r="P3462" t="s">
        <v>1591</v>
      </c>
      <c r="Q3462" t="s">
        <v>1590</v>
      </c>
    </row>
    <row r="3463" spans="11:17">
      <c r="K3463" t="s">
        <v>51</v>
      </c>
      <c r="L3463" t="s">
        <v>1588</v>
      </c>
      <c r="M3463" t="s">
        <v>1589</v>
      </c>
      <c r="N3463" t="s">
        <v>54</v>
      </c>
      <c r="O3463" t="s">
        <v>66</v>
      </c>
      <c r="P3463" t="s">
        <v>1592</v>
      </c>
      <c r="Q3463" t="s">
        <v>1590</v>
      </c>
    </row>
    <row r="3464" spans="11:17">
      <c r="K3464" t="s">
        <v>51</v>
      </c>
      <c r="L3464" t="s">
        <v>1588</v>
      </c>
      <c r="M3464" t="s">
        <v>1589</v>
      </c>
      <c r="N3464" t="s">
        <v>54</v>
      </c>
      <c r="O3464" t="s">
        <v>68</v>
      </c>
      <c r="Q3464" t="s">
        <v>1590</v>
      </c>
    </row>
    <row r="3465" spans="11:17">
      <c r="K3465" t="s">
        <v>51</v>
      </c>
      <c r="L3465" t="s">
        <v>1588</v>
      </c>
      <c r="M3465" t="s">
        <v>1589</v>
      </c>
      <c r="N3465" t="s">
        <v>54</v>
      </c>
      <c r="O3465" t="s">
        <v>70</v>
      </c>
      <c r="Q3465" t="s">
        <v>1590</v>
      </c>
    </row>
    <row r="3466" spans="11:17">
      <c r="K3466" t="s">
        <v>51</v>
      </c>
      <c r="L3466" t="s">
        <v>1588</v>
      </c>
      <c r="M3466" t="s">
        <v>1589</v>
      </c>
      <c r="N3466" t="s">
        <v>54</v>
      </c>
      <c r="O3466" t="s">
        <v>72</v>
      </c>
      <c r="Q3466" t="s">
        <v>1590</v>
      </c>
    </row>
    <row r="3467" spans="11:17">
      <c r="K3467" t="s">
        <v>51</v>
      </c>
      <c r="L3467" t="s">
        <v>1588</v>
      </c>
      <c r="M3467" t="s">
        <v>1589</v>
      </c>
      <c r="N3467" t="s">
        <v>54</v>
      </c>
      <c r="O3467" t="s">
        <v>73</v>
      </c>
      <c r="P3467" t="s">
        <v>74</v>
      </c>
      <c r="Q3467" t="s">
        <v>1590</v>
      </c>
    </row>
    <row r="3468" spans="11:17">
      <c r="K3468" t="s">
        <v>51</v>
      </c>
      <c r="L3468" t="s">
        <v>1593</v>
      </c>
      <c r="M3468" t="s">
        <v>1594</v>
      </c>
      <c r="N3468" t="s">
        <v>54</v>
      </c>
      <c r="O3468" t="s">
        <v>14</v>
      </c>
      <c r="Q3468" t="s">
        <v>1595</v>
      </c>
    </row>
    <row r="3469" spans="11:17">
      <c r="K3469" t="s">
        <v>51</v>
      </c>
      <c r="L3469" t="s">
        <v>1593</v>
      </c>
      <c r="M3469" t="s">
        <v>1594</v>
      </c>
      <c r="N3469" t="s">
        <v>54</v>
      </c>
      <c r="O3469" t="s">
        <v>56</v>
      </c>
      <c r="Q3469" t="s">
        <v>1595</v>
      </c>
    </row>
    <row r="3470" spans="11:17">
      <c r="K3470" t="s">
        <v>51</v>
      </c>
      <c r="L3470" t="s">
        <v>1593</v>
      </c>
      <c r="M3470" t="s">
        <v>1594</v>
      </c>
      <c r="N3470" t="s">
        <v>54</v>
      </c>
      <c r="O3470" t="s">
        <v>57</v>
      </c>
      <c r="P3470" t="s">
        <v>1035</v>
      </c>
      <c r="Q3470" t="s">
        <v>1595</v>
      </c>
    </row>
    <row r="3471" spans="11:17">
      <c r="K3471" t="s">
        <v>51</v>
      </c>
      <c r="L3471" t="s">
        <v>1593</v>
      </c>
      <c r="M3471" t="s">
        <v>1594</v>
      </c>
      <c r="N3471" t="s">
        <v>54</v>
      </c>
      <c r="O3471" t="s">
        <v>59</v>
      </c>
      <c r="P3471">
        <v>4950</v>
      </c>
      <c r="Q3471" t="s">
        <v>1595</v>
      </c>
    </row>
    <row r="3472" spans="11:17">
      <c r="K3472" t="s">
        <v>51</v>
      </c>
      <c r="L3472" t="s">
        <v>1593</v>
      </c>
      <c r="M3472" t="s">
        <v>1594</v>
      </c>
      <c r="N3472" t="s">
        <v>54</v>
      </c>
      <c r="O3472" t="s">
        <v>60</v>
      </c>
      <c r="P3472" t="s">
        <v>1475</v>
      </c>
      <c r="Q3472" t="s">
        <v>1595</v>
      </c>
    </row>
    <row r="3473" spans="11:17">
      <c r="K3473" t="s">
        <v>51</v>
      </c>
      <c r="L3473" t="s">
        <v>1593</v>
      </c>
      <c r="M3473" t="s">
        <v>1594</v>
      </c>
      <c r="N3473" t="s">
        <v>54</v>
      </c>
      <c r="O3473" t="s">
        <v>62</v>
      </c>
      <c r="P3473" t="s">
        <v>1573</v>
      </c>
      <c r="Q3473" t="s">
        <v>1595</v>
      </c>
    </row>
    <row r="3474" spans="11:17">
      <c r="K3474" t="s">
        <v>51</v>
      </c>
      <c r="L3474" t="s">
        <v>1593</v>
      </c>
      <c r="M3474" t="s">
        <v>1594</v>
      </c>
      <c r="N3474" t="s">
        <v>54</v>
      </c>
      <c r="O3474" t="s">
        <v>64</v>
      </c>
      <c r="P3474" t="s">
        <v>1596</v>
      </c>
      <c r="Q3474" t="s">
        <v>1595</v>
      </c>
    </row>
    <row r="3475" spans="11:17">
      <c r="K3475" t="s">
        <v>51</v>
      </c>
      <c r="L3475" t="s">
        <v>1593</v>
      </c>
      <c r="M3475" t="s">
        <v>1594</v>
      </c>
      <c r="N3475" t="s">
        <v>54</v>
      </c>
      <c r="O3475" t="s">
        <v>66</v>
      </c>
      <c r="P3475" t="s">
        <v>1597</v>
      </c>
      <c r="Q3475" t="s">
        <v>1595</v>
      </c>
    </row>
    <row r="3476" spans="11:17">
      <c r="K3476" t="s">
        <v>51</v>
      </c>
      <c r="L3476" t="s">
        <v>1593</v>
      </c>
      <c r="M3476" t="s">
        <v>1594</v>
      </c>
      <c r="N3476" t="s">
        <v>54</v>
      </c>
      <c r="O3476" t="s">
        <v>68</v>
      </c>
      <c r="P3476" t="s">
        <v>1598</v>
      </c>
      <c r="Q3476" t="s">
        <v>1595</v>
      </c>
    </row>
    <row r="3477" spans="11:17">
      <c r="K3477" t="s">
        <v>51</v>
      </c>
      <c r="L3477" t="s">
        <v>1593</v>
      </c>
      <c r="M3477" t="s">
        <v>1594</v>
      </c>
      <c r="N3477" t="s">
        <v>54</v>
      </c>
      <c r="O3477" t="s">
        <v>70</v>
      </c>
      <c r="P3477" t="s">
        <v>71</v>
      </c>
      <c r="Q3477" t="s">
        <v>1595</v>
      </c>
    </row>
    <row r="3478" spans="11:17">
      <c r="K3478" t="s">
        <v>51</v>
      </c>
      <c r="L3478" t="s">
        <v>1593</v>
      </c>
      <c r="M3478" t="s">
        <v>1594</v>
      </c>
      <c r="N3478" t="s">
        <v>54</v>
      </c>
      <c r="O3478" t="s">
        <v>72</v>
      </c>
      <c r="P3478">
        <v>280</v>
      </c>
      <c r="Q3478" t="s">
        <v>1595</v>
      </c>
    </row>
    <row r="3479" spans="11:17">
      <c r="K3479" t="s">
        <v>51</v>
      </c>
      <c r="L3479" t="s">
        <v>1593</v>
      </c>
      <c r="M3479" t="s">
        <v>1594</v>
      </c>
      <c r="N3479" t="s">
        <v>54</v>
      </c>
      <c r="O3479" t="s">
        <v>73</v>
      </c>
      <c r="P3479" t="s">
        <v>74</v>
      </c>
      <c r="Q3479" t="s">
        <v>1595</v>
      </c>
    </row>
    <row r="3480" spans="11:17">
      <c r="K3480" t="s">
        <v>51</v>
      </c>
      <c r="L3480" t="s">
        <v>1599</v>
      </c>
      <c r="M3480" t="s">
        <v>1600</v>
      </c>
      <c r="N3480" t="s">
        <v>525</v>
      </c>
      <c r="O3480" t="s">
        <v>14</v>
      </c>
      <c r="Q3480" t="s">
        <v>1601</v>
      </c>
    </row>
    <row r="3481" spans="11:17">
      <c r="K3481" t="s">
        <v>51</v>
      </c>
      <c r="L3481" t="s">
        <v>1599</v>
      </c>
      <c r="M3481" t="s">
        <v>1600</v>
      </c>
      <c r="N3481" t="s">
        <v>525</v>
      </c>
      <c r="O3481" t="s">
        <v>56</v>
      </c>
      <c r="Q3481" t="s">
        <v>1601</v>
      </c>
    </row>
    <row r="3482" spans="11:17">
      <c r="K3482" t="s">
        <v>51</v>
      </c>
      <c r="L3482" t="s">
        <v>1599</v>
      </c>
      <c r="M3482" t="s">
        <v>1600</v>
      </c>
      <c r="N3482" t="s">
        <v>525</v>
      </c>
      <c r="O3482" t="s">
        <v>57</v>
      </c>
      <c r="P3482" t="s">
        <v>1035</v>
      </c>
      <c r="Q3482" t="s">
        <v>1601</v>
      </c>
    </row>
    <row r="3483" spans="11:17">
      <c r="K3483" t="s">
        <v>51</v>
      </c>
      <c r="L3483" t="s">
        <v>1599</v>
      </c>
      <c r="M3483" t="s">
        <v>1600</v>
      </c>
      <c r="N3483" t="s">
        <v>525</v>
      </c>
      <c r="O3483" t="s">
        <v>59</v>
      </c>
      <c r="P3483">
        <v>6152</v>
      </c>
      <c r="Q3483" t="s">
        <v>1601</v>
      </c>
    </row>
    <row r="3484" spans="11:17">
      <c r="K3484" t="s">
        <v>51</v>
      </c>
      <c r="L3484" t="s">
        <v>1599</v>
      </c>
      <c r="M3484" t="s">
        <v>1600</v>
      </c>
      <c r="N3484" t="s">
        <v>525</v>
      </c>
      <c r="O3484" t="s">
        <v>60</v>
      </c>
      <c r="P3484" t="s">
        <v>1475</v>
      </c>
      <c r="Q3484" t="s">
        <v>1601</v>
      </c>
    </row>
    <row r="3485" spans="11:17">
      <c r="K3485" t="s">
        <v>51</v>
      </c>
      <c r="L3485" t="s">
        <v>1599</v>
      </c>
      <c r="M3485" t="s">
        <v>1600</v>
      </c>
      <c r="N3485" t="s">
        <v>525</v>
      </c>
      <c r="O3485" t="s">
        <v>62</v>
      </c>
      <c r="P3485" t="s">
        <v>1573</v>
      </c>
      <c r="Q3485" t="s">
        <v>1601</v>
      </c>
    </row>
    <row r="3486" spans="11:17">
      <c r="K3486" t="s">
        <v>51</v>
      </c>
      <c r="L3486" t="s">
        <v>1599</v>
      </c>
      <c r="M3486" t="s">
        <v>1600</v>
      </c>
      <c r="N3486" t="s">
        <v>525</v>
      </c>
      <c r="O3486" t="s">
        <v>64</v>
      </c>
      <c r="P3486" t="s">
        <v>1602</v>
      </c>
      <c r="Q3486" t="s">
        <v>1601</v>
      </c>
    </row>
    <row r="3487" spans="11:17">
      <c r="K3487" t="s">
        <v>51</v>
      </c>
      <c r="L3487" t="s">
        <v>1599</v>
      </c>
      <c r="M3487" t="s">
        <v>1600</v>
      </c>
      <c r="N3487" t="s">
        <v>525</v>
      </c>
      <c r="O3487" t="s">
        <v>66</v>
      </c>
      <c r="P3487" t="s">
        <v>1603</v>
      </c>
      <c r="Q3487" t="s">
        <v>1601</v>
      </c>
    </row>
    <row r="3488" spans="11:17">
      <c r="K3488" t="s">
        <v>51</v>
      </c>
      <c r="L3488" t="s">
        <v>1599</v>
      </c>
      <c r="M3488" t="s">
        <v>1600</v>
      </c>
      <c r="N3488" t="s">
        <v>525</v>
      </c>
      <c r="O3488" t="s">
        <v>68</v>
      </c>
      <c r="P3488" t="s">
        <v>1604</v>
      </c>
      <c r="Q3488" t="s">
        <v>1601</v>
      </c>
    </row>
    <row r="3489" spans="11:17">
      <c r="K3489" t="s">
        <v>51</v>
      </c>
      <c r="L3489" t="s">
        <v>1599</v>
      </c>
      <c r="M3489" t="s">
        <v>1600</v>
      </c>
      <c r="N3489" t="s">
        <v>525</v>
      </c>
      <c r="O3489" t="s">
        <v>70</v>
      </c>
      <c r="P3489" t="s">
        <v>71</v>
      </c>
      <c r="Q3489" t="s">
        <v>1601</v>
      </c>
    </row>
    <row r="3490" spans="11:17">
      <c r="K3490" t="s">
        <v>51</v>
      </c>
      <c r="L3490" t="s">
        <v>1599</v>
      </c>
      <c r="M3490" t="s">
        <v>1600</v>
      </c>
      <c r="N3490" t="s">
        <v>525</v>
      </c>
      <c r="O3490" t="s">
        <v>72</v>
      </c>
      <c r="P3490">
        <v>100</v>
      </c>
      <c r="Q3490" t="s">
        <v>1601</v>
      </c>
    </row>
    <row r="3491" spans="11:17">
      <c r="K3491" t="s">
        <v>51</v>
      </c>
      <c r="L3491" t="s">
        <v>1599</v>
      </c>
      <c r="M3491" t="s">
        <v>1600</v>
      </c>
      <c r="N3491" t="s">
        <v>525</v>
      </c>
      <c r="O3491" t="s">
        <v>73</v>
      </c>
      <c r="P3491" t="s">
        <v>530</v>
      </c>
      <c r="Q3491" t="s">
        <v>1601</v>
      </c>
    </row>
    <row r="3492" spans="11:17">
      <c r="K3492" t="s">
        <v>51</v>
      </c>
      <c r="L3492" t="s">
        <v>1605</v>
      </c>
      <c r="M3492" t="s">
        <v>1606</v>
      </c>
      <c r="N3492" t="s">
        <v>54</v>
      </c>
      <c r="O3492" t="s">
        <v>14</v>
      </c>
      <c r="Q3492" t="s">
        <v>1607</v>
      </c>
    </row>
    <row r="3493" spans="11:17">
      <c r="K3493" t="s">
        <v>51</v>
      </c>
      <c r="L3493" t="s">
        <v>1605</v>
      </c>
      <c r="M3493" t="s">
        <v>1606</v>
      </c>
      <c r="N3493" t="s">
        <v>54</v>
      </c>
      <c r="O3493" t="s">
        <v>56</v>
      </c>
      <c r="Q3493" t="s">
        <v>1607</v>
      </c>
    </row>
    <row r="3494" spans="11:17">
      <c r="K3494" t="s">
        <v>51</v>
      </c>
      <c r="L3494" t="s">
        <v>1605</v>
      </c>
      <c r="M3494" t="s">
        <v>1606</v>
      </c>
      <c r="N3494" t="s">
        <v>54</v>
      </c>
      <c r="O3494" t="s">
        <v>57</v>
      </c>
      <c r="P3494" t="s">
        <v>1035</v>
      </c>
      <c r="Q3494" t="s">
        <v>1607</v>
      </c>
    </row>
    <row r="3495" spans="11:17">
      <c r="K3495" t="s">
        <v>51</v>
      </c>
      <c r="L3495" t="s">
        <v>1605</v>
      </c>
      <c r="M3495" t="s">
        <v>1606</v>
      </c>
      <c r="N3495" t="s">
        <v>54</v>
      </c>
      <c r="O3495" t="s">
        <v>59</v>
      </c>
      <c r="P3495">
        <v>5828</v>
      </c>
      <c r="Q3495" t="s">
        <v>1607</v>
      </c>
    </row>
    <row r="3496" spans="11:17">
      <c r="K3496" t="s">
        <v>51</v>
      </c>
      <c r="L3496" t="s">
        <v>1605</v>
      </c>
      <c r="M3496" t="s">
        <v>1606</v>
      </c>
      <c r="N3496" t="s">
        <v>54</v>
      </c>
      <c r="O3496" t="s">
        <v>60</v>
      </c>
      <c r="P3496" t="s">
        <v>1475</v>
      </c>
      <c r="Q3496" t="s">
        <v>1607</v>
      </c>
    </row>
    <row r="3497" spans="11:17">
      <c r="K3497" t="s">
        <v>51</v>
      </c>
      <c r="L3497" t="s">
        <v>1605</v>
      </c>
      <c r="M3497" t="s">
        <v>1606</v>
      </c>
      <c r="N3497" t="s">
        <v>54</v>
      </c>
      <c r="O3497" t="s">
        <v>62</v>
      </c>
      <c r="P3497" t="s">
        <v>1608</v>
      </c>
      <c r="Q3497" t="s">
        <v>1607</v>
      </c>
    </row>
    <row r="3498" spans="11:17">
      <c r="K3498" t="s">
        <v>51</v>
      </c>
      <c r="L3498" t="s">
        <v>1605</v>
      </c>
      <c r="M3498" t="s">
        <v>1606</v>
      </c>
      <c r="N3498" t="s">
        <v>54</v>
      </c>
      <c r="O3498" t="s">
        <v>64</v>
      </c>
      <c r="P3498" t="s">
        <v>1609</v>
      </c>
      <c r="Q3498" t="s">
        <v>1607</v>
      </c>
    </row>
    <row r="3499" spans="11:17">
      <c r="K3499" t="s">
        <v>51</v>
      </c>
      <c r="L3499" t="s">
        <v>1605</v>
      </c>
      <c r="M3499" t="s">
        <v>1606</v>
      </c>
      <c r="N3499" t="s">
        <v>54</v>
      </c>
      <c r="O3499" t="s">
        <v>66</v>
      </c>
      <c r="P3499" t="s">
        <v>1610</v>
      </c>
      <c r="Q3499" t="s">
        <v>1607</v>
      </c>
    </row>
    <row r="3500" spans="11:17">
      <c r="K3500" t="s">
        <v>51</v>
      </c>
      <c r="L3500" t="s">
        <v>1605</v>
      </c>
      <c r="M3500" t="s">
        <v>1606</v>
      </c>
      <c r="N3500" t="s">
        <v>54</v>
      </c>
      <c r="O3500" t="s">
        <v>68</v>
      </c>
      <c r="Q3500" t="s">
        <v>1607</v>
      </c>
    </row>
    <row r="3501" spans="11:17">
      <c r="K3501" t="s">
        <v>51</v>
      </c>
      <c r="L3501" t="s">
        <v>1605</v>
      </c>
      <c r="M3501" t="s">
        <v>1606</v>
      </c>
      <c r="N3501" t="s">
        <v>54</v>
      </c>
      <c r="O3501" t="s">
        <v>70</v>
      </c>
      <c r="P3501" t="s">
        <v>71</v>
      </c>
      <c r="Q3501" t="s">
        <v>1607</v>
      </c>
    </row>
    <row r="3502" spans="11:17">
      <c r="K3502" t="s">
        <v>51</v>
      </c>
      <c r="L3502" t="s">
        <v>1605</v>
      </c>
      <c r="M3502" t="s">
        <v>1606</v>
      </c>
      <c r="N3502" t="s">
        <v>54</v>
      </c>
      <c r="O3502" t="s">
        <v>72</v>
      </c>
      <c r="P3502">
        <v>180</v>
      </c>
      <c r="Q3502" t="s">
        <v>1607</v>
      </c>
    </row>
    <row r="3503" spans="11:17">
      <c r="K3503" t="s">
        <v>51</v>
      </c>
      <c r="L3503" t="s">
        <v>1605</v>
      </c>
      <c r="M3503" t="s">
        <v>1606</v>
      </c>
      <c r="N3503" t="s">
        <v>54</v>
      </c>
      <c r="O3503" t="s">
        <v>73</v>
      </c>
      <c r="P3503" t="s">
        <v>74</v>
      </c>
      <c r="Q3503" t="s">
        <v>1607</v>
      </c>
    </row>
    <row r="3504" spans="11:17">
      <c r="K3504" t="s">
        <v>51</v>
      </c>
      <c r="L3504" t="s">
        <v>1611</v>
      </c>
      <c r="M3504" t="s">
        <v>1612</v>
      </c>
      <c r="N3504" t="s">
        <v>525</v>
      </c>
      <c r="O3504" t="s">
        <v>14</v>
      </c>
      <c r="Q3504" t="s">
        <v>1613</v>
      </c>
    </row>
    <row r="3505" spans="11:17">
      <c r="K3505" t="s">
        <v>51</v>
      </c>
      <c r="L3505" t="s">
        <v>1611</v>
      </c>
      <c r="M3505" t="s">
        <v>1612</v>
      </c>
      <c r="N3505" t="s">
        <v>525</v>
      </c>
      <c r="O3505" t="s">
        <v>56</v>
      </c>
      <c r="Q3505" t="s">
        <v>1613</v>
      </c>
    </row>
    <row r="3506" spans="11:17">
      <c r="K3506" t="s">
        <v>51</v>
      </c>
      <c r="L3506" t="s">
        <v>1611</v>
      </c>
      <c r="M3506" t="s">
        <v>1612</v>
      </c>
      <c r="N3506" t="s">
        <v>525</v>
      </c>
      <c r="O3506" t="s">
        <v>57</v>
      </c>
      <c r="P3506" t="s">
        <v>1035</v>
      </c>
      <c r="Q3506" t="s">
        <v>1613</v>
      </c>
    </row>
    <row r="3507" spans="11:17">
      <c r="K3507" t="s">
        <v>51</v>
      </c>
      <c r="L3507" t="s">
        <v>1611</v>
      </c>
      <c r="M3507" t="s">
        <v>1612</v>
      </c>
      <c r="N3507" t="s">
        <v>525</v>
      </c>
      <c r="O3507" t="s">
        <v>59</v>
      </c>
      <c r="P3507">
        <v>6800</v>
      </c>
      <c r="Q3507" t="s">
        <v>1613</v>
      </c>
    </row>
    <row r="3508" spans="11:17">
      <c r="K3508" t="s">
        <v>51</v>
      </c>
      <c r="L3508" t="s">
        <v>1611</v>
      </c>
      <c r="M3508" t="s">
        <v>1612</v>
      </c>
      <c r="N3508" t="s">
        <v>525</v>
      </c>
      <c r="O3508" t="s">
        <v>60</v>
      </c>
      <c r="P3508" t="s">
        <v>1475</v>
      </c>
      <c r="Q3508" t="s">
        <v>1613</v>
      </c>
    </row>
    <row r="3509" spans="11:17">
      <c r="K3509" t="s">
        <v>51</v>
      </c>
      <c r="L3509" t="s">
        <v>1611</v>
      </c>
      <c r="M3509" t="s">
        <v>1612</v>
      </c>
      <c r="N3509" t="s">
        <v>525</v>
      </c>
      <c r="O3509" t="s">
        <v>62</v>
      </c>
      <c r="P3509" t="s">
        <v>1608</v>
      </c>
      <c r="Q3509" t="s">
        <v>1613</v>
      </c>
    </row>
    <row r="3510" spans="11:17">
      <c r="K3510" t="s">
        <v>51</v>
      </c>
      <c r="L3510" t="s">
        <v>1611</v>
      </c>
      <c r="M3510" t="s">
        <v>1612</v>
      </c>
      <c r="N3510" t="s">
        <v>525</v>
      </c>
      <c r="O3510" t="s">
        <v>64</v>
      </c>
      <c r="P3510" t="s">
        <v>1614</v>
      </c>
      <c r="Q3510" t="s">
        <v>1613</v>
      </c>
    </row>
    <row r="3511" spans="11:17">
      <c r="K3511" t="s">
        <v>51</v>
      </c>
      <c r="L3511" t="s">
        <v>1611</v>
      </c>
      <c r="M3511" t="s">
        <v>1612</v>
      </c>
      <c r="N3511" t="s">
        <v>525</v>
      </c>
      <c r="O3511" t="s">
        <v>66</v>
      </c>
      <c r="P3511" t="s">
        <v>1615</v>
      </c>
      <c r="Q3511" t="s">
        <v>1613</v>
      </c>
    </row>
    <row r="3512" spans="11:17">
      <c r="K3512" t="s">
        <v>51</v>
      </c>
      <c r="L3512" t="s">
        <v>1611</v>
      </c>
      <c r="M3512" t="s">
        <v>1612</v>
      </c>
      <c r="N3512" t="s">
        <v>525</v>
      </c>
      <c r="O3512" t="s">
        <v>68</v>
      </c>
      <c r="Q3512" t="s">
        <v>1613</v>
      </c>
    </row>
    <row r="3513" spans="11:17">
      <c r="K3513" t="s">
        <v>51</v>
      </c>
      <c r="L3513" t="s">
        <v>1611</v>
      </c>
      <c r="M3513" t="s">
        <v>1612</v>
      </c>
      <c r="N3513" t="s">
        <v>525</v>
      </c>
      <c r="O3513" t="s">
        <v>70</v>
      </c>
      <c r="P3513" t="s">
        <v>71</v>
      </c>
      <c r="Q3513" t="s">
        <v>1613</v>
      </c>
    </row>
    <row r="3514" spans="11:17">
      <c r="K3514" t="s">
        <v>51</v>
      </c>
      <c r="L3514" t="s">
        <v>1611</v>
      </c>
      <c r="M3514" t="s">
        <v>1612</v>
      </c>
      <c r="N3514" t="s">
        <v>525</v>
      </c>
      <c r="O3514" t="s">
        <v>72</v>
      </c>
      <c r="P3514">
        <v>355</v>
      </c>
      <c r="Q3514" t="s">
        <v>1613</v>
      </c>
    </row>
    <row r="3515" spans="11:17">
      <c r="K3515" t="s">
        <v>51</v>
      </c>
      <c r="L3515" t="s">
        <v>1611</v>
      </c>
      <c r="M3515" t="s">
        <v>1612</v>
      </c>
      <c r="N3515" t="s">
        <v>525</v>
      </c>
      <c r="O3515" t="s">
        <v>73</v>
      </c>
      <c r="P3515" t="s">
        <v>530</v>
      </c>
      <c r="Q3515" t="s">
        <v>1613</v>
      </c>
    </row>
    <row r="3516" spans="11:17">
      <c r="K3516" t="s">
        <v>51</v>
      </c>
      <c r="L3516" t="s">
        <v>1616</v>
      </c>
      <c r="M3516" t="s">
        <v>1617</v>
      </c>
      <c r="N3516" t="s">
        <v>525</v>
      </c>
      <c r="O3516" t="s">
        <v>14</v>
      </c>
      <c r="Q3516" t="s">
        <v>1618</v>
      </c>
    </row>
    <row r="3517" spans="11:17">
      <c r="K3517" t="s">
        <v>51</v>
      </c>
      <c r="L3517" t="s">
        <v>1616</v>
      </c>
      <c r="M3517" t="s">
        <v>1617</v>
      </c>
      <c r="N3517" t="s">
        <v>525</v>
      </c>
      <c r="O3517" t="s">
        <v>56</v>
      </c>
      <c r="Q3517" t="s">
        <v>1618</v>
      </c>
    </row>
    <row r="3518" spans="11:17">
      <c r="K3518" t="s">
        <v>51</v>
      </c>
      <c r="L3518" t="s">
        <v>1616</v>
      </c>
      <c r="M3518" t="s">
        <v>1617</v>
      </c>
      <c r="N3518" t="s">
        <v>525</v>
      </c>
      <c r="O3518" t="s">
        <v>57</v>
      </c>
      <c r="P3518" t="s">
        <v>1035</v>
      </c>
      <c r="Q3518" t="s">
        <v>1618</v>
      </c>
    </row>
    <row r="3519" spans="11:17">
      <c r="K3519" t="s">
        <v>51</v>
      </c>
      <c r="L3519" t="s">
        <v>1616</v>
      </c>
      <c r="M3519" t="s">
        <v>1617</v>
      </c>
      <c r="N3519" t="s">
        <v>525</v>
      </c>
      <c r="O3519" t="s">
        <v>59</v>
      </c>
      <c r="P3519">
        <v>7113</v>
      </c>
      <c r="Q3519" t="s">
        <v>1618</v>
      </c>
    </row>
    <row r="3520" spans="11:17">
      <c r="K3520" t="s">
        <v>51</v>
      </c>
      <c r="L3520" t="s">
        <v>1616</v>
      </c>
      <c r="M3520" t="s">
        <v>1617</v>
      </c>
      <c r="N3520" t="s">
        <v>525</v>
      </c>
      <c r="O3520" t="s">
        <v>60</v>
      </c>
      <c r="P3520" t="s">
        <v>1475</v>
      </c>
      <c r="Q3520" t="s">
        <v>1618</v>
      </c>
    </row>
    <row r="3521" spans="11:17">
      <c r="K3521" t="s">
        <v>51</v>
      </c>
      <c r="L3521" t="s">
        <v>1616</v>
      </c>
      <c r="M3521" t="s">
        <v>1617</v>
      </c>
      <c r="N3521" t="s">
        <v>525</v>
      </c>
      <c r="O3521" t="s">
        <v>62</v>
      </c>
      <c r="P3521" t="s">
        <v>1608</v>
      </c>
      <c r="Q3521" t="s">
        <v>1618</v>
      </c>
    </row>
    <row r="3522" spans="11:17">
      <c r="K3522" t="s">
        <v>51</v>
      </c>
      <c r="L3522" t="s">
        <v>1616</v>
      </c>
      <c r="M3522" t="s">
        <v>1617</v>
      </c>
      <c r="N3522" t="s">
        <v>525</v>
      </c>
      <c r="O3522" t="s">
        <v>64</v>
      </c>
      <c r="P3522" t="s">
        <v>1619</v>
      </c>
      <c r="Q3522" t="s">
        <v>1618</v>
      </c>
    </row>
    <row r="3523" spans="11:17">
      <c r="K3523" t="s">
        <v>51</v>
      </c>
      <c r="L3523" t="s">
        <v>1616</v>
      </c>
      <c r="M3523" t="s">
        <v>1617</v>
      </c>
      <c r="N3523" t="s">
        <v>525</v>
      </c>
      <c r="O3523" t="s">
        <v>66</v>
      </c>
      <c r="P3523" t="s">
        <v>1620</v>
      </c>
      <c r="Q3523" t="s">
        <v>1618</v>
      </c>
    </row>
    <row r="3524" spans="11:17">
      <c r="K3524" t="s">
        <v>51</v>
      </c>
      <c r="L3524" t="s">
        <v>1616</v>
      </c>
      <c r="M3524" t="s">
        <v>1617</v>
      </c>
      <c r="N3524" t="s">
        <v>525</v>
      </c>
      <c r="O3524" t="s">
        <v>68</v>
      </c>
      <c r="P3524" t="s">
        <v>1621</v>
      </c>
      <c r="Q3524" t="s">
        <v>1618</v>
      </c>
    </row>
    <row r="3525" spans="11:17">
      <c r="K3525" t="s">
        <v>51</v>
      </c>
      <c r="L3525" t="s">
        <v>1616</v>
      </c>
      <c r="M3525" t="s">
        <v>1617</v>
      </c>
      <c r="N3525" t="s">
        <v>525</v>
      </c>
      <c r="O3525" t="s">
        <v>70</v>
      </c>
      <c r="P3525" t="s">
        <v>71</v>
      </c>
      <c r="Q3525" t="s">
        <v>1618</v>
      </c>
    </row>
    <row r="3526" spans="11:17">
      <c r="K3526" t="s">
        <v>51</v>
      </c>
      <c r="L3526" t="s">
        <v>1616</v>
      </c>
      <c r="M3526" t="s">
        <v>1617</v>
      </c>
      <c r="N3526" t="s">
        <v>525</v>
      </c>
      <c r="O3526" t="s">
        <v>72</v>
      </c>
      <c r="P3526">
        <v>106</v>
      </c>
      <c r="Q3526" t="s">
        <v>1618</v>
      </c>
    </row>
    <row r="3527" spans="11:17">
      <c r="K3527" t="s">
        <v>51</v>
      </c>
      <c r="L3527" t="s">
        <v>1616</v>
      </c>
      <c r="M3527" t="s">
        <v>1617</v>
      </c>
      <c r="N3527" t="s">
        <v>525</v>
      </c>
      <c r="O3527" t="s">
        <v>73</v>
      </c>
      <c r="P3527" t="s">
        <v>530</v>
      </c>
      <c r="Q3527" t="s">
        <v>1618</v>
      </c>
    </row>
    <row r="3528" spans="11:17">
      <c r="K3528" t="s">
        <v>51</v>
      </c>
      <c r="L3528" t="s">
        <v>1622</v>
      </c>
      <c r="M3528" t="s">
        <v>1623</v>
      </c>
      <c r="N3528" t="s">
        <v>525</v>
      </c>
      <c r="O3528" t="s">
        <v>14</v>
      </c>
      <c r="Q3528" t="s">
        <v>1624</v>
      </c>
    </row>
    <row r="3529" spans="11:17">
      <c r="K3529" t="s">
        <v>51</v>
      </c>
      <c r="L3529" t="s">
        <v>1622</v>
      </c>
      <c r="M3529" t="s">
        <v>1623</v>
      </c>
      <c r="N3529" t="s">
        <v>525</v>
      </c>
      <c r="O3529" t="s">
        <v>56</v>
      </c>
      <c r="Q3529" t="s">
        <v>1624</v>
      </c>
    </row>
    <row r="3530" spans="11:17">
      <c r="K3530" t="s">
        <v>51</v>
      </c>
      <c r="L3530" t="s">
        <v>1622</v>
      </c>
      <c r="M3530" t="s">
        <v>1623</v>
      </c>
      <c r="N3530" t="s">
        <v>525</v>
      </c>
      <c r="O3530" t="s">
        <v>57</v>
      </c>
      <c r="P3530" t="s">
        <v>1035</v>
      </c>
      <c r="Q3530" t="s">
        <v>1624</v>
      </c>
    </row>
    <row r="3531" spans="11:17">
      <c r="K3531" t="s">
        <v>51</v>
      </c>
      <c r="L3531" t="s">
        <v>1622</v>
      </c>
      <c r="M3531" t="s">
        <v>1623</v>
      </c>
      <c r="N3531" t="s">
        <v>525</v>
      </c>
      <c r="O3531" t="s">
        <v>59</v>
      </c>
      <c r="P3531">
        <v>6263</v>
      </c>
      <c r="Q3531" t="s">
        <v>1624</v>
      </c>
    </row>
    <row r="3532" spans="11:17">
      <c r="K3532" t="s">
        <v>51</v>
      </c>
      <c r="L3532" t="s">
        <v>1622</v>
      </c>
      <c r="M3532" t="s">
        <v>1623</v>
      </c>
      <c r="N3532" t="s">
        <v>525</v>
      </c>
      <c r="O3532" t="s">
        <v>60</v>
      </c>
      <c r="P3532" t="s">
        <v>1475</v>
      </c>
      <c r="Q3532" t="s">
        <v>1624</v>
      </c>
    </row>
    <row r="3533" spans="11:17">
      <c r="K3533" t="s">
        <v>51</v>
      </c>
      <c r="L3533" t="s">
        <v>1622</v>
      </c>
      <c r="M3533" t="s">
        <v>1623</v>
      </c>
      <c r="N3533" t="s">
        <v>525</v>
      </c>
      <c r="O3533" t="s">
        <v>62</v>
      </c>
      <c r="P3533" t="s">
        <v>1608</v>
      </c>
      <c r="Q3533" t="s">
        <v>1624</v>
      </c>
    </row>
    <row r="3534" spans="11:17">
      <c r="K3534" t="s">
        <v>51</v>
      </c>
      <c r="L3534" t="s">
        <v>1622</v>
      </c>
      <c r="M3534" t="s">
        <v>1623</v>
      </c>
      <c r="N3534" t="s">
        <v>525</v>
      </c>
      <c r="O3534" t="s">
        <v>64</v>
      </c>
      <c r="P3534" t="s">
        <v>1625</v>
      </c>
      <c r="Q3534" t="s">
        <v>1624</v>
      </c>
    </row>
    <row r="3535" spans="11:17">
      <c r="K3535" t="s">
        <v>51</v>
      </c>
      <c r="L3535" t="s">
        <v>1622</v>
      </c>
      <c r="M3535" t="s">
        <v>1623</v>
      </c>
      <c r="N3535" t="s">
        <v>525</v>
      </c>
      <c r="O3535" t="s">
        <v>66</v>
      </c>
      <c r="P3535" t="s">
        <v>1626</v>
      </c>
      <c r="Q3535" t="s">
        <v>1624</v>
      </c>
    </row>
    <row r="3536" spans="11:17">
      <c r="K3536" t="s">
        <v>51</v>
      </c>
      <c r="L3536" t="s">
        <v>1622</v>
      </c>
      <c r="M3536" t="s">
        <v>1623</v>
      </c>
      <c r="N3536" t="s">
        <v>525</v>
      </c>
      <c r="O3536" t="s">
        <v>68</v>
      </c>
      <c r="P3536" t="s">
        <v>1627</v>
      </c>
      <c r="Q3536" t="s">
        <v>1624</v>
      </c>
    </row>
    <row r="3537" spans="11:17">
      <c r="K3537" t="s">
        <v>51</v>
      </c>
      <c r="L3537" t="s">
        <v>1622</v>
      </c>
      <c r="M3537" t="s">
        <v>1623</v>
      </c>
      <c r="N3537" t="s">
        <v>525</v>
      </c>
      <c r="O3537" t="s">
        <v>70</v>
      </c>
      <c r="P3537" t="s">
        <v>71</v>
      </c>
      <c r="Q3537" t="s">
        <v>1624</v>
      </c>
    </row>
    <row r="3538" spans="11:17">
      <c r="K3538" t="s">
        <v>51</v>
      </c>
      <c r="L3538" t="s">
        <v>1622</v>
      </c>
      <c r="M3538" t="s">
        <v>1623</v>
      </c>
      <c r="N3538" t="s">
        <v>525</v>
      </c>
      <c r="O3538" t="s">
        <v>72</v>
      </c>
      <c r="P3538">
        <v>238</v>
      </c>
      <c r="Q3538" t="s">
        <v>1624</v>
      </c>
    </row>
    <row r="3539" spans="11:17">
      <c r="K3539" t="s">
        <v>51</v>
      </c>
      <c r="L3539" t="s">
        <v>1622</v>
      </c>
      <c r="M3539" t="s">
        <v>1623</v>
      </c>
      <c r="N3539" t="s">
        <v>525</v>
      </c>
      <c r="O3539" t="s">
        <v>73</v>
      </c>
      <c r="P3539" t="s">
        <v>530</v>
      </c>
      <c r="Q3539" t="s">
        <v>1624</v>
      </c>
    </row>
    <row r="3540" spans="11:17">
      <c r="K3540" t="s">
        <v>51</v>
      </c>
      <c r="L3540" t="s">
        <v>1628</v>
      </c>
      <c r="M3540" t="s">
        <v>1629</v>
      </c>
      <c r="N3540" t="s">
        <v>525</v>
      </c>
      <c r="O3540" t="s">
        <v>14</v>
      </c>
      <c r="Q3540" t="s">
        <v>1630</v>
      </c>
    </row>
    <row r="3541" spans="11:17">
      <c r="K3541" t="s">
        <v>51</v>
      </c>
      <c r="L3541" t="s">
        <v>1628</v>
      </c>
      <c r="M3541" t="s">
        <v>1629</v>
      </c>
      <c r="N3541" t="s">
        <v>525</v>
      </c>
      <c r="O3541" t="s">
        <v>56</v>
      </c>
      <c r="Q3541" t="s">
        <v>1630</v>
      </c>
    </row>
    <row r="3542" spans="11:17">
      <c r="K3542" t="s">
        <v>51</v>
      </c>
      <c r="L3542" t="s">
        <v>1628</v>
      </c>
      <c r="M3542" t="s">
        <v>1629</v>
      </c>
      <c r="N3542" t="s">
        <v>525</v>
      </c>
      <c r="O3542" t="s">
        <v>57</v>
      </c>
      <c r="P3542" t="s">
        <v>1035</v>
      </c>
      <c r="Q3542" t="s">
        <v>1630</v>
      </c>
    </row>
    <row r="3543" spans="11:17">
      <c r="K3543" t="s">
        <v>51</v>
      </c>
      <c r="L3543" t="s">
        <v>1628</v>
      </c>
      <c r="M3543" t="s">
        <v>1629</v>
      </c>
      <c r="N3543" t="s">
        <v>525</v>
      </c>
      <c r="O3543" t="s">
        <v>59</v>
      </c>
      <c r="P3543">
        <v>6586</v>
      </c>
      <c r="Q3543" t="s">
        <v>1630</v>
      </c>
    </row>
    <row r="3544" spans="11:17">
      <c r="K3544" t="s">
        <v>51</v>
      </c>
      <c r="L3544" t="s">
        <v>1628</v>
      </c>
      <c r="M3544" t="s">
        <v>1629</v>
      </c>
      <c r="N3544" t="s">
        <v>525</v>
      </c>
      <c r="O3544" t="s">
        <v>60</v>
      </c>
      <c r="P3544" t="s">
        <v>1475</v>
      </c>
      <c r="Q3544" t="s">
        <v>1630</v>
      </c>
    </row>
    <row r="3545" spans="11:17">
      <c r="K3545" t="s">
        <v>51</v>
      </c>
      <c r="L3545" t="s">
        <v>1628</v>
      </c>
      <c r="M3545" t="s">
        <v>1629</v>
      </c>
      <c r="N3545" t="s">
        <v>525</v>
      </c>
      <c r="O3545" t="s">
        <v>62</v>
      </c>
      <c r="P3545" t="s">
        <v>1608</v>
      </c>
      <c r="Q3545" t="s">
        <v>1630</v>
      </c>
    </row>
    <row r="3546" spans="11:17">
      <c r="K3546" t="s">
        <v>51</v>
      </c>
      <c r="L3546" t="s">
        <v>1628</v>
      </c>
      <c r="M3546" t="s">
        <v>1629</v>
      </c>
      <c r="N3546" t="s">
        <v>525</v>
      </c>
      <c r="O3546" t="s">
        <v>64</v>
      </c>
      <c r="P3546" t="s">
        <v>1631</v>
      </c>
      <c r="Q3546" t="s">
        <v>1630</v>
      </c>
    </row>
    <row r="3547" spans="11:17">
      <c r="K3547" t="s">
        <v>51</v>
      </c>
      <c r="L3547" t="s">
        <v>1628</v>
      </c>
      <c r="M3547" t="s">
        <v>1629</v>
      </c>
      <c r="N3547" t="s">
        <v>525</v>
      </c>
      <c r="O3547" t="s">
        <v>66</v>
      </c>
      <c r="P3547" t="s">
        <v>1632</v>
      </c>
      <c r="Q3547" t="s">
        <v>1630</v>
      </c>
    </row>
    <row r="3548" spans="11:17">
      <c r="K3548" t="s">
        <v>51</v>
      </c>
      <c r="L3548" t="s">
        <v>1628</v>
      </c>
      <c r="M3548" t="s">
        <v>1629</v>
      </c>
      <c r="N3548" t="s">
        <v>525</v>
      </c>
      <c r="O3548" t="s">
        <v>68</v>
      </c>
      <c r="P3548" t="s">
        <v>1633</v>
      </c>
      <c r="Q3548" t="s">
        <v>1630</v>
      </c>
    </row>
    <row r="3549" spans="11:17">
      <c r="K3549" t="s">
        <v>51</v>
      </c>
      <c r="L3549" t="s">
        <v>1628</v>
      </c>
      <c r="M3549" t="s">
        <v>1629</v>
      </c>
      <c r="N3549" t="s">
        <v>525</v>
      </c>
      <c r="O3549" t="s">
        <v>70</v>
      </c>
      <c r="P3549" t="s">
        <v>71</v>
      </c>
      <c r="Q3549" t="s">
        <v>1630</v>
      </c>
    </row>
    <row r="3550" spans="11:17">
      <c r="K3550" t="s">
        <v>51</v>
      </c>
      <c r="L3550" t="s">
        <v>1628</v>
      </c>
      <c r="M3550" t="s">
        <v>1629</v>
      </c>
      <c r="N3550" t="s">
        <v>525</v>
      </c>
      <c r="O3550" t="s">
        <v>72</v>
      </c>
      <c r="P3550">
        <v>160</v>
      </c>
      <c r="Q3550" t="s">
        <v>1630</v>
      </c>
    </row>
    <row r="3551" spans="11:17">
      <c r="K3551" t="s">
        <v>51</v>
      </c>
      <c r="L3551" t="s">
        <v>1628</v>
      </c>
      <c r="M3551" t="s">
        <v>1629</v>
      </c>
      <c r="N3551" t="s">
        <v>525</v>
      </c>
      <c r="O3551" t="s">
        <v>73</v>
      </c>
      <c r="P3551" t="s">
        <v>530</v>
      </c>
      <c r="Q3551" t="s">
        <v>1630</v>
      </c>
    </row>
    <row r="3552" spans="11:17">
      <c r="K3552" t="s">
        <v>51</v>
      </c>
      <c r="L3552" t="s">
        <v>1634</v>
      </c>
      <c r="M3552" t="s">
        <v>1635</v>
      </c>
      <c r="N3552" t="s">
        <v>54</v>
      </c>
      <c r="O3552" t="s">
        <v>14</v>
      </c>
      <c r="Q3552" t="s">
        <v>1636</v>
      </c>
    </row>
    <row r="3553" spans="11:17">
      <c r="K3553" t="s">
        <v>51</v>
      </c>
      <c r="L3553" t="s">
        <v>1634</v>
      </c>
      <c r="M3553" t="s">
        <v>1635</v>
      </c>
      <c r="N3553" t="s">
        <v>54</v>
      </c>
      <c r="O3553" t="s">
        <v>56</v>
      </c>
      <c r="Q3553" t="s">
        <v>1636</v>
      </c>
    </row>
    <row r="3554" spans="11:17">
      <c r="K3554" t="s">
        <v>51</v>
      </c>
      <c r="L3554" t="s">
        <v>1634</v>
      </c>
      <c r="M3554" t="s">
        <v>1635</v>
      </c>
      <c r="N3554" t="s">
        <v>54</v>
      </c>
      <c r="O3554" t="s">
        <v>57</v>
      </c>
      <c r="P3554" t="s">
        <v>1035</v>
      </c>
      <c r="Q3554" t="s">
        <v>1636</v>
      </c>
    </row>
    <row r="3555" spans="11:17">
      <c r="K3555" t="s">
        <v>51</v>
      </c>
      <c r="L3555" t="s">
        <v>1634</v>
      </c>
      <c r="M3555" t="s">
        <v>1635</v>
      </c>
      <c r="N3555" t="s">
        <v>54</v>
      </c>
      <c r="O3555" t="s">
        <v>59</v>
      </c>
      <c r="P3555">
        <v>5828</v>
      </c>
      <c r="Q3555" t="s">
        <v>1636</v>
      </c>
    </row>
    <row r="3556" spans="11:17">
      <c r="K3556" t="s">
        <v>51</v>
      </c>
      <c r="L3556" t="s">
        <v>1634</v>
      </c>
      <c r="M3556" t="s">
        <v>1635</v>
      </c>
      <c r="N3556" t="s">
        <v>54</v>
      </c>
      <c r="O3556" t="s">
        <v>60</v>
      </c>
      <c r="P3556" t="s">
        <v>1475</v>
      </c>
      <c r="Q3556" t="s">
        <v>1636</v>
      </c>
    </row>
    <row r="3557" spans="11:17">
      <c r="K3557" t="s">
        <v>51</v>
      </c>
      <c r="L3557" t="s">
        <v>1634</v>
      </c>
      <c r="M3557" t="s">
        <v>1635</v>
      </c>
      <c r="N3557" t="s">
        <v>54</v>
      </c>
      <c r="O3557" t="s">
        <v>62</v>
      </c>
      <c r="P3557" t="s">
        <v>1608</v>
      </c>
      <c r="Q3557" t="s">
        <v>1636</v>
      </c>
    </row>
    <row r="3558" spans="11:17">
      <c r="K3558" t="s">
        <v>51</v>
      </c>
      <c r="L3558" t="s">
        <v>1634</v>
      </c>
      <c r="M3558" t="s">
        <v>1635</v>
      </c>
      <c r="N3558" t="s">
        <v>54</v>
      </c>
      <c r="O3558" t="s">
        <v>64</v>
      </c>
      <c r="P3558" t="s">
        <v>1637</v>
      </c>
      <c r="Q3558" t="s">
        <v>1636</v>
      </c>
    </row>
    <row r="3559" spans="11:17">
      <c r="K3559" t="s">
        <v>51</v>
      </c>
      <c r="L3559" t="s">
        <v>1634</v>
      </c>
      <c r="M3559" t="s">
        <v>1635</v>
      </c>
      <c r="N3559" t="s">
        <v>54</v>
      </c>
      <c r="O3559" t="s">
        <v>66</v>
      </c>
      <c r="P3559" t="s">
        <v>1638</v>
      </c>
      <c r="Q3559" t="s">
        <v>1636</v>
      </c>
    </row>
    <row r="3560" spans="11:17">
      <c r="K3560" t="s">
        <v>51</v>
      </c>
      <c r="L3560" t="s">
        <v>1634</v>
      </c>
      <c r="M3560" t="s">
        <v>1635</v>
      </c>
      <c r="N3560" t="s">
        <v>54</v>
      </c>
      <c r="O3560" t="s">
        <v>68</v>
      </c>
      <c r="P3560" t="s">
        <v>1639</v>
      </c>
      <c r="Q3560" t="s">
        <v>1636</v>
      </c>
    </row>
    <row r="3561" spans="11:17">
      <c r="K3561" t="s">
        <v>51</v>
      </c>
      <c r="L3561" t="s">
        <v>1634</v>
      </c>
      <c r="M3561" t="s">
        <v>1635</v>
      </c>
      <c r="N3561" t="s">
        <v>54</v>
      </c>
      <c r="O3561" t="s">
        <v>70</v>
      </c>
      <c r="P3561" t="s">
        <v>71</v>
      </c>
      <c r="Q3561" t="s">
        <v>1636</v>
      </c>
    </row>
    <row r="3562" spans="11:17">
      <c r="K3562" t="s">
        <v>51</v>
      </c>
      <c r="L3562" t="s">
        <v>1634</v>
      </c>
      <c r="M3562" t="s">
        <v>1635</v>
      </c>
      <c r="N3562" t="s">
        <v>54</v>
      </c>
      <c r="O3562" t="s">
        <v>72</v>
      </c>
      <c r="P3562">
        <v>240</v>
      </c>
      <c r="Q3562" t="s">
        <v>1636</v>
      </c>
    </row>
    <row r="3563" spans="11:17">
      <c r="K3563" t="s">
        <v>51</v>
      </c>
      <c r="L3563" t="s">
        <v>1634</v>
      </c>
      <c r="M3563" t="s">
        <v>1635</v>
      </c>
      <c r="N3563" t="s">
        <v>54</v>
      </c>
      <c r="O3563" t="s">
        <v>73</v>
      </c>
      <c r="P3563" t="s">
        <v>74</v>
      </c>
      <c r="Q3563" t="s">
        <v>1636</v>
      </c>
    </row>
    <row r="3564" spans="11:17">
      <c r="K3564" t="s">
        <v>51</v>
      </c>
      <c r="L3564" t="s">
        <v>1640</v>
      </c>
      <c r="M3564" t="s">
        <v>1641</v>
      </c>
      <c r="N3564" t="s">
        <v>54</v>
      </c>
      <c r="O3564" t="s">
        <v>14</v>
      </c>
      <c r="Q3564" t="s">
        <v>1642</v>
      </c>
    </row>
    <row r="3565" spans="11:17">
      <c r="K3565" t="s">
        <v>51</v>
      </c>
      <c r="L3565" t="s">
        <v>1640</v>
      </c>
      <c r="M3565" t="s">
        <v>1641</v>
      </c>
      <c r="N3565" t="s">
        <v>54</v>
      </c>
      <c r="O3565" t="s">
        <v>56</v>
      </c>
      <c r="Q3565" t="s">
        <v>1642</v>
      </c>
    </row>
    <row r="3566" spans="11:17">
      <c r="K3566" t="s">
        <v>51</v>
      </c>
      <c r="L3566" t="s">
        <v>1640</v>
      </c>
      <c r="M3566" t="s">
        <v>1641</v>
      </c>
      <c r="N3566" t="s">
        <v>54</v>
      </c>
      <c r="O3566" t="s">
        <v>57</v>
      </c>
      <c r="P3566" t="s">
        <v>1035</v>
      </c>
      <c r="Q3566" t="s">
        <v>1642</v>
      </c>
    </row>
    <row r="3567" spans="11:17">
      <c r="K3567" t="s">
        <v>51</v>
      </c>
      <c r="L3567" t="s">
        <v>1640</v>
      </c>
      <c r="M3567" t="s">
        <v>1641</v>
      </c>
      <c r="N3567" t="s">
        <v>54</v>
      </c>
      <c r="O3567" t="s">
        <v>59</v>
      </c>
      <c r="P3567">
        <v>4995</v>
      </c>
      <c r="Q3567" t="s">
        <v>1642</v>
      </c>
    </row>
    <row r="3568" spans="11:17">
      <c r="K3568" t="s">
        <v>51</v>
      </c>
      <c r="L3568" t="s">
        <v>1640</v>
      </c>
      <c r="M3568" t="s">
        <v>1641</v>
      </c>
      <c r="N3568" t="s">
        <v>54</v>
      </c>
      <c r="O3568" t="s">
        <v>60</v>
      </c>
      <c r="P3568" t="s">
        <v>1475</v>
      </c>
      <c r="Q3568" t="s">
        <v>1642</v>
      </c>
    </row>
    <row r="3569" spans="11:17">
      <c r="K3569" t="s">
        <v>51</v>
      </c>
      <c r="L3569" t="s">
        <v>1640</v>
      </c>
      <c r="M3569" t="s">
        <v>1641</v>
      </c>
      <c r="N3569" t="s">
        <v>54</v>
      </c>
      <c r="O3569" t="s">
        <v>62</v>
      </c>
      <c r="P3569" t="s">
        <v>1608</v>
      </c>
      <c r="Q3569" t="s">
        <v>1642</v>
      </c>
    </row>
    <row r="3570" spans="11:17">
      <c r="K3570" t="s">
        <v>51</v>
      </c>
      <c r="L3570" t="s">
        <v>1640</v>
      </c>
      <c r="M3570" t="s">
        <v>1641</v>
      </c>
      <c r="N3570" t="s">
        <v>54</v>
      </c>
      <c r="O3570" t="s">
        <v>64</v>
      </c>
      <c r="P3570" t="s">
        <v>1643</v>
      </c>
      <c r="Q3570" t="s">
        <v>1642</v>
      </c>
    </row>
    <row r="3571" spans="11:17">
      <c r="K3571" t="s">
        <v>51</v>
      </c>
      <c r="L3571" t="s">
        <v>1640</v>
      </c>
      <c r="M3571" t="s">
        <v>1641</v>
      </c>
      <c r="N3571" t="s">
        <v>54</v>
      </c>
      <c r="O3571" t="s">
        <v>66</v>
      </c>
      <c r="P3571" t="s">
        <v>1644</v>
      </c>
      <c r="Q3571" t="s">
        <v>1642</v>
      </c>
    </row>
    <row r="3572" spans="11:17">
      <c r="K3572" t="s">
        <v>51</v>
      </c>
      <c r="L3572" t="s">
        <v>1640</v>
      </c>
      <c r="M3572" t="s">
        <v>1641</v>
      </c>
      <c r="N3572" t="s">
        <v>54</v>
      </c>
      <c r="O3572" t="s">
        <v>68</v>
      </c>
      <c r="P3572" t="s">
        <v>1645</v>
      </c>
      <c r="Q3572" t="s">
        <v>1642</v>
      </c>
    </row>
    <row r="3573" spans="11:17">
      <c r="K3573" t="s">
        <v>51</v>
      </c>
      <c r="L3573" t="s">
        <v>1640</v>
      </c>
      <c r="M3573" t="s">
        <v>1641</v>
      </c>
      <c r="N3573" t="s">
        <v>54</v>
      </c>
      <c r="O3573" t="s">
        <v>70</v>
      </c>
      <c r="P3573" t="s">
        <v>71</v>
      </c>
      <c r="Q3573" t="s">
        <v>1642</v>
      </c>
    </row>
    <row r="3574" spans="11:17">
      <c r="K3574" t="s">
        <v>51</v>
      </c>
      <c r="L3574" t="s">
        <v>1640</v>
      </c>
      <c r="M3574" t="s">
        <v>1641</v>
      </c>
      <c r="N3574" t="s">
        <v>54</v>
      </c>
      <c r="O3574" t="s">
        <v>72</v>
      </c>
      <c r="P3574">
        <v>204</v>
      </c>
      <c r="Q3574" t="s">
        <v>1642</v>
      </c>
    </row>
    <row r="3575" spans="11:17">
      <c r="K3575" t="s">
        <v>51</v>
      </c>
      <c r="L3575" t="s">
        <v>1640</v>
      </c>
      <c r="M3575" t="s">
        <v>1641</v>
      </c>
      <c r="N3575" t="s">
        <v>54</v>
      </c>
      <c r="O3575" t="s">
        <v>73</v>
      </c>
      <c r="P3575" t="s">
        <v>74</v>
      </c>
      <c r="Q3575" t="s">
        <v>1642</v>
      </c>
    </row>
    <row r="3576" spans="11:17">
      <c r="K3576" t="s">
        <v>51</v>
      </c>
      <c r="L3576" t="s">
        <v>1646</v>
      </c>
      <c r="M3576" t="s">
        <v>1647</v>
      </c>
      <c r="N3576" t="s">
        <v>525</v>
      </c>
      <c r="O3576" t="s">
        <v>14</v>
      </c>
      <c r="Q3576" t="s">
        <v>1648</v>
      </c>
    </row>
    <row r="3577" spans="11:17">
      <c r="K3577" t="s">
        <v>51</v>
      </c>
      <c r="L3577" t="s">
        <v>1646</v>
      </c>
      <c r="M3577" t="s">
        <v>1647</v>
      </c>
      <c r="N3577" t="s">
        <v>525</v>
      </c>
      <c r="O3577" t="s">
        <v>56</v>
      </c>
      <c r="Q3577" t="s">
        <v>1648</v>
      </c>
    </row>
    <row r="3578" spans="11:17">
      <c r="K3578" t="s">
        <v>51</v>
      </c>
      <c r="L3578" t="s">
        <v>1646</v>
      </c>
      <c r="M3578" t="s">
        <v>1647</v>
      </c>
      <c r="N3578" t="s">
        <v>525</v>
      </c>
      <c r="O3578" t="s">
        <v>57</v>
      </c>
      <c r="P3578" t="s">
        <v>1035</v>
      </c>
      <c r="Q3578" t="s">
        <v>1648</v>
      </c>
    </row>
    <row r="3579" spans="11:17">
      <c r="K3579" t="s">
        <v>51</v>
      </c>
      <c r="L3579" t="s">
        <v>1646</v>
      </c>
      <c r="M3579" t="s">
        <v>1647</v>
      </c>
      <c r="N3579" t="s">
        <v>525</v>
      </c>
      <c r="O3579" t="s">
        <v>59</v>
      </c>
      <c r="P3579">
        <v>6985</v>
      </c>
      <c r="Q3579" t="s">
        <v>1648</v>
      </c>
    </row>
    <row r="3580" spans="11:17">
      <c r="K3580" t="s">
        <v>51</v>
      </c>
      <c r="L3580" t="s">
        <v>1646</v>
      </c>
      <c r="M3580" t="s">
        <v>1647</v>
      </c>
      <c r="N3580" t="s">
        <v>525</v>
      </c>
      <c r="O3580" t="s">
        <v>60</v>
      </c>
      <c r="P3580" t="s">
        <v>1475</v>
      </c>
      <c r="Q3580" t="s">
        <v>1648</v>
      </c>
    </row>
    <row r="3581" spans="11:17">
      <c r="K3581" t="s">
        <v>51</v>
      </c>
      <c r="L3581" t="s">
        <v>1646</v>
      </c>
      <c r="M3581" t="s">
        <v>1647</v>
      </c>
      <c r="N3581" t="s">
        <v>525</v>
      </c>
      <c r="O3581" t="s">
        <v>62</v>
      </c>
      <c r="P3581" t="s">
        <v>1608</v>
      </c>
      <c r="Q3581" t="s">
        <v>1648</v>
      </c>
    </row>
    <row r="3582" spans="11:17">
      <c r="K3582" t="s">
        <v>51</v>
      </c>
      <c r="L3582" t="s">
        <v>1646</v>
      </c>
      <c r="M3582" t="s">
        <v>1647</v>
      </c>
      <c r="N3582" t="s">
        <v>525</v>
      </c>
      <c r="O3582" t="s">
        <v>64</v>
      </c>
      <c r="P3582" t="s">
        <v>1649</v>
      </c>
      <c r="Q3582" t="s">
        <v>1648</v>
      </c>
    </row>
    <row r="3583" spans="11:17">
      <c r="K3583" t="s">
        <v>51</v>
      </c>
      <c r="L3583" t="s">
        <v>1646</v>
      </c>
      <c r="M3583" t="s">
        <v>1647</v>
      </c>
      <c r="N3583" t="s">
        <v>525</v>
      </c>
      <c r="O3583" t="s">
        <v>66</v>
      </c>
      <c r="P3583" t="s">
        <v>1650</v>
      </c>
      <c r="Q3583" t="s">
        <v>1648</v>
      </c>
    </row>
    <row r="3584" spans="11:17">
      <c r="K3584" t="s">
        <v>51</v>
      </c>
      <c r="L3584" t="s">
        <v>1646</v>
      </c>
      <c r="M3584" t="s">
        <v>1647</v>
      </c>
      <c r="N3584" t="s">
        <v>525</v>
      </c>
      <c r="O3584" t="s">
        <v>68</v>
      </c>
      <c r="P3584" t="s">
        <v>1651</v>
      </c>
      <c r="Q3584" t="s">
        <v>1648</v>
      </c>
    </row>
    <row r="3585" spans="11:17">
      <c r="K3585" t="s">
        <v>51</v>
      </c>
      <c r="L3585" t="s">
        <v>1646</v>
      </c>
      <c r="M3585" t="s">
        <v>1647</v>
      </c>
      <c r="N3585" t="s">
        <v>525</v>
      </c>
      <c r="O3585" t="s">
        <v>70</v>
      </c>
      <c r="P3585" t="s">
        <v>71</v>
      </c>
      <c r="Q3585" t="s">
        <v>1648</v>
      </c>
    </row>
    <row r="3586" spans="11:17">
      <c r="K3586" t="s">
        <v>51</v>
      </c>
      <c r="L3586" t="s">
        <v>1646</v>
      </c>
      <c r="M3586" t="s">
        <v>1647</v>
      </c>
      <c r="N3586" t="s">
        <v>525</v>
      </c>
      <c r="O3586" t="s">
        <v>72</v>
      </c>
      <c r="P3586">
        <v>316</v>
      </c>
      <c r="Q3586" t="s">
        <v>1648</v>
      </c>
    </row>
    <row r="3587" spans="11:17">
      <c r="K3587" t="s">
        <v>51</v>
      </c>
      <c r="L3587" t="s">
        <v>1646</v>
      </c>
      <c r="M3587" t="s">
        <v>1647</v>
      </c>
      <c r="N3587" t="s">
        <v>525</v>
      </c>
      <c r="O3587" t="s">
        <v>73</v>
      </c>
      <c r="P3587" t="s">
        <v>530</v>
      </c>
      <c r="Q3587" t="s">
        <v>1648</v>
      </c>
    </row>
    <row r="3588" spans="11:17">
      <c r="K3588" t="s">
        <v>51</v>
      </c>
      <c r="L3588" t="s">
        <v>1652</v>
      </c>
      <c r="M3588" t="s">
        <v>1653</v>
      </c>
      <c r="N3588" t="s">
        <v>54</v>
      </c>
      <c r="O3588" t="s">
        <v>14</v>
      </c>
      <c r="Q3588" t="s">
        <v>1654</v>
      </c>
    </row>
    <row r="3589" spans="11:17">
      <c r="K3589" t="s">
        <v>51</v>
      </c>
      <c r="L3589" t="s">
        <v>1652</v>
      </c>
      <c r="M3589" t="s">
        <v>1653</v>
      </c>
      <c r="N3589" t="s">
        <v>54</v>
      </c>
      <c r="O3589" t="s">
        <v>56</v>
      </c>
      <c r="Q3589" t="s">
        <v>1654</v>
      </c>
    </row>
    <row r="3590" spans="11:17">
      <c r="K3590" t="s">
        <v>51</v>
      </c>
      <c r="L3590" t="s">
        <v>1652</v>
      </c>
      <c r="M3590" t="s">
        <v>1653</v>
      </c>
      <c r="N3590" t="s">
        <v>54</v>
      </c>
      <c r="O3590" t="s">
        <v>57</v>
      </c>
      <c r="P3590" t="s">
        <v>1035</v>
      </c>
      <c r="Q3590" t="s">
        <v>1654</v>
      </c>
    </row>
    <row r="3591" spans="11:17">
      <c r="K3591" t="s">
        <v>51</v>
      </c>
      <c r="L3591" t="s">
        <v>1652</v>
      </c>
      <c r="M3591" t="s">
        <v>1653</v>
      </c>
      <c r="N3591" t="s">
        <v>54</v>
      </c>
      <c r="O3591" t="s">
        <v>59</v>
      </c>
      <c r="P3591">
        <v>5828</v>
      </c>
      <c r="Q3591" t="s">
        <v>1654</v>
      </c>
    </row>
    <row r="3592" spans="11:17">
      <c r="K3592" t="s">
        <v>51</v>
      </c>
      <c r="L3592" t="s">
        <v>1652</v>
      </c>
      <c r="M3592" t="s">
        <v>1653</v>
      </c>
      <c r="N3592" t="s">
        <v>54</v>
      </c>
      <c r="O3592" t="s">
        <v>60</v>
      </c>
      <c r="P3592" t="s">
        <v>1475</v>
      </c>
      <c r="Q3592" t="s">
        <v>1654</v>
      </c>
    </row>
    <row r="3593" spans="11:17">
      <c r="K3593" t="s">
        <v>51</v>
      </c>
      <c r="L3593" t="s">
        <v>1652</v>
      </c>
      <c r="M3593" t="s">
        <v>1653</v>
      </c>
      <c r="N3593" t="s">
        <v>54</v>
      </c>
      <c r="O3593" t="s">
        <v>62</v>
      </c>
      <c r="P3593" t="s">
        <v>1557</v>
      </c>
      <c r="Q3593" t="s">
        <v>1654</v>
      </c>
    </row>
    <row r="3594" spans="11:17">
      <c r="K3594" t="s">
        <v>51</v>
      </c>
      <c r="L3594" t="s">
        <v>1652</v>
      </c>
      <c r="M3594" t="s">
        <v>1653</v>
      </c>
      <c r="N3594" t="s">
        <v>54</v>
      </c>
      <c r="O3594" t="s">
        <v>64</v>
      </c>
      <c r="P3594" t="s">
        <v>1655</v>
      </c>
      <c r="Q3594" t="s">
        <v>1654</v>
      </c>
    </row>
    <row r="3595" spans="11:17">
      <c r="K3595" t="s">
        <v>51</v>
      </c>
      <c r="L3595" t="s">
        <v>1652</v>
      </c>
      <c r="M3595" t="s">
        <v>1653</v>
      </c>
      <c r="N3595" t="s">
        <v>54</v>
      </c>
      <c r="O3595" t="s">
        <v>66</v>
      </c>
      <c r="P3595" t="s">
        <v>1656</v>
      </c>
      <c r="Q3595" t="s">
        <v>1654</v>
      </c>
    </row>
    <row r="3596" spans="11:17">
      <c r="K3596" t="s">
        <v>51</v>
      </c>
      <c r="L3596" t="s">
        <v>1652</v>
      </c>
      <c r="M3596" t="s">
        <v>1653</v>
      </c>
      <c r="N3596" t="s">
        <v>54</v>
      </c>
      <c r="O3596" t="s">
        <v>68</v>
      </c>
      <c r="P3596" t="s">
        <v>1657</v>
      </c>
      <c r="Q3596" t="s">
        <v>1654</v>
      </c>
    </row>
    <row r="3597" spans="11:17">
      <c r="K3597" t="s">
        <v>51</v>
      </c>
      <c r="L3597" t="s">
        <v>1652</v>
      </c>
      <c r="M3597" t="s">
        <v>1653</v>
      </c>
      <c r="N3597" t="s">
        <v>54</v>
      </c>
      <c r="O3597" t="s">
        <v>70</v>
      </c>
      <c r="P3597" t="s">
        <v>71</v>
      </c>
      <c r="Q3597" t="s">
        <v>1654</v>
      </c>
    </row>
    <row r="3598" spans="11:17">
      <c r="K3598" t="s">
        <v>51</v>
      </c>
      <c r="L3598" t="s">
        <v>1652</v>
      </c>
      <c r="M3598" t="s">
        <v>1653</v>
      </c>
      <c r="N3598" t="s">
        <v>54</v>
      </c>
      <c r="O3598" t="s">
        <v>72</v>
      </c>
      <c r="P3598">
        <v>480</v>
      </c>
      <c r="Q3598" t="s">
        <v>1654</v>
      </c>
    </row>
    <row r="3599" spans="11:17">
      <c r="K3599" t="s">
        <v>51</v>
      </c>
      <c r="L3599" t="s">
        <v>1652</v>
      </c>
      <c r="M3599" t="s">
        <v>1653</v>
      </c>
      <c r="N3599" t="s">
        <v>54</v>
      </c>
      <c r="O3599" t="s">
        <v>73</v>
      </c>
      <c r="P3599" t="s">
        <v>74</v>
      </c>
      <c r="Q3599" t="s">
        <v>1654</v>
      </c>
    </row>
    <row r="3600" spans="11:17">
      <c r="K3600" t="s">
        <v>51</v>
      </c>
      <c r="L3600" t="s">
        <v>1658</v>
      </c>
      <c r="M3600" t="s">
        <v>1659</v>
      </c>
      <c r="N3600" t="s">
        <v>54</v>
      </c>
      <c r="O3600" t="s">
        <v>14</v>
      </c>
      <c r="Q3600" t="s">
        <v>1660</v>
      </c>
    </row>
    <row r="3601" spans="11:17">
      <c r="K3601" t="s">
        <v>51</v>
      </c>
      <c r="L3601" t="s">
        <v>1658</v>
      </c>
      <c r="M3601" t="s">
        <v>1659</v>
      </c>
      <c r="N3601" t="s">
        <v>54</v>
      </c>
      <c r="O3601" t="s">
        <v>56</v>
      </c>
      <c r="Q3601" t="s">
        <v>1660</v>
      </c>
    </row>
    <row r="3602" spans="11:17">
      <c r="K3602" t="s">
        <v>51</v>
      </c>
      <c r="L3602" t="s">
        <v>1658</v>
      </c>
      <c r="M3602" t="s">
        <v>1659</v>
      </c>
      <c r="N3602" t="s">
        <v>54</v>
      </c>
      <c r="O3602" t="s">
        <v>57</v>
      </c>
      <c r="P3602" t="s">
        <v>1035</v>
      </c>
      <c r="Q3602" t="s">
        <v>1660</v>
      </c>
    </row>
    <row r="3603" spans="11:17">
      <c r="K3603" t="s">
        <v>51</v>
      </c>
      <c r="L3603" t="s">
        <v>1658</v>
      </c>
      <c r="M3603" t="s">
        <v>1659</v>
      </c>
      <c r="N3603" t="s">
        <v>54</v>
      </c>
      <c r="O3603" t="s">
        <v>59</v>
      </c>
      <c r="P3603">
        <v>5720</v>
      </c>
      <c r="Q3603" t="s">
        <v>1660</v>
      </c>
    </row>
    <row r="3604" spans="11:17">
      <c r="K3604" t="s">
        <v>51</v>
      </c>
      <c r="L3604" t="s">
        <v>1658</v>
      </c>
      <c r="M3604" t="s">
        <v>1659</v>
      </c>
      <c r="N3604" t="s">
        <v>54</v>
      </c>
      <c r="O3604" t="s">
        <v>60</v>
      </c>
      <c r="P3604" t="s">
        <v>1475</v>
      </c>
      <c r="Q3604" t="s">
        <v>1660</v>
      </c>
    </row>
    <row r="3605" spans="11:17">
      <c r="K3605" t="s">
        <v>51</v>
      </c>
      <c r="L3605" t="s">
        <v>1658</v>
      </c>
      <c r="M3605" t="s">
        <v>1659</v>
      </c>
      <c r="N3605" t="s">
        <v>54</v>
      </c>
      <c r="O3605" t="s">
        <v>62</v>
      </c>
      <c r="P3605" t="s">
        <v>1557</v>
      </c>
      <c r="Q3605" t="s">
        <v>1660</v>
      </c>
    </row>
    <row r="3606" spans="11:17">
      <c r="K3606" t="s">
        <v>51</v>
      </c>
      <c r="L3606" t="s">
        <v>1658</v>
      </c>
      <c r="M3606" t="s">
        <v>1659</v>
      </c>
      <c r="N3606" t="s">
        <v>54</v>
      </c>
      <c r="O3606" t="s">
        <v>64</v>
      </c>
      <c r="P3606" t="s">
        <v>1661</v>
      </c>
      <c r="Q3606" t="s">
        <v>1660</v>
      </c>
    </row>
    <row r="3607" spans="11:17">
      <c r="K3607" t="s">
        <v>51</v>
      </c>
      <c r="L3607" t="s">
        <v>1658</v>
      </c>
      <c r="M3607" t="s">
        <v>1659</v>
      </c>
      <c r="N3607" t="s">
        <v>54</v>
      </c>
      <c r="O3607" t="s">
        <v>66</v>
      </c>
      <c r="P3607" t="s">
        <v>1662</v>
      </c>
      <c r="Q3607" t="s">
        <v>1660</v>
      </c>
    </row>
    <row r="3608" spans="11:17">
      <c r="K3608" t="s">
        <v>51</v>
      </c>
      <c r="L3608" t="s">
        <v>1658</v>
      </c>
      <c r="M3608" t="s">
        <v>1659</v>
      </c>
      <c r="N3608" t="s">
        <v>54</v>
      </c>
      <c r="O3608" t="s">
        <v>68</v>
      </c>
      <c r="P3608" t="s">
        <v>1663</v>
      </c>
      <c r="Q3608" t="s">
        <v>1660</v>
      </c>
    </row>
    <row r="3609" spans="11:17">
      <c r="K3609" t="s">
        <v>51</v>
      </c>
      <c r="L3609" t="s">
        <v>1658</v>
      </c>
      <c r="M3609" t="s">
        <v>1659</v>
      </c>
      <c r="N3609" t="s">
        <v>54</v>
      </c>
      <c r="O3609" t="s">
        <v>70</v>
      </c>
      <c r="P3609" t="s">
        <v>71</v>
      </c>
      <c r="Q3609" t="s">
        <v>1660</v>
      </c>
    </row>
    <row r="3610" spans="11:17">
      <c r="K3610" t="s">
        <v>51</v>
      </c>
      <c r="L3610" t="s">
        <v>1658</v>
      </c>
      <c r="M3610" t="s">
        <v>1659</v>
      </c>
      <c r="N3610" t="s">
        <v>54</v>
      </c>
      <c r="O3610" t="s">
        <v>72</v>
      </c>
      <c r="P3610">
        <v>75</v>
      </c>
      <c r="Q3610" t="s">
        <v>1660</v>
      </c>
    </row>
    <row r="3611" spans="11:17">
      <c r="K3611" t="s">
        <v>51</v>
      </c>
      <c r="L3611" t="s">
        <v>1658</v>
      </c>
      <c r="M3611" t="s">
        <v>1659</v>
      </c>
      <c r="N3611" t="s">
        <v>54</v>
      </c>
      <c r="O3611" t="s">
        <v>73</v>
      </c>
      <c r="P3611" t="s">
        <v>74</v>
      </c>
      <c r="Q3611" t="s">
        <v>1660</v>
      </c>
    </row>
    <row r="3612" spans="11:17">
      <c r="K3612" t="s">
        <v>51</v>
      </c>
      <c r="L3612" t="s">
        <v>1664</v>
      </c>
      <c r="M3612" t="s">
        <v>1665</v>
      </c>
      <c r="N3612" t="s">
        <v>54</v>
      </c>
      <c r="O3612" t="s">
        <v>14</v>
      </c>
      <c r="Q3612" t="s">
        <v>1666</v>
      </c>
    </row>
    <row r="3613" spans="11:17">
      <c r="K3613" t="s">
        <v>51</v>
      </c>
      <c r="L3613" t="s">
        <v>1664</v>
      </c>
      <c r="M3613" t="s">
        <v>1665</v>
      </c>
      <c r="N3613" t="s">
        <v>54</v>
      </c>
      <c r="O3613" t="s">
        <v>56</v>
      </c>
      <c r="Q3613" t="s">
        <v>1666</v>
      </c>
    </row>
    <row r="3614" spans="11:17">
      <c r="K3614" t="s">
        <v>51</v>
      </c>
      <c r="L3614" t="s">
        <v>1664</v>
      </c>
      <c r="M3614" t="s">
        <v>1665</v>
      </c>
      <c r="N3614" t="s">
        <v>54</v>
      </c>
      <c r="O3614" t="s">
        <v>57</v>
      </c>
      <c r="P3614" t="s">
        <v>1035</v>
      </c>
      <c r="Q3614" t="s">
        <v>1666</v>
      </c>
    </row>
    <row r="3615" spans="11:17">
      <c r="K3615" t="s">
        <v>51</v>
      </c>
      <c r="L3615" t="s">
        <v>1664</v>
      </c>
      <c r="M3615" t="s">
        <v>1665</v>
      </c>
      <c r="N3615" t="s">
        <v>54</v>
      </c>
      <c r="O3615" t="s">
        <v>59</v>
      </c>
      <c r="P3615">
        <v>5382</v>
      </c>
      <c r="Q3615" t="s">
        <v>1666</v>
      </c>
    </row>
    <row r="3616" spans="11:17">
      <c r="K3616" t="s">
        <v>51</v>
      </c>
      <c r="L3616" t="s">
        <v>1664</v>
      </c>
      <c r="M3616" t="s">
        <v>1665</v>
      </c>
      <c r="N3616" t="s">
        <v>54</v>
      </c>
      <c r="O3616" t="s">
        <v>60</v>
      </c>
      <c r="P3616" t="s">
        <v>1475</v>
      </c>
      <c r="Q3616" t="s">
        <v>1666</v>
      </c>
    </row>
    <row r="3617" spans="11:17">
      <c r="K3617" t="s">
        <v>51</v>
      </c>
      <c r="L3617" t="s">
        <v>1664</v>
      </c>
      <c r="M3617" t="s">
        <v>1665</v>
      </c>
      <c r="N3617" t="s">
        <v>54</v>
      </c>
      <c r="O3617" t="s">
        <v>62</v>
      </c>
      <c r="P3617" t="s">
        <v>1557</v>
      </c>
      <c r="Q3617" t="s">
        <v>1666</v>
      </c>
    </row>
    <row r="3618" spans="11:17">
      <c r="K3618" t="s">
        <v>51</v>
      </c>
      <c r="L3618" t="s">
        <v>1664</v>
      </c>
      <c r="M3618" t="s">
        <v>1665</v>
      </c>
      <c r="N3618" t="s">
        <v>54</v>
      </c>
      <c r="O3618" t="s">
        <v>64</v>
      </c>
      <c r="P3618" t="s">
        <v>1667</v>
      </c>
      <c r="Q3618" t="s">
        <v>1666</v>
      </c>
    </row>
    <row r="3619" spans="11:17">
      <c r="K3619" t="s">
        <v>51</v>
      </c>
      <c r="L3619" t="s">
        <v>1664</v>
      </c>
      <c r="M3619" t="s">
        <v>1665</v>
      </c>
      <c r="N3619" t="s">
        <v>54</v>
      </c>
      <c r="O3619" t="s">
        <v>66</v>
      </c>
      <c r="P3619" t="s">
        <v>1668</v>
      </c>
      <c r="Q3619" t="s">
        <v>1666</v>
      </c>
    </row>
    <row r="3620" spans="11:17">
      <c r="K3620" t="s">
        <v>51</v>
      </c>
      <c r="L3620" t="s">
        <v>1664</v>
      </c>
      <c r="M3620" t="s">
        <v>1665</v>
      </c>
      <c r="N3620" t="s">
        <v>54</v>
      </c>
      <c r="O3620" t="s">
        <v>68</v>
      </c>
      <c r="P3620" t="s">
        <v>1669</v>
      </c>
      <c r="Q3620" t="s">
        <v>1666</v>
      </c>
    </row>
    <row r="3621" spans="11:17">
      <c r="K3621" t="s">
        <v>51</v>
      </c>
      <c r="L3621" t="s">
        <v>1664</v>
      </c>
      <c r="M3621" t="s">
        <v>1665</v>
      </c>
      <c r="N3621" t="s">
        <v>54</v>
      </c>
      <c r="O3621" t="s">
        <v>70</v>
      </c>
      <c r="P3621" t="s">
        <v>71</v>
      </c>
      <c r="Q3621" t="s">
        <v>1666</v>
      </c>
    </row>
    <row r="3622" spans="11:17">
      <c r="K3622" t="s">
        <v>51</v>
      </c>
      <c r="L3622" t="s">
        <v>1664</v>
      </c>
      <c r="M3622" t="s">
        <v>1665</v>
      </c>
      <c r="N3622" t="s">
        <v>54</v>
      </c>
      <c r="O3622" t="s">
        <v>72</v>
      </c>
      <c r="P3622">
        <v>289</v>
      </c>
      <c r="Q3622" t="s">
        <v>1666</v>
      </c>
    </row>
    <row r="3623" spans="11:17">
      <c r="K3623" t="s">
        <v>51</v>
      </c>
      <c r="L3623" t="s">
        <v>1664</v>
      </c>
      <c r="M3623" t="s">
        <v>1665</v>
      </c>
      <c r="N3623" t="s">
        <v>54</v>
      </c>
      <c r="O3623" t="s">
        <v>73</v>
      </c>
      <c r="P3623" t="s">
        <v>74</v>
      </c>
      <c r="Q3623" t="s">
        <v>1666</v>
      </c>
    </row>
    <row r="3624" spans="11:17">
      <c r="K3624" t="s">
        <v>51</v>
      </c>
      <c r="L3624" t="s">
        <v>1670</v>
      </c>
      <c r="M3624" t="s">
        <v>1671</v>
      </c>
      <c r="N3624" t="s">
        <v>525</v>
      </c>
      <c r="O3624" t="s">
        <v>14</v>
      </c>
      <c r="Q3624" t="s">
        <v>1672</v>
      </c>
    </row>
    <row r="3625" spans="11:17">
      <c r="K3625" t="s">
        <v>51</v>
      </c>
      <c r="L3625" t="s">
        <v>1670</v>
      </c>
      <c r="M3625" t="s">
        <v>1671</v>
      </c>
      <c r="N3625" t="s">
        <v>525</v>
      </c>
      <c r="O3625" t="s">
        <v>56</v>
      </c>
      <c r="Q3625" t="s">
        <v>1672</v>
      </c>
    </row>
    <row r="3626" spans="11:17">
      <c r="K3626" t="s">
        <v>51</v>
      </c>
      <c r="L3626" t="s">
        <v>1670</v>
      </c>
      <c r="M3626" t="s">
        <v>1671</v>
      </c>
      <c r="N3626" t="s">
        <v>525</v>
      </c>
      <c r="O3626" t="s">
        <v>57</v>
      </c>
      <c r="P3626" t="s">
        <v>1035</v>
      </c>
      <c r="Q3626" t="s">
        <v>1672</v>
      </c>
    </row>
    <row r="3627" spans="11:17">
      <c r="K3627" t="s">
        <v>51</v>
      </c>
      <c r="L3627" t="s">
        <v>1670</v>
      </c>
      <c r="M3627" t="s">
        <v>1671</v>
      </c>
      <c r="N3627" t="s">
        <v>525</v>
      </c>
      <c r="O3627" t="s">
        <v>59</v>
      </c>
      <c r="P3627">
        <v>6098</v>
      </c>
      <c r="Q3627" t="s">
        <v>1672</v>
      </c>
    </row>
    <row r="3628" spans="11:17">
      <c r="K3628" t="s">
        <v>51</v>
      </c>
      <c r="L3628" t="s">
        <v>1670</v>
      </c>
      <c r="M3628" t="s">
        <v>1671</v>
      </c>
      <c r="N3628" t="s">
        <v>525</v>
      </c>
      <c r="O3628" t="s">
        <v>60</v>
      </c>
      <c r="P3628" t="s">
        <v>1475</v>
      </c>
      <c r="Q3628" t="s">
        <v>1672</v>
      </c>
    </row>
    <row r="3629" spans="11:17">
      <c r="K3629" t="s">
        <v>51</v>
      </c>
      <c r="L3629" t="s">
        <v>1670</v>
      </c>
      <c r="M3629" t="s">
        <v>1671</v>
      </c>
      <c r="N3629" t="s">
        <v>525</v>
      </c>
      <c r="O3629" t="s">
        <v>62</v>
      </c>
      <c r="P3629" t="s">
        <v>1557</v>
      </c>
      <c r="Q3629" t="s">
        <v>1672</v>
      </c>
    </row>
    <row r="3630" spans="11:17">
      <c r="K3630" t="s">
        <v>51</v>
      </c>
      <c r="L3630" t="s">
        <v>1670</v>
      </c>
      <c r="M3630" t="s">
        <v>1671</v>
      </c>
      <c r="N3630" t="s">
        <v>525</v>
      </c>
      <c r="O3630" t="s">
        <v>64</v>
      </c>
      <c r="P3630" t="s">
        <v>1673</v>
      </c>
      <c r="Q3630" t="s">
        <v>1672</v>
      </c>
    </row>
    <row r="3631" spans="11:17">
      <c r="K3631" t="s">
        <v>51</v>
      </c>
      <c r="L3631" t="s">
        <v>1670</v>
      </c>
      <c r="M3631" t="s">
        <v>1671</v>
      </c>
      <c r="N3631" t="s">
        <v>525</v>
      </c>
      <c r="O3631" t="s">
        <v>66</v>
      </c>
      <c r="P3631" t="s">
        <v>1674</v>
      </c>
      <c r="Q3631" t="s">
        <v>1672</v>
      </c>
    </row>
    <row r="3632" spans="11:17">
      <c r="K3632" t="s">
        <v>51</v>
      </c>
      <c r="L3632" t="s">
        <v>1670</v>
      </c>
      <c r="M3632" t="s">
        <v>1671</v>
      </c>
      <c r="N3632" t="s">
        <v>525</v>
      </c>
      <c r="O3632" t="s">
        <v>68</v>
      </c>
      <c r="P3632" t="s">
        <v>1675</v>
      </c>
      <c r="Q3632" t="s">
        <v>1672</v>
      </c>
    </row>
    <row r="3633" spans="11:17">
      <c r="K3633" t="s">
        <v>51</v>
      </c>
      <c r="L3633" t="s">
        <v>1670</v>
      </c>
      <c r="M3633" t="s">
        <v>1671</v>
      </c>
      <c r="N3633" t="s">
        <v>525</v>
      </c>
      <c r="O3633" t="s">
        <v>70</v>
      </c>
      <c r="P3633" t="s">
        <v>71</v>
      </c>
      <c r="Q3633" t="s">
        <v>1672</v>
      </c>
    </row>
    <row r="3634" spans="11:17">
      <c r="K3634" t="s">
        <v>51</v>
      </c>
      <c r="L3634" t="s">
        <v>1670</v>
      </c>
      <c r="M3634" t="s">
        <v>1671</v>
      </c>
      <c r="N3634" t="s">
        <v>525</v>
      </c>
      <c r="O3634" t="s">
        <v>72</v>
      </c>
      <c r="P3634">
        <v>673</v>
      </c>
      <c r="Q3634" t="s">
        <v>1672</v>
      </c>
    </row>
    <row r="3635" spans="11:17">
      <c r="K3635" t="s">
        <v>51</v>
      </c>
      <c r="L3635" t="s">
        <v>1670</v>
      </c>
      <c r="M3635" t="s">
        <v>1671</v>
      </c>
      <c r="N3635" t="s">
        <v>525</v>
      </c>
      <c r="O3635" t="s">
        <v>73</v>
      </c>
      <c r="P3635" t="s">
        <v>530</v>
      </c>
      <c r="Q3635" t="s">
        <v>1672</v>
      </c>
    </row>
    <row r="3636" spans="11:17">
      <c r="K3636" t="s">
        <v>51</v>
      </c>
      <c r="L3636" t="s">
        <v>1676</v>
      </c>
      <c r="M3636" t="s">
        <v>1677</v>
      </c>
      <c r="N3636" t="s">
        <v>54</v>
      </c>
      <c r="O3636" t="s">
        <v>14</v>
      </c>
      <c r="Q3636" t="s">
        <v>1678</v>
      </c>
    </row>
    <row r="3637" spans="11:17">
      <c r="K3637" t="s">
        <v>51</v>
      </c>
      <c r="L3637" t="s">
        <v>1676</v>
      </c>
      <c r="M3637" t="s">
        <v>1677</v>
      </c>
      <c r="N3637" t="s">
        <v>54</v>
      </c>
      <c r="O3637" t="s">
        <v>56</v>
      </c>
      <c r="Q3637" t="s">
        <v>1678</v>
      </c>
    </row>
    <row r="3638" spans="11:17">
      <c r="K3638" t="s">
        <v>51</v>
      </c>
      <c r="L3638" t="s">
        <v>1676</v>
      </c>
      <c r="M3638" t="s">
        <v>1677</v>
      </c>
      <c r="N3638" t="s">
        <v>54</v>
      </c>
      <c r="O3638" t="s">
        <v>57</v>
      </c>
      <c r="P3638" t="s">
        <v>1035</v>
      </c>
      <c r="Q3638" t="s">
        <v>1678</v>
      </c>
    </row>
    <row r="3639" spans="11:17">
      <c r="K3639" t="s">
        <v>51</v>
      </c>
      <c r="L3639" t="s">
        <v>1676</v>
      </c>
      <c r="M3639" t="s">
        <v>1677</v>
      </c>
      <c r="N3639" t="s">
        <v>54</v>
      </c>
      <c r="O3639" t="s">
        <v>59</v>
      </c>
      <c r="P3639">
        <v>5181</v>
      </c>
      <c r="Q3639" t="s">
        <v>1678</v>
      </c>
    </row>
    <row r="3640" spans="11:17">
      <c r="K3640" t="s">
        <v>51</v>
      </c>
      <c r="L3640" t="s">
        <v>1676</v>
      </c>
      <c r="M3640" t="s">
        <v>1677</v>
      </c>
      <c r="N3640" t="s">
        <v>54</v>
      </c>
      <c r="O3640" t="s">
        <v>60</v>
      </c>
      <c r="P3640" t="s">
        <v>1475</v>
      </c>
      <c r="Q3640" t="s">
        <v>1678</v>
      </c>
    </row>
    <row r="3641" spans="11:17">
      <c r="K3641" t="s">
        <v>51</v>
      </c>
      <c r="L3641" t="s">
        <v>1676</v>
      </c>
      <c r="M3641" t="s">
        <v>1677</v>
      </c>
      <c r="N3641" t="s">
        <v>54</v>
      </c>
      <c r="O3641" t="s">
        <v>62</v>
      </c>
      <c r="P3641" t="s">
        <v>1557</v>
      </c>
      <c r="Q3641" t="s">
        <v>1678</v>
      </c>
    </row>
    <row r="3642" spans="11:17">
      <c r="K3642" t="s">
        <v>51</v>
      </c>
      <c r="L3642" t="s">
        <v>1676</v>
      </c>
      <c r="M3642" t="s">
        <v>1677</v>
      </c>
      <c r="N3642" t="s">
        <v>54</v>
      </c>
      <c r="O3642" t="s">
        <v>64</v>
      </c>
      <c r="P3642" t="s">
        <v>1679</v>
      </c>
      <c r="Q3642" t="s">
        <v>1678</v>
      </c>
    </row>
    <row r="3643" spans="11:17">
      <c r="K3643" t="s">
        <v>51</v>
      </c>
      <c r="L3643" t="s">
        <v>1676</v>
      </c>
      <c r="M3643" t="s">
        <v>1677</v>
      </c>
      <c r="N3643" t="s">
        <v>54</v>
      </c>
      <c r="O3643" t="s">
        <v>66</v>
      </c>
      <c r="P3643" t="s">
        <v>1680</v>
      </c>
      <c r="Q3643" t="s">
        <v>1678</v>
      </c>
    </row>
    <row r="3644" spans="11:17">
      <c r="K3644" t="s">
        <v>51</v>
      </c>
      <c r="L3644" t="s">
        <v>1676</v>
      </c>
      <c r="M3644" t="s">
        <v>1677</v>
      </c>
      <c r="N3644" t="s">
        <v>54</v>
      </c>
      <c r="O3644" t="s">
        <v>68</v>
      </c>
      <c r="P3644" t="s">
        <v>1681</v>
      </c>
      <c r="Q3644" t="s">
        <v>1678</v>
      </c>
    </row>
    <row r="3645" spans="11:17">
      <c r="K3645" t="s">
        <v>51</v>
      </c>
      <c r="L3645" t="s">
        <v>1676</v>
      </c>
      <c r="M3645" t="s">
        <v>1677</v>
      </c>
      <c r="N3645" t="s">
        <v>54</v>
      </c>
      <c r="O3645" t="s">
        <v>70</v>
      </c>
      <c r="P3645" t="s">
        <v>71</v>
      </c>
      <c r="Q3645" t="s">
        <v>1678</v>
      </c>
    </row>
    <row r="3646" spans="11:17">
      <c r="K3646" t="s">
        <v>51</v>
      </c>
      <c r="L3646" t="s">
        <v>1676</v>
      </c>
      <c r="M3646" t="s">
        <v>1677</v>
      </c>
      <c r="N3646" t="s">
        <v>54</v>
      </c>
      <c r="O3646" t="s">
        <v>72</v>
      </c>
      <c r="P3646">
        <v>650</v>
      </c>
      <c r="Q3646" t="s">
        <v>1678</v>
      </c>
    </row>
    <row r="3647" spans="11:17">
      <c r="K3647" t="s">
        <v>51</v>
      </c>
      <c r="L3647" t="s">
        <v>1676</v>
      </c>
      <c r="M3647" t="s">
        <v>1677</v>
      </c>
      <c r="N3647" t="s">
        <v>54</v>
      </c>
      <c r="O3647" t="s">
        <v>73</v>
      </c>
      <c r="P3647" t="s">
        <v>74</v>
      </c>
      <c r="Q3647" t="s">
        <v>1678</v>
      </c>
    </row>
    <row r="3648" spans="11:17">
      <c r="K3648" t="s">
        <v>51</v>
      </c>
      <c r="L3648" t="s">
        <v>1682</v>
      </c>
      <c r="M3648" t="s">
        <v>1683</v>
      </c>
      <c r="N3648" t="s">
        <v>54</v>
      </c>
      <c r="O3648" t="s">
        <v>14</v>
      </c>
      <c r="Q3648" t="s">
        <v>1684</v>
      </c>
    </row>
    <row r="3649" spans="11:17">
      <c r="K3649" t="s">
        <v>51</v>
      </c>
      <c r="L3649" t="s">
        <v>1682</v>
      </c>
      <c r="M3649" t="s">
        <v>1683</v>
      </c>
      <c r="N3649" t="s">
        <v>54</v>
      </c>
      <c r="O3649" t="s">
        <v>56</v>
      </c>
      <c r="Q3649" t="s">
        <v>1684</v>
      </c>
    </row>
    <row r="3650" spans="11:17">
      <c r="K3650" t="s">
        <v>51</v>
      </c>
      <c r="L3650" t="s">
        <v>1682</v>
      </c>
      <c r="M3650" t="s">
        <v>1683</v>
      </c>
      <c r="N3650" t="s">
        <v>54</v>
      </c>
      <c r="O3650" t="s">
        <v>57</v>
      </c>
      <c r="P3650" t="s">
        <v>1035</v>
      </c>
      <c r="Q3650" t="s">
        <v>1684</v>
      </c>
    </row>
    <row r="3651" spans="11:17">
      <c r="K3651" t="s">
        <v>51</v>
      </c>
      <c r="L3651" t="s">
        <v>1682</v>
      </c>
      <c r="M3651" t="s">
        <v>1683</v>
      </c>
      <c r="N3651" t="s">
        <v>54</v>
      </c>
      <c r="O3651" t="s">
        <v>59</v>
      </c>
      <c r="P3651">
        <v>5828</v>
      </c>
      <c r="Q3651" t="s">
        <v>1684</v>
      </c>
    </row>
    <row r="3652" spans="11:17">
      <c r="K3652" t="s">
        <v>51</v>
      </c>
      <c r="L3652" t="s">
        <v>1682</v>
      </c>
      <c r="M3652" t="s">
        <v>1683</v>
      </c>
      <c r="N3652" t="s">
        <v>54</v>
      </c>
      <c r="O3652" t="s">
        <v>60</v>
      </c>
      <c r="P3652" t="s">
        <v>1475</v>
      </c>
      <c r="Q3652" t="s">
        <v>1684</v>
      </c>
    </row>
    <row r="3653" spans="11:17">
      <c r="K3653" t="s">
        <v>51</v>
      </c>
      <c r="L3653" t="s">
        <v>1682</v>
      </c>
      <c r="M3653" t="s">
        <v>1683</v>
      </c>
      <c r="N3653" t="s">
        <v>54</v>
      </c>
      <c r="O3653" t="s">
        <v>62</v>
      </c>
      <c r="P3653" t="s">
        <v>1557</v>
      </c>
      <c r="Q3653" t="s">
        <v>1684</v>
      </c>
    </row>
    <row r="3654" spans="11:17">
      <c r="K3654" t="s">
        <v>51</v>
      </c>
      <c r="L3654" t="s">
        <v>1682</v>
      </c>
      <c r="M3654" t="s">
        <v>1683</v>
      </c>
      <c r="N3654" t="s">
        <v>54</v>
      </c>
      <c r="O3654" t="s">
        <v>64</v>
      </c>
      <c r="P3654" t="s">
        <v>1685</v>
      </c>
      <c r="Q3654" t="s">
        <v>1684</v>
      </c>
    </row>
    <row r="3655" spans="11:17">
      <c r="K3655" t="s">
        <v>51</v>
      </c>
      <c r="L3655" t="s">
        <v>1682</v>
      </c>
      <c r="M3655" t="s">
        <v>1683</v>
      </c>
      <c r="N3655" t="s">
        <v>54</v>
      </c>
      <c r="O3655" t="s">
        <v>66</v>
      </c>
      <c r="P3655" t="s">
        <v>1686</v>
      </c>
      <c r="Q3655" t="s">
        <v>1684</v>
      </c>
    </row>
    <row r="3656" spans="11:17">
      <c r="K3656" t="s">
        <v>51</v>
      </c>
      <c r="L3656" t="s">
        <v>1682</v>
      </c>
      <c r="M3656" t="s">
        <v>1683</v>
      </c>
      <c r="N3656" t="s">
        <v>54</v>
      </c>
      <c r="O3656" t="s">
        <v>68</v>
      </c>
      <c r="Q3656" t="s">
        <v>1684</v>
      </c>
    </row>
    <row r="3657" spans="11:17">
      <c r="K3657" t="s">
        <v>51</v>
      </c>
      <c r="L3657" t="s">
        <v>1682</v>
      </c>
      <c r="M3657" t="s">
        <v>1683</v>
      </c>
      <c r="N3657" t="s">
        <v>54</v>
      </c>
      <c r="O3657" t="s">
        <v>70</v>
      </c>
      <c r="P3657" t="s">
        <v>71</v>
      </c>
      <c r="Q3657" t="s">
        <v>1684</v>
      </c>
    </row>
    <row r="3658" spans="11:17">
      <c r="K3658" t="s">
        <v>51</v>
      </c>
      <c r="L3658" t="s">
        <v>1682</v>
      </c>
      <c r="M3658" t="s">
        <v>1683</v>
      </c>
      <c r="N3658" t="s">
        <v>54</v>
      </c>
      <c r="O3658" t="s">
        <v>72</v>
      </c>
      <c r="P3658">
        <v>303</v>
      </c>
      <c r="Q3658" t="s">
        <v>1684</v>
      </c>
    </row>
    <row r="3659" spans="11:17">
      <c r="K3659" t="s">
        <v>51</v>
      </c>
      <c r="L3659" t="s">
        <v>1682</v>
      </c>
      <c r="M3659" t="s">
        <v>1683</v>
      </c>
      <c r="N3659" t="s">
        <v>54</v>
      </c>
      <c r="O3659" t="s">
        <v>73</v>
      </c>
      <c r="P3659" t="s">
        <v>74</v>
      </c>
      <c r="Q3659" t="s">
        <v>1684</v>
      </c>
    </row>
    <row r="3660" spans="11:17">
      <c r="K3660" t="s">
        <v>51</v>
      </c>
      <c r="L3660" t="s">
        <v>1687</v>
      </c>
      <c r="M3660" t="s">
        <v>1688</v>
      </c>
      <c r="N3660" t="s">
        <v>525</v>
      </c>
      <c r="O3660" t="s">
        <v>14</v>
      </c>
      <c r="Q3660" t="s">
        <v>1689</v>
      </c>
    </row>
    <row r="3661" spans="11:17">
      <c r="K3661" t="s">
        <v>51</v>
      </c>
      <c r="L3661" t="s">
        <v>1687</v>
      </c>
      <c r="M3661" t="s">
        <v>1688</v>
      </c>
      <c r="N3661" t="s">
        <v>525</v>
      </c>
      <c r="O3661" t="s">
        <v>56</v>
      </c>
      <c r="Q3661" t="s">
        <v>1689</v>
      </c>
    </row>
    <row r="3662" spans="11:17">
      <c r="K3662" t="s">
        <v>51</v>
      </c>
      <c r="L3662" t="s">
        <v>1687</v>
      </c>
      <c r="M3662" t="s">
        <v>1688</v>
      </c>
      <c r="N3662" t="s">
        <v>525</v>
      </c>
      <c r="O3662" t="s">
        <v>57</v>
      </c>
      <c r="P3662" t="s">
        <v>1035</v>
      </c>
      <c r="Q3662" t="s">
        <v>1689</v>
      </c>
    </row>
    <row r="3663" spans="11:17">
      <c r="K3663" t="s">
        <v>51</v>
      </c>
      <c r="L3663" t="s">
        <v>1687</v>
      </c>
      <c r="M3663" t="s">
        <v>1688</v>
      </c>
      <c r="N3663" t="s">
        <v>525</v>
      </c>
      <c r="O3663" t="s">
        <v>59</v>
      </c>
      <c r="P3663">
        <v>6034</v>
      </c>
      <c r="Q3663" t="s">
        <v>1689</v>
      </c>
    </row>
    <row r="3664" spans="11:17">
      <c r="K3664" t="s">
        <v>51</v>
      </c>
      <c r="L3664" t="s">
        <v>1687</v>
      </c>
      <c r="M3664" t="s">
        <v>1688</v>
      </c>
      <c r="N3664" t="s">
        <v>525</v>
      </c>
      <c r="O3664" t="s">
        <v>60</v>
      </c>
      <c r="P3664" t="s">
        <v>1475</v>
      </c>
      <c r="Q3664" t="s">
        <v>1689</v>
      </c>
    </row>
    <row r="3665" spans="11:17">
      <c r="K3665" t="s">
        <v>51</v>
      </c>
      <c r="L3665" t="s">
        <v>1687</v>
      </c>
      <c r="M3665" t="s">
        <v>1688</v>
      </c>
      <c r="N3665" t="s">
        <v>525</v>
      </c>
      <c r="O3665" t="s">
        <v>62</v>
      </c>
      <c r="P3665" t="s">
        <v>1504</v>
      </c>
      <c r="Q3665" t="s">
        <v>1689</v>
      </c>
    </row>
    <row r="3666" spans="11:17">
      <c r="K3666" t="s">
        <v>51</v>
      </c>
      <c r="L3666" t="s">
        <v>1687</v>
      </c>
      <c r="M3666" t="s">
        <v>1688</v>
      </c>
      <c r="N3666" t="s">
        <v>525</v>
      </c>
      <c r="O3666" t="s">
        <v>64</v>
      </c>
      <c r="P3666" t="s">
        <v>1690</v>
      </c>
      <c r="Q3666" t="s">
        <v>1689</v>
      </c>
    </row>
    <row r="3667" spans="11:17">
      <c r="K3667" t="s">
        <v>51</v>
      </c>
      <c r="L3667" t="s">
        <v>1687</v>
      </c>
      <c r="M3667" t="s">
        <v>1688</v>
      </c>
      <c r="N3667" t="s">
        <v>525</v>
      </c>
      <c r="O3667" t="s">
        <v>66</v>
      </c>
      <c r="P3667" t="s">
        <v>1691</v>
      </c>
      <c r="Q3667" t="s">
        <v>1689</v>
      </c>
    </row>
    <row r="3668" spans="11:17">
      <c r="K3668" t="s">
        <v>51</v>
      </c>
      <c r="L3668" t="s">
        <v>1687</v>
      </c>
      <c r="M3668" t="s">
        <v>1688</v>
      </c>
      <c r="N3668" t="s">
        <v>525</v>
      </c>
      <c r="O3668" t="s">
        <v>68</v>
      </c>
      <c r="Q3668" t="s">
        <v>1689</v>
      </c>
    </row>
    <row r="3669" spans="11:17">
      <c r="K3669" t="s">
        <v>51</v>
      </c>
      <c r="L3669" t="s">
        <v>1687</v>
      </c>
      <c r="M3669" t="s">
        <v>1688</v>
      </c>
      <c r="N3669" t="s">
        <v>525</v>
      </c>
      <c r="O3669" t="s">
        <v>70</v>
      </c>
      <c r="P3669" t="s">
        <v>71</v>
      </c>
      <c r="Q3669" t="s">
        <v>1689</v>
      </c>
    </row>
    <row r="3670" spans="11:17">
      <c r="K3670" t="s">
        <v>51</v>
      </c>
      <c r="L3670" t="s">
        <v>1687</v>
      </c>
      <c r="M3670" t="s">
        <v>1688</v>
      </c>
      <c r="N3670" t="s">
        <v>525</v>
      </c>
      <c r="O3670" t="s">
        <v>72</v>
      </c>
      <c r="P3670">
        <v>60</v>
      </c>
      <c r="Q3670" t="s">
        <v>1689</v>
      </c>
    </row>
    <row r="3671" spans="11:17">
      <c r="K3671" t="s">
        <v>51</v>
      </c>
      <c r="L3671" t="s">
        <v>1687</v>
      </c>
      <c r="M3671" t="s">
        <v>1688</v>
      </c>
      <c r="N3671" t="s">
        <v>525</v>
      </c>
      <c r="O3671" t="s">
        <v>73</v>
      </c>
      <c r="P3671" t="s">
        <v>530</v>
      </c>
      <c r="Q3671" t="s">
        <v>1689</v>
      </c>
    </row>
    <row r="3672" spans="11:17">
      <c r="K3672" t="s">
        <v>51</v>
      </c>
      <c r="L3672" t="s">
        <v>1692</v>
      </c>
      <c r="M3672" t="s">
        <v>1693</v>
      </c>
      <c r="N3672" t="s">
        <v>54</v>
      </c>
      <c r="O3672" t="s">
        <v>14</v>
      </c>
      <c r="Q3672" t="s">
        <v>1694</v>
      </c>
    </row>
    <row r="3673" spans="11:17">
      <c r="K3673" t="s">
        <v>51</v>
      </c>
      <c r="L3673" t="s">
        <v>1692</v>
      </c>
      <c r="M3673" t="s">
        <v>1693</v>
      </c>
      <c r="N3673" t="s">
        <v>54</v>
      </c>
      <c r="O3673" t="s">
        <v>56</v>
      </c>
      <c r="Q3673" t="s">
        <v>1694</v>
      </c>
    </row>
    <row r="3674" spans="11:17">
      <c r="K3674" t="s">
        <v>51</v>
      </c>
      <c r="L3674" t="s">
        <v>1692</v>
      </c>
      <c r="M3674" t="s">
        <v>1693</v>
      </c>
      <c r="N3674" t="s">
        <v>54</v>
      </c>
      <c r="O3674" t="s">
        <v>57</v>
      </c>
      <c r="P3674" t="s">
        <v>1035</v>
      </c>
      <c r="Q3674" t="s">
        <v>1694</v>
      </c>
    </row>
    <row r="3675" spans="11:17">
      <c r="K3675" t="s">
        <v>51</v>
      </c>
      <c r="L3675" t="s">
        <v>1692</v>
      </c>
      <c r="M3675" t="s">
        <v>1693</v>
      </c>
      <c r="N3675" t="s">
        <v>54</v>
      </c>
      <c r="O3675" t="s">
        <v>59</v>
      </c>
      <c r="P3675">
        <v>5505</v>
      </c>
      <c r="Q3675" t="s">
        <v>1694</v>
      </c>
    </row>
    <row r="3676" spans="11:17">
      <c r="K3676" t="s">
        <v>51</v>
      </c>
      <c r="L3676" t="s">
        <v>1692</v>
      </c>
      <c r="M3676" t="s">
        <v>1693</v>
      </c>
      <c r="N3676" t="s">
        <v>54</v>
      </c>
      <c r="O3676" t="s">
        <v>60</v>
      </c>
      <c r="P3676" t="s">
        <v>1475</v>
      </c>
      <c r="Q3676" t="s">
        <v>1694</v>
      </c>
    </row>
    <row r="3677" spans="11:17">
      <c r="K3677" t="s">
        <v>51</v>
      </c>
      <c r="L3677" t="s">
        <v>1692</v>
      </c>
      <c r="M3677" t="s">
        <v>1693</v>
      </c>
      <c r="N3677" t="s">
        <v>54</v>
      </c>
      <c r="O3677" t="s">
        <v>62</v>
      </c>
      <c r="P3677" t="s">
        <v>1523</v>
      </c>
      <c r="Q3677" t="s">
        <v>1694</v>
      </c>
    </row>
    <row r="3678" spans="11:17">
      <c r="K3678" t="s">
        <v>51</v>
      </c>
      <c r="L3678" t="s">
        <v>1692</v>
      </c>
      <c r="M3678" t="s">
        <v>1693</v>
      </c>
      <c r="N3678" t="s">
        <v>54</v>
      </c>
      <c r="O3678" t="s">
        <v>64</v>
      </c>
      <c r="P3678" t="s">
        <v>1695</v>
      </c>
      <c r="Q3678" t="s">
        <v>1694</v>
      </c>
    </row>
    <row r="3679" spans="11:17">
      <c r="K3679" t="s">
        <v>51</v>
      </c>
      <c r="L3679" t="s">
        <v>1692</v>
      </c>
      <c r="M3679" t="s">
        <v>1693</v>
      </c>
      <c r="N3679" t="s">
        <v>54</v>
      </c>
      <c r="O3679" t="s">
        <v>66</v>
      </c>
      <c r="P3679" t="s">
        <v>1696</v>
      </c>
      <c r="Q3679" t="s">
        <v>1694</v>
      </c>
    </row>
    <row r="3680" spans="11:17">
      <c r="K3680" t="s">
        <v>51</v>
      </c>
      <c r="L3680" t="s">
        <v>1692</v>
      </c>
      <c r="M3680" t="s">
        <v>1693</v>
      </c>
      <c r="N3680" t="s">
        <v>54</v>
      </c>
      <c r="O3680" t="s">
        <v>68</v>
      </c>
      <c r="P3680" t="s">
        <v>1697</v>
      </c>
      <c r="Q3680" t="s">
        <v>1694</v>
      </c>
    </row>
    <row r="3681" spans="11:17">
      <c r="K3681" t="s">
        <v>51</v>
      </c>
      <c r="L3681" t="s">
        <v>1692</v>
      </c>
      <c r="M3681" t="s">
        <v>1693</v>
      </c>
      <c r="N3681" t="s">
        <v>54</v>
      </c>
      <c r="O3681" t="s">
        <v>70</v>
      </c>
      <c r="P3681" t="s">
        <v>71</v>
      </c>
      <c r="Q3681" t="s">
        <v>1694</v>
      </c>
    </row>
    <row r="3682" spans="11:17">
      <c r="K3682" t="s">
        <v>51</v>
      </c>
      <c r="L3682" t="s">
        <v>1692</v>
      </c>
      <c r="M3682" t="s">
        <v>1693</v>
      </c>
      <c r="N3682" t="s">
        <v>54</v>
      </c>
      <c r="O3682" t="s">
        <v>72</v>
      </c>
      <c r="P3682">
        <v>198</v>
      </c>
      <c r="Q3682" t="s">
        <v>1694</v>
      </c>
    </row>
    <row r="3683" spans="11:17">
      <c r="K3683" t="s">
        <v>51</v>
      </c>
      <c r="L3683" t="s">
        <v>1692</v>
      </c>
      <c r="M3683" t="s">
        <v>1693</v>
      </c>
      <c r="N3683" t="s">
        <v>54</v>
      </c>
      <c r="O3683" t="s">
        <v>73</v>
      </c>
      <c r="P3683" t="s">
        <v>74</v>
      </c>
      <c r="Q3683" t="s">
        <v>1694</v>
      </c>
    </row>
    <row r="3684" spans="11:17">
      <c r="K3684" t="s">
        <v>51</v>
      </c>
      <c r="L3684" t="s">
        <v>1698</v>
      </c>
      <c r="M3684" t="s">
        <v>1699</v>
      </c>
      <c r="N3684" t="s">
        <v>54</v>
      </c>
      <c r="O3684" t="s">
        <v>14</v>
      </c>
      <c r="Q3684" t="s">
        <v>1700</v>
      </c>
    </row>
    <row r="3685" spans="11:17">
      <c r="K3685" t="s">
        <v>51</v>
      </c>
      <c r="L3685" t="s">
        <v>1698</v>
      </c>
      <c r="M3685" t="s">
        <v>1699</v>
      </c>
      <c r="N3685" t="s">
        <v>54</v>
      </c>
      <c r="O3685" t="s">
        <v>56</v>
      </c>
      <c r="Q3685" t="s">
        <v>1700</v>
      </c>
    </row>
    <row r="3686" spans="11:17">
      <c r="K3686" t="s">
        <v>51</v>
      </c>
      <c r="L3686" t="s">
        <v>1698</v>
      </c>
      <c r="M3686" t="s">
        <v>1699</v>
      </c>
      <c r="N3686" t="s">
        <v>54</v>
      </c>
      <c r="O3686" t="s">
        <v>57</v>
      </c>
      <c r="P3686" t="s">
        <v>1035</v>
      </c>
      <c r="Q3686" t="s">
        <v>1700</v>
      </c>
    </row>
    <row r="3687" spans="11:17">
      <c r="K3687" t="s">
        <v>51</v>
      </c>
      <c r="L3687" t="s">
        <v>1698</v>
      </c>
      <c r="M3687" t="s">
        <v>1699</v>
      </c>
      <c r="N3687" t="s">
        <v>54</v>
      </c>
      <c r="O3687" t="s">
        <v>59</v>
      </c>
      <c r="P3687">
        <v>5984</v>
      </c>
      <c r="Q3687" t="s">
        <v>1700</v>
      </c>
    </row>
    <row r="3688" spans="11:17">
      <c r="K3688" t="s">
        <v>51</v>
      </c>
      <c r="L3688" t="s">
        <v>1698</v>
      </c>
      <c r="M3688" t="s">
        <v>1699</v>
      </c>
      <c r="N3688" t="s">
        <v>54</v>
      </c>
      <c r="O3688" t="s">
        <v>60</v>
      </c>
      <c r="P3688" t="s">
        <v>1701</v>
      </c>
      <c r="Q3688" t="s">
        <v>1700</v>
      </c>
    </row>
    <row r="3689" spans="11:17">
      <c r="K3689" t="s">
        <v>51</v>
      </c>
      <c r="L3689" t="s">
        <v>1698</v>
      </c>
      <c r="M3689" t="s">
        <v>1699</v>
      </c>
      <c r="N3689" t="s">
        <v>54</v>
      </c>
      <c r="O3689" t="s">
        <v>62</v>
      </c>
      <c r="P3689" t="s">
        <v>1702</v>
      </c>
      <c r="Q3689" t="s">
        <v>1700</v>
      </c>
    </row>
    <row r="3690" spans="11:17">
      <c r="K3690" t="s">
        <v>51</v>
      </c>
      <c r="L3690" t="s">
        <v>1698</v>
      </c>
      <c r="M3690" t="s">
        <v>1699</v>
      </c>
      <c r="N3690" t="s">
        <v>54</v>
      </c>
      <c r="O3690" t="s">
        <v>64</v>
      </c>
      <c r="P3690" t="s">
        <v>1703</v>
      </c>
      <c r="Q3690" t="s">
        <v>1700</v>
      </c>
    </row>
    <row r="3691" spans="11:17">
      <c r="K3691" t="s">
        <v>51</v>
      </c>
      <c r="L3691" t="s">
        <v>1698</v>
      </c>
      <c r="M3691" t="s">
        <v>1699</v>
      </c>
      <c r="N3691" t="s">
        <v>54</v>
      </c>
      <c r="O3691" t="s">
        <v>66</v>
      </c>
      <c r="P3691" t="s">
        <v>238</v>
      </c>
      <c r="Q3691" t="s">
        <v>1700</v>
      </c>
    </row>
    <row r="3692" spans="11:17">
      <c r="K3692" t="s">
        <v>51</v>
      </c>
      <c r="L3692" t="s">
        <v>1698</v>
      </c>
      <c r="M3692" t="s">
        <v>1699</v>
      </c>
      <c r="N3692" t="s">
        <v>54</v>
      </c>
      <c r="O3692" t="s">
        <v>68</v>
      </c>
      <c r="Q3692" t="s">
        <v>1700</v>
      </c>
    </row>
    <row r="3693" spans="11:17">
      <c r="K3693" t="s">
        <v>51</v>
      </c>
      <c r="L3693" t="s">
        <v>1698</v>
      </c>
      <c r="M3693" t="s">
        <v>1699</v>
      </c>
      <c r="N3693" t="s">
        <v>54</v>
      </c>
      <c r="O3693" t="s">
        <v>70</v>
      </c>
      <c r="P3693" t="s">
        <v>71</v>
      </c>
      <c r="Q3693" t="s">
        <v>1700</v>
      </c>
    </row>
    <row r="3694" spans="11:17">
      <c r="K3694" t="s">
        <v>51</v>
      </c>
      <c r="L3694" t="s">
        <v>1698</v>
      </c>
      <c r="M3694" t="s">
        <v>1699</v>
      </c>
      <c r="N3694" t="s">
        <v>54</v>
      </c>
      <c r="O3694" t="s">
        <v>72</v>
      </c>
      <c r="P3694">
        <v>525</v>
      </c>
      <c r="Q3694" t="s">
        <v>1700</v>
      </c>
    </row>
    <row r="3695" spans="11:17">
      <c r="K3695" t="s">
        <v>51</v>
      </c>
      <c r="L3695" t="s">
        <v>1698</v>
      </c>
      <c r="M3695" t="s">
        <v>1699</v>
      </c>
      <c r="N3695" t="s">
        <v>54</v>
      </c>
      <c r="O3695" t="s">
        <v>73</v>
      </c>
      <c r="P3695" t="s">
        <v>74</v>
      </c>
      <c r="Q3695" t="s">
        <v>1700</v>
      </c>
    </row>
    <row r="3696" spans="11:17">
      <c r="K3696" t="s">
        <v>51</v>
      </c>
      <c r="L3696" t="s">
        <v>1704</v>
      </c>
      <c r="M3696" t="s">
        <v>1705</v>
      </c>
      <c r="N3696" t="s">
        <v>77</v>
      </c>
      <c r="O3696" t="s">
        <v>14</v>
      </c>
      <c r="Q3696" t="s">
        <v>1706</v>
      </c>
    </row>
    <row r="3697" spans="11:17">
      <c r="K3697" t="s">
        <v>51</v>
      </c>
      <c r="L3697" t="s">
        <v>1704</v>
      </c>
      <c r="M3697" t="s">
        <v>1705</v>
      </c>
      <c r="N3697" t="s">
        <v>77</v>
      </c>
      <c r="O3697" t="s">
        <v>56</v>
      </c>
      <c r="Q3697" t="s">
        <v>1706</v>
      </c>
    </row>
    <row r="3698" spans="11:17">
      <c r="K3698" t="s">
        <v>51</v>
      </c>
      <c r="L3698" t="s">
        <v>1704</v>
      </c>
      <c r="M3698" t="s">
        <v>1705</v>
      </c>
      <c r="N3698" t="s">
        <v>77</v>
      </c>
      <c r="O3698" t="s">
        <v>57</v>
      </c>
      <c r="P3698" t="s">
        <v>1035</v>
      </c>
      <c r="Q3698" t="s">
        <v>1706</v>
      </c>
    </row>
    <row r="3699" spans="11:17">
      <c r="K3699" t="s">
        <v>51</v>
      </c>
      <c r="L3699" t="s">
        <v>1704</v>
      </c>
      <c r="M3699" t="s">
        <v>1705</v>
      </c>
      <c r="N3699" t="s">
        <v>77</v>
      </c>
      <c r="O3699" t="s">
        <v>59</v>
      </c>
      <c r="P3699">
        <v>3165</v>
      </c>
      <c r="Q3699" t="s">
        <v>1706</v>
      </c>
    </row>
    <row r="3700" spans="11:17">
      <c r="K3700" t="s">
        <v>51</v>
      </c>
      <c r="L3700" t="s">
        <v>1704</v>
      </c>
      <c r="M3700" t="s">
        <v>1705</v>
      </c>
      <c r="N3700" t="s">
        <v>77</v>
      </c>
      <c r="O3700" t="s">
        <v>60</v>
      </c>
      <c r="P3700" t="s">
        <v>1701</v>
      </c>
      <c r="Q3700" t="s">
        <v>1706</v>
      </c>
    </row>
    <row r="3701" spans="11:17">
      <c r="K3701" t="s">
        <v>51</v>
      </c>
      <c r="L3701" t="s">
        <v>1704</v>
      </c>
      <c r="M3701" t="s">
        <v>1705</v>
      </c>
      <c r="N3701" t="s">
        <v>77</v>
      </c>
      <c r="O3701" t="s">
        <v>62</v>
      </c>
      <c r="P3701" t="s">
        <v>1702</v>
      </c>
      <c r="Q3701" t="s">
        <v>1706</v>
      </c>
    </row>
    <row r="3702" spans="11:17">
      <c r="K3702" t="s">
        <v>51</v>
      </c>
      <c r="L3702" t="s">
        <v>1704</v>
      </c>
      <c r="M3702" t="s">
        <v>1705</v>
      </c>
      <c r="N3702" t="s">
        <v>77</v>
      </c>
      <c r="O3702" t="s">
        <v>64</v>
      </c>
      <c r="P3702" t="s">
        <v>1707</v>
      </c>
      <c r="Q3702" t="s">
        <v>1706</v>
      </c>
    </row>
    <row r="3703" spans="11:17">
      <c r="K3703" t="s">
        <v>51</v>
      </c>
      <c r="L3703" t="s">
        <v>1704</v>
      </c>
      <c r="M3703" t="s">
        <v>1705</v>
      </c>
      <c r="N3703" t="s">
        <v>77</v>
      </c>
      <c r="O3703" t="s">
        <v>66</v>
      </c>
      <c r="P3703" t="s">
        <v>238</v>
      </c>
      <c r="Q3703" t="s">
        <v>1706</v>
      </c>
    </row>
    <row r="3704" spans="11:17">
      <c r="K3704" t="s">
        <v>51</v>
      </c>
      <c r="L3704" t="s">
        <v>1704</v>
      </c>
      <c r="M3704" t="s">
        <v>1705</v>
      </c>
      <c r="N3704" t="s">
        <v>77</v>
      </c>
      <c r="O3704" t="s">
        <v>68</v>
      </c>
      <c r="Q3704" t="s">
        <v>1706</v>
      </c>
    </row>
    <row r="3705" spans="11:17">
      <c r="K3705" t="s">
        <v>51</v>
      </c>
      <c r="L3705" t="s">
        <v>1704</v>
      </c>
      <c r="M3705" t="s">
        <v>1705</v>
      </c>
      <c r="N3705" t="s">
        <v>77</v>
      </c>
      <c r="O3705" t="s">
        <v>70</v>
      </c>
      <c r="P3705" t="s">
        <v>131</v>
      </c>
      <c r="Q3705" t="s">
        <v>1706</v>
      </c>
    </row>
    <row r="3706" spans="11:17">
      <c r="K3706" t="s">
        <v>51</v>
      </c>
      <c r="L3706" t="s">
        <v>1704</v>
      </c>
      <c r="M3706" t="s">
        <v>1705</v>
      </c>
      <c r="N3706" t="s">
        <v>77</v>
      </c>
      <c r="O3706" t="s">
        <v>72</v>
      </c>
      <c r="P3706">
        <v>742</v>
      </c>
      <c r="Q3706" t="s">
        <v>1706</v>
      </c>
    </row>
    <row r="3707" spans="11:17">
      <c r="K3707" t="s">
        <v>51</v>
      </c>
      <c r="L3707" t="s">
        <v>1704</v>
      </c>
      <c r="M3707" t="s">
        <v>1705</v>
      </c>
      <c r="N3707" t="s">
        <v>77</v>
      </c>
      <c r="O3707" t="s">
        <v>73</v>
      </c>
      <c r="P3707" t="s">
        <v>82</v>
      </c>
      <c r="Q3707" t="s">
        <v>1706</v>
      </c>
    </row>
    <row r="3708" spans="11:17">
      <c r="K3708" t="s">
        <v>51</v>
      </c>
      <c r="L3708" t="s">
        <v>1708</v>
      </c>
      <c r="M3708" t="s">
        <v>1709</v>
      </c>
      <c r="N3708" t="s">
        <v>77</v>
      </c>
      <c r="O3708" t="s">
        <v>14</v>
      </c>
      <c r="Q3708" t="s">
        <v>1710</v>
      </c>
    </row>
    <row r="3709" spans="11:17">
      <c r="K3709" t="s">
        <v>51</v>
      </c>
      <c r="L3709" t="s">
        <v>1708</v>
      </c>
      <c r="M3709" t="s">
        <v>1709</v>
      </c>
      <c r="N3709" t="s">
        <v>77</v>
      </c>
      <c r="O3709" t="s">
        <v>56</v>
      </c>
      <c r="Q3709" t="s">
        <v>1710</v>
      </c>
    </row>
    <row r="3710" spans="11:17">
      <c r="K3710" t="s">
        <v>51</v>
      </c>
      <c r="L3710" t="s">
        <v>1708</v>
      </c>
      <c r="M3710" t="s">
        <v>1709</v>
      </c>
      <c r="N3710" t="s">
        <v>77</v>
      </c>
      <c r="O3710" t="s">
        <v>57</v>
      </c>
      <c r="P3710" t="s">
        <v>1035</v>
      </c>
      <c r="Q3710" t="s">
        <v>1710</v>
      </c>
    </row>
    <row r="3711" spans="11:17">
      <c r="K3711" t="s">
        <v>51</v>
      </c>
      <c r="L3711" t="s">
        <v>1708</v>
      </c>
      <c r="M3711" t="s">
        <v>1709</v>
      </c>
      <c r="N3711" t="s">
        <v>77</v>
      </c>
      <c r="O3711" t="s">
        <v>59</v>
      </c>
      <c r="P3711">
        <v>3425</v>
      </c>
      <c r="Q3711" t="s">
        <v>1710</v>
      </c>
    </row>
    <row r="3712" spans="11:17">
      <c r="K3712" t="s">
        <v>51</v>
      </c>
      <c r="L3712" t="s">
        <v>1708</v>
      </c>
      <c r="M3712" t="s">
        <v>1709</v>
      </c>
      <c r="N3712" t="s">
        <v>77</v>
      </c>
      <c r="O3712" t="s">
        <v>60</v>
      </c>
      <c r="P3712" t="s">
        <v>1701</v>
      </c>
      <c r="Q3712" t="s">
        <v>1710</v>
      </c>
    </row>
    <row r="3713" spans="11:17">
      <c r="K3713" t="s">
        <v>51</v>
      </c>
      <c r="L3713" t="s">
        <v>1708</v>
      </c>
      <c r="M3713" t="s">
        <v>1709</v>
      </c>
      <c r="N3713" t="s">
        <v>77</v>
      </c>
      <c r="O3713" t="s">
        <v>62</v>
      </c>
      <c r="P3713" t="s">
        <v>1711</v>
      </c>
      <c r="Q3713" t="s">
        <v>1710</v>
      </c>
    </row>
    <row r="3714" spans="11:17">
      <c r="K3714" t="s">
        <v>51</v>
      </c>
      <c r="L3714" t="s">
        <v>1708</v>
      </c>
      <c r="M3714" t="s">
        <v>1709</v>
      </c>
      <c r="N3714" t="s">
        <v>77</v>
      </c>
      <c r="O3714" t="s">
        <v>64</v>
      </c>
      <c r="P3714" t="s">
        <v>1712</v>
      </c>
      <c r="Q3714" t="s">
        <v>1710</v>
      </c>
    </row>
    <row r="3715" spans="11:17">
      <c r="K3715" t="s">
        <v>51</v>
      </c>
      <c r="L3715" t="s">
        <v>1708</v>
      </c>
      <c r="M3715" t="s">
        <v>1709</v>
      </c>
      <c r="N3715" t="s">
        <v>77</v>
      </c>
      <c r="O3715" t="s">
        <v>66</v>
      </c>
      <c r="P3715" t="s">
        <v>238</v>
      </c>
      <c r="Q3715" t="s">
        <v>1710</v>
      </c>
    </row>
    <row r="3716" spans="11:17">
      <c r="K3716" t="s">
        <v>51</v>
      </c>
      <c r="L3716" t="s">
        <v>1708</v>
      </c>
      <c r="M3716" t="s">
        <v>1709</v>
      </c>
      <c r="N3716" t="s">
        <v>77</v>
      </c>
      <c r="O3716" t="s">
        <v>68</v>
      </c>
      <c r="Q3716" t="s">
        <v>1710</v>
      </c>
    </row>
    <row r="3717" spans="11:17">
      <c r="K3717" t="s">
        <v>51</v>
      </c>
      <c r="L3717" t="s">
        <v>1708</v>
      </c>
      <c r="M3717" t="s">
        <v>1709</v>
      </c>
      <c r="N3717" t="s">
        <v>77</v>
      </c>
      <c r="O3717" t="s">
        <v>70</v>
      </c>
      <c r="Q3717" t="s">
        <v>1710</v>
      </c>
    </row>
    <row r="3718" spans="11:17">
      <c r="K3718" t="s">
        <v>51</v>
      </c>
      <c r="L3718" t="s">
        <v>1708</v>
      </c>
      <c r="M3718" t="s">
        <v>1709</v>
      </c>
      <c r="N3718" t="s">
        <v>77</v>
      </c>
      <c r="O3718" t="s">
        <v>72</v>
      </c>
      <c r="Q3718" t="s">
        <v>1710</v>
      </c>
    </row>
    <row r="3719" spans="11:17">
      <c r="K3719" t="s">
        <v>51</v>
      </c>
      <c r="L3719" t="s">
        <v>1708</v>
      </c>
      <c r="M3719" t="s">
        <v>1709</v>
      </c>
      <c r="N3719" t="s">
        <v>77</v>
      </c>
      <c r="O3719" t="s">
        <v>73</v>
      </c>
      <c r="P3719" t="s">
        <v>82</v>
      </c>
      <c r="Q3719" t="s">
        <v>1710</v>
      </c>
    </row>
    <row r="3720" spans="11:17">
      <c r="K3720" t="s">
        <v>51</v>
      </c>
      <c r="L3720" t="s">
        <v>1713</v>
      </c>
      <c r="M3720" t="s">
        <v>1714</v>
      </c>
      <c r="N3720" t="s">
        <v>54</v>
      </c>
      <c r="O3720" t="s">
        <v>14</v>
      </c>
      <c r="Q3720" t="s">
        <v>1715</v>
      </c>
    </row>
    <row r="3721" spans="11:17">
      <c r="K3721" t="s">
        <v>51</v>
      </c>
      <c r="L3721" t="s">
        <v>1713</v>
      </c>
      <c r="M3721" t="s">
        <v>1714</v>
      </c>
      <c r="N3721" t="s">
        <v>54</v>
      </c>
      <c r="O3721" t="s">
        <v>56</v>
      </c>
      <c r="Q3721" t="s">
        <v>1715</v>
      </c>
    </row>
    <row r="3722" spans="11:17">
      <c r="K3722" t="s">
        <v>51</v>
      </c>
      <c r="L3722" t="s">
        <v>1713</v>
      </c>
      <c r="M3722" t="s">
        <v>1714</v>
      </c>
      <c r="N3722" t="s">
        <v>54</v>
      </c>
      <c r="O3722" t="s">
        <v>57</v>
      </c>
      <c r="P3722" t="s">
        <v>1035</v>
      </c>
      <c r="Q3722" t="s">
        <v>1715</v>
      </c>
    </row>
    <row r="3723" spans="11:17">
      <c r="K3723" t="s">
        <v>51</v>
      </c>
      <c r="L3723" t="s">
        <v>1713</v>
      </c>
      <c r="M3723" t="s">
        <v>1714</v>
      </c>
      <c r="N3723" t="s">
        <v>54</v>
      </c>
      <c r="O3723" t="s">
        <v>59</v>
      </c>
      <c r="P3723">
        <v>4076</v>
      </c>
      <c r="Q3723" t="s">
        <v>1715</v>
      </c>
    </row>
    <row r="3724" spans="11:17">
      <c r="K3724" t="s">
        <v>51</v>
      </c>
      <c r="L3724" t="s">
        <v>1713</v>
      </c>
      <c r="M3724" t="s">
        <v>1714</v>
      </c>
      <c r="N3724" t="s">
        <v>54</v>
      </c>
      <c r="O3724" t="s">
        <v>60</v>
      </c>
      <c r="P3724" t="s">
        <v>1701</v>
      </c>
      <c r="Q3724" t="s">
        <v>1715</v>
      </c>
    </row>
    <row r="3725" spans="11:17">
      <c r="K3725" t="s">
        <v>51</v>
      </c>
      <c r="L3725" t="s">
        <v>1713</v>
      </c>
      <c r="M3725" t="s">
        <v>1714</v>
      </c>
      <c r="N3725" t="s">
        <v>54</v>
      </c>
      <c r="O3725" t="s">
        <v>62</v>
      </c>
      <c r="P3725" t="s">
        <v>1711</v>
      </c>
      <c r="Q3725" t="s">
        <v>1715</v>
      </c>
    </row>
    <row r="3726" spans="11:17">
      <c r="K3726" t="s">
        <v>51</v>
      </c>
      <c r="L3726" t="s">
        <v>1713</v>
      </c>
      <c r="M3726" t="s">
        <v>1714</v>
      </c>
      <c r="N3726" t="s">
        <v>54</v>
      </c>
      <c r="O3726" t="s">
        <v>64</v>
      </c>
      <c r="P3726" t="s">
        <v>1716</v>
      </c>
      <c r="Q3726" t="s">
        <v>1715</v>
      </c>
    </row>
    <row r="3727" spans="11:17">
      <c r="K3727" t="s">
        <v>51</v>
      </c>
      <c r="L3727" t="s">
        <v>1713</v>
      </c>
      <c r="M3727" t="s">
        <v>1714</v>
      </c>
      <c r="N3727" t="s">
        <v>54</v>
      </c>
      <c r="O3727" t="s">
        <v>66</v>
      </c>
      <c r="P3727" t="s">
        <v>238</v>
      </c>
      <c r="Q3727" t="s">
        <v>1715</v>
      </c>
    </row>
    <row r="3728" spans="11:17">
      <c r="K3728" t="s">
        <v>51</v>
      </c>
      <c r="L3728" t="s">
        <v>1713</v>
      </c>
      <c r="M3728" t="s">
        <v>1714</v>
      </c>
      <c r="N3728" t="s">
        <v>54</v>
      </c>
      <c r="O3728" t="s">
        <v>68</v>
      </c>
      <c r="Q3728" t="s">
        <v>1715</v>
      </c>
    </row>
    <row r="3729" spans="11:17">
      <c r="K3729" t="s">
        <v>51</v>
      </c>
      <c r="L3729" t="s">
        <v>1713</v>
      </c>
      <c r="M3729" t="s">
        <v>1714</v>
      </c>
      <c r="N3729" t="s">
        <v>54</v>
      </c>
      <c r="O3729" t="s">
        <v>70</v>
      </c>
      <c r="P3729" t="s">
        <v>71</v>
      </c>
      <c r="Q3729" t="s">
        <v>1715</v>
      </c>
    </row>
    <row r="3730" spans="11:17">
      <c r="K3730" t="s">
        <v>51</v>
      </c>
      <c r="L3730" t="s">
        <v>1713</v>
      </c>
      <c r="M3730" t="s">
        <v>1714</v>
      </c>
      <c r="N3730" t="s">
        <v>54</v>
      </c>
      <c r="O3730" t="s">
        <v>72</v>
      </c>
      <c r="P3730">
        <v>115</v>
      </c>
      <c r="Q3730" t="s">
        <v>1715</v>
      </c>
    </row>
    <row r="3731" spans="11:17">
      <c r="K3731" t="s">
        <v>51</v>
      </c>
      <c r="L3731" t="s">
        <v>1713</v>
      </c>
      <c r="M3731" t="s">
        <v>1714</v>
      </c>
      <c r="N3731" t="s">
        <v>54</v>
      </c>
      <c r="O3731" t="s">
        <v>73</v>
      </c>
      <c r="P3731" t="s">
        <v>74</v>
      </c>
      <c r="Q3731" t="s">
        <v>1715</v>
      </c>
    </row>
    <row r="3732" spans="11:17">
      <c r="K3732" t="s">
        <v>51</v>
      </c>
      <c r="L3732" t="s">
        <v>1717</v>
      </c>
      <c r="M3732" t="s">
        <v>1718</v>
      </c>
      <c r="N3732" t="s">
        <v>77</v>
      </c>
      <c r="O3732" t="s">
        <v>14</v>
      </c>
      <c r="Q3732" t="s">
        <v>1719</v>
      </c>
    </row>
    <row r="3733" spans="11:17">
      <c r="K3733" t="s">
        <v>51</v>
      </c>
      <c r="L3733" t="s">
        <v>1717</v>
      </c>
      <c r="M3733" t="s">
        <v>1718</v>
      </c>
      <c r="N3733" t="s">
        <v>77</v>
      </c>
      <c r="O3733" t="s">
        <v>56</v>
      </c>
      <c r="Q3733" t="s">
        <v>1719</v>
      </c>
    </row>
    <row r="3734" spans="11:17">
      <c r="K3734" t="s">
        <v>51</v>
      </c>
      <c r="L3734" t="s">
        <v>1717</v>
      </c>
      <c r="M3734" t="s">
        <v>1718</v>
      </c>
      <c r="N3734" t="s">
        <v>77</v>
      </c>
      <c r="O3734" t="s">
        <v>57</v>
      </c>
      <c r="P3734" t="s">
        <v>1035</v>
      </c>
      <c r="Q3734" t="s">
        <v>1719</v>
      </c>
    </row>
    <row r="3735" spans="11:17">
      <c r="K3735" t="s">
        <v>51</v>
      </c>
      <c r="L3735" t="s">
        <v>1717</v>
      </c>
      <c r="M3735" t="s">
        <v>1718</v>
      </c>
      <c r="N3735" t="s">
        <v>77</v>
      </c>
      <c r="O3735" t="s">
        <v>59</v>
      </c>
      <c r="P3735">
        <v>3165</v>
      </c>
      <c r="Q3735" t="s">
        <v>1719</v>
      </c>
    </row>
    <row r="3736" spans="11:17">
      <c r="K3736" t="s">
        <v>51</v>
      </c>
      <c r="L3736" t="s">
        <v>1717</v>
      </c>
      <c r="M3736" t="s">
        <v>1718</v>
      </c>
      <c r="N3736" t="s">
        <v>77</v>
      </c>
      <c r="O3736" t="s">
        <v>60</v>
      </c>
      <c r="P3736" t="s">
        <v>1701</v>
      </c>
      <c r="Q3736" t="s">
        <v>1719</v>
      </c>
    </row>
    <row r="3737" spans="11:17">
      <c r="K3737" t="s">
        <v>51</v>
      </c>
      <c r="L3737" t="s">
        <v>1717</v>
      </c>
      <c r="M3737" t="s">
        <v>1718</v>
      </c>
      <c r="N3737" t="s">
        <v>77</v>
      </c>
      <c r="O3737" t="s">
        <v>62</v>
      </c>
      <c r="P3737" t="s">
        <v>1711</v>
      </c>
      <c r="Q3737" t="s">
        <v>1719</v>
      </c>
    </row>
    <row r="3738" spans="11:17">
      <c r="K3738" t="s">
        <v>51</v>
      </c>
      <c r="L3738" t="s">
        <v>1717</v>
      </c>
      <c r="M3738" t="s">
        <v>1718</v>
      </c>
      <c r="N3738" t="s">
        <v>77</v>
      </c>
      <c r="O3738" t="s">
        <v>64</v>
      </c>
      <c r="P3738" t="s">
        <v>1720</v>
      </c>
      <c r="Q3738" t="s">
        <v>1719</v>
      </c>
    </row>
    <row r="3739" spans="11:17">
      <c r="K3739" t="s">
        <v>51</v>
      </c>
      <c r="L3739" t="s">
        <v>1717</v>
      </c>
      <c r="M3739" t="s">
        <v>1718</v>
      </c>
      <c r="N3739" t="s">
        <v>77</v>
      </c>
      <c r="O3739" t="s">
        <v>66</v>
      </c>
      <c r="P3739" t="s">
        <v>238</v>
      </c>
      <c r="Q3739" t="s">
        <v>1719</v>
      </c>
    </row>
    <row r="3740" spans="11:17">
      <c r="K3740" t="s">
        <v>51</v>
      </c>
      <c r="L3740" t="s">
        <v>1717</v>
      </c>
      <c r="M3740" t="s">
        <v>1718</v>
      </c>
      <c r="N3740" t="s">
        <v>77</v>
      </c>
      <c r="O3740" t="s">
        <v>68</v>
      </c>
      <c r="Q3740" t="s">
        <v>1719</v>
      </c>
    </row>
    <row r="3741" spans="11:17">
      <c r="K3741" t="s">
        <v>51</v>
      </c>
      <c r="L3741" t="s">
        <v>1717</v>
      </c>
      <c r="M3741" t="s">
        <v>1718</v>
      </c>
      <c r="N3741" t="s">
        <v>77</v>
      </c>
      <c r="O3741" t="s">
        <v>70</v>
      </c>
      <c r="P3741" t="s">
        <v>71</v>
      </c>
      <c r="Q3741" t="s">
        <v>1719</v>
      </c>
    </row>
    <row r="3742" spans="11:17">
      <c r="K3742" t="s">
        <v>51</v>
      </c>
      <c r="L3742" t="s">
        <v>1717</v>
      </c>
      <c r="M3742" t="s">
        <v>1718</v>
      </c>
      <c r="N3742" t="s">
        <v>77</v>
      </c>
      <c r="O3742" t="s">
        <v>72</v>
      </c>
      <c r="P3742">
        <v>52</v>
      </c>
      <c r="Q3742" t="s">
        <v>1719</v>
      </c>
    </row>
    <row r="3743" spans="11:17">
      <c r="K3743" t="s">
        <v>51</v>
      </c>
      <c r="L3743" t="s">
        <v>1717</v>
      </c>
      <c r="M3743" t="s">
        <v>1718</v>
      </c>
      <c r="N3743" t="s">
        <v>77</v>
      </c>
      <c r="O3743" t="s">
        <v>73</v>
      </c>
      <c r="P3743" t="s">
        <v>82</v>
      </c>
      <c r="Q3743" t="s">
        <v>1719</v>
      </c>
    </row>
    <row r="3744" spans="11:17">
      <c r="K3744" t="s">
        <v>51</v>
      </c>
      <c r="L3744" t="s">
        <v>1721</v>
      </c>
      <c r="M3744" t="s">
        <v>1722</v>
      </c>
      <c r="N3744" t="s">
        <v>54</v>
      </c>
      <c r="O3744" t="s">
        <v>14</v>
      </c>
      <c r="Q3744" t="s">
        <v>1723</v>
      </c>
    </row>
    <row r="3745" spans="11:17">
      <c r="K3745" t="s">
        <v>51</v>
      </c>
      <c r="L3745" t="s">
        <v>1721</v>
      </c>
      <c r="M3745" t="s">
        <v>1722</v>
      </c>
      <c r="N3745" t="s">
        <v>54</v>
      </c>
      <c r="O3745" t="s">
        <v>56</v>
      </c>
      <c r="Q3745" t="s">
        <v>1723</v>
      </c>
    </row>
    <row r="3746" spans="11:17">
      <c r="K3746" t="s">
        <v>51</v>
      </c>
      <c r="L3746" t="s">
        <v>1721</v>
      </c>
      <c r="M3746" t="s">
        <v>1722</v>
      </c>
      <c r="N3746" t="s">
        <v>54</v>
      </c>
      <c r="O3746" t="s">
        <v>57</v>
      </c>
      <c r="P3746" t="s">
        <v>1035</v>
      </c>
      <c r="Q3746" t="s">
        <v>1723</v>
      </c>
    </row>
    <row r="3747" spans="11:17">
      <c r="K3747" t="s">
        <v>51</v>
      </c>
      <c r="L3747" t="s">
        <v>1721</v>
      </c>
      <c r="M3747" t="s">
        <v>1722</v>
      </c>
      <c r="N3747" t="s">
        <v>54</v>
      </c>
      <c r="O3747" t="s">
        <v>59</v>
      </c>
      <c r="P3747">
        <v>5160</v>
      </c>
      <c r="Q3747" t="s">
        <v>1723</v>
      </c>
    </row>
    <row r="3748" spans="11:17">
      <c r="K3748" t="s">
        <v>51</v>
      </c>
      <c r="L3748" t="s">
        <v>1721</v>
      </c>
      <c r="M3748" t="s">
        <v>1722</v>
      </c>
      <c r="N3748" t="s">
        <v>54</v>
      </c>
      <c r="O3748" t="s">
        <v>60</v>
      </c>
      <c r="P3748" t="s">
        <v>1701</v>
      </c>
      <c r="Q3748" t="s">
        <v>1723</v>
      </c>
    </row>
    <row r="3749" spans="11:17">
      <c r="K3749" t="s">
        <v>51</v>
      </c>
      <c r="L3749" t="s">
        <v>1721</v>
      </c>
      <c r="M3749" t="s">
        <v>1722</v>
      </c>
      <c r="N3749" t="s">
        <v>54</v>
      </c>
      <c r="O3749" t="s">
        <v>62</v>
      </c>
      <c r="P3749" t="s">
        <v>1711</v>
      </c>
      <c r="Q3749" t="s">
        <v>1723</v>
      </c>
    </row>
    <row r="3750" spans="11:17">
      <c r="K3750" t="s">
        <v>51</v>
      </c>
      <c r="L3750" t="s">
        <v>1721</v>
      </c>
      <c r="M3750" t="s">
        <v>1722</v>
      </c>
      <c r="N3750" t="s">
        <v>54</v>
      </c>
      <c r="O3750" t="s">
        <v>64</v>
      </c>
      <c r="P3750" t="s">
        <v>1724</v>
      </c>
      <c r="Q3750" t="s">
        <v>1723</v>
      </c>
    </row>
    <row r="3751" spans="11:17">
      <c r="K3751" t="s">
        <v>51</v>
      </c>
      <c r="L3751" t="s">
        <v>1721</v>
      </c>
      <c r="M3751" t="s">
        <v>1722</v>
      </c>
      <c r="N3751" t="s">
        <v>54</v>
      </c>
      <c r="O3751" t="s">
        <v>66</v>
      </c>
      <c r="P3751" t="s">
        <v>238</v>
      </c>
      <c r="Q3751" t="s">
        <v>1723</v>
      </c>
    </row>
    <row r="3752" spans="11:17">
      <c r="K3752" t="s">
        <v>51</v>
      </c>
      <c r="L3752" t="s">
        <v>1721</v>
      </c>
      <c r="M3752" t="s">
        <v>1722</v>
      </c>
      <c r="N3752" t="s">
        <v>54</v>
      </c>
      <c r="O3752" t="s">
        <v>68</v>
      </c>
      <c r="Q3752" t="s">
        <v>1723</v>
      </c>
    </row>
    <row r="3753" spans="11:17">
      <c r="K3753" t="s">
        <v>51</v>
      </c>
      <c r="L3753" t="s">
        <v>1721</v>
      </c>
      <c r="M3753" t="s">
        <v>1722</v>
      </c>
      <c r="N3753" t="s">
        <v>54</v>
      </c>
      <c r="O3753" t="s">
        <v>70</v>
      </c>
      <c r="P3753" t="s">
        <v>71</v>
      </c>
      <c r="Q3753" t="s">
        <v>1723</v>
      </c>
    </row>
    <row r="3754" spans="11:17">
      <c r="K3754" t="s">
        <v>51</v>
      </c>
      <c r="L3754" t="s">
        <v>1721</v>
      </c>
      <c r="M3754" t="s">
        <v>1722</v>
      </c>
      <c r="N3754" t="s">
        <v>54</v>
      </c>
      <c r="O3754" t="s">
        <v>72</v>
      </c>
      <c r="P3754">
        <v>65</v>
      </c>
      <c r="Q3754" t="s">
        <v>1723</v>
      </c>
    </row>
    <row r="3755" spans="11:17">
      <c r="K3755" t="s">
        <v>51</v>
      </c>
      <c r="L3755" t="s">
        <v>1721</v>
      </c>
      <c r="M3755" t="s">
        <v>1722</v>
      </c>
      <c r="N3755" t="s">
        <v>54</v>
      </c>
      <c r="O3755" t="s">
        <v>73</v>
      </c>
      <c r="P3755" t="s">
        <v>74</v>
      </c>
      <c r="Q3755" t="s">
        <v>1723</v>
      </c>
    </row>
    <row r="3756" spans="11:17">
      <c r="K3756" t="s">
        <v>51</v>
      </c>
      <c r="L3756" t="s">
        <v>1725</v>
      </c>
      <c r="M3756" t="s">
        <v>1726</v>
      </c>
      <c r="N3756" t="s">
        <v>54</v>
      </c>
      <c r="O3756" t="s">
        <v>14</v>
      </c>
      <c r="Q3756" t="s">
        <v>1727</v>
      </c>
    </row>
    <row r="3757" spans="11:17">
      <c r="K3757" t="s">
        <v>51</v>
      </c>
      <c r="L3757" t="s">
        <v>1725</v>
      </c>
      <c r="M3757" t="s">
        <v>1726</v>
      </c>
      <c r="N3757" t="s">
        <v>54</v>
      </c>
      <c r="O3757" t="s">
        <v>56</v>
      </c>
      <c r="Q3757" t="s">
        <v>1727</v>
      </c>
    </row>
    <row r="3758" spans="11:17">
      <c r="K3758" t="s">
        <v>51</v>
      </c>
      <c r="L3758" t="s">
        <v>1725</v>
      </c>
      <c r="M3758" t="s">
        <v>1726</v>
      </c>
      <c r="N3758" t="s">
        <v>54</v>
      </c>
      <c r="O3758" t="s">
        <v>57</v>
      </c>
      <c r="P3758" t="s">
        <v>1035</v>
      </c>
      <c r="Q3758" t="s">
        <v>1727</v>
      </c>
    </row>
    <row r="3759" spans="11:17">
      <c r="K3759" t="s">
        <v>51</v>
      </c>
      <c r="L3759" t="s">
        <v>1725</v>
      </c>
      <c r="M3759" t="s">
        <v>1726</v>
      </c>
      <c r="N3759" t="s">
        <v>54</v>
      </c>
      <c r="O3759" t="s">
        <v>59</v>
      </c>
      <c r="P3759">
        <v>5333</v>
      </c>
      <c r="Q3759" t="s">
        <v>1727</v>
      </c>
    </row>
    <row r="3760" spans="11:17">
      <c r="K3760" t="s">
        <v>51</v>
      </c>
      <c r="L3760" t="s">
        <v>1725</v>
      </c>
      <c r="M3760" t="s">
        <v>1726</v>
      </c>
      <c r="N3760" t="s">
        <v>54</v>
      </c>
      <c r="O3760" t="s">
        <v>60</v>
      </c>
      <c r="P3760" t="s">
        <v>1701</v>
      </c>
      <c r="Q3760" t="s">
        <v>1727</v>
      </c>
    </row>
    <row r="3761" spans="11:17">
      <c r="K3761" t="s">
        <v>51</v>
      </c>
      <c r="L3761" t="s">
        <v>1725</v>
      </c>
      <c r="M3761" t="s">
        <v>1726</v>
      </c>
      <c r="N3761" t="s">
        <v>54</v>
      </c>
      <c r="O3761" t="s">
        <v>62</v>
      </c>
      <c r="P3761" t="s">
        <v>1711</v>
      </c>
      <c r="Q3761" t="s">
        <v>1727</v>
      </c>
    </row>
    <row r="3762" spans="11:17">
      <c r="K3762" t="s">
        <v>51</v>
      </c>
      <c r="L3762" t="s">
        <v>1725</v>
      </c>
      <c r="M3762" t="s">
        <v>1726</v>
      </c>
      <c r="N3762" t="s">
        <v>54</v>
      </c>
      <c r="O3762" t="s">
        <v>64</v>
      </c>
      <c r="P3762" t="s">
        <v>1728</v>
      </c>
      <c r="Q3762" t="s">
        <v>1727</v>
      </c>
    </row>
    <row r="3763" spans="11:17">
      <c r="K3763" t="s">
        <v>51</v>
      </c>
      <c r="L3763" t="s">
        <v>1725</v>
      </c>
      <c r="M3763" t="s">
        <v>1726</v>
      </c>
      <c r="N3763" t="s">
        <v>54</v>
      </c>
      <c r="O3763" t="s">
        <v>66</v>
      </c>
      <c r="P3763" t="s">
        <v>1729</v>
      </c>
      <c r="Q3763" t="s">
        <v>1727</v>
      </c>
    </row>
    <row r="3764" spans="11:17">
      <c r="K3764" t="s">
        <v>51</v>
      </c>
      <c r="L3764" t="s">
        <v>1725</v>
      </c>
      <c r="M3764" t="s">
        <v>1726</v>
      </c>
      <c r="N3764" t="s">
        <v>54</v>
      </c>
      <c r="O3764" t="s">
        <v>68</v>
      </c>
      <c r="Q3764" t="s">
        <v>1727</v>
      </c>
    </row>
    <row r="3765" spans="11:17">
      <c r="K3765" t="s">
        <v>51</v>
      </c>
      <c r="L3765" t="s">
        <v>1725</v>
      </c>
      <c r="M3765" t="s">
        <v>1726</v>
      </c>
      <c r="N3765" t="s">
        <v>54</v>
      </c>
      <c r="O3765" t="s">
        <v>70</v>
      </c>
      <c r="P3765" t="s">
        <v>131</v>
      </c>
      <c r="Q3765" t="s">
        <v>1727</v>
      </c>
    </row>
    <row r="3766" spans="11:17">
      <c r="K3766" t="s">
        <v>51</v>
      </c>
      <c r="L3766" t="s">
        <v>1725</v>
      </c>
      <c r="M3766" t="s">
        <v>1726</v>
      </c>
      <c r="N3766" t="s">
        <v>54</v>
      </c>
      <c r="O3766" t="s">
        <v>72</v>
      </c>
      <c r="P3766">
        <v>178</v>
      </c>
      <c r="Q3766" t="s">
        <v>1727</v>
      </c>
    </row>
    <row r="3767" spans="11:17">
      <c r="K3767" t="s">
        <v>51</v>
      </c>
      <c r="L3767" t="s">
        <v>1725</v>
      </c>
      <c r="M3767" t="s">
        <v>1726</v>
      </c>
      <c r="N3767" t="s">
        <v>54</v>
      </c>
      <c r="O3767" t="s">
        <v>73</v>
      </c>
      <c r="P3767" t="s">
        <v>74</v>
      </c>
      <c r="Q3767" t="s">
        <v>1727</v>
      </c>
    </row>
    <row r="3768" spans="11:17">
      <c r="K3768" t="s">
        <v>51</v>
      </c>
      <c r="L3768" t="s">
        <v>1730</v>
      </c>
      <c r="M3768" t="s">
        <v>1731</v>
      </c>
      <c r="N3768" t="s">
        <v>54</v>
      </c>
      <c r="O3768" t="s">
        <v>14</v>
      </c>
      <c r="Q3768" t="s">
        <v>1732</v>
      </c>
    </row>
    <row r="3769" spans="11:17">
      <c r="K3769" t="s">
        <v>51</v>
      </c>
      <c r="L3769" t="s">
        <v>1730</v>
      </c>
      <c r="M3769" t="s">
        <v>1731</v>
      </c>
      <c r="N3769" t="s">
        <v>54</v>
      </c>
      <c r="O3769" t="s">
        <v>56</v>
      </c>
      <c r="Q3769" t="s">
        <v>1732</v>
      </c>
    </row>
    <row r="3770" spans="11:17">
      <c r="K3770" t="s">
        <v>51</v>
      </c>
      <c r="L3770" t="s">
        <v>1730</v>
      </c>
      <c r="M3770" t="s">
        <v>1731</v>
      </c>
      <c r="N3770" t="s">
        <v>54</v>
      </c>
      <c r="O3770" t="s">
        <v>57</v>
      </c>
      <c r="P3770" t="s">
        <v>1035</v>
      </c>
      <c r="Q3770" t="s">
        <v>1732</v>
      </c>
    </row>
    <row r="3771" spans="11:17">
      <c r="K3771" t="s">
        <v>51</v>
      </c>
      <c r="L3771" t="s">
        <v>1730</v>
      </c>
      <c r="M3771" t="s">
        <v>1731</v>
      </c>
      <c r="N3771" t="s">
        <v>54</v>
      </c>
      <c r="O3771" t="s">
        <v>59</v>
      </c>
      <c r="P3771">
        <v>5290</v>
      </c>
      <c r="Q3771" t="s">
        <v>1732</v>
      </c>
    </row>
    <row r="3772" spans="11:17">
      <c r="K3772" t="s">
        <v>51</v>
      </c>
      <c r="L3772" t="s">
        <v>1730</v>
      </c>
      <c r="M3772" t="s">
        <v>1731</v>
      </c>
      <c r="N3772" t="s">
        <v>54</v>
      </c>
      <c r="O3772" t="s">
        <v>60</v>
      </c>
      <c r="P3772" t="s">
        <v>1701</v>
      </c>
      <c r="Q3772" t="s">
        <v>1732</v>
      </c>
    </row>
    <row r="3773" spans="11:17">
      <c r="K3773" t="s">
        <v>51</v>
      </c>
      <c r="L3773" t="s">
        <v>1730</v>
      </c>
      <c r="M3773" t="s">
        <v>1731</v>
      </c>
      <c r="N3773" t="s">
        <v>54</v>
      </c>
      <c r="O3773" t="s">
        <v>62</v>
      </c>
      <c r="P3773" t="s">
        <v>1711</v>
      </c>
      <c r="Q3773" t="s">
        <v>1732</v>
      </c>
    </row>
    <row r="3774" spans="11:17">
      <c r="K3774" t="s">
        <v>51</v>
      </c>
      <c r="L3774" t="s">
        <v>1730</v>
      </c>
      <c r="M3774" t="s">
        <v>1731</v>
      </c>
      <c r="N3774" t="s">
        <v>54</v>
      </c>
      <c r="O3774" t="s">
        <v>64</v>
      </c>
      <c r="P3774" t="s">
        <v>1733</v>
      </c>
      <c r="Q3774" t="s">
        <v>1732</v>
      </c>
    </row>
    <row r="3775" spans="11:17">
      <c r="K3775" t="s">
        <v>51</v>
      </c>
      <c r="L3775" t="s">
        <v>1730</v>
      </c>
      <c r="M3775" t="s">
        <v>1731</v>
      </c>
      <c r="N3775" t="s">
        <v>54</v>
      </c>
      <c r="O3775" t="s">
        <v>66</v>
      </c>
      <c r="P3775" t="s">
        <v>1734</v>
      </c>
      <c r="Q3775" t="s">
        <v>1732</v>
      </c>
    </row>
    <row r="3776" spans="11:17">
      <c r="K3776" t="s">
        <v>51</v>
      </c>
      <c r="L3776" t="s">
        <v>1730</v>
      </c>
      <c r="M3776" t="s">
        <v>1731</v>
      </c>
      <c r="N3776" t="s">
        <v>54</v>
      </c>
      <c r="O3776" t="s">
        <v>68</v>
      </c>
      <c r="P3776" t="e">
        <f>-ต้องการเจลล้างมือและหน้ากากอนามัย
-มีผู้ป่วยและเด็กๆ ต้องเฝ้าระวัง</f>
        <v>#NAME?</v>
      </c>
      <c r="Q3776" t="s">
        <v>1732</v>
      </c>
    </row>
    <row r="3777" spans="11:17">
      <c r="K3777" t="s">
        <v>51</v>
      </c>
      <c r="L3777" t="s">
        <v>1730</v>
      </c>
      <c r="M3777" t="s">
        <v>1731</v>
      </c>
      <c r="N3777" t="s">
        <v>54</v>
      </c>
      <c r="O3777" t="s">
        <v>70</v>
      </c>
      <c r="P3777" t="s">
        <v>71</v>
      </c>
      <c r="Q3777" t="s">
        <v>1732</v>
      </c>
    </row>
    <row r="3778" spans="11:17">
      <c r="K3778" t="s">
        <v>51</v>
      </c>
      <c r="L3778" t="s">
        <v>1730</v>
      </c>
      <c r="M3778" t="s">
        <v>1731</v>
      </c>
      <c r="N3778" t="s">
        <v>54</v>
      </c>
      <c r="O3778" t="s">
        <v>72</v>
      </c>
      <c r="P3778">
        <v>25</v>
      </c>
      <c r="Q3778" t="s">
        <v>1732</v>
      </c>
    </row>
    <row r="3779" spans="11:17">
      <c r="K3779" t="s">
        <v>51</v>
      </c>
      <c r="L3779" t="s">
        <v>1730</v>
      </c>
      <c r="M3779" t="s">
        <v>1731</v>
      </c>
      <c r="N3779" t="s">
        <v>54</v>
      </c>
      <c r="O3779" t="s">
        <v>73</v>
      </c>
      <c r="P3779" t="s">
        <v>74</v>
      </c>
      <c r="Q3779" t="s">
        <v>1732</v>
      </c>
    </row>
    <row r="3780" spans="11:17">
      <c r="K3780" t="s">
        <v>51</v>
      </c>
      <c r="L3780" t="s">
        <v>1735</v>
      </c>
      <c r="M3780" t="s">
        <v>1736</v>
      </c>
      <c r="N3780" t="s">
        <v>54</v>
      </c>
      <c r="O3780" t="s">
        <v>14</v>
      </c>
      <c r="Q3780" t="s">
        <v>1737</v>
      </c>
    </row>
    <row r="3781" spans="11:17">
      <c r="K3781" t="s">
        <v>51</v>
      </c>
      <c r="L3781" t="s">
        <v>1735</v>
      </c>
      <c r="M3781" t="s">
        <v>1736</v>
      </c>
      <c r="N3781" t="s">
        <v>54</v>
      </c>
      <c r="O3781" t="s">
        <v>56</v>
      </c>
      <c r="Q3781" t="s">
        <v>1737</v>
      </c>
    </row>
    <row r="3782" spans="11:17">
      <c r="K3782" t="s">
        <v>51</v>
      </c>
      <c r="L3782" t="s">
        <v>1735</v>
      </c>
      <c r="M3782" t="s">
        <v>1736</v>
      </c>
      <c r="N3782" t="s">
        <v>54</v>
      </c>
      <c r="O3782" t="s">
        <v>57</v>
      </c>
      <c r="P3782" t="s">
        <v>1035</v>
      </c>
      <c r="Q3782" t="s">
        <v>1737</v>
      </c>
    </row>
    <row r="3783" spans="11:17">
      <c r="K3783" t="s">
        <v>51</v>
      </c>
      <c r="L3783" t="s">
        <v>1735</v>
      </c>
      <c r="M3783" t="s">
        <v>1736</v>
      </c>
      <c r="N3783" t="s">
        <v>54</v>
      </c>
      <c r="O3783" t="s">
        <v>59</v>
      </c>
      <c r="P3783">
        <v>4813</v>
      </c>
      <c r="Q3783" t="s">
        <v>1737</v>
      </c>
    </row>
    <row r="3784" spans="11:17">
      <c r="K3784" t="s">
        <v>51</v>
      </c>
      <c r="L3784" t="s">
        <v>1735</v>
      </c>
      <c r="M3784" t="s">
        <v>1736</v>
      </c>
      <c r="N3784" t="s">
        <v>54</v>
      </c>
      <c r="O3784" t="s">
        <v>60</v>
      </c>
      <c r="P3784" t="s">
        <v>1701</v>
      </c>
      <c r="Q3784" t="s">
        <v>1737</v>
      </c>
    </row>
    <row r="3785" spans="11:17">
      <c r="K3785" t="s">
        <v>51</v>
      </c>
      <c r="L3785" t="s">
        <v>1735</v>
      </c>
      <c r="M3785" t="s">
        <v>1736</v>
      </c>
      <c r="N3785" t="s">
        <v>54</v>
      </c>
      <c r="O3785" t="s">
        <v>62</v>
      </c>
      <c r="P3785" t="s">
        <v>1711</v>
      </c>
      <c r="Q3785" t="s">
        <v>1737</v>
      </c>
    </row>
    <row r="3786" spans="11:17">
      <c r="K3786" t="s">
        <v>51</v>
      </c>
      <c r="L3786" t="s">
        <v>1735</v>
      </c>
      <c r="M3786" t="s">
        <v>1736</v>
      </c>
      <c r="N3786" t="s">
        <v>54</v>
      </c>
      <c r="O3786" t="s">
        <v>64</v>
      </c>
      <c r="P3786" t="s">
        <v>1738</v>
      </c>
      <c r="Q3786" t="s">
        <v>1737</v>
      </c>
    </row>
    <row r="3787" spans="11:17">
      <c r="K3787" t="s">
        <v>51</v>
      </c>
      <c r="L3787" t="s">
        <v>1735</v>
      </c>
      <c r="M3787" t="s">
        <v>1736</v>
      </c>
      <c r="N3787" t="s">
        <v>54</v>
      </c>
      <c r="O3787" t="s">
        <v>66</v>
      </c>
      <c r="P3787" t="s">
        <v>238</v>
      </c>
      <c r="Q3787" t="s">
        <v>1737</v>
      </c>
    </row>
    <row r="3788" spans="11:17">
      <c r="K3788" t="s">
        <v>51</v>
      </c>
      <c r="L3788" t="s">
        <v>1735</v>
      </c>
      <c r="M3788" t="s">
        <v>1736</v>
      </c>
      <c r="N3788" t="s">
        <v>54</v>
      </c>
      <c r="O3788" t="s">
        <v>68</v>
      </c>
      <c r="Q3788" t="s">
        <v>1737</v>
      </c>
    </row>
    <row r="3789" spans="11:17">
      <c r="K3789" t="s">
        <v>51</v>
      </c>
      <c r="L3789" t="s">
        <v>1735</v>
      </c>
      <c r="M3789" t="s">
        <v>1736</v>
      </c>
      <c r="N3789" t="s">
        <v>54</v>
      </c>
      <c r="O3789" t="s">
        <v>70</v>
      </c>
      <c r="P3789" t="s">
        <v>71</v>
      </c>
      <c r="Q3789" t="s">
        <v>1737</v>
      </c>
    </row>
    <row r="3790" spans="11:17">
      <c r="K3790" t="s">
        <v>51</v>
      </c>
      <c r="L3790" t="s">
        <v>1735</v>
      </c>
      <c r="M3790" t="s">
        <v>1736</v>
      </c>
      <c r="N3790" t="s">
        <v>54</v>
      </c>
      <c r="O3790" t="s">
        <v>72</v>
      </c>
      <c r="P3790">
        <v>33</v>
      </c>
      <c r="Q3790" t="s">
        <v>1737</v>
      </c>
    </row>
    <row r="3791" spans="11:17">
      <c r="K3791" t="s">
        <v>51</v>
      </c>
      <c r="L3791" t="s">
        <v>1735</v>
      </c>
      <c r="M3791" t="s">
        <v>1736</v>
      </c>
      <c r="N3791" t="s">
        <v>54</v>
      </c>
      <c r="O3791" t="s">
        <v>73</v>
      </c>
      <c r="P3791" t="s">
        <v>74</v>
      </c>
      <c r="Q3791" t="s">
        <v>1737</v>
      </c>
    </row>
    <row r="3792" spans="11:17">
      <c r="K3792" t="s">
        <v>51</v>
      </c>
      <c r="L3792" t="s">
        <v>1739</v>
      </c>
      <c r="M3792" t="s">
        <v>1740</v>
      </c>
      <c r="N3792" t="s">
        <v>54</v>
      </c>
      <c r="O3792" t="s">
        <v>14</v>
      </c>
      <c r="Q3792" t="s">
        <v>1741</v>
      </c>
    </row>
    <row r="3793" spans="11:17">
      <c r="K3793" t="s">
        <v>51</v>
      </c>
      <c r="L3793" t="s">
        <v>1739</v>
      </c>
      <c r="M3793" t="s">
        <v>1740</v>
      </c>
      <c r="N3793" t="s">
        <v>54</v>
      </c>
      <c r="O3793" t="s">
        <v>56</v>
      </c>
      <c r="Q3793" t="s">
        <v>1741</v>
      </c>
    </row>
    <row r="3794" spans="11:17">
      <c r="K3794" t="s">
        <v>51</v>
      </c>
      <c r="L3794" t="s">
        <v>1739</v>
      </c>
      <c r="M3794" t="s">
        <v>1740</v>
      </c>
      <c r="N3794" t="s">
        <v>54</v>
      </c>
      <c r="O3794" t="s">
        <v>57</v>
      </c>
      <c r="P3794" t="s">
        <v>1035</v>
      </c>
      <c r="Q3794" t="s">
        <v>1741</v>
      </c>
    </row>
    <row r="3795" spans="11:17">
      <c r="K3795" t="s">
        <v>51</v>
      </c>
      <c r="L3795" t="s">
        <v>1739</v>
      </c>
      <c r="M3795" t="s">
        <v>1740</v>
      </c>
      <c r="N3795" t="s">
        <v>54</v>
      </c>
      <c r="O3795" t="s">
        <v>59</v>
      </c>
      <c r="P3795">
        <v>4683</v>
      </c>
      <c r="Q3795" t="s">
        <v>1741</v>
      </c>
    </row>
    <row r="3796" spans="11:17">
      <c r="K3796" t="s">
        <v>51</v>
      </c>
      <c r="L3796" t="s">
        <v>1739</v>
      </c>
      <c r="M3796" t="s">
        <v>1740</v>
      </c>
      <c r="N3796" t="s">
        <v>54</v>
      </c>
      <c r="O3796" t="s">
        <v>60</v>
      </c>
      <c r="P3796" t="s">
        <v>1701</v>
      </c>
      <c r="Q3796" t="s">
        <v>1741</v>
      </c>
    </row>
    <row r="3797" spans="11:17">
      <c r="K3797" t="s">
        <v>51</v>
      </c>
      <c r="L3797" t="s">
        <v>1739</v>
      </c>
      <c r="M3797" t="s">
        <v>1740</v>
      </c>
      <c r="N3797" t="s">
        <v>54</v>
      </c>
      <c r="O3797" t="s">
        <v>62</v>
      </c>
      <c r="P3797" t="s">
        <v>1711</v>
      </c>
      <c r="Q3797" t="s">
        <v>1741</v>
      </c>
    </row>
    <row r="3798" spans="11:17">
      <c r="K3798" t="s">
        <v>51</v>
      </c>
      <c r="L3798" t="s">
        <v>1739</v>
      </c>
      <c r="M3798" t="s">
        <v>1740</v>
      </c>
      <c r="N3798" t="s">
        <v>54</v>
      </c>
      <c r="O3798" t="s">
        <v>64</v>
      </c>
      <c r="P3798" t="s">
        <v>1742</v>
      </c>
      <c r="Q3798" t="s">
        <v>1741</v>
      </c>
    </row>
    <row r="3799" spans="11:17">
      <c r="K3799" t="s">
        <v>51</v>
      </c>
      <c r="L3799" t="s">
        <v>1739</v>
      </c>
      <c r="M3799" t="s">
        <v>1740</v>
      </c>
      <c r="N3799" t="s">
        <v>54</v>
      </c>
      <c r="O3799" t="s">
        <v>66</v>
      </c>
      <c r="P3799" t="s">
        <v>238</v>
      </c>
      <c r="Q3799" t="s">
        <v>1741</v>
      </c>
    </row>
    <row r="3800" spans="11:17">
      <c r="K3800" t="s">
        <v>51</v>
      </c>
      <c r="L3800" t="s">
        <v>1739</v>
      </c>
      <c r="M3800" t="s">
        <v>1740</v>
      </c>
      <c r="N3800" t="s">
        <v>54</v>
      </c>
      <c r="O3800" t="s">
        <v>68</v>
      </c>
      <c r="Q3800" t="s">
        <v>1741</v>
      </c>
    </row>
    <row r="3801" spans="11:17">
      <c r="K3801" t="s">
        <v>51</v>
      </c>
      <c r="L3801" t="s">
        <v>1739</v>
      </c>
      <c r="M3801" t="s">
        <v>1740</v>
      </c>
      <c r="N3801" t="s">
        <v>54</v>
      </c>
      <c r="O3801" t="s">
        <v>70</v>
      </c>
      <c r="P3801" t="s">
        <v>71</v>
      </c>
      <c r="Q3801" t="s">
        <v>1741</v>
      </c>
    </row>
    <row r="3802" spans="11:17">
      <c r="K3802" t="s">
        <v>51</v>
      </c>
      <c r="L3802" t="s">
        <v>1739</v>
      </c>
      <c r="M3802" t="s">
        <v>1740</v>
      </c>
      <c r="N3802" t="s">
        <v>54</v>
      </c>
      <c r="O3802" t="s">
        <v>72</v>
      </c>
      <c r="P3802">
        <v>207</v>
      </c>
      <c r="Q3802" t="s">
        <v>1741</v>
      </c>
    </row>
    <row r="3803" spans="11:17">
      <c r="K3803" t="s">
        <v>51</v>
      </c>
      <c r="L3803" t="s">
        <v>1739</v>
      </c>
      <c r="M3803" t="s">
        <v>1740</v>
      </c>
      <c r="N3803" t="s">
        <v>54</v>
      </c>
      <c r="O3803" t="s">
        <v>73</v>
      </c>
      <c r="P3803" t="s">
        <v>74</v>
      </c>
      <c r="Q3803" t="s">
        <v>1741</v>
      </c>
    </row>
    <row r="3804" spans="11:17">
      <c r="K3804" t="s">
        <v>51</v>
      </c>
      <c r="L3804" t="s">
        <v>1743</v>
      </c>
      <c r="M3804" t="s">
        <v>1744</v>
      </c>
      <c r="N3804" t="s">
        <v>77</v>
      </c>
      <c r="O3804" t="s">
        <v>14</v>
      </c>
      <c r="Q3804" t="s">
        <v>1745</v>
      </c>
    </row>
    <row r="3805" spans="11:17">
      <c r="K3805" t="s">
        <v>51</v>
      </c>
      <c r="L3805" t="s">
        <v>1743</v>
      </c>
      <c r="M3805" t="s">
        <v>1744</v>
      </c>
      <c r="N3805" t="s">
        <v>77</v>
      </c>
      <c r="O3805" t="s">
        <v>56</v>
      </c>
      <c r="Q3805" t="s">
        <v>1745</v>
      </c>
    </row>
    <row r="3806" spans="11:17">
      <c r="K3806" t="s">
        <v>51</v>
      </c>
      <c r="L3806" t="s">
        <v>1743</v>
      </c>
      <c r="M3806" t="s">
        <v>1744</v>
      </c>
      <c r="N3806" t="s">
        <v>77</v>
      </c>
      <c r="O3806" t="s">
        <v>57</v>
      </c>
      <c r="P3806" t="s">
        <v>1035</v>
      </c>
      <c r="Q3806" t="s">
        <v>1745</v>
      </c>
    </row>
    <row r="3807" spans="11:17">
      <c r="K3807" t="s">
        <v>51</v>
      </c>
      <c r="L3807" t="s">
        <v>1743</v>
      </c>
      <c r="M3807" t="s">
        <v>1744</v>
      </c>
      <c r="N3807" t="s">
        <v>77</v>
      </c>
      <c r="O3807" t="s">
        <v>59</v>
      </c>
      <c r="P3807">
        <v>3729</v>
      </c>
      <c r="Q3807" t="s">
        <v>1745</v>
      </c>
    </row>
    <row r="3808" spans="11:17">
      <c r="K3808" t="s">
        <v>51</v>
      </c>
      <c r="L3808" t="s">
        <v>1743</v>
      </c>
      <c r="M3808" t="s">
        <v>1744</v>
      </c>
      <c r="N3808" t="s">
        <v>77</v>
      </c>
      <c r="O3808" t="s">
        <v>60</v>
      </c>
      <c r="P3808" t="s">
        <v>1701</v>
      </c>
      <c r="Q3808" t="s">
        <v>1745</v>
      </c>
    </row>
    <row r="3809" spans="11:17">
      <c r="K3809" t="s">
        <v>51</v>
      </c>
      <c r="L3809" t="s">
        <v>1743</v>
      </c>
      <c r="M3809" t="s">
        <v>1744</v>
      </c>
      <c r="N3809" t="s">
        <v>77</v>
      </c>
      <c r="O3809" t="s">
        <v>62</v>
      </c>
      <c r="P3809" t="s">
        <v>1746</v>
      </c>
      <c r="Q3809" t="s">
        <v>1745</v>
      </c>
    </row>
    <row r="3810" spans="11:17">
      <c r="K3810" t="s">
        <v>51</v>
      </c>
      <c r="L3810" t="s">
        <v>1743</v>
      </c>
      <c r="M3810" t="s">
        <v>1744</v>
      </c>
      <c r="N3810" t="s">
        <v>77</v>
      </c>
      <c r="O3810" t="s">
        <v>64</v>
      </c>
      <c r="P3810" t="s">
        <v>1747</v>
      </c>
      <c r="Q3810" t="s">
        <v>1745</v>
      </c>
    </row>
    <row r="3811" spans="11:17">
      <c r="K3811" t="s">
        <v>51</v>
      </c>
      <c r="L3811" t="s">
        <v>1743</v>
      </c>
      <c r="M3811" t="s">
        <v>1744</v>
      </c>
      <c r="N3811" t="s">
        <v>77</v>
      </c>
      <c r="O3811" t="s">
        <v>66</v>
      </c>
      <c r="P3811" t="s">
        <v>1748</v>
      </c>
      <c r="Q3811" t="s">
        <v>1745</v>
      </c>
    </row>
    <row r="3812" spans="11:17">
      <c r="K3812" t="s">
        <v>51</v>
      </c>
      <c r="L3812" t="s">
        <v>1743</v>
      </c>
      <c r="M3812" t="s">
        <v>1744</v>
      </c>
      <c r="N3812" t="s">
        <v>77</v>
      </c>
      <c r="O3812" t="s">
        <v>68</v>
      </c>
      <c r="P3812" t="e">
        <f>-ต้องการหน้ากากอนามัยและน้ำยาฉีดพ่นฆ่าเชื้อ
-สมาชิกเยอะ คนมาซื้อของเลยต้องเฝ้าระวัง มีความเสี่ยงสูง อยากให้มาด่วนๆ</f>
        <v>#NAME?</v>
      </c>
      <c r="Q3812" t="s">
        <v>1745</v>
      </c>
    </row>
    <row r="3813" spans="11:17">
      <c r="K3813" t="s">
        <v>51</v>
      </c>
      <c r="L3813" t="s">
        <v>1743</v>
      </c>
      <c r="M3813" t="s">
        <v>1744</v>
      </c>
      <c r="N3813" t="s">
        <v>77</v>
      </c>
      <c r="O3813" t="s">
        <v>70</v>
      </c>
      <c r="P3813" t="s">
        <v>131</v>
      </c>
      <c r="Q3813" t="s">
        <v>1745</v>
      </c>
    </row>
    <row r="3814" spans="11:17">
      <c r="K3814" t="s">
        <v>51</v>
      </c>
      <c r="L3814" t="s">
        <v>1743</v>
      </c>
      <c r="M3814" t="s">
        <v>1744</v>
      </c>
      <c r="N3814" t="s">
        <v>77</v>
      </c>
      <c r="O3814" t="s">
        <v>72</v>
      </c>
      <c r="P3814">
        <v>301</v>
      </c>
      <c r="Q3814" t="s">
        <v>1745</v>
      </c>
    </row>
    <row r="3815" spans="11:17">
      <c r="K3815" t="s">
        <v>51</v>
      </c>
      <c r="L3815" t="s">
        <v>1743</v>
      </c>
      <c r="M3815" t="s">
        <v>1744</v>
      </c>
      <c r="N3815" t="s">
        <v>77</v>
      </c>
      <c r="O3815" t="s">
        <v>73</v>
      </c>
      <c r="P3815" t="s">
        <v>82</v>
      </c>
      <c r="Q3815" t="s">
        <v>1745</v>
      </c>
    </row>
    <row r="3816" spans="11:17">
      <c r="K3816" t="s">
        <v>51</v>
      </c>
      <c r="L3816" t="s">
        <v>1749</v>
      </c>
      <c r="M3816" t="s">
        <v>1750</v>
      </c>
      <c r="N3816" t="s">
        <v>54</v>
      </c>
      <c r="O3816" t="s">
        <v>14</v>
      </c>
      <c r="Q3816" t="s">
        <v>1751</v>
      </c>
    </row>
    <row r="3817" spans="11:17">
      <c r="K3817" t="s">
        <v>51</v>
      </c>
      <c r="L3817" t="s">
        <v>1749</v>
      </c>
      <c r="M3817" t="s">
        <v>1750</v>
      </c>
      <c r="N3817" t="s">
        <v>54</v>
      </c>
      <c r="O3817" t="s">
        <v>56</v>
      </c>
      <c r="Q3817" t="s">
        <v>1751</v>
      </c>
    </row>
    <row r="3818" spans="11:17">
      <c r="K3818" t="s">
        <v>51</v>
      </c>
      <c r="L3818" t="s">
        <v>1749</v>
      </c>
      <c r="M3818" t="s">
        <v>1750</v>
      </c>
      <c r="N3818" t="s">
        <v>54</v>
      </c>
      <c r="O3818" t="s">
        <v>57</v>
      </c>
      <c r="P3818" t="s">
        <v>1035</v>
      </c>
      <c r="Q3818" t="s">
        <v>1751</v>
      </c>
    </row>
    <row r="3819" spans="11:17">
      <c r="K3819" t="s">
        <v>51</v>
      </c>
      <c r="L3819" t="s">
        <v>1749</v>
      </c>
      <c r="M3819" t="s">
        <v>1750</v>
      </c>
      <c r="N3819" t="s">
        <v>54</v>
      </c>
      <c r="O3819" t="s">
        <v>59</v>
      </c>
      <c r="P3819">
        <v>5420</v>
      </c>
      <c r="Q3819" t="s">
        <v>1751</v>
      </c>
    </row>
    <row r="3820" spans="11:17">
      <c r="K3820" t="s">
        <v>51</v>
      </c>
      <c r="L3820" t="s">
        <v>1749</v>
      </c>
      <c r="M3820" t="s">
        <v>1750</v>
      </c>
      <c r="N3820" t="s">
        <v>54</v>
      </c>
      <c r="O3820" t="s">
        <v>60</v>
      </c>
      <c r="P3820" t="s">
        <v>1701</v>
      </c>
      <c r="Q3820" t="s">
        <v>1751</v>
      </c>
    </row>
    <row r="3821" spans="11:17">
      <c r="K3821" t="s">
        <v>51</v>
      </c>
      <c r="L3821" t="s">
        <v>1749</v>
      </c>
      <c r="M3821" t="s">
        <v>1750</v>
      </c>
      <c r="N3821" t="s">
        <v>54</v>
      </c>
      <c r="O3821" t="s">
        <v>62</v>
      </c>
      <c r="P3821" t="s">
        <v>1746</v>
      </c>
      <c r="Q3821" t="s">
        <v>1751</v>
      </c>
    </row>
    <row r="3822" spans="11:17">
      <c r="K3822" t="s">
        <v>51</v>
      </c>
      <c r="L3822" t="s">
        <v>1749</v>
      </c>
      <c r="M3822" t="s">
        <v>1750</v>
      </c>
      <c r="N3822" t="s">
        <v>54</v>
      </c>
      <c r="O3822" t="s">
        <v>64</v>
      </c>
      <c r="P3822" t="s">
        <v>1752</v>
      </c>
      <c r="Q3822" t="s">
        <v>1751</v>
      </c>
    </row>
    <row r="3823" spans="11:17">
      <c r="K3823" t="s">
        <v>51</v>
      </c>
      <c r="L3823" t="s">
        <v>1749</v>
      </c>
      <c r="M3823" t="s">
        <v>1750</v>
      </c>
      <c r="N3823" t="s">
        <v>54</v>
      </c>
      <c r="O3823" t="s">
        <v>66</v>
      </c>
      <c r="P3823" t="s">
        <v>238</v>
      </c>
      <c r="Q3823" t="s">
        <v>1751</v>
      </c>
    </row>
    <row r="3824" spans="11:17">
      <c r="K3824" t="s">
        <v>51</v>
      </c>
      <c r="L3824" t="s">
        <v>1749</v>
      </c>
      <c r="M3824" t="s">
        <v>1750</v>
      </c>
      <c r="N3824" t="s">
        <v>54</v>
      </c>
      <c r="O3824" t="s">
        <v>68</v>
      </c>
      <c r="Q3824" t="s">
        <v>1751</v>
      </c>
    </row>
    <row r="3825" spans="11:17">
      <c r="K3825" t="s">
        <v>51</v>
      </c>
      <c r="L3825" t="s">
        <v>1749</v>
      </c>
      <c r="M3825" t="s">
        <v>1750</v>
      </c>
      <c r="N3825" t="s">
        <v>54</v>
      </c>
      <c r="O3825" t="s">
        <v>70</v>
      </c>
      <c r="P3825" t="s">
        <v>71</v>
      </c>
      <c r="Q3825" t="s">
        <v>1751</v>
      </c>
    </row>
    <row r="3826" spans="11:17">
      <c r="K3826" t="s">
        <v>51</v>
      </c>
      <c r="L3826" t="s">
        <v>1749</v>
      </c>
      <c r="M3826" t="s">
        <v>1750</v>
      </c>
      <c r="N3826" t="s">
        <v>54</v>
      </c>
      <c r="O3826" t="s">
        <v>72</v>
      </c>
      <c r="P3826">
        <v>247</v>
      </c>
      <c r="Q3826" t="s">
        <v>1751</v>
      </c>
    </row>
    <row r="3827" spans="11:17">
      <c r="K3827" t="s">
        <v>51</v>
      </c>
      <c r="L3827" t="s">
        <v>1749</v>
      </c>
      <c r="M3827" t="s">
        <v>1750</v>
      </c>
      <c r="N3827" t="s">
        <v>54</v>
      </c>
      <c r="O3827" t="s">
        <v>73</v>
      </c>
      <c r="P3827" t="s">
        <v>74</v>
      </c>
      <c r="Q3827" t="s">
        <v>1751</v>
      </c>
    </row>
    <row r="3828" spans="11:17">
      <c r="K3828" t="s">
        <v>51</v>
      </c>
      <c r="L3828" t="s">
        <v>1753</v>
      </c>
      <c r="M3828" t="s">
        <v>1754</v>
      </c>
      <c r="N3828" t="s">
        <v>54</v>
      </c>
      <c r="O3828" t="s">
        <v>14</v>
      </c>
      <c r="Q3828" t="s">
        <v>1755</v>
      </c>
    </row>
    <row r="3829" spans="11:17">
      <c r="K3829" t="s">
        <v>51</v>
      </c>
      <c r="L3829" t="s">
        <v>1753</v>
      </c>
      <c r="M3829" t="s">
        <v>1754</v>
      </c>
      <c r="N3829" t="s">
        <v>54</v>
      </c>
      <c r="O3829" t="s">
        <v>56</v>
      </c>
      <c r="Q3829" t="s">
        <v>1755</v>
      </c>
    </row>
    <row r="3830" spans="11:17">
      <c r="K3830" t="s">
        <v>51</v>
      </c>
      <c r="L3830" t="s">
        <v>1753</v>
      </c>
      <c r="M3830" t="s">
        <v>1754</v>
      </c>
      <c r="N3830" t="s">
        <v>54</v>
      </c>
      <c r="O3830" t="s">
        <v>57</v>
      </c>
      <c r="P3830" t="s">
        <v>1035</v>
      </c>
      <c r="Q3830" t="s">
        <v>1755</v>
      </c>
    </row>
    <row r="3831" spans="11:17">
      <c r="K3831" t="s">
        <v>51</v>
      </c>
      <c r="L3831" t="s">
        <v>1753</v>
      </c>
      <c r="M3831" t="s">
        <v>1754</v>
      </c>
      <c r="N3831" t="s">
        <v>54</v>
      </c>
      <c r="O3831" t="s">
        <v>59</v>
      </c>
      <c r="P3831">
        <v>5225</v>
      </c>
      <c r="Q3831" t="s">
        <v>1755</v>
      </c>
    </row>
    <row r="3832" spans="11:17">
      <c r="K3832" t="s">
        <v>51</v>
      </c>
      <c r="L3832" t="s">
        <v>1753</v>
      </c>
      <c r="M3832" t="s">
        <v>1754</v>
      </c>
      <c r="N3832" t="s">
        <v>54</v>
      </c>
      <c r="O3832" t="s">
        <v>60</v>
      </c>
      <c r="P3832" t="s">
        <v>1701</v>
      </c>
      <c r="Q3832" t="s">
        <v>1755</v>
      </c>
    </row>
    <row r="3833" spans="11:17">
      <c r="K3833" t="s">
        <v>51</v>
      </c>
      <c r="L3833" t="s">
        <v>1753</v>
      </c>
      <c r="M3833" t="s">
        <v>1754</v>
      </c>
      <c r="N3833" t="s">
        <v>54</v>
      </c>
      <c r="O3833" t="s">
        <v>62</v>
      </c>
      <c r="P3833" t="s">
        <v>1746</v>
      </c>
      <c r="Q3833" t="s">
        <v>1755</v>
      </c>
    </row>
    <row r="3834" spans="11:17">
      <c r="K3834" t="s">
        <v>51</v>
      </c>
      <c r="L3834" t="s">
        <v>1753</v>
      </c>
      <c r="M3834" t="s">
        <v>1754</v>
      </c>
      <c r="N3834" t="s">
        <v>54</v>
      </c>
      <c r="O3834" t="s">
        <v>64</v>
      </c>
      <c r="P3834" t="s">
        <v>1756</v>
      </c>
      <c r="Q3834" t="s">
        <v>1755</v>
      </c>
    </row>
    <row r="3835" spans="11:17">
      <c r="K3835" t="s">
        <v>51</v>
      </c>
      <c r="L3835" t="s">
        <v>1753</v>
      </c>
      <c r="M3835" t="s">
        <v>1754</v>
      </c>
      <c r="N3835" t="s">
        <v>54</v>
      </c>
      <c r="O3835" t="s">
        <v>66</v>
      </c>
      <c r="P3835" t="s">
        <v>1757</v>
      </c>
      <c r="Q3835" t="s">
        <v>1755</v>
      </c>
    </row>
    <row r="3836" spans="11:17">
      <c r="K3836" t="s">
        <v>51</v>
      </c>
      <c r="L3836" t="s">
        <v>1753</v>
      </c>
      <c r="M3836" t="s">
        <v>1754</v>
      </c>
      <c r="N3836" t="s">
        <v>54</v>
      </c>
      <c r="O3836" t="s">
        <v>68</v>
      </c>
      <c r="P3836" t="e">
        <f>-ศูนย์เด็กเล็กปิด
-ปัญหาเศรษฐกิจ ตกงาน</f>
        <v>#NAME?</v>
      </c>
      <c r="Q3836" t="s">
        <v>1755</v>
      </c>
    </row>
    <row r="3837" spans="11:17">
      <c r="K3837" t="s">
        <v>51</v>
      </c>
      <c r="L3837" t="s">
        <v>1753</v>
      </c>
      <c r="M3837" t="s">
        <v>1754</v>
      </c>
      <c r="N3837" t="s">
        <v>54</v>
      </c>
      <c r="O3837" t="s">
        <v>70</v>
      </c>
      <c r="P3837" t="s">
        <v>71</v>
      </c>
      <c r="Q3837" t="s">
        <v>1755</v>
      </c>
    </row>
    <row r="3838" spans="11:17">
      <c r="K3838" t="s">
        <v>51</v>
      </c>
      <c r="L3838" t="s">
        <v>1753</v>
      </c>
      <c r="M3838" t="s">
        <v>1754</v>
      </c>
      <c r="N3838" t="s">
        <v>54</v>
      </c>
      <c r="O3838" t="s">
        <v>72</v>
      </c>
      <c r="P3838">
        <v>63</v>
      </c>
      <c r="Q3838" t="s">
        <v>1755</v>
      </c>
    </row>
    <row r="3839" spans="11:17">
      <c r="K3839" t="s">
        <v>51</v>
      </c>
      <c r="L3839" t="s">
        <v>1753</v>
      </c>
      <c r="M3839" t="s">
        <v>1754</v>
      </c>
      <c r="N3839" t="s">
        <v>54</v>
      </c>
      <c r="O3839" t="s">
        <v>73</v>
      </c>
      <c r="P3839" t="s">
        <v>74</v>
      </c>
      <c r="Q3839" t="s">
        <v>1755</v>
      </c>
    </row>
    <row r="3840" spans="11:17">
      <c r="K3840" t="s">
        <v>51</v>
      </c>
      <c r="L3840" t="s">
        <v>1758</v>
      </c>
      <c r="M3840" t="s">
        <v>1759</v>
      </c>
      <c r="N3840" t="s">
        <v>54</v>
      </c>
      <c r="O3840" t="s">
        <v>14</v>
      </c>
      <c r="Q3840" t="s">
        <v>1760</v>
      </c>
    </row>
    <row r="3841" spans="11:17">
      <c r="K3841" t="s">
        <v>51</v>
      </c>
      <c r="L3841" t="s">
        <v>1758</v>
      </c>
      <c r="M3841" t="s">
        <v>1759</v>
      </c>
      <c r="N3841" t="s">
        <v>54</v>
      </c>
      <c r="O3841" t="s">
        <v>56</v>
      </c>
      <c r="Q3841" t="s">
        <v>1760</v>
      </c>
    </row>
    <row r="3842" spans="11:17">
      <c r="K3842" t="s">
        <v>51</v>
      </c>
      <c r="L3842" t="s">
        <v>1758</v>
      </c>
      <c r="M3842" t="s">
        <v>1759</v>
      </c>
      <c r="N3842" t="s">
        <v>54</v>
      </c>
      <c r="O3842" t="s">
        <v>57</v>
      </c>
      <c r="P3842" t="s">
        <v>1035</v>
      </c>
      <c r="Q3842" t="s">
        <v>1760</v>
      </c>
    </row>
    <row r="3843" spans="11:17">
      <c r="K3843" t="s">
        <v>51</v>
      </c>
      <c r="L3843" t="s">
        <v>1758</v>
      </c>
      <c r="M3843" t="s">
        <v>1759</v>
      </c>
      <c r="N3843" t="s">
        <v>54</v>
      </c>
      <c r="O3843" t="s">
        <v>59</v>
      </c>
      <c r="P3843">
        <v>5334</v>
      </c>
      <c r="Q3843" t="s">
        <v>1760</v>
      </c>
    </row>
    <row r="3844" spans="11:17">
      <c r="K3844" t="s">
        <v>51</v>
      </c>
      <c r="L3844" t="s">
        <v>1758</v>
      </c>
      <c r="M3844" t="s">
        <v>1759</v>
      </c>
      <c r="N3844" t="s">
        <v>54</v>
      </c>
      <c r="O3844" t="s">
        <v>60</v>
      </c>
      <c r="P3844" t="s">
        <v>1701</v>
      </c>
      <c r="Q3844" t="s">
        <v>1760</v>
      </c>
    </row>
    <row r="3845" spans="11:17">
      <c r="K3845" t="s">
        <v>51</v>
      </c>
      <c r="L3845" t="s">
        <v>1758</v>
      </c>
      <c r="M3845" t="s">
        <v>1759</v>
      </c>
      <c r="N3845" t="s">
        <v>54</v>
      </c>
      <c r="O3845" t="s">
        <v>62</v>
      </c>
      <c r="P3845" t="s">
        <v>1746</v>
      </c>
      <c r="Q3845" t="s">
        <v>1760</v>
      </c>
    </row>
    <row r="3846" spans="11:17">
      <c r="K3846" t="s">
        <v>51</v>
      </c>
      <c r="L3846" t="s">
        <v>1758</v>
      </c>
      <c r="M3846" t="s">
        <v>1759</v>
      </c>
      <c r="N3846" t="s">
        <v>54</v>
      </c>
      <c r="O3846" t="s">
        <v>64</v>
      </c>
      <c r="P3846" t="s">
        <v>1761</v>
      </c>
      <c r="Q3846" t="s">
        <v>1760</v>
      </c>
    </row>
    <row r="3847" spans="11:17">
      <c r="K3847" t="s">
        <v>51</v>
      </c>
      <c r="L3847" t="s">
        <v>1758</v>
      </c>
      <c r="M3847" t="s">
        <v>1759</v>
      </c>
      <c r="N3847" t="s">
        <v>54</v>
      </c>
      <c r="O3847" t="s">
        <v>66</v>
      </c>
      <c r="P3847" t="s">
        <v>1762</v>
      </c>
      <c r="Q3847" t="s">
        <v>1760</v>
      </c>
    </row>
    <row r="3848" spans="11:17">
      <c r="K3848" t="s">
        <v>51</v>
      </c>
      <c r="L3848" t="s">
        <v>1758</v>
      </c>
      <c r="M3848" t="s">
        <v>1759</v>
      </c>
      <c r="N3848" t="s">
        <v>54</v>
      </c>
      <c r="O3848" t="s">
        <v>68</v>
      </c>
      <c r="P3848" t="s">
        <v>1763</v>
      </c>
      <c r="Q3848" t="s">
        <v>1760</v>
      </c>
    </row>
    <row r="3849" spans="11:17">
      <c r="K3849" t="s">
        <v>51</v>
      </c>
      <c r="L3849" t="s">
        <v>1758</v>
      </c>
      <c r="M3849" t="s">
        <v>1759</v>
      </c>
      <c r="N3849" t="s">
        <v>54</v>
      </c>
      <c r="O3849" t="s">
        <v>70</v>
      </c>
      <c r="P3849" t="s">
        <v>71</v>
      </c>
      <c r="Q3849" t="s">
        <v>1760</v>
      </c>
    </row>
    <row r="3850" spans="11:17">
      <c r="K3850" t="s">
        <v>51</v>
      </c>
      <c r="L3850" t="s">
        <v>1758</v>
      </c>
      <c r="M3850" t="s">
        <v>1759</v>
      </c>
      <c r="N3850" t="s">
        <v>54</v>
      </c>
      <c r="O3850" t="s">
        <v>72</v>
      </c>
      <c r="P3850">
        <v>85</v>
      </c>
      <c r="Q3850" t="s">
        <v>1760</v>
      </c>
    </row>
    <row r="3851" spans="11:17">
      <c r="K3851" t="s">
        <v>51</v>
      </c>
      <c r="L3851" t="s">
        <v>1758</v>
      </c>
      <c r="M3851" t="s">
        <v>1759</v>
      </c>
      <c r="N3851" t="s">
        <v>54</v>
      </c>
      <c r="O3851" t="s">
        <v>73</v>
      </c>
      <c r="P3851" t="s">
        <v>74</v>
      </c>
      <c r="Q3851" t="s">
        <v>1760</v>
      </c>
    </row>
    <row r="3852" spans="11:17">
      <c r="K3852" t="s">
        <v>51</v>
      </c>
      <c r="L3852" t="s">
        <v>1764</v>
      </c>
      <c r="M3852" t="s">
        <v>1765</v>
      </c>
      <c r="N3852" t="s">
        <v>54</v>
      </c>
      <c r="O3852" t="s">
        <v>14</v>
      </c>
      <c r="Q3852" t="s">
        <v>1766</v>
      </c>
    </row>
    <row r="3853" spans="11:17">
      <c r="K3853" t="s">
        <v>51</v>
      </c>
      <c r="L3853" t="s">
        <v>1764</v>
      </c>
      <c r="M3853" t="s">
        <v>1765</v>
      </c>
      <c r="N3853" t="s">
        <v>54</v>
      </c>
      <c r="O3853" t="s">
        <v>56</v>
      </c>
      <c r="Q3853" t="s">
        <v>1766</v>
      </c>
    </row>
    <row r="3854" spans="11:17">
      <c r="K3854" t="s">
        <v>51</v>
      </c>
      <c r="L3854" t="s">
        <v>1764</v>
      </c>
      <c r="M3854" t="s">
        <v>1765</v>
      </c>
      <c r="N3854" t="s">
        <v>54</v>
      </c>
      <c r="O3854" t="s">
        <v>57</v>
      </c>
      <c r="P3854" t="s">
        <v>1035</v>
      </c>
      <c r="Q3854" t="s">
        <v>1766</v>
      </c>
    </row>
    <row r="3855" spans="11:17">
      <c r="K3855" t="s">
        <v>51</v>
      </c>
      <c r="L3855" t="s">
        <v>1764</v>
      </c>
      <c r="M3855" t="s">
        <v>1765</v>
      </c>
      <c r="N3855" t="s">
        <v>54</v>
      </c>
      <c r="O3855" t="s">
        <v>59</v>
      </c>
      <c r="P3855">
        <v>4249</v>
      </c>
      <c r="Q3855" t="s">
        <v>1766</v>
      </c>
    </row>
    <row r="3856" spans="11:17">
      <c r="K3856" t="s">
        <v>51</v>
      </c>
      <c r="L3856" t="s">
        <v>1764</v>
      </c>
      <c r="M3856" t="s">
        <v>1765</v>
      </c>
      <c r="N3856" t="s">
        <v>54</v>
      </c>
      <c r="O3856" t="s">
        <v>60</v>
      </c>
      <c r="P3856" t="s">
        <v>1701</v>
      </c>
      <c r="Q3856" t="s">
        <v>1766</v>
      </c>
    </row>
    <row r="3857" spans="11:17">
      <c r="K3857" t="s">
        <v>51</v>
      </c>
      <c r="L3857" t="s">
        <v>1764</v>
      </c>
      <c r="M3857" t="s">
        <v>1765</v>
      </c>
      <c r="N3857" t="s">
        <v>54</v>
      </c>
      <c r="O3857" t="s">
        <v>62</v>
      </c>
      <c r="P3857" t="s">
        <v>1746</v>
      </c>
      <c r="Q3857" t="s">
        <v>1766</v>
      </c>
    </row>
    <row r="3858" spans="11:17">
      <c r="K3858" t="s">
        <v>51</v>
      </c>
      <c r="L3858" t="s">
        <v>1764</v>
      </c>
      <c r="M3858" t="s">
        <v>1765</v>
      </c>
      <c r="N3858" t="s">
        <v>54</v>
      </c>
      <c r="O3858" t="s">
        <v>64</v>
      </c>
      <c r="P3858" t="s">
        <v>1767</v>
      </c>
      <c r="Q3858" t="s">
        <v>1766</v>
      </c>
    </row>
    <row r="3859" spans="11:17">
      <c r="K3859" t="s">
        <v>51</v>
      </c>
      <c r="L3859" t="s">
        <v>1764</v>
      </c>
      <c r="M3859" t="s">
        <v>1765</v>
      </c>
      <c r="N3859" t="s">
        <v>54</v>
      </c>
      <c r="O3859" t="s">
        <v>66</v>
      </c>
      <c r="P3859" t="s">
        <v>1768</v>
      </c>
      <c r="Q3859" t="s">
        <v>1766</v>
      </c>
    </row>
    <row r="3860" spans="11:17">
      <c r="K3860" t="s">
        <v>51</v>
      </c>
      <c r="L3860" t="s">
        <v>1764</v>
      </c>
      <c r="M3860" t="s">
        <v>1765</v>
      </c>
      <c r="N3860" t="s">
        <v>54</v>
      </c>
      <c r="O3860" t="s">
        <v>68</v>
      </c>
      <c r="P3860" t="s">
        <v>1059</v>
      </c>
      <c r="Q3860" t="s">
        <v>1766</v>
      </c>
    </row>
    <row r="3861" spans="11:17">
      <c r="K3861" t="s">
        <v>51</v>
      </c>
      <c r="L3861" t="s">
        <v>1764</v>
      </c>
      <c r="M3861" t="s">
        <v>1765</v>
      </c>
      <c r="N3861" t="s">
        <v>54</v>
      </c>
      <c r="O3861" t="s">
        <v>70</v>
      </c>
      <c r="P3861" t="s">
        <v>71</v>
      </c>
      <c r="Q3861" t="s">
        <v>1766</v>
      </c>
    </row>
    <row r="3862" spans="11:17">
      <c r="K3862" t="s">
        <v>51</v>
      </c>
      <c r="L3862" t="s">
        <v>1764</v>
      </c>
      <c r="M3862" t="s">
        <v>1765</v>
      </c>
      <c r="N3862" t="s">
        <v>54</v>
      </c>
      <c r="O3862" t="s">
        <v>72</v>
      </c>
      <c r="P3862">
        <v>50</v>
      </c>
      <c r="Q3862" t="s">
        <v>1766</v>
      </c>
    </row>
    <row r="3863" spans="11:17">
      <c r="K3863" t="s">
        <v>51</v>
      </c>
      <c r="L3863" t="s">
        <v>1764</v>
      </c>
      <c r="M3863" t="s">
        <v>1765</v>
      </c>
      <c r="N3863" t="s">
        <v>54</v>
      </c>
      <c r="O3863" t="s">
        <v>73</v>
      </c>
      <c r="P3863" t="s">
        <v>74</v>
      </c>
      <c r="Q3863" t="s">
        <v>1766</v>
      </c>
    </row>
    <row r="3864" spans="11:17">
      <c r="K3864" t="s">
        <v>51</v>
      </c>
      <c r="L3864" t="s">
        <v>1769</v>
      </c>
      <c r="M3864" t="s">
        <v>1770</v>
      </c>
      <c r="N3864" t="s">
        <v>54</v>
      </c>
      <c r="O3864" t="s">
        <v>14</v>
      </c>
      <c r="Q3864" t="s">
        <v>1771</v>
      </c>
    </row>
    <row r="3865" spans="11:17">
      <c r="K3865" t="s">
        <v>51</v>
      </c>
      <c r="L3865" t="s">
        <v>1769</v>
      </c>
      <c r="M3865" t="s">
        <v>1770</v>
      </c>
      <c r="N3865" t="s">
        <v>54</v>
      </c>
      <c r="O3865" t="s">
        <v>56</v>
      </c>
      <c r="Q3865" t="s">
        <v>1771</v>
      </c>
    </row>
    <row r="3866" spans="11:17">
      <c r="K3866" t="s">
        <v>51</v>
      </c>
      <c r="L3866" t="s">
        <v>1769</v>
      </c>
      <c r="M3866" t="s">
        <v>1770</v>
      </c>
      <c r="N3866" t="s">
        <v>54</v>
      </c>
      <c r="O3866" t="s">
        <v>57</v>
      </c>
      <c r="P3866" t="s">
        <v>1035</v>
      </c>
      <c r="Q3866" t="s">
        <v>1771</v>
      </c>
    </row>
    <row r="3867" spans="11:17">
      <c r="K3867" t="s">
        <v>51</v>
      </c>
      <c r="L3867" t="s">
        <v>1769</v>
      </c>
      <c r="M3867" t="s">
        <v>1770</v>
      </c>
      <c r="N3867" t="s">
        <v>54</v>
      </c>
      <c r="O3867" t="s">
        <v>59</v>
      </c>
      <c r="P3867">
        <v>5247</v>
      </c>
      <c r="Q3867" t="s">
        <v>1771</v>
      </c>
    </row>
    <row r="3868" spans="11:17">
      <c r="K3868" t="s">
        <v>51</v>
      </c>
      <c r="L3868" t="s">
        <v>1769</v>
      </c>
      <c r="M3868" t="s">
        <v>1770</v>
      </c>
      <c r="N3868" t="s">
        <v>54</v>
      </c>
      <c r="O3868" t="s">
        <v>60</v>
      </c>
      <c r="P3868" t="s">
        <v>1701</v>
      </c>
      <c r="Q3868" t="s">
        <v>1771</v>
      </c>
    </row>
    <row r="3869" spans="11:17">
      <c r="K3869" t="s">
        <v>51</v>
      </c>
      <c r="L3869" t="s">
        <v>1769</v>
      </c>
      <c r="M3869" t="s">
        <v>1770</v>
      </c>
      <c r="N3869" t="s">
        <v>54</v>
      </c>
      <c r="O3869" t="s">
        <v>62</v>
      </c>
      <c r="P3869" t="s">
        <v>1746</v>
      </c>
      <c r="Q3869" t="s">
        <v>1771</v>
      </c>
    </row>
    <row r="3870" spans="11:17">
      <c r="K3870" t="s">
        <v>51</v>
      </c>
      <c r="L3870" t="s">
        <v>1769</v>
      </c>
      <c r="M3870" t="s">
        <v>1770</v>
      </c>
      <c r="N3870" t="s">
        <v>54</v>
      </c>
      <c r="O3870" t="s">
        <v>64</v>
      </c>
      <c r="P3870" t="s">
        <v>1772</v>
      </c>
      <c r="Q3870" t="s">
        <v>1771</v>
      </c>
    </row>
    <row r="3871" spans="11:17">
      <c r="K3871" t="s">
        <v>51</v>
      </c>
      <c r="L3871" t="s">
        <v>1769</v>
      </c>
      <c r="M3871" t="s">
        <v>1770</v>
      </c>
      <c r="N3871" t="s">
        <v>54</v>
      </c>
      <c r="O3871" t="s">
        <v>66</v>
      </c>
      <c r="P3871" t="s">
        <v>1773</v>
      </c>
      <c r="Q3871" t="s">
        <v>1771</v>
      </c>
    </row>
    <row r="3872" spans="11:17">
      <c r="K3872" t="s">
        <v>51</v>
      </c>
      <c r="L3872" t="s">
        <v>1769</v>
      </c>
      <c r="M3872" t="s">
        <v>1770</v>
      </c>
      <c r="N3872" t="s">
        <v>54</v>
      </c>
      <c r="O3872" t="s">
        <v>68</v>
      </c>
      <c r="Q3872" t="s">
        <v>1771</v>
      </c>
    </row>
    <row r="3873" spans="11:17">
      <c r="K3873" t="s">
        <v>51</v>
      </c>
      <c r="L3873" t="s">
        <v>1769</v>
      </c>
      <c r="M3873" t="s">
        <v>1770</v>
      </c>
      <c r="N3873" t="s">
        <v>54</v>
      </c>
      <c r="O3873" t="s">
        <v>70</v>
      </c>
      <c r="P3873" t="s">
        <v>71</v>
      </c>
      <c r="Q3873" t="s">
        <v>1771</v>
      </c>
    </row>
    <row r="3874" spans="11:17">
      <c r="K3874" t="s">
        <v>51</v>
      </c>
      <c r="L3874" t="s">
        <v>1769</v>
      </c>
      <c r="M3874" t="s">
        <v>1770</v>
      </c>
      <c r="N3874" t="s">
        <v>54</v>
      </c>
      <c r="O3874" t="s">
        <v>72</v>
      </c>
      <c r="P3874">
        <v>56</v>
      </c>
      <c r="Q3874" t="s">
        <v>1771</v>
      </c>
    </row>
    <row r="3875" spans="11:17">
      <c r="K3875" t="s">
        <v>51</v>
      </c>
      <c r="L3875" t="s">
        <v>1769</v>
      </c>
      <c r="M3875" t="s">
        <v>1770</v>
      </c>
      <c r="N3875" t="s">
        <v>54</v>
      </c>
      <c r="O3875" t="s">
        <v>73</v>
      </c>
      <c r="P3875" t="s">
        <v>74</v>
      </c>
      <c r="Q3875" t="s">
        <v>1771</v>
      </c>
    </row>
    <row r="3876" spans="11:17">
      <c r="K3876" t="s">
        <v>51</v>
      </c>
      <c r="L3876" t="s">
        <v>1774</v>
      </c>
      <c r="M3876" t="s">
        <v>1775</v>
      </c>
      <c r="N3876" t="s">
        <v>54</v>
      </c>
      <c r="O3876" t="s">
        <v>14</v>
      </c>
      <c r="Q3876" t="s">
        <v>1776</v>
      </c>
    </row>
    <row r="3877" spans="11:17">
      <c r="K3877" t="s">
        <v>51</v>
      </c>
      <c r="L3877" t="s">
        <v>1774</v>
      </c>
      <c r="M3877" t="s">
        <v>1775</v>
      </c>
      <c r="N3877" t="s">
        <v>54</v>
      </c>
      <c r="O3877" t="s">
        <v>56</v>
      </c>
      <c r="Q3877" t="s">
        <v>1776</v>
      </c>
    </row>
    <row r="3878" spans="11:17">
      <c r="K3878" t="s">
        <v>51</v>
      </c>
      <c r="L3878" t="s">
        <v>1774</v>
      </c>
      <c r="M3878" t="s">
        <v>1775</v>
      </c>
      <c r="N3878" t="s">
        <v>54</v>
      </c>
      <c r="O3878" t="s">
        <v>57</v>
      </c>
      <c r="P3878" t="s">
        <v>1035</v>
      </c>
      <c r="Q3878" t="s">
        <v>1776</v>
      </c>
    </row>
    <row r="3879" spans="11:17">
      <c r="K3879" t="s">
        <v>51</v>
      </c>
      <c r="L3879" t="s">
        <v>1774</v>
      </c>
      <c r="M3879" t="s">
        <v>1775</v>
      </c>
      <c r="N3879" t="s">
        <v>54</v>
      </c>
      <c r="O3879" t="s">
        <v>59</v>
      </c>
      <c r="P3879">
        <v>4293</v>
      </c>
      <c r="Q3879" t="s">
        <v>1776</v>
      </c>
    </row>
    <row r="3880" spans="11:17">
      <c r="K3880" t="s">
        <v>51</v>
      </c>
      <c r="L3880" t="s">
        <v>1774</v>
      </c>
      <c r="M3880" t="s">
        <v>1775</v>
      </c>
      <c r="N3880" t="s">
        <v>54</v>
      </c>
      <c r="O3880" t="s">
        <v>60</v>
      </c>
      <c r="P3880" t="s">
        <v>1701</v>
      </c>
      <c r="Q3880" t="s">
        <v>1776</v>
      </c>
    </row>
    <row r="3881" spans="11:17">
      <c r="K3881" t="s">
        <v>51</v>
      </c>
      <c r="L3881" t="s">
        <v>1774</v>
      </c>
      <c r="M3881" t="s">
        <v>1775</v>
      </c>
      <c r="N3881" t="s">
        <v>54</v>
      </c>
      <c r="O3881" t="s">
        <v>62</v>
      </c>
      <c r="P3881" t="s">
        <v>1777</v>
      </c>
      <c r="Q3881" t="s">
        <v>1776</v>
      </c>
    </row>
    <row r="3882" spans="11:17">
      <c r="K3882" t="s">
        <v>51</v>
      </c>
      <c r="L3882" t="s">
        <v>1774</v>
      </c>
      <c r="M3882" t="s">
        <v>1775</v>
      </c>
      <c r="N3882" t="s">
        <v>54</v>
      </c>
      <c r="O3882" t="s">
        <v>64</v>
      </c>
      <c r="P3882" t="s">
        <v>1778</v>
      </c>
      <c r="Q3882" t="s">
        <v>1776</v>
      </c>
    </row>
    <row r="3883" spans="11:17">
      <c r="K3883" t="s">
        <v>51</v>
      </c>
      <c r="L3883" t="s">
        <v>1774</v>
      </c>
      <c r="M3883" t="s">
        <v>1775</v>
      </c>
      <c r="N3883" t="s">
        <v>54</v>
      </c>
      <c r="O3883" t="s">
        <v>66</v>
      </c>
      <c r="Q3883" t="s">
        <v>1776</v>
      </c>
    </row>
    <row r="3884" spans="11:17">
      <c r="K3884" t="s">
        <v>51</v>
      </c>
      <c r="L3884" t="s">
        <v>1774</v>
      </c>
      <c r="M3884" t="s">
        <v>1775</v>
      </c>
      <c r="N3884" t="s">
        <v>54</v>
      </c>
      <c r="O3884" t="s">
        <v>68</v>
      </c>
      <c r="Q3884" t="s">
        <v>1776</v>
      </c>
    </row>
    <row r="3885" spans="11:17">
      <c r="K3885" t="s">
        <v>51</v>
      </c>
      <c r="L3885" t="s">
        <v>1774</v>
      </c>
      <c r="M3885" t="s">
        <v>1775</v>
      </c>
      <c r="N3885" t="s">
        <v>54</v>
      </c>
      <c r="O3885" t="s">
        <v>70</v>
      </c>
      <c r="P3885" t="s">
        <v>71</v>
      </c>
      <c r="Q3885" t="s">
        <v>1776</v>
      </c>
    </row>
    <row r="3886" spans="11:17">
      <c r="K3886" t="s">
        <v>51</v>
      </c>
      <c r="L3886" t="s">
        <v>1774</v>
      </c>
      <c r="M3886" t="s">
        <v>1775</v>
      </c>
      <c r="N3886" t="s">
        <v>54</v>
      </c>
      <c r="O3886" t="s">
        <v>72</v>
      </c>
      <c r="P3886">
        <v>517</v>
      </c>
      <c r="Q3886" t="s">
        <v>1776</v>
      </c>
    </row>
    <row r="3887" spans="11:17">
      <c r="K3887" t="s">
        <v>51</v>
      </c>
      <c r="L3887" t="s">
        <v>1774</v>
      </c>
      <c r="M3887" t="s">
        <v>1775</v>
      </c>
      <c r="N3887" t="s">
        <v>54</v>
      </c>
      <c r="O3887" t="s">
        <v>73</v>
      </c>
      <c r="P3887" t="s">
        <v>74</v>
      </c>
      <c r="Q3887" t="s">
        <v>1776</v>
      </c>
    </row>
    <row r="3888" spans="11:17">
      <c r="K3888" t="s">
        <v>51</v>
      </c>
      <c r="L3888" t="s">
        <v>1779</v>
      </c>
      <c r="M3888" t="s">
        <v>1780</v>
      </c>
      <c r="N3888" t="s">
        <v>77</v>
      </c>
      <c r="O3888" t="s">
        <v>14</v>
      </c>
      <c r="Q3888" t="s">
        <v>1781</v>
      </c>
    </row>
    <row r="3889" spans="11:17">
      <c r="K3889" t="s">
        <v>51</v>
      </c>
      <c r="L3889" t="s">
        <v>1779</v>
      </c>
      <c r="M3889" t="s">
        <v>1780</v>
      </c>
      <c r="N3889" t="s">
        <v>77</v>
      </c>
      <c r="O3889" t="s">
        <v>56</v>
      </c>
      <c r="Q3889" t="s">
        <v>1781</v>
      </c>
    </row>
    <row r="3890" spans="11:17">
      <c r="K3890" t="s">
        <v>51</v>
      </c>
      <c r="L3890" t="s">
        <v>1779</v>
      </c>
      <c r="M3890" t="s">
        <v>1780</v>
      </c>
      <c r="N3890" t="s">
        <v>77</v>
      </c>
      <c r="O3890" t="s">
        <v>57</v>
      </c>
      <c r="P3890" t="s">
        <v>1035</v>
      </c>
      <c r="Q3890" t="s">
        <v>1781</v>
      </c>
    </row>
    <row r="3891" spans="11:17">
      <c r="K3891" t="s">
        <v>51</v>
      </c>
      <c r="L3891" t="s">
        <v>1779</v>
      </c>
      <c r="M3891" t="s">
        <v>1780</v>
      </c>
      <c r="N3891" t="s">
        <v>77</v>
      </c>
      <c r="O3891" t="s">
        <v>59</v>
      </c>
      <c r="P3891">
        <v>2431</v>
      </c>
      <c r="Q3891" t="s">
        <v>1781</v>
      </c>
    </row>
    <row r="3892" spans="11:17">
      <c r="K3892" t="s">
        <v>51</v>
      </c>
      <c r="L3892" t="s">
        <v>1779</v>
      </c>
      <c r="M3892" t="s">
        <v>1780</v>
      </c>
      <c r="N3892" t="s">
        <v>77</v>
      </c>
      <c r="O3892" t="s">
        <v>60</v>
      </c>
      <c r="P3892" t="s">
        <v>1701</v>
      </c>
      <c r="Q3892" t="s">
        <v>1781</v>
      </c>
    </row>
    <row r="3893" spans="11:17">
      <c r="K3893" t="s">
        <v>51</v>
      </c>
      <c r="L3893" t="s">
        <v>1779</v>
      </c>
      <c r="M3893" t="s">
        <v>1780</v>
      </c>
      <c r="N3893" t="s">
        <v>77</v>
      </c>
      <c r="O3893" t="s">
        <v>62</v>
      </c>
      <c r="P3893" t="s">
        <v>1777</v>
      </c>
      <c r="Q3893" t="s">
        <v>1781</v>
      </c>
    </row>
    <row r="3894" spans="11:17">
      <c r="K3894" t="s">
        <v>51</v>
      </c>
      <c r="L3894" t="s">
        <v>1779</v>
      </c>
      <c r="M3894" t="s">
        <v>1780</v>
      </c>
      <c r="N3894" t="s">
        <v>77</v>
      </c>
      <c r="O3894" t="s">
        <v>64</v>
      </c>
      <c r="P3894" t="s">
        <v>1782</v>
      </c>
      <c r="Q3894" t="s">
        <v>1781</v>
      </c>
    </row>
    <row r="3895" spans="11:17">
      <c r="K3895" t="s">
        <v>51</v>
      </c>
      <c r="L3895" t="s">
        <v>1779</v>
      </c>
      <c r="M3895" t="s">
        <v>1780</v>
      </c>
      <c r="N3895" t="s">
        <v>77</v>
      </c>
      <c r="O3895" t="s">
        <v>66</v>
      </c>
      <c r="P3895" t="s">
        <v>238</v>
      </c>
      <c r="Q3895" t="s">
        <v>1781</v>
      </c>
    </row>
    <row r="3896" spans="11:17">
      <c r="K3896" t="s">
        <v>51</v>
      </c>
      <c r="L3896" t="s">
        <v>1779</v>
      </c>
      <c r="M3896" t="s">
        <v>1780</v>
      </c>
      <c r="N3896" t="s">
        <v>77</v>
      </c>
      <c r="O3896" t="s">
        <v>68</v>
      </c>
      <c r="Q3896" t="s">
        <v>1781</v>
      </c>
    </row>
    <row r="3897" spans="11:17">
      <c r="K3897" t="s">
        <v>51</v>
      </c>
      <c r="L3897" t="s">
        <v>1779</v>
      </c>
      <c r="M3897" t="s">
        <v>1780</v>
      </c>
      <c r="N3897" t="s">
        <v>77</v>
      </c>
      <c r="O3897" t="s">
        <v>70</v>
      </c>
      <c r="P3897" t="s">
        <v>71</v>
      </c>
      <c r="Q3897" t="s">
        <v>1781</v>
      </c>
    </row>
    <row r="3898" spans="11:17">
      <c r="K3898" t="s">
        <v>51</v>
      </c>
      <c r="L3898" t="s">
        <v>1779</v>
      </c>
      <c r="M3898" t="s">
        <v>1780</v>
      </c>
      <c r="N3898" t="s">
        <v>77</v>
      </c>
      <c r="O3898" t="s">
        <v>72</v>
      </c>
      <c r="P3898">
        <v>94</v>
      </c>
      <c r="Q3898" t="s">
        <v>1781</v>
      </c>
    </row>
    <row r="3899" spans="11:17">
      <c r="K3899" t="s">
        <v>51</v>
      </c>
      <c r="L3899" t="s">
        <v>1779</v>
      </c>
      <c r="M3899" t="s">
        <v>1780</v>
      </c>
      <c r="N3899" t="s">
        <v>77</v>
      </c>
      <c r="O3899" t="s">
        <v>73</v>
      </c>
      <c r="P3899" t="s">
        <v>82</v>
      </c>
      <c r="Q3899" t="s">
        <v>1781</v>
      </c>
    </row>
    <row r="3900" spans="11:17">
      <c r="K3900" t="s">
        <v>51</v>
      </c>
      <c r="L3900" t="s">
        <v>1783</v>
      </c>
      <c r="M3900" t="s">
        <v>1784</v>
      </c>
      <c r="N3900" t="s">
        <v>77</v>
      </c>
      <c r="O3900" t="s">
        <v>14</v>
      </c>
      <c r="Q3900" t="s">
        <v>1785</v>
      </c>
    </row>
    <row r="3901" spans="11:17">
      <c r="K3901" t="s">
        <v>51</v>
      </c>
      <c r="L3901" t="s">
        <v>1783</v>
      </c>
      <c r="M3901" t="s">
        <v>1784</v>
      </c>
      <c r="N3901" t="s">
        <v>77</v>
      </c>
      <c r="O3901" t="s">
        <v>56</v>
      </c>
      <c r="Q3901" t="s">
        <v>1785</v>
      </c>
    </row>
    <row r="3902" spans="11:17">
      <c r="K3902" t="s">
        <v>51</v>
      </c>
      <c r="L3902" t="s">
        <v>1783</v>
      </c>
      <c r="M3902" t="s">
        <v>1784</v>
      </c>
      <c r="N3902" t="s">
        <v>77</v>
      </c>
      <c r="O3902" t="s">
        <v>57</v>
      </c>
      <c r="P3902" t="s">
        <v>1035</v>
      </c>
      <c r="Q3902" t="s">
        <v>1785</v>
      </c>
    </row>
    <row r="3903" spans="11:17">
      <c r="K3903" t="s">
        <v>51</v>
      </c>
      <c r="L3903" t="s">
        <v>1783</v>
      </c>
      <c r="M3903" t="s">
        <v>1784</v>
      </c>
      <c r="N3903" t="s">
        <v>77</v>
      </c>
      <c r="O3903" t="s">
        <v>59</v>
      </c>
      <c r="P3903">
        <v>3775</v>
      </c>
      <c r="Q3903" t="s">
        <v>1785</v>
      </c>
    </row>
    <row r="3904" spans="11:17">
      <c r="K3904" t="s">
        <v>51</v>
      </c>
      <c r="L3904" t="s">
        <v>1783</v>
      </c>
      <c r="M3904" t="s">
        <v>1784</v>
      </c>
      <c r="N3904" t="s">
        <v>77</v>
      </c>
      <c r="O3904" t="s">
        <v>60</v>
      </c>
      <c r="P3904" t="s">
        <v>1701</v>
      </c>
      <c r="Q3904" t="s">
        <v>1785</v>
      </c>
    </row>
    <row r="3905" spans="11:17">
      <c r="K3905" t="s">
        <v>51</v>
      </c>
      <c r="L3905" t="s">
        <v>1783</v>
      </c>
      <c r="M3905" t="s">
        <v>1784</v>
      </c>
      <c r="N3905" t="s">
        <v>77</v>
      </c>
      <c r="O3905" t="s">
        <v>62</v>
      </c>
      <c r="P3905" t="s">
        <v>1777</v>
      </c>
      <c r="Q3905" t="s">
        <v>1785</v>
      </c>
    </row>
    <row r="3906" spans="11:17">
      <c r="K3906" t="s">
        <v>51</v>
      </c>
      <c r="L3906" t="s">
        <v>1783</v>
      </c>
      <c r="M3906" t="s">
        <v>1784</v>
      </c>
      <c r="N3906" t="s">
        <v>77</v>
      </c>
      <c r="O3906" t="s">
        <v>64</v>
      </c>
      <c r="P3906" t="s">
        <v>1786</v>
      </c>
      <c r="Q3906" t="s">
        <v>1785</v>
      </c>
    </row>
    <row r="3907" spans="11:17">
      <c r="K3907" t="s">
        <v>51</v>
      </c>
      <c r="L3907" t="s">
        <v>1783</v>
      </c>
      <c r="M3907" t="s">
        <v>1784</v>
      </c>
      <c r="N3907" t="s">
        <v>77</v>
      </c>
      <c r="O3907" t="s">
        <v>66</v>
      </c>
      <c r="P3907" t="s">
        <v>238</v>
      </c>
      <c r="Q3907" t="s">
        <v>1785</v>
      </c>
    </row>
    <row r="3908" spans="11:17">
      <c r="K3908" t="s">
        <v>51</v>
      </c>
      <c r="L3908" t="s">
        <v>1783</v>
      </c>
      <c r="M3908" t="s">
        <v>1784</v>
      </c>
      <c r="N3908" t="s">
        <v>77</v>
      </c>
      <c r="O3908" t="s">
        <v>68</v>
      </c>
      <c r="Q3908" t="s">
        <v>1785</v>
      </c>
    </row>
    <row r="3909" spans="11:17">
      <c r="K3909" t="s">
        <v>51</v>
      </c>
      <c r="L3909" t="s">
        <v>1783</v>
      </c>
      <c r="M3909" t="s">
        <v>1784</v>
      </c>
      <c r="N3909" t="s">
        <v>77</v>
      </c>
      <c r="O3909" t="s">
        <v>70</v>
      </c>
      <c r="P3909" t="s">
        <v>71</v>
      </c>
      <c r="Q3909" t="s">
        <v>1785</v>
      </c>
    </row>
    <row r="3910" spans="11:17">
      <c r="K3910" t="s">
        <v>51</v>
      </c>
      <c r="L3910" t="s">
        <v>1783</v>
      </c>
      <c r="M3910" t="s">
        <v>1784</v>
      </c>
      <c r="N3910" t="s">
        <v>77</v>
      </c>
      <c r="O3910" t="s">
        <v>72</v>
      </c>
      <c r="P3910">
        <v>95</v>
      </c>
      <c r="Q3910" t="s">
        <v>1785</v>
      </c>
    </row>
    <row r="3911" spans="11:17">
      <c r="K3911" t="s">
        <v>51</v>
      </c>
      <c r="L3911" t="s">
        <v>1783</v>
      </c>
      <c r="M3911" t="s">
        <v>1784</v>
      </c>
      <c r="N3911" t="s">
        <v>77</v>
      </c>
      <c r="O3911" t="s">
        <v>73</v>
      </c>
      <c r="P3911" t="s">
        <v>82</v>
      </c>
      <c r="Q3911" t="s">
        <v>1785</v>
      </c>
    </row>
    <row r="3912" spans="11:17">
      <c r="K3912" t="s">
        <v>51</v>
      </c>
      <c r="L3912" t="s">
        <v>1787</v>
      </c>
      <c r="M3912" t="s">
        <v>1788</v>
      </c>
      <c r="N3912" t="s">
        <v>77</v>
      </c>
      <c r="O3912" t="s">
        <v>14</v>
      </c>
      <c r="Q3912" t="s">
        <v>1789</v>
      </c>
    </row>
    <row r="3913" spans="11:17">
      <c r="K3913" t="s">
        <v>51</v>
      </c>
      <c r="L3913" t="s">
        <v>1787</v>
      </c>
      <c r="M3913" t="s">
        <v>1788</v>
      </c>
      <c r="N3913" t="s">
        <v>77</v>
      </c>
      <c r="O3913" t="s">
        <v>56</v>
      </c>
      <c r="Q3913" t="s">
        <v>1789</v>
      </c>
    </row>
    <row r="3914" spans="11:17">
      <c r="K3914" t="s">
        <v>51</v>
      </c>
      <c r="L3914" t="s">
        <v>1787</v>
      </c>
      <c r="M3914" t="s">
        <v>1788</v>
      </c>
      <c r="N3914" t="s">
        <v>77</v>
      </c>
      <c r="O3914" t="s">
        <v>57</v>
      </c>
      <c r="P3914" t="s">
        <v>1035</v>
      </c>
      <c r="Q3914" t="s">
        <v>1789</v>
      </c>
    </row>
    <row r="3915" spans="11:17">
      <c r="K3915" t="s">
        <v>51</v>
      </c>
      <c r="L3915" t="s">
        <v>1787</v>
      </c>
      <c r="M3915" t="s">
        <v>1788</v>
      </c>
      <c r="N3915" t="s">
        <v>77</v>
      </c>
      <c r="O3915" t="s">
        <v>59</v>
      </c>
      <c r="P3915">
        <v>3763</v>
      </c>
      <c r="Q3915" t="s">
        <v>1789</v>
      </c>
    </row>
    <row r="3916" spans="11:17">
      <c r="K3916" t="s">
        <v>51</v>
      </c>
      <c r="L3916" t="s">
        <v>1787</v>
      </c>
      <c r="M3916" t="s">
        <v>1788</v>
      </c>
      <c r="N3916" t="s">
        <v>77</v>
      </c>
      <c r="O3916" t="s">
        <v>60</v>
      </c>
      <c r="P3916" t="s">
        <v>1701</v>
      </c>
      <c r="Q3916" t="s">
        <v>1789</v>
      </c>
    </row>
    <row r="3917" spans="11:17">
      <c r="K3917" t="s">
        <v>51</v>
      </c>
      <c r="L3917" t="s">
        <v>1787</v>
      </c>
      <c r="M3917" t="s">
        <v>1788</v>
      </c>
      <c r="N3917" t="s">
        <v>77</v>
      </c>
      <c r="O3917" t="s">
        <v>62</v>
      </c>
      <c r="P3917" t="s">
        <v>1746</v>
      </c>
      <c r="Q3917" t="s">
        <v>1789</v>
      </c>
    </row>
    <row r="3918" spans="11:17">
      <c r="K3918" t="s">
        <v>51</v>
      </c>
      <c r="L3918" t="s">
        <v>1787</v>
      </c>
      <c r="M3918" t="s">
        <v>1788</v>
      </c>
      <c r="N3918" t="s">
        <v>77</v>
      </c>
      <c r="O3918" t="s">
        <v>64</v>
      </c>
      <c r="P3918" t="s">
        <v>1778</v>
      </c>
      <c r="Q3918" t="s">
        <v>1789</v>
      </c>
    </row>
    <row r="3919" spans="11:17">
      <c r="K3919" t="s">
        <v>51</v>
      </c>
      <c r="L3919" t="s">
        <v>1787</v>
      </c>
      <c r="M3919" t="s">
        <v>1788</v>
      </c>
      <c r="N3919" t="s">
        <v>77</v>
      </c>
      <c r="O3919" t="s">
        <v>66</v>
      </c>
      <c r="P3919" t="s">
        <v>238</v>
      </c>
      <c r="Q3919" t="s">
        <v>1789</v>
      </c>
    </row>
    <row r="3920" spans="11:17">
      <c r="K3920" t="s">
        <v>51</v>
      </c>
      <c r="L3920" t="s">
        <v>1787</v>
      </c>
      <c r="M3920" t="s">
        <v>1788</v>
      </c>
      <c r="N3920" t="s">
        <v>77</v>
      </c>
      <c r="O3920" t="s">
        <v>68</v>
      </c>
      <c r="Q3920" t="s">
        <v>1789</v>
      </c>
    </row>
    <row r="3921" spans="11:17">
      <c r="K3921" t="s">
        <v>51</v>
      </c>
      <c r="L3921" t="s">
        <v>1787</v>
      </c>
      <c r="M3921" t="s">
        <v>1788</v>
      </c>
      <c r="N3921" t="s">
        <v>77</v>
      </c>
      <c r="O3921" t="s">
        <v>70</v>
      </c>
      <c r="P3921" t="s">
        <v>71</v>
      </c>
      <c r="Q3921" t="s">
        <v>1789</v>
      </c>
    </row>
    <row r="3922" spans="11:17">
      <c r="K3922" t="s">
        <v>51</v>
      </c>
      <c r="L3922" t="s">
        <v>1787</v>
      </c>
      <c r="M3922" t="s">
        <v>1788</v>
      </c>
      <c r="N3922" t="s">
        <v>77</v>
      </c>
      <c r="O3922" t="s">
        <v>72</v>
      </c>
      <c r="P3922">
        <v>23</v>
      </c>
      <c r="Q3922" t="s">
        <v>1789</v>
      </c>
    </row>
    <row r="3923" spans="11:17">
      <c r="K3923" t="s">
        <v>51</v>
      </c>
      <c r="L3923" t="s">
        <v>1787</v>
      </c>
      <c r="M3923" t="s">
        <v>1788</v>
      </c>
      <c r="N3923" t="s">
        <v>77</v>
      </c>
      <c r="O3923" t="s">
        <v>73</v>
      </c>
      <c r="P3923" t="s">
        <v>82</v>
      </c>
      <c r="Q3923" t="s">
        <v>1789</v>
      </c>
    </row>
    <row r="3924" spans="11:17">
      <c r="K3924" t="s">
        <v>51</v>
      </c>
      <c r="L3924" t="s">
        <v>1790</v>
      </c>
      <c r="M3924" t="s">
        <v>1791</v>
      </c>
      <c r="N3924" t="s">
        <v>54</v>
      </c>
      <c r="O3924" t="s">
        <v>14</v>
      </c>
      <c r="Q3924" t="s">
        <v>1792</v>
      </c>
    </row>
    <row r="3925" spans="11:17">
      <c r="K3925" t="s">
        <v>51</v>
      </c>
      <c r="L3925" t="s">
        <v>1790</v>
      </c>
      <c r="M3925" t="s">
        <v>1791</v>
      </c>
      <c r="N3925" t="s">
        <v>54</v>
      </c>
      <c r="O3925" t="s">
        <v>56</v>
      </c>
      <c r="Q3925" t="s">
        <v>1792</v>
      </c>
    </row>
    <row r="3926" spans="11:17">
      <c r="K3926" t="s">
        <v>51</v>
      </c>
      <c r="L3926" t="s">
        <v>1790</v>
      </c>
      <c r="M3926" t="s">
        <v>1791</v>
      </c>
      <c r="N3926" t="s">
        <v>54</v>
      </c>
      <c r="O3926" t="s">
        <v>57</v>
      </c>
      <c r="P3926" t="s">
        <v>1035</v>
      </c>
      <c r="Q3926" t="s">
        <v>1792</v>
      </c>
    </row>
    <row r="3927" spans="11:17">
      <c r="K3927" t="s">
        <v>51</v>
      </c>
      <c r="L3927" t="s">
        <v>1790</v>
      </c>
      <c r="M3927" t="s">
        <v>1791</v>
      </c>
      <c r="N3927" t="s">
        <v>54</v>
      </c>
      <c r="O3927" t="s">
        <v>59</v>
      </c>
      <c r="P3927">
        <v>5550</v>
      </c>
      <c r="Q3927" t="s">
        <v>1792</v>
      </c>
    </row>
    <row r="3928" spans="11:17">
      <c r="K3928" t="s">
        <v>51</v>
      </c>
      <c r="L3928" t="s">
        <v>1790</v>
      </c>
      <c r="M3928" t="s">
        <v>1791</v>
      </c>
      <c r="N3928" t="s">
        <v>54</v>
      </c>
      <c r="O3928" t="s">
        <v>60</v>
      </c>
      <c r="P3928" t="s">
        <v>1701</v>
      </c>
      <c r="Q3928" t="s">
        <v>1792</v>
      </c>
    </row>
    <row r="3929" spans="11:17">
      <c r="K3929" t="s">
        <v>51</v>
      </c>
      <c r="L3929" t="s">
        <v>1790</v>
      </c>
      <c r="M3929" t="s">
        <v>1791</v>
      </c>
      <c r="N3929" t="s">
        <v>54</v>
      </c>
      <c r="O3929" t="s">
        <v>62</v>
      </c>
      <c r="P3929" t="s">
        <v>1746</v>
      </c>
      <c r="Q3929" t="s">
        <v>1792</v>
      </c>
    </row>
    <row r="3930" spans="11:17">
      <c r="K3930" t="s">
        <v>51</v>
      </c>
      <c r="L3930" t="s">
        <v>1790</v>
      </c>
      <c r="M3930" t="s">
        <v>1791</v>
      </c>
      <c r="N3930" t="s">
        <v>54</v>
      </c>
      <c r="O3930" t="s">
        <v>64</v>
      </c>
      <c r="P3930" t="s">
        <v>1793</v>
      </c>
      <c r="Q3930" t="s">
        <v>1792</v>
      </c>
    </row>
    <row r="3931" spans="11:17">
      <c r="K3931" t="s">
        <v>51</v>
      </c>
      <c r="L3931" t="s">
        <v>1790</v>
      </c>
      <c r="M3931" t="s">
        <v>1791</v>
      </c>
      <c r="N3931" t="s">
        <v>54</v>
      </c>
      <c r="O3931" t="s">
        <v>66</v>
      </c>
      <c r="P3931" t="s">
        <v>1794</v>
      </c>
      <c r="Q3931" t="s">
        <v>1792</v>
      </c>
    </row>
    <row r="3932" spans="11:17">
      <c r="K3932" t="s">
        <v>51</v>
      </c>
      <c r="L3932" t="s">
        <v>1790</v>
      </c>
      <c r="M3932" t="s">
        <v>1791</v>
      </c>
      <c r="N3932" t="s">
        <v>54</v>
      </c>
      <c r="O3932" t="s">
        <v>68</v>
      </c>
      <c r="Q3932" t="s">
        <v>1792</v>
      </c>
    </row>
    <row r="3933" spans="11:17">
      <c r="K3933" t="s">
        <v>51</v>
      </c>
      <c r="L3933" t="s">
        <v>1790</v>
      </c>
      <c r="M3933" t="s">
        <v>1791</v>
      </c>
      <c r="N3933" t="s">
        <v>54</v>
      </c>
      <c r="O3933" t="s">
        <v>70</v>
      </c>
      <c r="P3933" t="s">
        <v>131</v>
      </c>
      <c r="Q3933" t="s">
        <v>1792</v>
      </c>
    </row>
    <row r="3934" spans="11:17">
      <c r="K3934" t="s">
        <v>51</v>
      </c>
      <c r="L3934" t="s">
        <v>1790</v>
      </c>
      <c r="M3934" t="s">
        <v>1791</v>
      </c>
      <c r="N3934" t="s">
        <v>54</v>
      </c>
      <c r="O3934" t="s">
        <v>72</v>
      </c>
      <c r="P3934">
        <v>140</v>
      </c>
      <c r="Q3934" t="s">
        <v>1792</v>
      </c>
    </row>
    <row r="3935" spans="11:17">
      <c r="K3935" t="s">
        <v>51</v>
      </c>
      <c r="L3935" t="s">
        <v>1790</v>
      </c>
      <c r="M3935" t="s">
        <v>1791</v>
      </c>
      <c r="N3935" t="s">
        <v>54</v>
      </c>
      <c r="O3935" t="s">
        <v>73</v>
      </c>
      <c r="P3935" t="s">
        <v>74</v>
      </c>
      <c r="Q3935" t="s">
        <v>1792</v>
      </c>
    </row>
    <row r="3936" spans="11:17">
      <c r="K3936" t="s">
        <v>51</v>
      </c>
      <c r="L3936" t="s">
        <v>1795</v>
      </c>
      <c r="M3936" t="s">
        <v>1796</v>
      </c>
      <c r="N3936" t="s">
        <v>54</v>
      </c>
      <c r="O3936" t="s">
        <v>14</v>
      </c>
      <c r="Q3936" t="s">
        <v>1797</v>
      </c>
    </row>
    <row r="3937" spans="11:17">
      <c r="K3937" t="s">
        <v>51</v>
      </c>
      <c r="L3937" t="s">
        <v>1795</v>
      </c>
      <c r="M3937" t="s">
        <v>1796</v>
      </c>
      <c r="N3937" t="s">
        <v>54</v>
      </c>
      <c r="O3937" t="s">
        <v>56</v>
      </c>
      <c r="Q3937" t="s">
        <v>1797</v>
      </c>
    </row>
    <row r="3938" spans="11:17">
      <c r="K3938" t="s">
        <v>51</v>
      </c>
      <c r="L3938" t="s">
        <v>1795</v>
      </c>
      <c r="M3938" t="s">
        <v>1796</v>
      </c>
      <c r="N3938" t="s">
        <v>54</v>
      </c>
      <c r="O3938" t="s">
        <v>57</v>
      </c>
      <c r="P3938" t="s">
        <v>1035</v>
      </c>
      <c r="Q3938" t="s">
        <v>1797</v>
      </c>
    </row>
    <row r="3939" spans="11:17">
      <c r="K3939" t="s">
        <v>51</v>
      </c>
      <c r="L3939" t="s">
        <v>1795</v>
      </c>
      <c r="M3939" t="s">
        <v>1796</v>
      </c>
      <c r="N3939" t="s">
        <v>54</v>
      </c>
      <c r="O3939" t="s">
        <v>59</v>
      </c>
      <c r="P3939">
        <v>5984</v>
      </c>
      <c r="Q3939" t="s">
        <v>1797</v>
      </c>
    </row>
    <row r="3940" spans="11:17">
      <c r="K3940" t="s">
        <v>51</v>
      </c>
      <c r="L3940" t="s">
        <v>1795</v>
      </c>
      <c r="M3940" t="s">
        <v>1796</v>
      </c>
      <c r="N3940" t="s">
        <v>54</v>
      </c>
      <c r="O3940" t="s">
        <v>60</v>
      </c>
      <c r="P3940" t="s">
        <v>1701</v>
      </c>
      <c r="Q3940" t="s">
        <v>1797</v>
      </c>
    </row>
    <row r="3941" spans="11:17">
      <c r="K3941" t="s">
        <v>51</v>
      </c>
      <c r="L3941" t="s">
        <v>1795</v>
      </c>
      <c r="M3941" t="s">
        <v>1796</v>
      </c>
      <c r="N3941" t="s">
        <v>54</v>
      </c>
      <c r="O3941" t="s">
        <v>62</v>
      </c>
      <c r="P3941" t="s">
        <v>1746</v>
      </c>
      <c r="Q3941" t="s">
        <v>1797</v>
      </c>
    </row>
    <row r="3942" spans="11:17">
      <c r="K3942" t="s">
        <v>51</v>
      </c>
      <c r="L3942" t="s">
        <v>1795</v>
      </c>
      <c r="M3942" t="s">
        <v>1796</v>
      </c>
      <c r="N3942" t="s">
        <v>54</v>
      </c>
      <c r="O3942" t="s">
        <v>64</v>
      </c>
      <c r="P3942" t="s">
        <v>1798</v>
      </c>
      <c r="Q3942" t="s">
        <v>1797</v>
      </c>
    </row>
    <row r="3943" spans="11:17">
      <c r="K3943" t="s">
        <v>51</v>
      </c>
      <c r="L3943" t="s">
        <v>1795</v>
      </c>
      <c r="M3943" t="s">
        <v>1796</v>
      </c>
      <c r="N3943" t="s">
        <v>54</v>
      </c>
      <c r="O3943" t="s">
        <v>66</v>
      </c>
      <c r="P3943" t="s">
        <v>238</v>
      </c>
      <c r="Q3943" t="s">
        <v>1797</v>
      </c>
    </row>
    <row r="3944" spans="11:17">
      <c r="K3944" t="s">
        <v>51</v>
      </c>
      <c r="L3944" t="s">
        <v>1795</v>
      </c>
      <c r="M3944" t="s">
        <v>1796</v>
      </c>
      <c r="N3944" t="s">
        <v>54</v>
      </c>
      <c r="O3944" t="s">
        <v>68</v>
      </c>
      <c r="Q3944" t="s">
        <v>1797</v>
      </c>
    </row>
    <row r="3945" spans="11:17">
      <c r="K3945" t="s">
        <v>51</v>
      </c>
      <c r="L3945" t="s">
        <v>1795</v>
      </c>
      <c r="M3945" t="s">
        <v>1796</v>
      </c>
      <c r="N3945" t="s">
        <v>54</v>
      </c>
      <c r="O3945" t="s">
        <v>70</v>
      </c>
      <c r="P3945" t="s">
        <v>71</v>
      </c>
      <c r="Q3945" t="s">
        <v>1797</v>
      </c>
    </row>
    <row r="3946" spans="11:17">
      <c r="K3946" t="s">
        <v>51</v>
      </c>
      <c r="L3946" t="s">
        <v>1795</v>
      </c>
      <c r="M3946" t="s">
        <v>1796</v>
      </c>
      <c r="N3946" t="s">
        <v>54</v>
      </c>
      <c r="O3946" t="s">
        <v>72</v>
      </c>
      <c r="P3946">
        <v>452</v>
      </c>
      <c r="Q3946" t="s">
        <v>1797</v>
      </c>
    </row>
    <row r="3947" spans="11:17">
      <c r="K3947" t="s">
        <v>51</v>
      </c>
      <c r="L3947" t="s">
        <v>1795</v>
      </c>
      <c r="M3947" t="s">
        <v>1796</v>
      </c>
      <c r="N3947" t="s">
        <v>54</v>
      </c>
      <c r="O3947" t="s">
        <v>73</v>
      </c>
      <c r="P3947" t="s">
        <v>74</v>
      </c>
      <c r="Q3947" t="s">
        <v>1797</v>
      </c>
    </row>
    <row r="3948" spans="11:17">
      <c r="K3948" t="s">
        <v>51</v>
      </c>
      <c r="L3948" t="s">
        <v>1799</v>
      </c>
      <c r="M3948" t="s">
        <v>1800</v>
      </c>
      <c r="N3948" t="s">
        <v>525</v>
      </c>
      <c r="O3948" t="s">
        <v>14</v>
      </c>
      <c r="Q3948" t="s">
        <v>1801</v>
      </c>
    </row>
    <row r="3949" spans="11:17">
      <c r="K3949" t="s">
        <v>51</v>
      </c>
      <c r="L3949" t="s">
        <v>1799</v>
      </c>
      <c r="M3949" t="s">
        <v>1800</v>
      </c>
      <c r="N3949" t="s">
        <v>525</v>
      </c>
      <c r="O3949" t="s">
        <v>56</v>
      </c>
      <c r="Q3949" t="s">
        <v>1801</v>
      </c>
    </row>
    <row r="3950" spans="11:17">
      <c r="K3950" t="s">
        <v>51</v>
      </c>
      <c r="L3950" t="s">
        <v>1799</v>
      </c>
      <c r="M3950" t="s">
        <v>1800</v>
      </c>
      <c r="N3950" t="s">
        <v>525</v>
      </c>
      <c r="O3950" t="s">
        <v>57</v>
      </c>
      <c r="P3950" t="s">
        <v>1035</v>
      </c>
      <c r="Q3950" t="s">
        <v>1801</v>
      </c>
    </row>
    <row r="3951" spans="11:17">
      <c r="K3951" t="s">
        <v>51</v>
      </c>
      <c r="L3951" t="s">
        <v>1799</v>
      </c>
      <c r="M3951" t="s">
        <v>1800</v>
      </c>
      <c r="N3951" t="s">
        <v>525</v>
      </c>
      <c r="O3951" t="s">
        <v>59</v>
      </c>
      <c r="P3951">
        <v>6938</v>
      </c>
      <c r="Q3951" t="s">
        <v>1801</v>
      </c>
    </row>
    <row r="3952" spans="11:17">
      <c r="K3952" t="s">
        <v>51</v>
      </c>
      <c r="L3952" t="s">
        <v>1799</v>
      </c>
      <c r="M3952" t="s">
        <v>1800</v>
      </c>
      <c r="N3952" t="s">
        <v>525</v>
      </c>
      <c r="O3952" t="s">
        <v>60</v>
      </c>
      <c r="P3952" t="s">
        <v>1701</v>
      </c>
      <c r="Q3952" t="s">
        <v>1801</v>
      </c>
    </row>
    <row r="3953" spans="11:17">
      <c r="K3953" t="s">
        <v>51</v>
      </c>
      <c r="L3953" t="s">
        <v>1799</v>
      </c>
      <c r="M3953" t="s">
        <v>1800</v>
      </c>
      <c r="N3953" t="s">
        <v>525</v>
      </c>
      <c r="O3953" t="s">
        <v>62</v>
      </c>
      <c r="P3953" t="s">
        <v>1777</v>
      </c>
      <c r="Q3953" t="s">
        <v>1801</v>
      </c>
    </row>
    <row r="3954" spans="11:17">
      <c r="K3954" t="s">
        <v>51</v>
      </c>
      <c r="L3954" t="s">
        <v>1799</v>
      </c>
      <c r="M3954" t="s">
        <v>1800</v>
      </c>
      <c r="N3954" t="s">
        <v>525</v>
      </c>
      <c r="O3954" t="s">
        <v>64</v>
      </c>
      <c r="P3954" t="s">
        <v>1802</v>
      </c>
      <c r="Q3954" t="s">
        <v>1801</v>
      </c>
    </row>
    <row r="3955" spans="11:17">
      <c r="K3955" t="s">
        <v>51</v>
      </c>
      <c r="L3955" t="s">
        <v>1799</v>
      </c>
      <c r="M3955" t="s">
        <v>1800</v>
      </c>
      <c r="N3955" t="s">
        <v>525</v>
      </c>
      <c r="O3955" t="s">
        <v>66</v>
      </c>
      <c r="P3955" t="s">
        <v>1803</v>
      </c>
      <c r="Q3955" t="s">
        <v>1801</v>
      </c>
    </row>
    <row r="3956" spans="11:17">
      <c r="K3956" t="s">
        <v>51</v>
      </c>
      <c r="L3956" t="s">
        <v>1799</v>
      </c>
      <c r="M3956" t="s">
        <v>1800</v>
      </c>
      <c r="N3956" t="s">
        <v>525</v>
      </c>
      <c r="O3956" t="s">
        <v>68</v>
      </c>
      <c r="P3956" t="s">
        <v>1059</v>
      </c>
      <c r="Q3956" t="s">
        <v>1801</v>
      </c>
    </row>
    <row r="3957" spans="11:17">
      <c r="K3957" t="s">
        <v>51</v>
      </c>
      <c r="L3957" t="s">
        <v>1799</v>
      </c>
      <c r="M3957" t="s">
        <v>1800</v>
      </c>
      <c r="N3957" t="s">
        <v>525</v>
      </c>
      <c r="O3957" t="s">
        <v>70</v>
      </c>
      <c r="P3957" t="s">
        <v>71</v>
      </c>
      <c r="Q3957" t="s">
        <v>1801</v>
      </c>
    </row>
    <row r="3958" spans="11:17">
      <c r="K3958" t="s">
        <v>51</v>
      </c>
      <c r="L3958" t="s">
        <v>1799</v>
      </c>
      <c r="M3958" t="s">
        <v>1800</v>
      </c>
      <c r="N3958" t="s">
        <v>525</v>
      </c>
      <c r="O3958" t="s">
        <v>72</v>
      </c>
      <c r="P3958">
        <v>301</v>
      </c>
      <c r="Q3958" t="s">
        <v>1801</v>
      </c>
    </row>
    <row r="3959" spans="11:17">
      <c r="K3959" t="s">
        <v>51</v>
      </c>
      <c r="L3959" t="s">
        <v>1799</v>
      </c>
      <c r="M3959" t="s">
        <v>1800</v>
      </c>
      <c r="N3959" t="s">
        <v>525</v>
      </c>
      <c r="O3959" t="s">
        <v>73</v>
      </c>
      <c r="P3959" t="s">
        <v>530</v>
      </c>
      <c r="Q3959" t="s">
        <v>1801</v>
      </c>
    </row>
    <row r="3960" spans="11:17">
      <c r="K3960" t="s">
        <v>51</v>
      </c>
      <c r="L3960" t="s">
        <v>1804</v>
      </c>
      <c r="M3960" t="s">
        <v>1805</v>
      </c>
      <c r="N3960" t="s">
        <v>77</v>
      </c>
      <c r="O3960" t="s">
        <v>14</v>
      </c>
      <c r="Q3960" t="s">
        <v>1806</v>
      </c>
    </row>
    <row r="3961" spans="11:17">
      <c r="K3961" t="s">
        <v>51</v>
      </c>
      <c r="L3961" t="s">
        <v>1804</v>
      </c>
      <c r="M3961" t="s">
        <v>1805</v>
      </c>
      <c r="N3961" t="s">
        <v>77</v>
      </c>
      <c r="O3961" t="s">
        <v>56</v>
      </c>
      <c r="Q3961" t="s">
        <v>1806</v>
      </c>
    </row>
    <row r="3962" spans="11:17">
      <c r="K3962" t="s">
        <v>51</v>
      </c>
      <c r="L3962" t="s">
        <v>1804</v>
      </c>
      <c r="M3962" t="s">
        <v>1805</v>
      </c>
      <c r="N3962" t="s">
        <v>77</v>
      </c>
      <c r="O3962" t="s">
        <v>57</v>
      </c>
      <c r="P3962" t="s">
        <v>1035</v>
      </c>
      <c r="Q3962" t="s">
        <v>1806</v>
      </c>
    </row>
    <row r="3963" spans="11:17">
      <c r="K3963" t="s">
        <v>51</v>
      </c>
      <c r="L3963" t="s">
        <v>1804</v>
      </c>
      <c r="M3963" t="s">
        <v>1805</v>
      </c>
      <c r="N3963" t="s">
        <v>77</v>
      </c>
      <c r="O3963" t="s">
        <v>59</v>
      </c>
      <c r="P3963">
        <v>3718</v>
      </c>
      <c r="Q3963" t="s">
        <v>1806</v>
      </c>
    </row>
    <row r="3964" spans="11:17">
      <c r="K3964" t="s">
        <v>51</v>
      </c>
      <c r="L3964" t="s">
        <v>1804</v>
      </c>
      <c r="M3964" t="s">
        <v>1805</v>
      </c>
      <c r="N3964" t="s">
        <v>77</v>
      </c>
      <c r="O3964" t="s">
        <v>60</v>
      </c>
      <c r="P3964" t="s">
        <v>1701</v>
      </c>
      <c r="Q3964" t="s">
        <v>1806</v>
      </c>
    </row>
    <row r="3965" spans="11:17">
      <c r="K3965" t="s">
        <v>51</v>
      </c>
      <c r="L3965" t="s">
        <v>1804</v>
      </c>
      <c r="M3965" t="s">
        <v>1805</v>
      </c>
      <c r="N3965" t="s">
        <v>77</v>
      </c>
      <c r="O3965" t="s">
        <v>62</v>
      </c>
      <c r="P3965" t="s">
        <v>1777</v>
      </c>
      <c r="Q3965" t="s">
        <v>1806</v>
      </c>
    </row>
    <row r="3966" spans="11:17">
      <c r="K3966" t="s">
        <v>51</v>
      </c>
      <c r="L3966" t="s">
        <v>1804</v>
      </c>
      <c r="M3966" t="s">
        <v>1805</v>
      </c>
      <c r="N3966" t="s">
        <v>77</v>
      </c>
      <c r="O3966" t="s">
        <v>64</v>
      </c>
      <c r="P3966" t="s">
        <v>1807</v>
      </c>
      <c r="Q3966" t="s">
        <v>1806</v>
      </c>
    </row>
    <row r="3967" spans="11:17">
      <c r="K3967" t="s">
        <v>51</v>
      </c>
      <c r="L3967" t="s">
        <v>1804</v>
      </c>
      <c r="M3967" t="s">
        <v>1805</v>
      </c>
      <c r="N3967" t="s">
        <v>77</v>
      </c>
      <c r="O3967" t="s">
        <v>66</v>
      </c>
      <c r="P3967" t="s">
        <v>1808</v>
      </c>
      <c r="Q3967" t="s">
        <v>1806</v>
      </c>
    </row>
    <row r="3968" spans="11:17">
      <c r="K3968" t="s">
        <v>51</v>
      </c>
      <c r="L3968" t="s">
        <v>1804</v>
      </c>
      <c r="M3968" t="s">
        <v>1805</v>
      </c>
      <c r="N3968" t="s">
        <v>77</v>
      </c>
      <c r="O3968" t="s">
        <v>68</v>
      </c>
      <c r="P3968" t="e">
        <f>-ต้องการหน้ากากอนามัย
-ต้องการให้ฉีดพ่นยาฆ่าเชื้อในชุมชน</f>
        <v>#NAME?</v>
      </c>
      <c r="Q3968" t="s">
        <v>1806</v>
      </c>
    </row>
    <row r="3969" spans="11:17">
      <c r="K3969" t="s">
        <v>51</v>
      </c>
      <c r="L3969" t="s">
        <v>1804</v>
      </c>
      <c r="M3969" t="s">
        <v>1805</v>
      </c>
      <c r="N3969" t="s">
        <v>77</v>
      </c>
      <c r="O3969" t="s">
        <v>70</v>
      </c>
      <c r="P3969" t="s">
        <v>71</v>
      </c>
      <c r="Q3969" t="s">
        <v>1806</v>
      </c>
    </row>
    <row r="3970" spans="11:17">
      <c r="K3970" t="s">
        <v>51</v>
      </c>
      <c r="L3970" t="s">
        <v>1804</v>
      </c>
      <c r="M3970" t="s">
        <v>1805</v>
      </c>
      <c r="N3970" t="s">
        <v>77</v>
      </c>
      <c r="O3970" t="s">
        <v>72</v>
      </c>
      <c r="P3970">
        <v>313</v>
      </c>
      <c r="Q3970" t="s">
        <v>1806</v>
      </c>
    </row>
    <row r="3971" spans="11:17">
      <c r="K3971" t="s">
        <v>51</v>
      </c>
      <c r="L3971" t="s">
        <v>1804</v>
      </c>
      <c r="M3971" t="s">
        <v>1805</v>
      </c>
      <c r="N3971" t="s">
        <v>77</v>
      </c>
      <c r="O3971" t="s">
        <v>73</v>
      </c>
      <c r="P3971" t="s">
        <v>82</v>
      </c>
      <c r="Q3971" t="s">
        <v>1806</v>
      </c>
    </row>
    <row r="3972" spans="11:17">
      <c r="K3972" t="s">
        <v>51</v>
      </c>
      <c r="L3972" t="s">
        <v>1809</v>
      </c>
      <c r="M3972" t="s">
        <v>1810</v>
      </c>
      <c r="N3972" t="s">
        <v>54</v>
      </c>
      <c r="O3972" t="s">
        <v>14</v>
      </c>
      <c r="Q3972" t="s">
        <v>1811</v>
      </c>
    </row>
    <row r="3973" spans="11:17">
      <c r="K3973" t="s">
        <v>51</v>
      </c>
      <c r="L3973" t="s">
        <v>1809</v>
      </c>
      <c r="M3973" t="s">
        <v>1810</v>
      </c>
      <c r="N3973" t="s">
        <v>54</v>
      </c>
      <c r="O3973" t="s">
        <v>56</v>
      </c>
      <c r="Q3973" t="s">
        <v>1811</v>
      </c>
    </row>
    <row r="3974" spans="11:17">
      <c r="K3974" t="s">
        <v>51</v>
      </c>
      <c r="L3974" t="s">
        <v>1809</v>
      </c>
      <c r="M3974" t="s">
        <v>1810</v>
      </c>
      <c r="N3974" t="s">
        <v>54</v>
      </c>
      <c r="O3974" t="s">
        <v>57</v>
      </c>
      <c r="P3974" t="s">
        <v>1035</v>
      </c>
      <c r="Q3974" t="s">
        <v>1811</v>
      </c>
    </row>
    <row r="3975" spans="11:17">
      <c r="K3975" t="s">
        <v>51</v>
      </c>
      <c r="L3975" t="s">
        <v>1809</v>
      </c>
      <c r="M3975" t="s">
        <v>1810</v>
      </c>
      <c r="N3975" t="s">
        <v>54</v>
      </c>
      <c r="O3975" t="s">
        <v>59</v>
      </c>
      <c r="P3975">
        <v>4459</v>
      </c>
      <c r="Q3975" t="s">
        <v>1811</v>
      </c>
    </row>
    <row r="3976" spans="11:17">
      <c r="K3976" t="s">
        <v>51</v>
      </c>
      <c r="L3976" t="s">
        <v>1809</v>
      </c>
      <c r="M3976" t="s">
        <v>1810</v>
      </c>
      <c r="N3976" t="s">
        <v>54</v>
      </c>
      <c r="O3976" t="s">
        <v>60</v>
      </c>
      <c r="P3976" t="s">
        <v>1701</v>
      </c>
      <c r="Q3976" t="s">
        <v>1811</v>
      </c>
    </row>
    <row r="3977" spans="11:17">
      <c r="K3977" t="s">
        <v>51</v>
      </c>
      <c r="L3977" t="s">
        <v>1809</v>
      </c>
      <c r="M3977" t="s">
        <v>1810</v>
      </c>
      <c r="N3977" t="s">
        <v>54</v>
      </c>
      <c r="O3977" t="s">
        <v>62</v>
      </c>
      <c r="P3977" t="s">
        <v>1777</v>
      </c>
      <c r="Q3977" t="s">
        <v>1811</v>
      </c>
    </row>
    <row r="3978" spans="11:17">
      <c r="K3978" t="s">
        <v>51</v>
      </c>
      <c r="L3978" t="s">
        <v>1809</v>
      </c>
      <c r="M3978" t="s">
        <v>1810</v>
      </c>
      <c r="N3978" t="s">
        <v>54</v>
      </c>
      <c r="O3978" t="s">
        <v>64</v>
      </c>
      <c r="P3978" t="s">
        <v>1812</v>
      </c>
      <c r="Q3978" t="s">
        <v>1811</v>
      </c>
    </row>
    <row r="3979" spans="11:17">
      <c r="K3979" t="s">
        <v>51</v>
      </c>
      <c r="L3979" t="s">
        <v>1809</v>
      </c>
      <c r="M3979" t="s">
        <v>1810</v>
      </c>
      <c r="N3979" t="s">
        <v>54</v>
      </c>
      <c r="O3979" t="s">
        <v>66</v>
      </c>
      <c r="P3979" t="s">
        <v>1813</v>
      </c>
      <c r="Q3979" t="s">
        <v>1811</v>
      </c>
    </row>
    <row r="3980" spans="11:17">
      <c r="K3980" t="s">
        <v>51</v>
      </c>
      <c r="L3980" t="s">
        <v>1809</v>
      </c>
      <c r="M3980" t="s">
        <v>1810</v>
      </c>
      <c r="N3980" t="s">
        <v>54</v>
      </c>
      <c r="O3980" t="s">
        <v>68</v>
      </c>
      <c r="Q3980" t="s">
        <v>1811</v>
      </c>
    </row>
    <row r="3981" spans="11:17">
      <c r="K3981" t="s">
        <v>51</v>
      </c>
      <c r="L3981" t="s">
        <v>1809</v>
      </c>
      <c r="M3981" t="s">
        <v>1810</v>
      </c>
      <c r="N3981" t="s">
        <v>54</v>
      </c>
      <c r="O3981" t="s">
        <v>70</v>
      </c>
      <c r="P3981" t="s">
        <v>71</v>
      </c>
      <c r="Q3981" t="s">
        <v>1811</v>
      </c>
    </row>
    <row r="3982" spans="11:17">
      <c r="K3982" t="s">
        <v>51</v>
      </c>
      <c r="L3982" t="s">
        <v>1809</v>
      </c>
      <c r="M3982" t="s">
        <v>1810</v>
      </c>
      <c r="N3982" t="s">
        <v>54</v>
      </c>
      <c r="O3982" t="s">
        <v>72</v>
      </c>
      <c r="P3982">
        <v>114</v>
      </c>
      <c r="Q3982" t="s">
        <v>1811</v>
      </c>
    </row>
    <row r="3983" spans="11:17">
      <c r="K3983" t="s">
        <v>51</v>
      </c>
      <c r="L3983" t="s">
        <v>1809</v>
      </c>
      <c r="M3983" t="s">
        <v>1810</v>
      </c>
      <c r="N3983" t="s">
        <v>54</v>
      </c>
      <c r="O3983" t="s">
        <v>73</v>
      </c>
      <c r="P3983" t="s">
        <v>74</v>
      </c>
      <c r="Q3983" t="s">
        <v>1811</v>
      </c>
    </row>
    <row r="3984" spans="11:17">
      <c r="K3984" t="s">
        <v>51</v>
      </c>
      <c r="L3984" t="s">
        <v>1814</v>
      </c>
      <c r="M3984" t="s">
        <v>1815</v>
      </c>
      <c r="N3984" t="s">
        <v>54</v>
      </c>
      <c r="O3984" t="s">
        <v>14</v>
      </c>
      <c r="Q3984" t="s">
        <v>1816</v>
      </c>
    </row>
    <row r="3985" spans="11:17">
      <c r="K3985" t="s">
        <v>51</v>
      </c>
      <c r="L3985" t="s">
        <v>1814</v>
      </c>
      <c r="M3985" t="s">
        <v>1815</v>
      </c>
      <c r="N3985" t="s">
        <v>54</v>
      </c>
      <c r="O3985" t="s">
        <v>56</v>
      </c>
      <c r="Q3985" t="s">
        <v>1816</v>
      </c>
    </row>
    <row r="3986" spans="11:17">
      <c r="K3986" t="s">
        <v>51</v>
      </c>
      <c r="L3986" t="s">
        <v>1814</v>
      </c>
      <c r="M3986" t="s">
        <v>1815</v>
      </c>
      <c r="N3986" t="s">
        <v>54</v>
      </c>
      <c r="O3986" t="s">
        <v>57</v>
      </c>
      <c r="P3986" t="s">
        <v>1035</v>
      </c>
      <c r="Q3986" t="s">
        <v>1816</v>
      </c>
    </row>
    <row r="3987" spans="11:17">
      <c r="K3987" t="s">
        <v>51</v>
      </c>
      <c r="L3987" t="s">
        <v>1814</v>
      </c>
      <c r="M3987" t="s">
        <v>1815</v>
      </c>
      <c r="N3987" t="s">
        <v>54</v>
      </c>
      <c r="O3987" t="s">
        <v>59</v>
      </c>
      <c r="P3987">
        <v>5203</v>
      </c>
      <c r="Q3987" t="s">
        <v>1816</v>
      </c>
    </row>
    <row r="3988" spans="11:17">
      <c r="K3988" t="s">
        <v>51</v>
      </c>
      <c r="L3988" t="s">
        <v>1814</v>
      </c>
      <c r="M3988" t="s">
        <v>1815</v>
      </c>
      <c r="N3988" t="s">
        <v>54</v>
      </c>
      <c r="O3988" t="s">
        <v>60</v>
      </c>
      <c r="P3988" t="s">
        <v>1701</v>
      </c>
      <c r="Q3988" t="s">
        <v>1816</v>
      </c>
    </row>
    <row r="3989" spans="11:17">
      <c r="K3989" t="s">
        <v>51</v>
      </c>
      <c r="L3989" t="s">
        <v>1814</v>
      </c>
      <c r="M3989" t="s">
        <v>1815</v>
      </c>
      <c r="N3989" t="s">
        <v>54</v>
      </c>
      <c r="O3989" t="s">
        <v>62</v>
      </c>
      <c r="P3989" t="s">
        <v>1777</v>
      </c>
      <c r="Q3989" t="s">
        <v>1816</v>
      </c>
    </row>
    <row r="3990" spans="11:17">
      <c r="K3990" t="s">
        <v>51</v>
      </c>
      <c r="L3990" t="s">
        <v>1814</v>
      </c>
      <c r="M3990" t="s">
        <v>1815</v>
      </c>
      <c r="N3990" t="s">
        <v>54</v>
      </c>
      <c r="O3990" t="s">
        <v>64</v>
      </c>
      <c r="P3990" t="s">
        <v>1817</v>
      </c>
      <c r="Q3990" t="s">
        <v>1816</v>
      </c>
    </row>
    <row r="3991" spans="11:17">
      <c r="K3991" t="s">
        <v>51</v>
      </c>
      <c r="L3991" t="s">
        <v>1814</v>
      </c>
      <c r="M3991" t="s">
        <v>1815</v>
      </c>
      <c r="N3991" t="s">
        <v>54</v>
      </c>
      <c r="O3991" t="s">
        <v>66</v>
      </c>
      <c r="P3991" t="s">
        <v>1818</v>
      </c>
      <c r="Q3991" t="s">
        <v>1816</v>
      </c>
    </row>
    <row r="3992" spans="11:17">
      <c r="K3992" t="s">
        <v>51</v>
      </c>
      <c r="L3992" t="s">
        <v>1814</v>
      </c>
      <c r="M3992" t="s">
        <v>1815</v>
      </c>
      <c r="N3992" t="s">
        <v>54</v>
      </c>
      <c r="O3992" t="s">
        <v>68</v>
      </c>
      <c r="P3992" t="e">
        <f>-ต้องการหน้ากากอนามัย
-ทางเขตมาแจกเจลแล้วบางส่วน</f>
        <v>#NAME?</v>
      </c>
      <c r="Q3992" t="s">
        <v>1816</v>
      </c>
    </row>
    <row r="3993" spans="11:17">
      <c r="K3993" t="s">
        <v>51</v>
      </c>
      <c r="L3993" t="s">
        <v>1814</v>
      </c>
      <c r="M3993" t="s">
        <v>1815</v>
      </c>
      <c r="N3993" t="s">
        <v>54</v>
      </c>
      <c r="O3993" t="s">
        <v>70</v>
      </c>
      <c r="P3993" t="s">
        <v>71</v>
      </c>
      <c r="Q3993" t="s">
        <v>1816</v>
      </c>
    </row>
    <row r="3994" spans="11:17">
      <c r="K3994" t="s">
        <v>51</v>
      </c>
      <c r="L3994" t="s">
        <v>1814</v>
      </c>
      <c r="M3994" t="s">
        <v>1815</v>
      </c>
      <c r="N3994" t="s">
        <v>54</v>
      </c>
      <c r="O3994" t="s">
        <v>72</v>
      </c>
      <c r="P3994">
        <v>163</v>
      </c>
      <c r="Q3994" t="s">
        <v>1816</v>
      </c>
    </row>
    <row r="3995" spans="11:17">
      <c r="K3995" t="s">
        <v>51</v>
      </c>
      <c r="L3995" t="s">
        <v>1814</v>
      </c>
      <c r="M3995" t="s">
        <v>1815</v>
      </c>
      <c r="N3995" t="s">
        <v>54</v>
      </c>
      <c r="O3995" t="s">
        <v>73</v>
      </c>
      <c r="P3995" t="s">
        <v>74</v>
      </c>
      <c r="Q3995" t="s">
        <v>1816</v>
      </c>
    </row>
    <row r="3996" spans="11:17">
      <c r="K3996" t="s">
        <v>51</v>
      </c>
      <c r="L3996" t="s">
        <v>1819</v>
      </c>
      <c r="M3996" t="s">
        <v>1820</v>
      </c>
      <c r="N3996" t="s">
        <v>54</v>
      </c>
      <c r="O3996" t="s">
        <v>14</v>
      </c>
      <c r="Q3996" t="s">
        <v>1821</v>
      </c>
    </row>
    <row r="3997" spans="11:17">
      <c r="K3997" t="s">
        <v>51</v>
      </c>
      <c r="L3997" t="s">
        <v>1819</v>
      </c>
      <c r="M3997" t="s">
        <v>1820</v>
      </c>
      <c r="N3997" t="s">
        <v>54</v>
      </c>
      <c r="O3997" t="s">
        <v>56</v>
      </c>
      <c r="Q3997" t="s">
        <v>1821</v>
      </c>
    </row>
    <row r="3998" spans="11:17">
      <c r="K3998" t="s">
        <v>51</v>
      </c>
      <c r="L3998" t="s">
        <v>1819</v>
      </c>
      <c r="M3998" t="s">
        <v>1820</v>
      </c>
      <c r="N3998" t="s">
        <v>54</v>
      </c>
      <c r="O3998" t="s">
        <v>57</v>
      </c>
      <c r="P3998" t="s">
        <v>1035</v>
      </c>
      <c r="Q3998" t="s">
        <v>1821</v>
      </c>
    </row>
    <row r="3999" spans="11:17">
      <c r="K3999" t="s">
        <v>51</v>
      </c>
      <c r="L3999" t="s">
        <v>1819</v>
      </c>
      <c r="M3999" t="s">
        <v>1820</v>
      </c>
      <c r="N3999" t="s">
        <v>54</v>
      </c>
      <c r="O3999" t="s">
        <v>59</v>
      </c>
      <c r="P3999">
        <v>4987</v>
      </c>
      <c r="Q3999" t="s">
        <v>1821</v>
      </c>
    </row>
    <row r="4000" spans="11:17">
      <c r="K4000" t="s">
        <v>51</v>
      </c>
      <c r="L4000" t="s">
        <v>1819</v>
      </c>
      <c r="M4000" t="s">
        <v>1820</v>
      </c>
      <c r="N4000" t="s">
        <v>54</v>
      </c>
      <c r="O4000" t="s">
        <v>60</v>
      </c>
      <c r="P4000" t="s">
        <v>1701</v>
      </c>
      <c r="Q4000" t="s">
        <v>1821</v>
      </c>
    </row>
    <row r="4001" spans="11:17">
      <c r="K4001" t="s">
        <v>51</v>
      </c>
      <c r="L4001" t="s">
        <v>1819</v>
      </c>
      <c r="M4001" t="s">
        <v>1820</v>
      </c>
      <c r="N4001" t="s">
        <v>54</v>
      </c>
      <c r="O4001" t="s">
        <v>62</v>
      </c>
      <c r="P4001" t="s">
        <v>1777</v>
      </c>
      <c r="Q4001" t="s">
        <v>1821</v>
      </c>
    </row>
    <row r="4002" spans="11:17">
      <c r="K4002" t="s">
        <v>51</v>
      </c>
      <c r="L4002" t="s">
        <v>1819</v>
      </c>
      <c r="M4002" t="s">
        <v>1820</v>
      </c>
      <c r="N4002" t="s">
        <v>54</v>
      </c>
      <c r="O4002" t="s">
        <v>64</v>
      </c>
      <c r="P4002" t="s">
        <v>1822</v>
      </c>
      <c r="Q4002" t="s">
        <v>1821</v>
      </c>
    </row>
    <row r="4003" spans="11:17">
      <c r="K4003" t="s">
        <v>51</v>
      </c>
      <c r="L4003" t="s">
        <v>1819</v>
      </c>
      <c r="M4003" t="s">
        <v>1820</v>
      </c>
      <c r="N4003" t="s">
        <v>54</v>
      </c>
      <c r="O4003" t="s">
        <v>66</v>
      </c>
      <c r="P4003" t="s">
        <v>238</v>
      </c>
      <c r="Q4003" t="s">
        <v>1821</v>
      </c>
    </row>
    <row r="4004" spans="11:17">
      <c r="K4004" t="s">
        <v>51</v>
      </c>
      <c r="L4004" t="s">
        <v>1819</v>
      </c>
      <c r="M4004" t="s">
        <v>1820</v>
      </c>
      <c r="N4004" t="s">
        <v>54</v>
      </c>
      <c r="O4004" t="s">
        <v>68</v>
      </c>
      <c r="Q4004" t="s">
        <v>1821</v>
      </c>
    </row>
    <row r="4005" spans="11:17">
      <c r="K4005" t="s">
        <v>51</v>
      </c>
      <c r="L4005" t="s">
        <v>1819</v>
      </c>
      <c r="M4005" t="s">
        <v>1820</v>
      </c>
      <c r="N4005" t="s">
        <v>54</v>
      </c>
      <c r="O4005" t="s">
        <v>70</v>
      </c>
      <c r="P4005" t="s">
        <v>71</v>
      </c>
      <c r="Q4005" t="s">
        <v>1821</v>
      </c>
    </row>
    <row r="4006" spans="11:17">
      <c r="K4006" t="s">
        <v>51</v>
      </c>
      <c r="L4006" t="s">
        <v>1819</v>
      </c>
      <c r="M4006" t="s">
        <v>1820</v>
      </c>
      <c r="N4006" t="s">
        <v>54</v>
      </c>
      <c r="O4006" t="s">
        <v>72</v>
      </c>
      <c r="P4006">
        <v>181</v>
      </c>
      <c r="Q4006" t="s">
        <v>1821</v>
      </c>
    </row>
    <row r="4007" spans="11:17">
      <c r="K4007" t="s">
        <v>51</v>
      </c>
      <c r="L4007" t="s">
        <v>1819</v>
      </c>
      <c r="M4007" t="s">
        <v>1820</v>
      </c>
      <c r="N4007" t="s">
        <v>54</v>
      </c>
      <c r="O4007" t="s">
        <v>73</v>
      </c>
      <c r="P4007" t="s">
        <v>74</v>
      </c>
      <c r="Q4007" t="s">
        <v>1821</v>
      </c>
    </row>
    <row r="4008" spans="11:17">
      <c r="K4008" t="s">
        <v>51</v>
      </c>
      <c r="L4008" t="s">
        <v>1823</v>
      </c>
      <c r="M4008" t="s">
        <v>1824</v>
      </c>
      <c r="N4008" t="s">
        <v>525</v>
      </c>
      <c r="O4008" t="s">
        <v>14</v>
      </c>
      <c r="Q4008" t="s">
        <v>1825</v>
      </c>
    </row>
    <row r="4009" spans="11:17">
      <c r="K4009" t="s">
        <v>51</v>
      </c>
      <c r="L4009" t="s">
        <v>1823</v>
      </c>
      <c r="M4009" t="s">
        <v>1824</v>
      </c>
      <c r="N4009" t="s">
        <v>525</v>
      </c>
      <c r="O4009" t="s">
        <v>56</v>
      </c>
      <c r="Q4009" t="s">
        <v>1825</v>
      </c>
    </row>
    <row r="4010" spans="11:17">
      <c r="K4010" t="s">
        <v>51</v>
      </c>
      <c r="L4010" t="s">
        <v>1823</v>
      </c>
      <c r="M4010" t="s">
        <v>1824</v>
      </c>
      <c r="N4010" t="s">
        <v>525</v>
      </c>
      <c r="O4010" t="s">
        <v>57</v>
      </c>
      <c r="P4010" t="s">
        <v>1035</v>
      </c>
      <c r="Q4010" t="s">
        <v>1825</v>
      </c>
    </row>
    <row r="4011" spans="11:17">
      <c r="K4011" t="s">
        <v>51</v>
      </c>
      <c r="L4011" t="s">
        <v>1823</v>
      </c>
      <c r="M4011" t="s">
        <v>1824</v>
      </c>
      <c r="N4011" t="s">
        <v>525</v>
      </c>
      <c r="O4011" t="s">
        <v>59</v>
      </c>
      <c r="P4011">
        <v>6201</v>
      </c>
      <c r="Q4011" t="s">
        <v>1825</v>
      </c>
    </row>
    <row r="4012" spans="11:17">
      <c r="K4012" t="s">
        <v>51</v>
      </c>
      <c r="L4012" t="s">
        <v>1823</v>
      </c>
      <c r="M4012" t="s">
        <v>1824</v>
      </c>
      <c r="N4012" t="s">
        <v>525</v>
      </c>
      <c r="O4012" t="s">
        <v>60</v>
      </c>
      <c r="P4012" t="s">
        <v>1701</v>
      </c>
      <c r="Q4012" t="s">
        <v>1825</v>
      </c>
    </row>
    <row r="4013" spans="11:17">
      <c r="K4013" t="s">
        <v>51</v>
      </c>
      <c r="L4013" t="s">
        <v>1823</v>
      </c>
      <c r="M4013" t="s">
        <v>1824</v>
      </c>
      <c r="N4013" t="s">
        <v>525</v>
      </c>
      <c r="O4013" t="s">
        <v>62</v>
      </c>
      <c r="P4013" t="s">
        <v>1777</v>
      </c>
      <c r="Q4013" t="s">
        <v>1825</v>
      </c>
    </row>
    <row r="4014" spans="11:17">
      <c r="K4014" t="s">
        <v>51</v>
      </c>
      <c r="L4014" t="s">
        <v>1823</v>
      </c>
      <c r="M4014" t="s">
        <v>1824</v>
      </c>
      <c r="N4014" t="s">
        <v>525</v>
      </c>
      <c r="O4014" t="s">
        <v>64</v>
      </c>
      <c r="P4014" t="s">
        <v>1826</v>
      </c>
      <c r="Q4014" t="s">
        <v>1825</v>
      </c>
    </row>
    <row r="4015" spans="11:17">
      <c r="K4015" t="s">
        <v>51</v>
      </c>
      <c r="L4015" t="s">
        <v>1823</v>
      </c>
      <c r="M4015" t="s">
        <v>1824</v>
      </c>
      <c r="N4015" t="s">
        <v>525</v>
      </c>
      <c r="O4015" t="s">
        <v>66</v>
      </c>
      <c r="P4015" t="s">
        <v>1827</v>
      </c>
      <c r="Q4015" t="s">
        <v>1825</v>
      </c>
    </row>
    <row r="4016" spans="11:17">
      <c r="K4016" t="s">
        <v>51</v>
      </c>
      <c r="L4016" t="s">
        <v>1823</v>
      </c>
      <c r="M4016" t="s">
        <v>1824</v>
      </c>
      <c r="N4016" t="s">
        <v>525</v>
      </c>
      <c r="O4016" t="s">
        <v>68</v>
      </c>
      <c r="P4016" t="e">
        <f>-ต้องการเจลล้างมือและหน้ากากอนามัย
-ยังไม่มีหน่วยงานมาช่วยเหลือ</f>
        <v>#NAME?</v>
      </c>
      <c r="Q4016" t="s">
        <v>1825</v>
      </c>
    </row>
    <row r="4017" spans="11:17">
      <c r="K4017" t="s">
        <v>51</v>
      </c>
      <c r="L4017" t="s">
        <v>1823</v>
      </c>
      <c r="M4017" t="s">
        <v>1824</v>
      </c>
      <c r="N4017" t="s">
        <v>525</v>
      </c>
      <c r="O4017" t="s">
        <v>70</v>
      </c>
      <c r="P4017" t="s">
        <v>71</v>
      </c>
      <c r="Q4017" t="s">
        <v>1825</v>
      </c>
    </row>
    <row r="4018" spans="11:17">
      <c r="K4018" t="s">
        <v>51</v>
      </c>
      <c r="L4018" t="s">
        <v>1823</v>
      </c>
      <c r="M4018" t="s">
        <v>1824</v>
      </c>
      <c r="N4018" t="s">
        <v>525</v>
      </c>
      <c r="O4018" t="s">
        <v>72</v>
      </c>
      <c r="P4018">
        <v>218</v>
      </c>
      <c r="Q4018" t="s">
        <v>1825</v>
      </c>
    </row>
    <row r="4019" spans="11:17">
      <c r="K4019" t="s">
        <v>51</v>
      </c>
      <c r="L4019" t="s">
        <v>1823</v>
      </c>
      <c r="M4019" t="s">
        <v>1824</v>
      </c>
      <c r="N4019" t="s">
        <v>525</v>
      </c>
      <c r="O4019" t="s">
        <v>73</v>
      </c>
      <c r="P4019" t="s">
        <v>530</v>
      </c>
      <c r="Q4019" t="s">
        <v>1825</v>
      </c>
    </row>
    <row r="4020" spans="11:17">
      <c r="K4020" t="s">
        <v>51</v>
      </c>
      <c r="L4020" t="s">
        <v>1828</v>
      </c>
      <c r="M4020" t="s">
        <v>1829</v>
      </c>
      <c r="N4020" t="s">
        <v>54</v>
      </c>
      <c r="O4020" t="s">
        <v>14</v>
      </c>
      <c r="Q4020" t="s">
        <v>1830</v>
      </c>
    </row>
    <row r="4021" spans="11:17">
      <c r="K4021" t="s">
        <v>51</v>
      </c>
      <c r="L4021" t="s">
        <v>1828</v>
      </c>
      <c r="M4021" t="s">
        <v>1829</v>
      </c>
      <c r="N4021" t="s">
        <v>54</v>
      </c>
      <c r="O4021" t="s">
        <v>56</v>
      </c>
      <c r="Q4021" t="s">
        <v>1830</v>
      </c>
    </row>
    <row r="4022" spans="11:17">
      <c r="K4022" t="s">
        <v>51</v>
      </c>
      <c r="L4022" t="s">
        <v>1828</v>
      </c>
      <c r="M4022" t="s">
        <v>1829</v>
      </c>
      <c r="N4022" t="s">
        <v>54</v>
      </c>
      <c r="O4022" t="s">
        <v>57</v>
      </c>
      <c r="P4022" t="s">
        <v>1035</v>
      </c>
      <c r="Q4022" t="s">
        <v>1830</v>
      </c>
    </row>
    <row r="4023" spans="11:17">
      <c r="K4023" t="s">
        <v>51</v>
      </c>
      <c r="L4023" t="s">
        <v>1828</v>
      </c>
      <c r="M4023" t="s">
        <v>1829</v>
      </c>
      <c r="N4023" t="s">
        <v>54</v>
      </c>
      <c r="O4023" t="s">
        <v>59</v>
      </c>
      <c r="P4023">
        <v>5030</v>
      </c>
      <c r="Q4023" t="s">
        <v>1830</v>
      </c>
    </row>
    <row r="4024" spans="11:17">
      <c r="K4024" t="s">
        <v>51</v>
      </c>
      <c r="L4024" t="s">
        <v>1828</v>
      </c>
      <c r="M4024" t="s">
        <v>1829</v>
      </c>
      <c r="N4024" t="s">
        <v>54</v>
      </c>
      <c r="O4024" t="s">
        <v>60</v>
      </c>
      <c r="P4024" t="s">
        <v>1701</v>
      </c>
      <c r="Q4024" t="s">
        <v>1830</v>
      </c>
    </row>
    <row r="4025" spans="11:17">
      <c r="K4025" t="s">
        <v>51</v>
      </c>
      <c r="L4025" t="s">
        <v>1828</v>
      </c>
      <c r="M4025" t="s">
        <v>1829</v>
      </c>
      <c r="N4025" t="s">
        <v>54</v>
      </c>
      <c r="O4025" t="s">
        <v>62</v>
      </c>
      <c r="P4025" t="s">
        <v>1746</v>
      </c>
      <c r="Q4025" t="s">
        <v>1830</v>
      </c>
    </row>
    <row r="4026" spans="11:17">
      <c r="K4026" t="s">
        <v>51</v>
      </c>
      <c r="L4026" t="s">
        <v>1828</v>
      </c>
      <c r="M4026" t="s">
        <v>1829</v>
      </c>
      <c r="N4026" t="s">
        <v>54</v>
      </c>
      <c r="O4026" t="s">
        <v>64</v>
      </c>
      <c r="P4026" t="s">
        <v>1831</v>
      </c>
      <c r="Q4026" t="s">
        <v>1830</v>
      </c>
    </row>
    <row r="4027" spans="11:17">
      <c r="K4027" t="s">
        <v>51</v>
      </c>
      <c r="L4027" t="s">
        <v>1828</v>
      </c>
      <c r="M4027" t="s">
        <v>1829</v>
      </c>
      <c r="N4027" t="s">
        <v>54</v>
      </c>
      <c r="O4027" t="s">
        <v>66</v>
      </c>
      <c r="P4027" t="s">
        <v>238</v>
      </c>
      <c r="Q4027" t="s">
        <v>1830</v>
      </c>
    </row>
    <row r="4028" spans="11:17">
      <c r="K4028" t="s">
        <v>51</v>
      </c>
      <c r="L4028" t="s">
        <v>1828</v>
      </c>
      <c r="M4028" t="s">
        <v>1829</v>
      </c>
      <c r="N4028" t="s">
        <v>54</v>
      </c>
      <c r="O4028" t="s">
        <v>68</v>
      </c>
      <c r="Q4028" t="s">
        <v>1830</v>
      </c>
    </row>
    <row r="4029" spans="11:17">
      <c r="K4029" t="s">
        <v>51</v>
      </c>
      <c r="L4029" t="s">
        <v>1828</v>
      </c>
      <c r="M4029" t="s">
        <v>1829</v>
      </c>
      <c r="N4029" t="s">
        <v>54</v>
      </c>
      <c r="O4029" t="s">
        <v>70</v>
      </c>
      <c r="P4029" t="s">
        <v>71</v>
      </c>
      <c r="Q4029" t="s">
        <v>1830</v>
      </c>
    </row>
    <row r="4030" spans="11:17">
      <c r="K4030" t="s">
        <v>51</v>
      </c>
      <c r="L4030" t="s">
        <v>1828</v>
      </c>
      <c r="M4030" t="s">
        <v>1829</v>
      </c>
      <c r="N4030" t="s">
        <v>54</v>
      </c>
      <c r="O4030" t="s">
        <v>72</v>
      </c>
      <c r="P4030">
        <v>158</v>
      </c>
      <c r="Q4030" t="s">
        <v>1830</v>
      </c>
    </row>
    <row r="4031" spans="11:17">
      <c r="K4031" t="s">
        <v>51</v>
      </c>
      <c r="L4031" t="s">
        <v>1828</v>
      </c>
      <c r="M4031" t="s">
        <v>1829</v>
      </c>
      <c r="N4031" t="s">
        <v>54</v>
      </c>
      <c r="O4031" t="s">
        <v>73</v>
      </c>
      <c r="P4031" t="s">
        <v>74</v>
      </c>
      <c r="Q4031" t="s">
        <v>1830</v>
      </c>
    </row>
    <row r="4032" spans="11:17">
      <c r="K4032" t="s">
        <v>51</v>
      </c>
      <c r="L4032" t="s">
        <v>1832</v>
      </c>
      <c r="M4032" t="s">
        <v>1833</v>
      </c>
      <c r="N4032" t="s">
        <v>54</v>
      </c>
      <c r="O4032" t="s">
        <v>14</v>
      </c>
      <c r="Q4032" t="s">
        <v>1834</v>
      </c>
    </row>
    <row r="4033" spans="11:17">
      <c r="K4033" t="s">
        <v>51</v>
      </c>
      <c r="L4033" t="s">
        <v>1832</v>
      </c>
      <c r="M4033" t="s">
        <v>1833</v>
      </c>
      <c r="N4033" t="s">
        <v>54</v>
      </c>
      <c r="O4033" t="s">
        <v>56</v>
      </c>
      <c r="Q4033" t="s">
        <v>1834</v>
      </c>
    </row>
    <row r="4034" spans="11:17">
      <c r="K4034" t="s">
        <v>51</v>
      </c>
      <c r="L4034" t="s">
        <v>1832</v>
      </c>
      <c r="M4034" t="s">
        <v>1833</v>
      </c>
      <c r="N4034" t="s">
        <v>54</v>
      </c>
      <c r="O4034" t="s">
        <v>57</v>
      </c>
      <c r="P4034" t="s">
        <v>1035</v>
      </c>
      <c r="Q4034" t="s">
        <v>1834</v>
      </c>
    </row>
    <row r="4035" spans="11:17">
      <c r="K4035" t="s">
        <v>51</v>
      </c>
      <c r="L4035" t="s">
        <v>1832</v>
      </c>
      <c r="M4035" t="s">
        <v>1833</v>
      </c>
      <c r="N4035" t="s">
        <v>54</v>
      </c>
      <c r="O4035" t="s">
        <v>59</v>
      </c>
      <c r="P4035">
        <v>4466</v>
      </c>
      <c r="Q4035" t="s">
        <v>1834</v>
      </c>
    </row>
    <row r="4036" spans="11:17">
      <c r="K4036" t="s">
        <v>51</v>
      </c>
      <c r="L4036" t="s">
        <v>1832</v>
      </c>
      <c r="M4036" t="s">
        <v>1833</v>
      </c>
      <c r="N4036" t="s">
        <v>54</v>
      </c>
      <c r="O4036" t="s">
        <v>60</v>
      </c>
      <c r="P4036" t="s">
        <v>1701</v>
      </c>
      <c r="Q4036" t="s">
        <v>1834</v>
      </c>
    </row>
    <row r="4037" spans="11:17">
      <c r="K4037" t="s">
        <v>51</v>
      </c>
      <c r="L4037" t="s">
        <v>1832</v>
      </c>
      <c r="M4037" t="s">
        <v>1833</v>
      </c>
      <c r="N4037" t="s">
        <v>54</v>
      </c>
      <c r="O4037" t="s">
        <v>62</v>
      </c>
      <c r="P4037" t="s">
        <v>1746</v>
      </c>
      <c r="Q4037" t="s">
        <v>1834</v>
      </c>
    </row>
    <row r="4038" spans="11:17">
      <c r="K4038" t="s">
        <v>51</v>
      </c>
      <c r="L4038" t="s">
        <v>1832</v>
      </c>
      <c r="M4038" t="s">
        <v>1833</v>
      </c>
      <c r="N4038" t="s">
        <v>54</v>
      </c>
      <c r="O4038" t="s">
        <v>64</v>
      </c>
      <c r="P4038" t="s">
        <v>1835</v>
      </c>
      <c r="Q4038" t="s">
        <v>1834</v>
      </c>
    </row>
    <row r="4039" spans="11:17">
      <c r="K4039" t="s">
        <v>51</v>
      </c>
      <c r="L4039" t="s">
        <v>1832</v>
      </c>
      <c r="M4039" t="s">
        <v>1833</v>
      </c>
      <c r="N4039" t="s">
        <v>54</v>
      </c>
      <c r="O4039" t="s">
        <v>66</v>
      </c>
      <c r="P4039" t="s">
        <v>1836</v>
      </c>
      <c r="Q4039" t="s">
        <v>1834</v>
      </c>
    </row>
    <row r="4040" spans="11:17">
      <c r="K4040" t="s">
        <v>51</v>
      </c>
      <c r="L4040" t="s">
        <v>1832</v>
      </c>
      <c r="M4040" t="s">
        <v>1833</v>
      </c>
      <c r="N4040" t="s">
        <v>54</v>
      </c>
      <c r="O4040" t="s">
        <v>68</v>
      </c>
      <c r="P4040" t="e">
        <f>-ต้องการเจลล้างมือและหน้ากากอนามัย
-ต้องการน้ำยาพ่นฆ่าเชื้อ (มีอุปกรณ์พ่นอยู่แล้ว)</f>
        <v>#NAME?</v>
      </c>
      <c r="Q4040" t="s">
        <v>1834</v>
      </c>
    </row>
    <row r="4041" spans="11:17">
      <c r="K4041" t="s">
        <v>51</v>
      </c>
      <c r="L4041" t="s">
        <v>1832</v>
      </c>
      <c r="M4041" t="s">
        <v>1833</v>
      </c>
      <c r="N4041" t="s">
        <v>54</v>
      </c>
      <c r="O4041" t="s">
        <v>70</v>
      </c>
      <c r="P4041" t="s">
        <v>71</v>
      </c>
      <c r="Q4041" t="s">
        <v>1834</v>
      </c>
    </row>
    <row r="4042" spans="11:17">
      <c r="K4042" t="s">
        <v>51</v>
      </c>
      <c r="L4042" t="s">
        <v>1832</v>
      </c>
      <c r="M4042" t="s">
        <v>1833</v>
      </c>
      <c r="N4042" t="s">
        <v>54</v>
      </c>
      <c r="O4042" t="s">
        <v>72</v>
      </c>
      <c r="P4042">
        <v>51</v>
      </c>
      <c r="Q4042" t="s">
        <v>1834</v>
      </c>
    </row>
    <row r="4043" spans="11:17">
      <c r="K4043" t="s">
        <v>51</v>
      </c>
      <c r="L4043" t="s">
        <v>1832</v>
      </c>
      <c r="M4043" t="s">
        <v>1833</v>
      </c>
      <c r="N4043" t="s">
        <v>54</v>
      </c>
      <c r="O4043" t="s">
        <v>73</v>
      </c>
      <c r="P4043" t="s">
        <v>74</v>
      </c>
      <c r="Q4043" t="s">
        <v>1834</v>
      </c>
    </row>
    <row r="4044" spans="11:17">
      <c r="K4044" t="s">
        <v>51</v>
      </c>
      <c r="L4044" t="s">
        <v>1837</v>
      </c>
      <c r="M4044" t="s">
        <v>1838</v>
      </c>
      <c r="N4044" t="s">
        <v>54</v>
      </c>
      <c r="O4044" t="s">
        <v>14</v>
      </c>
      <c r="Q4044" t="s">
        <v>1839</v>
      </c>
    </row>
    <row r="4045" spans="11:17">
      <c r="K4045" t="s">
        <v>51</v>
      </c>
      <c r="L4045" t="s">
        <v>1837</v>
      </c>
      <c r="M4045" t="s">
        <v>1838</v>
      </c>
      <c r="N4045" t="s">
        <v>54</v>
      </c>
      <c r="O4045" t="s">
        <v>56</v>
      </c>
      <c r="Q4045" t="s">
        <v>1839</v>
      </c>
    </row>
    <row r="4046" spans="11:17">
      <c r="K4046" t="s">
        <v>51</v>
      </c>
      <c r="L4046" t="s">
        <v>1837</v>
      </c>
      <c r="M4046" t="s">
        <v>1838</v>
      </c>
      <c r="N4046" t="s">
        <v>54</v>
      </c>
      <c r="O4046" t="s">
        <v>57</v>
      </c>
      <c r="P4046" t="s">
        <v>1035</v>
      </c>
      <c r="Q4046" t="s">
        <v>1839</v>
      </c>
    </row>
    <row r="4047" spans="11:17">
      <c r="K4047" t="s">
        <v>51</v>
      </c>
      <c r="L4047" t="s">
        <v>1837</v>
      </c>
      <c r="M4047" t="s">
        <v>1838</v>
      </c>
      <c r="N4047" t="s">
        <v>54</v>
      </c>
      <c r="O4047" t="s">
        <v>59</v>
      </c>
      <c r="P4047">
        <v>4900</v>
      </c>
      <c r="Q4047" t="s">
        <v>1839</v>
      </c>
    </row>
    <row r="4048" spans="11:17">
      <c r="K4048" t="s">
        <v>51</v>
      </c>
      <c r="L4048" t="s">
        <v>1837</v>
      </c>
      <c r="M4048" t="s">
        <v>1838</v>
      </c>
      <c r="N4048" t="s">
        <v>54</v>
      </c>
      <c r="O4048" t="s">
        <v>60</v>
      </c>
      <c r="P4048" t="s">
        <v>1701</v>
      </c>
      <c r="Q4048" t="s">
        <v>1839</v>
      </c>
    </row>
    <row r="4049" spans="11:17">
      <c r="K4049" t="s">
        <v>51</v>
      </c>
      <c r="L4049" t="s">
        <v>1837</v>
      </c>
      <c r="M4049" t="s">
        <v>1838</v>
      </c>
      <c r="N4049" t="s">
        <v>54</v>
      </c>
      <c r="O4049" t="s">
        <v>62</v>
      </c>
      <c r="P4049" t="s">
        <v>1746</v>
      </c>
      <c r="Q4049" t="s">
        <v>1839</v>
      </c>
    </row>
    <row r="4050" spans="11:17">
      <c r="K4050" t="s">
        <v>51</v>
      </c>
      <c r="L4050" t="s">
        <v>1837</v>
      </c>
      <c r="M4050" t="s">
        <v>1838</v>
      </c>
      <c r="N4050" t="s">
        <v>54</v>
      </c>
      <c r="O4050" t="s">
        <v>64</v>
      </c>
      <c r="P4050" t="s">
        <v>1840</v>
      </c>
      <c r="Q4050" t="s">
        <v>1839</v>
      </c>
    </row>
    <row r="4051" spans="11:17">
      <c r="K4051" t="s">
        <v>51</v>
      </c>
      <c r="L4051" t="s">
        <v>1837</v>
      </c>
      <c r="M4051" t="s">
        <v>1838</v>
      </c>
      <c r="N4051" t="s">
        <v>54</v>
      </c>
      <c r="O4051" t="s">
        <v>66</v>
      </c>
      <c r="P4051" t="s">
        <v>1841</v>
      </c>
      <c r="Q4051" t="s">
        <v>1839</v>
      </c>
    </row>
    <row r="4052" spans="11:17">
      <c r="K4052" t="s">
        <v>51</v>
      </c>
      <c r="L4052" t="s">
        <v>1837</v>
      </c>
      <c r="M4052" t="s">
        <v>1838</v>
      </c>
      <c r="N4052" t="s">
        <v>54</v>
      </c>
      <c r="O4052" t="s">
        <v>68</v>
      </c>
      <c r="Q4052" t="s">
        <v>1839</v>
      </c>
    </row>
    <row r="4053" spans="11:17">
      <c r="K4053" t="s">
        <v>51</v>
      </c>
      <c r="L4053" t="s">
        <v>1837</v>
      </c>
      <c r="M4053" t="s">
        <v>1838</v>
      </c>
      <c r="N4053" t="s">
        <v>54</v>
      </c>
      <c r="O4053" t="s">
        <v>70</v>
      </c>
      <c r="P4053" t="s">
        <v>71</v>
      </c>
      <c r="Q4053" t="s">
        <v>1839</v>
      </c>
    </row>
    <row r="4054" spans="11:17">
      <c r="K4054" t="s">
        <v>51</v>
      </c>
      <c r="L4054" t="s">
        <v>1837</v>
      </c>
      <c r="M4054" t="s">
        <v>1838</v>
      </c>
      <c r="N4054" t="s">
        <v>54</v>
      </c>
      <c r="O4054" t="s">
        <v>72</v>
      </c>
      <c r="P4054">
        <v>54</v>
      </c>
      <c r="Q4054" t="s">
        <v>1839</v>
      </c>
    </row>
    <row r="4055" spans="11:17">
      <c r="K4055" t="s">
        <v>51</v>
      </c>
      <c r="L4055" t="s">
        <v>1837</v>
      </c>
      <c r="M4055" t="s">
        <v>1838</v>
      </c>
      <c r="N4055" t="s">
        <v>54</v>
      </c>
      <c r="O4055" t="s">
        <v>73</v>
      </c>
      <c r="P4055" t="s">
        <v>74</v>
      </c>
      <c r="Q4055" t="s">
        <v>1839</v>
      </c>
    </row>
    <row r="4056" spans="11:17">
      <c r="K4056" t="s">
        <v>51</v>
      </c>
      <c r="L4056" t="s">
        <v>1527</v>
      </c>
      <c r="M4056" t="s">
        <v>1842</v>
      </c>
      <c r="N4056" t="s">
        <v>54</v>
      </c>
      <c r="O4056" t="s">
        <v>14</v>
      </c>
      <c r="Q4056" t="s">
        <v>1843</v>
      </c>
    </row>
    <row r="4057" spans="11:17">
      <c r="K4057" t="s">
        <v>51</v>
      </c>
      <c r="L4057" t="s">
        <v>1527</v>
      </c>
      <c r="M4057" t="s">
        <v>1842</v>
      </c>
      <c r="N4057" t="s">
        <v>54</v>
      </c>
      <c r="O4057" t="s">
        <v>56</v>
      </c>
      <c r="Q4057" t="s">
        <v>1843</v>
      </c>
    </row>
    <row r="4058" spans="11:17">
      <c r="K4058" t="s">
        <v>51</v>
      </c>
      <c r="L4058" t="s">
        <v>1527</v>
      </c>
      <c r="M4058" t="s">
        <v>1842</v>
      </c>
      <c r="N4058" t="s">
        <v>54</v>
      </c>
      <c r="O4058" t="s">
        <v>57</v>
      </c>
      <c r="P4058" t="s">
        <v>1035</v>
      </c>
      <c r="Q4058" t="s">
        <v>1843</v>
      </c>
    </row>
    <row r="4059" spans="11:17">
      <c r="K4059" t="s">
        <v>51</v>
      </c>
      <c r="L4059" t="s">
        <v>1527</v>
      </c>
      <c r="M4059" t="s">
        <v>1842</v>
      </c>
      <c r="N4059" t="s">
        <v>54</v>
      </c>
      <c r="O4059" t="s">
        <v>59</v>
      </c>
      <c r="P4059">
        <v>5594</v>
      </c>
      <c r="Q4059" t="s">
        <v>1843</v>
      </c>
    </row>
    <row r="4060" spans="11:17">
      <c r="K4060" t="s">
        <v>51</v>
      </c>
      <c r="L4060" t="s">
        <v>1527</v>
      </c>
      <c r="M4060" t="s">
        <v>1842</v>
      </c>
      <c r="N4060" t="s">
        <v>54</v>
      </c>
      <c r="O4060" t="s">
        <v>60</v>
      </c>
      <c r="P4060" t="s">
        <v>1701</v>
      </c>
      <c r="Q4060" t="s">
        <v>1843</v>
      </c>
    </row>
    <row r="4061" spans="11:17">
      <c r="K4061" t="s">
        <v>51</v>
      </c>
      <c r="L4061" t="s">
        <v>1527</v>
      </c>
      <c r="M4061" t="s">
        <v>1842</v>
      </c>
      <c r="N4061" t="s">
        <v>54</v>
      </c>
      <c r="O4061" t="s">
        <v>62</v>
      </c>
      <c r="P4061" t="s">
        <v>1746</v>
      </c>
      <c r="Q4061" t="s">
        <v>1843</v>
      </c>
    </row>
    <row r="4062" spans="11:17">
      <c r="K4062" t="s">
        <v>51</v>
      </c>
      <c r="L4062" t="s">
        <v>1527</v>
      </c>
      <c r="M4062" t="s">
        <v>1842</v>
      </c>
      <c r="N4062" t="s">
        <v>54</v>
      </c>
      <c r="O4062" t="s">
        <v>64</v>
      </c>
      <c r="P4062" t="s">
        <v>1530</v>
      </c>
      <c r="Q4062" t="s">
        <v>1843</v>
      </c>
    </row>
    <row r="4063" spans="11:17">
      <c r="K4063" t="s">
        <v>51</v>
      </c>
      <c r="L4063" t="s">
        <v>1527</v>
      </c>
      <c r="M4063" t="s">
        <v>1842</v>
      </c>
      <c r="N4063" t="s">
        <v>54</v>
      </c>
      <c r="O4063" t="s">
        <v>66</v>
      </c>
      <c r="P4063" t="s">
        <v>1531</v>
      </c>
      <c r="Q4063" t="s">
        <v>1843</v>
      </c>
    </row>
    <row r="4064" spans="11:17">
      <c r="K4064" t="s">
        <v>51</v>
      </c>
      <c r="L4064" t="s">
        <v>1527</v>
      </c>
      <c r="M4064" t="s">
        <v>1842</v>
      </c>
      <c r="N4064" t="s">
        <v>54</v>
      </c>
      <c r="O4064" t="s">
        <v>68</v>
      </c>
      <c r="P4064" t="e">
        <f>-ปัญหาเศรษฐกิจ ว่างงาน
-ผู้สูงอายุเดินทางไปหาหมอลำบาก</f>
        <v>#NAME?</v>
      </c>
      <c r="Q4064" t="s">
        <v>1843</v>
      </c>
    </row>
    <row r="4065" spans="11:17">
      <c r="K4065" t="s">
        <v>51</v>
      </c>
      <c r="L4065" t="s">
        <v>1527</v>
      </c>
      <c r="M4065" t="s">
        <v>1842</v>
      </c>
      <c r="N4065" t="s">
        <v>54</v>
      </c>
      <c r="O4065" t="s">
        <v>70</v>
      </c>
      <c r="P4065" t="s">
        <v>71</v>
      </c>
      <c r="Q4065" t="s">
        <v>1843</v>
      </c>
    </row>
    <row r="4066" spans="11:17">
      <c r="K4066" t="s">
        <v>51</v>
      </c>
      <c r="L4066" t="s">
        <v>1527</v>
      </c>
      <c r="M4066" t="s">
        <v>1842</v>
      </c>
      <c r="N4066" t="s">
        <v>54</v>
      </c>
      <c r="O4066" t="s">
        <v>72</v>
      </c>
      <c r="P4066">
        <v>529</v>
      </c>
      <c r="Q4066" t="s">
        <v>1843</v>
      </c>
    </row>
    <row r="4067" spans="11:17">
      <c r="K4067" t="s">
        <v>51</v>
      </c>
      <c r="L4067" t="s">
        <v>1527</v>
      </c>
      <c r="M4067" t="s">
        <v>1842</v>
      </c>
      <c r="N4067" t="s">
        <v>54</v>
      </c>
      <c r="O4067" t="s">
        <v>73</v>
      </c>
      <c r="P4067" t="s">
        <v>74</v>
      </c>
      <c r="Q4067" t="s">
        <v>1843</v>
      </c>
    </row>
    <row r="4068" spans="11:17">
      <c r="K4068" t="s">
        <v>51</v>
      </c>
      <c r="L4068" t="s">
        <v>1844</v>
      </c>
      <c r="M4068" t="s">
        <v>1845</v>
      </c>
      <c r="N4068" t="s">
        <v>54</v>
      </c>
      <c r="O4068" t="s">
        <v>14</v>
      </c>
      <c r="Q4068" t="s">
        <v>1846</v>
      </c>
    </row>
    <row r="4069" spans="11:17">
      <c r="K4069" t="s">
        <v>51</v>
      </c>
      <c r="L4069" t="s">
        <v>1844</v>
      </c>
      <c r="M4069" t="s">
        <v>1845</v>
      </c>
      <c r="N4069" t="s">
        <v>54</v>
      </c>
      <c r="O4069" t="s">
        <v>56</v>
      </c>
      <c r="Q4069" t="s">
        <v>1846</v>
      </c>
    </row>
    <row r="4070" spans="11:17">
      <c r="K4070" t="s">
        <v>51</v>
      </c>
      <c r="L4070" t="s">
        <v>1844</v>
      </c>
      <c r="M4070" t="s">
        <v>1845</v>
      </c>
      <c r="N4070" t="s">
        <v>54</v>
      </c>
      <c r="O4070" t="s">
        <v>57</v>
      </c>
      <c r="P4070" t="s">
        <v>1035</v>
      </c>
      <c r="Q4070" t="s">
        <v>1846</v>
      </c>
    </row>
    <row r="4071" spans="11:17">
      <c r="K4071" t="s">
        <v>51</v>
      </c>
      <c r="L4071" t="s">
        <v>1844</v>
      </c>
      <c r="M4071" t="s">
        <v>1845</v>
      </c>
      <c r="N4071" t="s">
        <v>54</v>
      </c>
      <c r="O4071" t="s">
        <v>59</v>
      </c>
      <c r="P4071">
        <v>4305</v>
      </c>
      <c r="Q4071" t="s">
        <v>1846</v>
      </c>
    </row>
    <row r="4072" spans="11:17">
      <c r="K4072" t="s">
        <v>51</v>
      </c>
      <c r="L4072" t="s">
        <v>1844</v>
      </c>
      <c r="M4072" t="s">
        <v>1845</v>
      </c>
      <c r="N4072" t="s">
        <v>54</v>
      </c>
      <c r="O4072" t="s">
        <v>60</v>
      </c>
      <c r="P4072" t="s">
        <v>1701</v>
      </c>
      <c r="Q4072" t="s">
        <v>1846</v>
      </c>
    </row>
    <row r="4073" spans="11:17">
      <c r="K4073" t="s">
        <v>51</v>
      </c>
      <c r="L4073" t="s">
        <v>1844</v>
      </c>
      <c r="M4073" t="s">
        <v>1845</v>
      </c>
      <c r="N4073" t="s">
        <v>54</v>
      </c>
      <c r="O4073" t="s">
        <v>62</v>
      </c>
      <c r="P4073" t="s">
        <v>1777</v>
      </c>
      <c r="Q4073" t="s">
        <v>1846</v>
      </c>
    </row>
    <row r="4074" spans="11:17">
      <c r="K4074" t="s">
        <v>51</v>
      </c>
      <c r="L4074" t="s">
        <v>1844</v>
      </c>
      <c r="M4074" t="s">
        <v>1845</v>
      </c>
      <c r="N4074" t="s">
        <v>54</v>
      </c>
      <c r="O4074" t="s">
        <v>64</v>
      </c>
      <c r="P4074" t="s">
        <v>1847</v>
      </c>
      <c r="Q4074" t="s">
        <v>1846</v>
      </c>
    </row>
    <row r="4075" spans="11:17">
      <c r="K4075" t="s">
        <v>51</v>
      </c>
      <c r="L4075" t="s">
        <v>1844</v>
      </c>
      <c r="M4075" t="s">
        <v>1845</v>
      </c>
      <c r="N4075" t="s">
        <v>54</v>
      </c>
      <c r="O4075" t="s">
        <v>66</v>
      </c>
      <c r="P4075" t="s">
        <v>1848</v>
      </c>
      <c r="Q4075" t="s">
        <v>1846</v>
      </c>
    </row>
    <row r="4076" spans="11:17">
      <c r="K4076" t="s">
        <v>51</v>
      </c>
      <c r="L4076" t="s">
        <v>1844</v>
      </c>
      <c r="M4076" t="s">
        <v>1845</v>
      </c>
      <c r="N4076" t="s">
        <v>54</v>
      </c>
      <c r="O4076" t="s">
        <v>68</v>
      </c>
      <c r="P4076" t="s">
        <v>1849</v>
      </c>
      <c r="Q4076" t="s">
        <v>1846</v>
      </c>
    </row>
    <row r="4077" spans="11:17">
      <c r="K4077" t="s">
        <v>51</v>
      </c>
      <c r="L4077" t="s">
        <v>1844</v>
      </c>
      <c r="M4077" t="s">
        <v>1845</v>
      </c>
      <c r="N4077" t="s">
        <v>54</v>
      </c>
      <c r="O4077" t="s">
        <v>70</v>
      </c>
      <c r="P4077" t="s">
        <v>71</v>
      </c>
      <c r="Q4077" t="s">
        <v>1846</v>
      </c>
    </row>
    <row r="4078" spans="11:17">
      <c r="K4078" t="s">
        <v>51</v>
      </c>
      <c r="L4078" t="s">
        <v>1844</v>
      </c>
      <c r="M4078" t="s">
        <v>1845</v>
      </c>
      <c r="N4078" t="s">
        <v>54</v>
      </c>
      <c r="O4078" t="s">
        <v>72</v>
      </c>
      <c r="P4078">
        <v>45</v>
      </c>
      <c r="Q4078" t="s">
        <v>1846</v>
      </c>
    </row>
    <row r="4079" spans="11:17">
      <c r="K4079" t="s">
        <v>51</v>
      </c>
      <c r="L4079" t="s">
        <v>1844</v>
      </c>
      <c r="M4079" t="s">
        <v>1845</v>
      </c>
      <c r="N4079" t="s">
        <v>54</v>
      </c>
      <c r="O4079" t="s">
        <v>73</v>
      </c>
      <c r="P4079" t="s">
        <v>74</v>
      </c>
      <c r="Q4079" t="s">
        <v>1846</v>
      </c>
    </row>
    <row r="4080" spans="11:17">
      <c r="K4080" t="s">
        <v>51</v>
      </c>
      <c r="L4080" t="s">
        <v>1850</v>
      </c>
      <c r="M4080" t="s">
        <v>1851</v>
      </c>
      <c r="N4080" t="s">
        <v>54</v>
      </c>
      <c r="O4080" t="s">
        <v>14</v>
      </c>
      <c r="Q4080" t="s">
        <v>1852</v>
      </c>
    </row>
    <row r="4081" spans="11:17">
      <c r="K4081" t="s">
        <v>51</v>
      </c>
      <c r="L4081" t="s">
        <v>1850</v>
      </c>
      <c r="M4081" t="s">
        <v>1851</v>
      </c>
      <c r="N4081" t="s">
        <v>54</v>
      </c>
      <c r="O4081" t="s">
        <v>56</v>
      </c>
      <c r="Q4081" t="s">
        <v>1852</v>
      </c>
    </row>
    <row r="4082" spans="11:17">
      <c r="K4082" t="s">
        <v>51</v>
      </c>
      <c r="L4082" t="s">
        <v>1850</v>
      </c>
      <c r="M4082" t="s">
        <v>1851</v>
      </c>
      <c r="N4082" t="s">
        <v>54</v>
      </c>
      <c r="O4082" t="s">
        <v>57</v>
      </c>
      <c r="P4082" t="s">
        <v>1035</v>
      </c>
      <c r="Q4082" t="s">
        <v>1852</v>
      </c>
    </row>
    <row r="4083" spans="11:17">
      <c r="K4083" t="s">
        <v>51</v>
      </c>
      <c r="L4083" t="s">
        <v>1850</v>
      </c>
      <c r="M4083" t="s">
        <v>1851</v>
      </c>
      <c r="N4083" t="s">
        <v>54</v>
      </c>
      <c r="O4083" t="s">
        <v>59</v>
      </c>
      <c r="P4083">
        <v>5073</v>
      </c>
      <c r="Q4083" t="s">
        <v>1852</v>
      </c>
    </row>
    <row r="4084" spans="11:17">
      <c r="K4084" t="s">
        <v>51</v>
      </c>
      <c r="L4084" t="s">
        <v>1850</v>
      </c>
      <c r="M4084" t="s">
        <v>1851</v>
      </c>
      <c r="N4084" t="s">
        <v>54</v>
      </c>
      <c r="O4084" t="s">
        <v>60</v>
      </c>
      <c r="P4084" t="s">
        <v>1701</v>
      </c>
      <c r="Q4084" t="s">
        <v>1852</v>
      </c>
    </row>
    <row r="4085" spans="11:17">
      <c r="K4085" t="s">
        <v>51</v>
      </c>
      <c r="L4085" t="s">
        <v>1850</v>
      </c>
      <c r="M4085" t="s">
        <v>1851</v>
      </c>
      <c r="N4085" t="s">
        <v>54</v>
      </c>
      <c r="O4085" t="s">
        <v>62</v>
      </c>
      <c r="P4085" t="s">
        <v>1777</v>
      </c>
      <c r="Q4085" t="s">
        <v>1852</v>
      </c>
    </row>
    <row r="4086" spans="11:17">
      <c r="K4086" t="s">
        <v>51</v>
      </c>
      <c r="L4086" t="s">
        <v>1850</v>
      </c>
      <c r="M4086" t="s">
        <v>1851</v>
      </c>
      <c r="N4086" t="s">
        <v>54</v>
      </c>
      <c r="O4086" t="s">
        <v>64</v>
      </c>
      <c r="P4086" t="s">
        <v>1853</v>
      </c>
      <c r="Q4086" t="s">
        <v>1852</v>
      </c>
    </row>
    <row r="4087" spans="11:17">
      <c r="K4087" t="s">
        <v>51</v>
      </c>
      <c r="L4087" t="s">
        <v>1850</v>
      </c>
      <c r="M4087" t="s">
        <v>1851</v>
      </c>
      <c r="N4087" t="s">
        <v>54</v>
      </c>
      <c r="O4087" t="s">
        <v>66</v>
      </c>
      <c r="P4087" t="s">
        <v>1854</v>
      </c>
      <c r="Q4087" t="s">
        <v>1852</v>
      </c>
    </row>
    <row r="4088" spans="11:17">
      <c r="K4088" t="s">
        <v>51</v>
      </c>
      <c r="L4088" t="s">
        <v>1850</v>
      </c>
      <c r="M4088" t="s">
        <v>1851</v>
      </c>
      <c r="N4088" t="s">
        <v>54</v>
      </c>
      <c r="O4088" t="s">
        <v>68</v>
      </c>
      <c r="Q4088" t="s">
        <v>1852</v>
      </c>
    </row>
    <row r="4089" spans="11:17">
      <c r="K4089" t="s">
        <v>51</v>
      </c>
      <c r="L4089" t="s">
        <v>1850</v>
      </c>
      <c r="M4089" t="s">
        <v>1851</v>
      </c>
      <c r="N4089" t="s">
        <v>54</v>
      </c>
      <c r="O4089" t="s">
        <v>70</v>
      </c>
      <c r="Q4089" t="s">
        <v>1852</v>
      </c>
    </row>
    <row r="4090" spans="11:17">
      <c r="K4090" t="s">
        <v>51</v>
      </c>
      <c r="L4090" t="s">
        <v>1850</v>
      </c>
      <c r="M4090" t="s">
        <v>1851</v>
      </c>
      <c r="N4090" t="s">
        <v>54</v>
      </c>
      <c r="O4090" t="s">
        <v>72</v>
      </c>
      <c r="Q4090" t="s">
        <v>1852</v>
      </c>
    </row>
    <row r="4091" spans="11:17">
      <c r="K4091" t="s">
        <v>51</v>
      </c>
      <c r="L4091" t="s">
        <v>1850</v>
      </c>
      <c r="M4091" t="s">
        <v>1851</v>
      </c>
      <c r="N4091" t="s">
        <v>54</v>
      </c>
      <c r="O4091" t="s">
        <v>73</v>
      </c>
      <c r="P4091" t="s">
        <v>74</v>
      </c>
      <c r="Q4091" t="s">
        <v>1852</v>
      </c>
    </row>
    <row r="4092" spans="11:17">
      <c r="K4092" t="s">
        <v>51</v>
      </c>
      <c r="L4092" t="s">
        <v>1855</v>
      </c>
      <c r="M4092" t="s">
        <v>1856</v>
      </c>
      <c r="N4092" t="s">
        <v>54</v>
      </c>
      <c r="O4092" t="s">
        <v>14</v>
      </c>
      <c r="Q4092" t="s">
        <v>1857</v>
      </c>
    </row>
    <row r="4093" spans="11:17">
      <c r="K4093" t="s">
        <v>51</v>
      </c>
      <c r="L4093" t="s">
        <v>1855</v>
      </c>
      <c r="M4093" t="s">
        <v>1856</v>
      </c>
      <c r="N4093" t="s">
        <v>54</v>
      </c>
      <c r="O4093" t="s">
        <v>56</v>
      </c>
      <c r="Q4093" t="s">
        <v>1857</v>
      </c>
    </row>
    <row r="4094" spans="11:17">
      <c r="K4094" t="s">
        <v>51</v>
      </c>
      <c r="L4094" t="s">
        <v>1855</v>
      </c>
      <c r="M4094" t="s">
        <v>1856</v>
      </c>
      <c r="N4094" t="s">
        <v>54</v>
      </c>
      <c r="O4094" t="s">
        <v>57</v>
      </c>
      <c r="P4094" t="s">
        <v>1035</v>
      </c>
      <c r="Q4094" t="s">
        <v>1857</v>
      </c>
    </row>
    <row r="4095" spans="11:17">
      <c r="K4095" t="s">
        <v>51</v>
      </c>
      <c r="L4095" t="s">
        <v>1855</v>
      </c>
      <c r="M4095" t="s">
        <v>1856</v>
      </c>
      <c r="N4095" t="s">
        <v>54</v>
      </c>
      <c r="O4095" t="s">
        <v>59</v>
      </c>
      <c r="P4095">
        <v>4726</v>
      </c>
      <c r="Q4095" t="s">
        <v>1857</v>
      </c>
    </row>
    <row r="4096" spans="11:17">
      <c r="K4096" t="s">
        <v>51</v>
      </c>
      <c r="L4096" t="s">
        <v>1855</v>
      </c>
      <c r="M4096" t="s">
        <v>1856</v>
      </c>
      <c r="N4096" t="s">
        <v>54</v>
      </c>
      <c r="O4096" t="s">
        <v>60</v>
      </c>
      <c r="P4096" t="s">
        <v>1701</v>
      </c>
      <c r="Q4096" t="s">
        <v>1857</v>
      </c>
    </row>
    <row r="4097" spans="11:17">
      <c r="K4097" t="s">
        <v>51</v>
      </c>
      <c r="L4097" t="s">
        <v>1855</v>
      </c>
      <c r="M4097" t="s">
        <v>1856</v>
      </c>
      <c r="N4097" t="s">
        <v>54</v>
      </c>
      <c r="O4097" t="s">
        <v>62</v>
      </c>
      <c r="P4097" t="s">
        <v>1711</v>
      </c>
      <c r="Q4097" t="s">
        <v>1857</v>
      </c>
    </row>
    <row r="4098" spans="11:17">
      <c r="K4098" t="s">
        <v>51</v>
      </c>
      <c r="L4098" t="s">
        <v>1855</v>
      </c>
      <c r="M4098" t="s">
        <v>1856</v>
      </c>
      <c r="N4098" t="s">
        <v>54</v>
      </c>
      <c r="O4098" t="s">
        <v>64</v>
      </c>
      <c r="P4098" t="s">
        <v>1858</v>
      </c>
      <c r="Q4098" t="s">
        <v>1857</v>
      </c>
    </row>
    <row r="4099" spans="11:17">
      <c r="K4099" t="s">
        <v>51</v>
      </c>
      <c r="L4099" t="s">
        <v>1855</v>
      </c>
      <c r="M4099" t="s">
        <v>1856</v>
      </c>
      <c r="N4099" t="s">
        <v>54</v>
      </c>
      <c r="O4099" t="s">
        <v>66</v>
      </c>
      <c r="P4099" t="s">
        <v>1859</v>
      </c>
      <c r="Q4099" t="s">
        <v>1857</v>
      </c>
    </row>
    <row r="4100" spans="11:17">
      <c r="K4100" t="s">
        <v>51</v>
      </c>
      <c r="L4100" t="s">
        <v>1855</v>
      </c>
      <c r="M4100" t="s">
        <v>1856</v>
      </c>
      <c r="N4100" t="s">
        <v>54</v>
      </c>
      <c r="O4100" t="s">
        <v>68</v>
      </c>
      <c r="P4100" t="e">
        <f>-ต้องการเจลล้างมือ
-ต้องการให้ฉีดพ่นยาฆ่าเชื้อ
-ปัญหาเศรษฐกิจ ค้าขายไม่ได้ ตกงาน</f>
        <v>#NAME?</v>
      </c>
      <c r="Q4100" t="s">
        <v>1857</v>
      </c>
    </row>
    <row r="4101" spans="11:17">
      <c r="K4101" t="s">
        <v>51</v>
      </c>
      <c r="L4101" t="s">
        <v>1855</v>
      </c>
      <c r="M4101" t="s">
        <v>1856</v>
      </c>
      <c r="N4101" t="s">
        <v>54</v>
      </c>
      <c r="O4101" t="s">
        <v>70</v>
      </c>
      <c r="P4101" t="s">
        <v>71</v>
      </c>
      <c r="Q4101" t="s">
        <v>1857</v>
      </c>
    </row>
    <row r="4102" spans="11:17">
      <c r="K4102" t="s">
        <v>51</v>
      </c>
      <c r="L4102" t="s">
        <v>1855</v>
      </c>
      <c r="M4102" t="s">
        <v>1856</v>
      </c>
      <c r="N4102" t="s">
        <v>54</v>
      </c>
      <c r="O4102" t="s">
        <v>72</v>
      </c>
      <c r="P4102">
        <v>54</v>
      </c>
      <c r="Q4102" t="s">
        <v>1857</v>
      </c>
    </row>
    <row r="4103" spans="11:17">
      <c r="K4103" t="s">
        <v>51</v>
      </c>
      <c r="L4103" t="s">
        <v>1855</v>
      </c>
      <c r="M4103" t="s">
        <v>1856</v>
      </c>
      <c r="N4103" t="s">
        <v>54</v>
      </c>
      <c r="O4103" t="s">
        <v>73</v>
      </c>
      <c r="P4103" t="s">
        <v>74</v>
      </c>
      <c r="Q4103" t="s">
        <v>1857</v>
      </c>
    </row>
    <row r="4104" spans="11:17">
      <c r="K4104" t="s">
        <v>51</v>
      </c>
      <c r="L4104" t="s">
        <v>1860</v>
      </c>
      <c r="M4104" t="s">
        <v>1861</v>
      </c>
      <c r="N4104" t="s">
        <v>1337</v>
      </c>
      <c r="O4104" t="s">
        <v>14</v>
      </c>
      <c r="Q4104" t="s">
        <v>1862</v>
      </c>
    </row>
    <row r="4105" spans="11:17">
      <c r="K4105" t="s">
        <v>51</v>
      </c>
      <c r="L4105" t="s">
        <v>1860</v>
      </c>
      <c r="M4105" t="s">
        <v>1861</v>
      </c>
      <c r="N4105" t="s">
        <v>1337</v>
      </c>
      <c r="O4105" t="s">
        <v>56</v>
      </c>
      <c r="Q4105" t="s">
        <v>1862</v>
      </c>
    </row>
    <row r="4106" spans="11:17">
      <c r="K4106" t="s">
        <v>51</v>
      </c>
      <c r="L4106" t="s">
        <v>1860</v>
      </c>
      <c r="M4106" t="s">
        <v>1861</v>
      </c>
      <c r="N4106" t="s">
        <v>1337</v>
      </c>
      <c r="O4106" t="s">
        <v>57</v>
      </c>
      <c r="P4106" t="s">
        <v>1863</v>
      </c>
      <c r="Q4106" t="s">
        <v>1862</v>
      </c>
    </row>
    <row r="4107" spans="11:17">
      <c r="K4107" t="s">
        <v>51</v>
      </c>
      <c r="L4107" t="s">
        <v>1860</v>
      </c>
      <c r="M4107" t="s">
        <v>1861</v>
      </c>
      <c r="N4107" t="s">
        <v>1337</v>
      </c>
      <c r="O4107" t="s">
        <v>59</v>
      </c>
      <c r="P4107">
        <v>1116</v>
      </c>
      <c r="Q4107" t="s">
        <v>1862</v>
      </c>
    </row>
    <row r="4108" spans="11:17">
      <c r="K4108" t="s">
        <v>51</v>
      </c>
      <c r="L4108" t="s">
        <v>1860</v>
      </c>
      <c r="M4108" t="s">
        <v>1861</v>
      </c>
      <c r="N4108" t="s">
        <v>1337</v>
      </c>
      <c r="O4108" t="s">
        <v>60</v>
      </c>
      <c r="P4108" t="s">
        <v>1864</v>
      </c>
      <c r="Q4108" t="s">
        <v>1862</v>
      </c>
    </row>
    <row r="4109" spans="11:17">
      <c r="K4109" t="s">
        <v>51</v>
      </c>
      <c r="L4109" t="s">
        <v>1860</v>
      </c>
      <c r="M4109" t="s">
        <v>1861</v>
      </c>
      <c r="N4109" t="s">
        <v>1337</v>
      </c>
      <c r="O4109" t="s">
        <v>62</v>
      </c>
      <c r="P4109" t="s">
        <v>1865</v>
      </c>
      <c r="Q4109" t="s">
        <v>1862</v>
      </c>
    </row>
    <row r="4110" spans="11:17">
      <c r="K4110" t="s">
        <v>51</v>
      </c>
      <c r="L4110" t="s">
        <v>1860</v>
      </c>
      <c r="M4110" t="s">
        <v>1861</v>
      </c>
      <c r="N4110" t="s">
        <v>1337</v>
      </c>
      <c r="O4110" t="s">
        <v>64</v>
      </c>
      <c r="P4110" t="s">
        <v>1866</v>
      </c>
      <c r="Q4110" t="s">
        <v>1862</v>
      </c>
    </row>
    <row r="4111" spans="11:17">
      <c r="K4111" t="s">
        <v>51</v>
      </c>
      <c r="L4111" t="s">
        <v>1860</v>
      </c>
      <c r="M4111" t="s">
        <v>1861</v>
      </c>
      <c r="N4111" t="s">
        <v>1337</v>
      </c>
      <c r="O4111" t="s">
        <v>66</v>
      </c>
      <c r="P4111" t="s">
        <v>238</v>
      </c>
      <c r="Q4111" t="s">
        <v>1862</v>
      </c>
    </row>
    <row r="4112" spans="11:17">
      <c r="K4112" t="s">
        <v>51</v>
      </c>
      <c r="L4112" t="s">
        <v>1860</v>
      </c>
      <c r="M4112" t="s">
        <v>1861</v>
      </c>
      <c r="N4112" t="s">
        <v>1337</v>
      </c>
      <c r="O4112" t="s">
        <v>68</v>
      </c>
      <c r="Q4112" t="s">
        <v>1862</v>
      </c>
    </row>
    <row r="4113" spans="11:17">
      <c r="K4113" t="s">
        <v>51</v>
      </c>
      <c r="L4113" t="s">
        <v>1860</v>
      </c>
      <c r="M4113" t="s">
        <v>1861</v>
      </c>
      <c r="N4113" t="s">
        <v>1337</v>
      </c>
      <c r="O4113" t="s">
        <v>70</v>
      </c>
      <c r="P4113" t="s">
        <v>767</v>
      </c>
      <c r="Q4113" t="s">
        <v>1862</v>
      </c>
    </row>
    <row r="4114" spans="11:17">
      <c r="K4114" t="s">
        <v>51</v>
      </c>
      <c r="L4114" t="s">
        <v>1860</v>
      </c>
      <c r="M4114" t="s">
        <v>1861</v>
      </c>
      <c r="N4114" t="s">
        <v>1337</v>
      </c>
      <c r="O4114" t="s">
        <v>72</v>
      </c>
      <c r="P4114">
        <v>368</v>
      </c>
      <c r="Q4114" t="s">
        <v>1862</v>
      </c>
    </row>
    <row r="4115" spans="11:17">
      <c r="K4115" t="s">
        <v>51</v>
      </c>
      <c r="L4115" t="s">
        <v>1860</v>
      </c>
      <c r="M4115" t="s">
        <v>1861</v>
      </c>
      <c r="N4115" t="s">
        <v>1337</v>
      </c>
      <c r="O4115" t="s">
        <v>73</v>
      </c>
      <c r="P4115" t="s">
        <v>1343</v>
      </c>
      <c r="Q4115" t="s">
        <v>1862</v>
      </c>
    </row>
    <row r="4116" spans="11:17">
      <c r="K4116" t="s">
        <v>51</v>
      </c>
      <c r="L4116" t="s">
        <v>1867</v>
      </c>
      <c r="M4116" t="s">
        <v>1868</v>
      </c>
      <c r="N4116" t="s">
        <v>1337</v>
      </c>
      <c r="O4116" t="s">
        <v>14</v>
      </c>
      <c r="Q4116" t="s">
        <v>1869</v>
      </c>
    </row>
    <row r="4117" spans="11:17">
      <c r="K4117" t="s">
        <v>51</v>
      </c>
      <c r="L4117" t="s">
        <v>1867</v>
      </c>
      <c r="M4117" t="s">
        <v>1868</v>
      </c>
      <c r="N4117" t="s">
        <v>1337</v>
      </c>
      <c r="O4117" t="s">
        <v>56</v>
      </c>
      <c r="Q4117" t="s">
        <v>1869</v>
      </c>
    </row>
    <row r="4118" spans="11:17">
      <c r="K4118" t="s">
        <v>51</v>
      </c>
      <c r="L4118" t="s">
        <v>1867</v>
      </c>
      <c r="M4118" t="s">
        <v>1868</v>
      </c>
      <c r="N4118" t="s">
        <v>1337</v>
      </c>
      <c r="O4118" t="s">
        <v>57</v>
      </c>
      <c r="P4118" t="s">
        <v>1863</v>
      </c>
      <c r="Q4118" t="s">
        <v>1869</v>
      </c>
    </row>
    <row r="4119" spans="11:17">
      <c r="K4119" t="s">
        <v>51</v>
      </c>
      <c r="L4119" t="s">
        <v>1867</v>
      </c>
      <c r="M4119" t="s">
        <v>1868</v>
      </c>
      <c r="N4119" t="s">
        <v>1337</v>
      </c>
      <c r="O4119" t="s">
        <v>59</v>
      </c>
      <c r="P4119">
        <v>1056</v>
      </c>
      <c r="Q4119" t="s">
        <v>1869</v>
      </c>
    </row>
    <row r="4120" spans="11:17">
      <c r="K4120" t="s">
        <v>51</v>
      </c>
      <c r="L4120" t="s">
        <v>1867</v>
      </c>
      <c r="M4120" t="s">
        <v>1868</v>
      </c>
      <c r="N4120" t="s">
        <v>1337</v>
      </c>
      <c r="O4120" t="s">
        <v>60</v>
      </c>
      <c r="P4120" t="s">
        <v>1864</v>
      </c>
      <c r="Q4120" t="s">
        <v>1869</v>
      </c>
    </row>
    <row r="4121" spans="11:17">
      <c r="K4121" t="s">
        <v>51</v>
      </c>
      <c r="L4121" t="s">
        <v>1867</v>
      </c>
      <c r="M4121" t="s">
        <v>1868</v>
      </c>
      <c r="N4121" t="s">
        <v>1337</v>
      </c>
      <c r="O4121" t="s">
        <v>62</v>
      </c>
      <c r="P4121" t="s">
        <v>1865</v>
      </c>
      <c r="Q4121" t="s">
        <v>1869</v>
      </c>
    </row>
    <row r="4122" spans="11:17">
      <c r="K4122" t="s">
        <v>51</v>
      </c>
      <c r="L4122" t="s">
        <v>1867</v>
      </c>
      <c r="M4122" t="s">
        <v>1868</v>
      </c>
      <c r="N4122" t="s">
        <v>1337</v>
      </c>
      <c r="O4122" t="s">
        <v>64</v>
      </c>
      <c r="P4122" t="s">
        <v>1870</v>
      </c>
      <c r="Q4122" t="s">
        <v>1869</v>
      </c>
    </row>
    <row r="4123" spans="11:17">
      <c r="K4123" t="s">
        <v>51</v>
      </c>
      <c r="L4123" t="s">
        <v>1867</v>
      </c>
      <c r="M4123" t="s">
        <v>1868</v>
      </c>
      <c r="N4123" t="s">
        <v>1337</v>
      </c>
      <c r="O4123" t="s">
        <v>66</v>
      </c>
      <c r="P4123" t="s">
        <v>238</v>
      </c>
      <c r="Q4123" t="s">
        <v>1869</v>
      </c>
    </row>
    <row r="4124" spans="11:17">
      <c r="K4124" t="s">
        <v>51</v>
      </c>
      <c r="L4124" t="s">
        <v>1867</v>
      </c>
      <c r="M4124" t="s">
        <v>1868</v>
      </c>
      <c r="N4124" t="s">
        <v>1337</v>
      </c>
      <c r="O4124" t="s">
        <v>68</v>
      </c>
      <c r="Q4124" t="s">
        <v>1869</v>
      </c>
    </row>
    <row r="4125" spans="11:17">
      <c r="K4125" t="s">
        <v>51</v>
      </c>
      <c r="L4125" t="s">
        <v>1867</v>
      </c>
      <c r="M4125" t="s">
        <v>1868</v>
      </c>
      <c r="N4125" t="s">
        <v>1337</v>
      </c>
      <c r="O4125" t="s">
        <v>70</v>
      </c>
      <c r="P4125" t="s">
        <v>767</v>
      </c>
      <c r="Q4125" t="s">
        <v>1869</v>
      </c>
    </row>
    <row r="4126" spans="11:17">
      <c r="K4126" t="s">
        <v>51</v>
      </c>
      <c r="L4126" t="s">
        <v>1867</v>
      </c>
      <c r="M4126" t="s">
        <v>1868</v>
      </c>
      <c r="N4126" t="s">
        <v>1337</v>
      </c>
      <c r="O4126" t="s">
        <v>72</v>
      </c>
      <c r="P4126">
        <v>318</v>
      </c>
      <c r="Q4126" t="s">
        <v>1869</v>
      </c>
    </row>
    <row r="4127" spans="11:17">
      <c r="K4127" t="s">
        <v>51</v>
      </c>
      <c r="L4127" t="s">
        <v>1867</v>
      </c>
      <c r="M4127" t="s">
        <v>1868</v>
      </c>
      <c r="N4127" t="s">
        <v>1337</v>
      </c>
      <c r="O4127" t="s">
        <v>73</v>
      </c>
      <c r="P4127" t="s">
        <v>1343</v>
      </c>
      <c r="Q4127" t="s">
        <v>1869</v>
      </c>
    </row>
    <row r="4128" spans="11:17">
      <c r="K4128" t="s">
        <v>51</v>
      </c>
      <c r="L4128" t="s">
        <v>1871</v>
      </c>
      <c r="M4128" t="s">
        <v>1872</v>
      </c>
      <c r="N4128" t="s">
        <v>1337</v>
      </c>
      <c r="O4128" t="s">
        <v>14</v>
      </c>
      <c r="Q4128" t="s">
        <v>1873</v>
      </c>
    </row>
    <row r="4129" spans="11:17">
      <c r="K4129" t="s">
        <v>51</v>
      </c>
      <c r="L4129" t="s">
        <v>1871</v>
      </c>
      <c r="M4129" t="s">
        <v>1872</v>
      </c>
      <c r="N4129" t="s">
        <v>1337</v>
      </c>
      <c r="O4129" t="s">
        <v>56</v>
      </c>
      <c r="Q4129" t="s">
        <v>1873</v>
      </c>
    </row>
    <row r="4130" spans="11:17">
      <c r="K4130" t="s">
        <v>51</v>
      </c>
      <c r="L4130" t="s">
        <v>1871</v>
      </c>
      <c r="M4130" t="s">
        <v>1872</v>
      </c>
      <c r="N4130" t="s">
        <v>1337</v>
      </c>
      <c r="O4130" t="s">
        <v>57</v>
      </c>
      <c r="P4130" t="s">
        <v>1863</v>
      </c>
      <c r="Q4130" t="s">
        <v>1873</v>
      </c>
    </row>
    <row r="4131" spans="11:17">
      <c r="K4131" t="s">
        <v>51</v>
      </c>
      <c r="L4131" t="s">
        <v>1871</v>
      </c>
      <c r="M4131" t="s">
        <v>1872</v>
      </c>
      <c r="N4131" t="s">
        <v>1337</v>
      </c>
      <c r="O4131" t="s">
        <v>59</v>
      </c>
      <c r="P4131">
        <v>1200</v>
      </c>
      <c r="Q4131" t="s">
        <v>1873</v>
      </c>
    </row>
    <row r="4132" spans="11:17">
      <c r="K4132" t="s">
        <v>51</v>
      </c>
      <c r="L4132" t="s">
        <v>1871</v>
      </c>
      <c r="M4132" t="s">
        <v>1872</v>
      </c>
      <c r="N4132" t="s">
        <v>1337</v>
      </c>
      <c r="O4132" t="s">
        <v>60</v>
      </c>
      <c r="P4132" t="s">
        <v>1864</v>
      </c>
      <c r="Q4132" t="s">
        <v>1873</v>
      </c>
    </row>
    <row r="4133" spans="11:17">
      <c r="K4133" t="s">
        <v>51</v>
      </c>
      <c r="L4133" t="s">
        <v>1871</v>
      </c>
      <c r="M4133" t="s">
        <v>1872</v>
      </c>
      <c r="N4133" t="s">
        <v>1337</v>
      </c>
      <c r="O4133" t="s">
        <v>62</v>
      </c>
      <c r="P4133" t="s">
        <v>1865</v>
      </c>
      <c r="Q4133" t="s">
        <v>1873</v>
      </c>
    </row>
    <row r="4134" spans="11:17">
      <c r="K4134" t="s">
        <v>51</v>
      </c>
      <c r="L4134" t="s">
        <v>1871</v>
      </c>
      <c r="M4134" t="s">
        <v>1872</v>
      </c>
      <c r="N4134" t="s">
        <v>1337</v>
      </c>
      <c r="O4134" t="s">
        <v>64</v>
      </c>
      <c r="P4134" t="s">
        <v>1874</v>
      </c>
      <c r="Q4134" t="s">
        <v>1873</v>
      </c>
    </row>
    <row r="4135" spans="11:17">
      <c r="K4135" t="s">
        <v>51</v>
      </c>
      <c r="L4135" t="s">
        <v>1871</v>
      </c>
      <c r="M4135" t="s">
        <v>1872</v>
      </c>
      <c r="N4135" t="s">
        <v>1337</v>
      </c>
      <c r="O4135" t="s">
        <v>66</v>
      </c>
      <c r="P4135" t="s">
        <v>1875</v>
      </c>
      <c r="Q4135" t="s">
        <v>1873</v>
      </c>
    </row>
    <row r="4136" spans="11:17">
      <c r="K4136" t="s">
        <v>51</v>
      </c>
      <c r="L4136" t="s">
        <v>1871</v>
      </c>
      <c r="M4136" t="s">
        <v>1872</v>
      </c>
      <c r="N4136" t="s">
        <v>1337</v>
      </c>
      <c r="O4136" t="s">
        <v>68</v>
      </c>
      <c r="Q4136" t="s">
        <v>1873</v>
      </c>
    </row>
    <row r="4137" spans="11:17">
      <c r="K4137" t="s">
        <v>51</v>
      </c>
      <c r="L4137" t="s">
        <v>1871</v>
      </c>
      <c r="M4137" t="s">
        <v>1872</v>
      </c>
      <c r="N4137" t="s">
        <v>1337</v>
      </c>
      <c r="O4137" t="s">
        <v>70</v>
      </c>
      <c r="Q4137" t="s">
        <v>1873</v>
      </c>
    </row>
    <row r="4138" spans="11:17">
      <c r="K4138" t="s">
        <v>51</v>
      </c>
      <c r="L4138" t="s">
        <v>1871</v>
      </c>
      <c r="M4138" t="s">
        <v>1872</v>
      </c>
      <c r="N4138" t="s">
        <v>1337</v>
      </c>
      <c r="O4138" t="s">
        <v>72</v>
      </c>
      <c r="Q4138" t="s">
        <v>1873</v>
      </c>
    </row>
    <row r="4139" spans="11:17">
      <c r="K4139" t="s">
        <v>51</v>
      </c>
      <c r="L4139" t="s">
        <v>1871</v>
      </c>
      <c r="M4139" t="s">
        <v>1872</v>
      </c>
      <c r="N4139" t="s">
        <v>1337</v>
      </c>
      <c r="O4139" t="s">
        <v>73</v>
      </c>
      <c r="P4139" t="s">
        <v>1343</v>
      </c>
      <c r="Q4139" t="s">
        <v>1873</v>
      </c>
    </row>
    <row r="4140" spans="11:17">
      <c r="K4140" t="s">
        <v>51</v>
      </c>
      <c r="L4140" t="s">
        <v>1876</v>
      </c>
      <c r="M4140" t="s">
        <v>1877</v>
      </c>
      <c r="N4140" t="s">
        <v>77</v>
      </c>
      <c r="O4140" t="s">
        <v>14</v>
      </c>
      <c r="Q4140" t="s">
        <v>1878</v>
      </c>
    </row>
    <row r="4141" spans="11:17">
      <c r="K4141" t="s">
        <v>51</v>
      </c>
      <c r="L4141" t="s">
        <v>1876</v>
      </c>
      <c r="M4141" t="s">
        <v>1877</v>
      </c>
      <c r="N4141" t="s">
        <v>77</v>
      </c>
      <c r="O4141" t="s">
        <v>56</v>
      </c>
      <c r="Q4141" t="s">
        <v>1878</v>
      </c>
    </row>
    <row r="4142" spans="11:17">
      <c r="K4142" t="s">
        <v>51</v>
      </c>
      <c r="L4142" t="s">
        <v>1876</v>
      </c>
      <c r="M4142" t="s">
        <v>1877</v>
      </c>
      <c r="N4142" t="s">
        <v>77</v>
      </c>
      <c r="O4142" t="s">
        <v>57</v>
      </c>
      <c r="P4142" t="s">
        <v>1863</v>
      </c>
      <c r="Q4142" t="s">
        <v>1878</v>
      </c>
    </row>
    <row r="4143" spans="11:17">
      <c r="K4143" t="s">
        <v>51</v>
      </c>
      <c r="L4143" t="s">
        <v>1876</v>
      </c>
      <c r="M4143" t="s">
        <v>1877</v>
      </c>
      <c r="N4143" t="s">
        <v>77</v>
      </c>
      <c r="O4143" t="s">
        <v>59</v>
      </c>
      <c r="P4143">
        <v>2017</v>
      </c>
      <c r="Q4143" t="s">
        <v>1878</v>
      </c>
    </row>
    <row r="4144" spans="11:17">
      <c r="K4144" t="s">
        <v>51</v>
      </c>
      <c r="L4144" t="s">
        <v>1876</v>
      </c>
      <c r="M4144" t="s">
        <v>1877</v>
      </c>
      <c r="N4144" t="s">
        <v>77</v>
      </c>
      <c r="O4144" t="s">
        <v>60</v>
      </c>
      <c r="P4144" t="s">
        <v>1864</v>
      </c>
      <c r="Q4144" t="s">
        <v>1878</v>
      </c>
    </row>
    <row r="4145" spans="11:17">
      <c r="K4145" t="s">
        <v>51</v>
      </c>
      <c r="L4145" t="s">
        <v>1876</v>
      </c>
      <c r="M4145" t="s">
        <v>1877</v>
      </c>
      <c r="N4145" t="s">
        <v>77</v>
      </c>
      <c r="O4145" t="s">
        <v>62</v>
      </c>
      <c r="P4145" t="s">
        <v>1865</v>
      </c>
      <c r="Q4145" t="s">
        <v>1878</v>
      </c>
    </row>
    <row r="4146" spans="11:17">
      <c r="K4146" t="s">
        <v>51</v>
      </c>
      <c r="L4146" t="s">
        <v>1876</v>
      </c>
      <c r="M4146" t="s">
        <v>1877</v>
      </c>
      <c r="N4146" t="s">
        <v>77</v>
      </c>
      <c r="O4146" t="s">
        <v>64</v>
      </c>
      <c r="P4146" t="s">
        <v>1879</v>
      </c>
      <c r="Q4146" t="s">
        <v>1878</v>
      </c>
    </row>
    <row r="4147" spans="11:17">
      <c r="K4147" t="s">
        <v>51</v>
      </c>
      <c r="L4147" t="s">
        <v>1876</v>
      </c>
      <c r="M4147" t="s">
        <v>1877</v>
      </c>
      <c r="N4147" t="s">
        <v>77</v>
      </c>
      <c r="O4147" t="s">
        <v>66</v>
      </c>
      <c r="P4147" t="s">
        <v>1880</v>
      </c>
      <c r="Q4147" t="s">
        <v>1878</v>
      </c>
    </row>
    <row r="4148" spans="11:17">
      <c r="K4148" t="s">
        <v>51</v>
      </c>
      <c r="L4148" t="s">
        <v>1876</v>
      </c>
      <c r="M4148" t="s">
        <v>1877</v>
      </c>
      <c r="N4148" t="s">
        <v>77</v>
      </c>
      <c r="O4148" t="s">
        <v>68</v>
      </c>
      <c r="Q4148" t="s">
        <v>1878</v>
      </c>
    </row>
    <row r="4149" spans="11:17">
      <c r="K4149" t="s">
        <v>51</v>
      </c>
      <c r="L4149" t="s">
        <v>1876</v>
      </c>
      <c r="M4149" t="s">
        <v>1877</v>
      </c>
      <c r="N4149" t="s">
        <v>77</v>
      </c>
      <c r="O4149" t="s">
        <v>70</v>
      </c>
      <c r="P4149" t="s">
        <v>767</v>
      </c>
      <c r="Q4149" t="s">
        <v>1878</v>
      </c>
    </row>
    <row r="4150" spans="11:17">
      <c r="K4150" t="s">
        <v>51</v>
      </c>
      <c r="L4150" t="s">
        <v>1876</v>
      </c>
      <c r="M4150" t="s">
        <v>1877</v>
      </c>
      <c r="N4150" t="s">
        <v>77</v>
      </c>
      <c r="O4150" t="s">
        <v>72</v>
      </c>
      <c r="P4150">
        <v>360</v>
      </c>
      <c r="Q4150" t="s">
        <v>1878</v>
      </c>
    </row>
    <row r="4151" spans="11:17">
      <c r="K4151" t="s">
        <v>51</v>
      </c>
      <c r="L4151" t="s">
        <v>1876</v>
      </c>
      <c r="M4151" t="s">
        <v>1877</v>
      </c>
      <c r="N4151" t="s">
        <v>77</v>
      </c>
      <c r="O4151" t="s">
        <v>73</v>
      </c>
      <c r="P4151" t="s">
        <v>82</v>
      </c>
      <c r="Q4151" t="s">
        <v>1878</v>
      </c>
    </row>
    <row r="4152" spans="11:17">
      <c r="K4152" t="s">
        <v>51</v>
      </c>
      <c r="L4152" t="s">
        <v>1881</v>
      </c>
      <c r="M4152" t="s">
        <v>1882</v>
      </c>
      <c r="N4152" t="s">
        <v>1337</v>
      </c>
      <c r="O4152" t="s">
        <v>14</v>
      </c>
      <c r="Q4152" t="s">
        <v>1883</v>
      </c>
    </row>
    <row r="4153" spans="11:17">
      <c r="K4153" t="s">
        <v>51</v>
      </c>
      <c r="L4153" t="s">
        <v>1881</v>
      </c>
      <c r="M4153" t="s">
        <v>1882</v>
      </c>
      <c r="N4153" t="s">
        <v>1337</v>
      </c>
      <c r="O4153" t="s">
        <v>56</v>
      </c>
      <c r="Q4153" t="s">
        <v>1883</v>
      </c>
    </row>
    <row r="4154" spans="11:17">
      <c r="K4154" t="s">
        <v>51</v>
      </c>
      <c r="L4154" t="s">
        <v>1881</v>
      </c>
      <c r="M4154" t="s">
        <v>1882</v>
      </c>
      <c r="N4154" t="s">
        <v>1337</v>
      </c>
      <c r="O4154" t="s">
        <v>57</v>
      </c>
      <c r="P4154" t="s">
        <v>1863</v>
      </c>
      <c r="Q4154" t="s">
        <v>1883</v>
      </c>
    </row>
    <row r="4155" spans="11:17">
      <c r="K4155" t="s">
        <v>51</v>
      </c>
      <c r="L4155" t="s">
        <v>1881</v>
      </c>
      <c r="M4155" t="s">
        <v>1882</v>
      </c>
      <c r="N4155" t="s">
        <v>1337</v>
      </c>
      <c r="O4155" t="s">
        <v>59</v>
      </c>
      <c r="P4155">
        <v>1909</v>
      </c>
      <c r="Q4155" t="s">
        <v>1883</v>
      </c>
    </row>
    <row r="4156" spans="11:17">
      <c r="K4156" t="s">
        <v>51</v>
      </c>
      <c r="L4156" t="s">
        <v>1881</v>
      </c>
      <c r="M4156" t="s">
        <v>1882</v>
      </c>
      <c r="N4156" t="s">
        <v>1337</v>
      </c>
      <c r="O4156" t="s">
        <v>60</v>
      </c>
      <c r="P4156" t="s">
        <v>1864</v>
      </c>
      <c r="Q4156" t="s">
        <v>1883</v>
      </c>
    </row>
    <row r="4157" spans="11:17">
      <c r="K4157" t="s">
        <v>51</v>
      </c>
      <c r="L4157" t="s">
        <v>1881</v>
      </c>
      <c r="M4157" t="s">
        <v>1882</v>
      </c>
      <c r="N4157" t="s">
        <v>1337</v>
      </c>
      <c r="O4157" t="s">
        <v>62</v>
      </c>
      <c r="P4157" t="s">
        <v>1865</v>
      </c>
      <c r="Q4157" t="s">
        <v>1883</v>
      </c>
    </row>
    <row r="4158" spans="11:17">
      <c r="K4158" t="s">
        <v>51</v>
      </c>
      <c r="L4158" t="s">
        <v>1881</v>
      </c>
      <c r="M4158" t="s">
        <v>1882</v>
      </c>
      <c r="N4158" t="s">
        <v>1337</v>
      </c>
      <c r="O4158" t="s">
        <v>64</v>
      </c>
      <c r="P4158" t="s">
        <v>1884</v>
      </c>
      <c r="Q4158" t="s">
        <v>1883</v>
      </c>
    </row>
    <row r="4159" spans="11:17">
      <c r="K4159" t="s">
        <v>51</v>
      </c>
      <c r="L4159" t="s">
        <v>1881</v>
      </c>
      <c r="M4159" t="s">
        <v>1882</v>
      </c>
      <c r="N4159" t="s">
        <v>1337</v>
      </c>
      <c r="O4159" t="s">
        <v>66</v>
      </c>
      <c r="P4159" t="s">
        <v>238</v>
      </c>
      <c r="Q4159" t="s">
        <v>1883</v>
      </c>
    </row>
    <row r="4160" spans="11:17">
      <c r="K4160" t="s">
        <v>51</v>
      </c>
      <c r="L4160" t="s">
        <v>1881</v>
      </c>
      <c r="M4160" t="s">
        <v>1882</v>
      </c>
      <c r="N4160" t="s">
        <v>1337</v>
      </c>
      <c r="O4160" t="s">
        <v>68</v>
      </c>
      <c r="Q4160" t="s">
        <v>1883</v>
      </c>
    </row>
    <row r="4161" spans="11:17">
      <c r="K4161" t="s">
        <v>51</v>
      </c>
      <c r="L4161" t="s">
        <v>1881</v>
      </c>
      <c r="M4161" t="s">
        <v>1882</v>
      </c>
      <c r="N4161" t="s">
        <v>1337</v>
      </c>
      <c r="O4161" t="s">
        <v>70</v>
      </c>
      <c r="Q4161" t="s">
        <v>1883</v>
      </c>
    </row>
    <row r="4162" spans="11:17">
      <c r="K4162" t="s">
        <v>51</v>
      </c>
      <c r="L4162" t="s">
        <v>1881</v>
      </c>
      <c r="M4162" t="s">
        <v>1882</v>
      </c>
      <c r="N4162" t="s">
        <v>1337</v>
      </c>
      <c r="O4162" t="s">
        <v>72</v>
      </c>
      <c r="Q4162" t="s">
        <v>1883</v>
      </c>
    </row>
    <row r="4163" spans="11:17">
      <c r="K4163" t="s">
        <v>51</v>
      </c>
      <c r="L4163" t="s">
        <v>1881</v>
      </c>
      <c r="M4163" t="s">
        <v>1882</v>
      </c>
      <c r="N4163" t="s">
        <v>1337</v>
      </c>
      <c r="O4163" t="s">
        <v>73</v>
      </c>
      <c r="P4163" t="s">
        <v>1343</v>
      </c>
      <c r="Q4163" t="s">
        <v>1883</v>
      </c>
    </row>
    <row r="4164" spans="11:17">
      <c r="K4164" t="s">
        <v>51</v>
      </c>
      <c r="L4164" t="s">
        <v>1885</v>
      </c>
      <c r="M4164" t="s">
        <v>1886</v>
      </c>
      <c r="N4164" t="s">
        <v>1337</v>
      </c>
      <c r="O4164" t="s">
        <v>14</v>
      </c>
      <c r="Q4164" t="s">
        <v>1887</v>
      </c>
    </row>
    <row r="4165" spans="11:17">
      <c r="K4165" t="s">
        <v>51</v>
      </c>
      <c r="L4165" t="s">
        <v>1885</v>
      </c>
      <c r="M4165" t="s">
        <v>1886</v>
      </c>
      <c r="N4165" t="s">
        <v>1337</v>
      </c>
      <c r="O4165" t="s">
        <v>56</v>
      </c>
      <c r="Q4165" t="s">
        <v>1887</v>
      </c>
    </row>
    <row r="4166" spans="11:17">
      <c r="K4166" t="s">
        <v>51</v>
      </c>
      <c r="L4166" t="s">
        <v>1885</v>
      </c>
      <c r="M4166" t="s">
        <v>1886</v>
      </c>
      <c r="N4166" t="s">
        <v>1337</v>
      </c>
      <c r="O4166" t="s">
        <v>57</v>
      </c>
      <c r="P4166" t="s">
        <v>1863</v>
      </c>
      <c r="Q4166" t="s">
        <v>1887</v>
      </c>
    </row>
    <row r="4167" spans="11:17">
      <c r="K4167" t="s">
        <v>51</v>
      </c>
      <c r="L4167" t="s">
        <v>1885</v>
      </c>
      <c r="M4167" t="s">
        <v>1886</v>
      </c>
      <c r="N4167" t="s">
        <v>1337</v>
      </c>
      <c r="O4167" t="s">
        <v>59</v>
      </c>
      <c r="P4167">
        <v>1224</v>
      </c>
      <c r="Q4167" t="s">
        <v>1887</v>
      </c>
    </row>
    <row r="4168" spans="11:17">
      <c r="K4168" t="s">
        <v>51</v>
      </c>
      <c r="L4168" t="s">
        <v>1885</v>
      </c>
      <c r="M4168" t="s">
        <v>1886</v>
      </c>
      <c r="N4168" t="s">
        <v>1337</v>
      </c>
      <c r="O4168" t="s">
        <v>60</v>
      </c>
      <c r="P4168" t="s">
        <v>1864</v>
      </c>
      <c r="Q4168" t="s">
        <v>1887</v>
      </c>
    </row>
    <row r="4169" spans="11:17">
      <c r="K4169" t="s">
        <v>51</v>
      </c>
      <c r="L4169" t="s">
        <v>1885</v>
      </c>
      <c r="M4169" t="s">
        <v>1886</v>
      </c>
      <c r="N4169" t="s">
        <v>1337</v>
      </c>
      <c r="O4169" t="s">
        <v>62</v>
      </c>
      <c r="P4169" t="s">
        <v>1865</v>
      </c>
      <c r="Q4169" t="s">
        <v>1887</v>
      </c>
    </row>
    <row r="4170" spans="11:17">
      <c r="K4170" t="s">
        <v>51</v>
      </c>
      <c r="L4170" t="s">
        <v>1885</v>
      </c>
      <c r="M4170" t="s">
        <v>1886</v>
      </c>
      <c r="N4170" t="s">
        <v>1337</v>
      </c>
      <c r="O4170" t="s">
        <v>64</v>
      </c>
      <c r="P4170" t="s">
        <v>1888</v>
      </c>
      <c r="Q4170" t="s">
        <v>1887</v>
      </c>
    </row>
    <row r="4171" spans="11:17">
      <c r="K4171" t="s">
        <v>51</v>
      </c>
      <c r="L4171" t="s">
        <v>1885</v>
      </c>
      <c r="M4171" t="s">
        <v>1886</v>
      </c>
      <c r="N4171" t="s">
        <v>1337</v>
      </c>
      <c r="O4171" t="s">
        <v>66</v>
      </c>
      <c r="Q4171" t="s">
        <v>1887</v>
      </c>
    </row>
    <row r="4172" spans="11:17">
      <c r="K4172" t="s">
        <v>51</v>
      </c>
      <c r="L4172" t="s">
        <v>1885</v>
      </c>
      <c r="M4172" t="s">
        <v>1886</v>
      </c>
      <c r="N4172" t="s">
        <v>1337</v>
      </c>
      <c r="O4172" t="s">
        <v>68</v>
      </c>
      <c r="Q4172" t="s">
        <v>1887</v>
      </c>
    </row>
    <row r="4173" spans="11:17">
      <c r="K4173" t="s">
        <v>51</v>
      </c>
      <c r="L4173" t="s">
        <v>1885</v>
      </c>
      <c r="M4173" t="s">
        <v>1886</v>
      </c>
      <c r="N4173" t="s">
        <v>1337</v>
      </c>
      <c r="O4173" t="s">
        <v>70</v>
      </c>
      <c r="P4173" t="s">
        <v>767</v>
      </c>
      <c r="Q4173" t="s">
        <v>1887</v>
      </c>
    </row>
    <row r="4174" spans="11:17">
      <c r="K4174" t="s">
        <v>51</v>
      </c>
      <c r="L4174" t="s">
        <v>1885</v>
      </c>
      <c r="M4174" t="s">
        <v>1886</v>
      </c>
      <c r="N4174" t="s">
        <v>1337</v>
      </c>
      <c r="O4174" t="s">
        <v>72</v>
      </c>
      <c r="P4174">
        <v>610</v>
      </c>
      <c r="Q4174" t="s">
        <v>1887</v>
      </c>
    </row>
    <row r="4175" spans="11:17">
      <c r="K4175" t="s">
        <v>51</v>
      </c>
      <c r="L4175" t="s">
        <v>1885</v>
      </c>
      <c r="M4175" t="s">
        <v>1886</v>
      </c>
      <c r="N4175" t="s">
        <v>1337</v>
      </c>
      <c r="O4175" t="s">
        <v>73</v>
      </c>
      <c r="P4175" t="s">
        <v>1343</v>
      </c>
      <c r="Q4175" t="s">
        <v>1887</v>
      </c>
    </row>
    <row r="4176" spans="11:17">
      <c r="K4176" t="s">
        <v>51</v>
      </c>
      <c r="L4176" t="s">
        <v>1889</v>
      </c>
      <c r="M4176" t="s">
        <v>1890</v>
      </c>
      <c r="N4176" t="s">
        <v>1337</v>
      </c>
      <c r="O4176" t="s">
        <v>14</v>
      </c>
      <c r="Q4176" t="s">
        <v>1891</v>
      </c>
    </row>
    <row r="4177" spans="11:17">
      <c r="K4177" t="s">
        <v>51</v>
      </c>
      <c r="L4177" t="s">
        <v>1889</v>
      </c>
      <c r="M4177" t="s">
        <v>1890</v>
      </c>
      <c r="N4177" t="s">
        <v>1337</v>
      </c>
      <c r="O4177" t="s">
        <v>56</v>
      </c>
      <c r="Q4177" t="s">
        <v>1891</v>
      </c>
    </row>
    <row r="4178" spans="11:17">
      <c r="K4178" t="s">
        <v>51</v>
      </c>
      <c r="L4178" t="s">
        <v>1889</v>
      </c>
      <c r="M4178" t="s">
        <v>1890</v>
      </c>
      <c r="N4178" t="s">
        <v>1337</v>
      </c>
      <c r="O4178" t="s">
        <v>57</v>
      </c>
      <c r="P4178" t="s">
        <v>1863</v>
      </c>
      <c r="Q4178" t="s">
        <v>1891</v>
      </c>
    </row>
    <row r="4179" spans="11:17">
      <c r="K4179" t="s">
        <v>51</v>
      </c>
      <c r="L4179" t="s">
        <v>1889</v>
      </c>
      <c r="M4179" t="s">
        <v>1890</v>
      </c>
      <c r="N4179" t="s">
        <v>1337</v>
      </c>
      <c r="O4179" t="s">
        <v>59</v>
      </c>
      <c r="P4179">
        <v>1272</v>
      </c>
      <c r="Q4179" t="s">
        <v>1891</v>
      </c>
    </row>
    <row r="4180" spans="11:17">
      <c r="K4180" t="s">
        <v>51</v>
      </c>
      <c r="L4180" t="s">
        <v>1889</v>
      </c>
      <c r="M4180" t="s">
        <v>1890</v>
      </c>
      <c r="N4180" t="s">
        <v>1337</v>
      </c>
      <c r="O4180" t="s">
        <v>60</v>
      </c>
      <c r="P4180" t="s">
        <v>1864</v>
      </c>
      <c r="Q4180" t="s">
        <v>1891</v>
      </c>
    </row>
    <row r="4181" spans="11:17">
      <c r="K4181" t="s">
        <v>51</v>
      </c>
      <c r="L4181" t="s">
        <v>1889</v>
      </c>
      <c r="M4181" t="s">
        <v>1890</v>
      </c>
      <c r="N4181" t="s">
        <v>1337</v>
      </c>
      <c r="O4181" t="s">
        <v>62</v>
      </c>
      <c r="P4181" t="s">
        <v>1865</v>
      </c>
      <c r="Q4181" t="s">
        <v>1891</v>
      </c>
    </row>
    <row r="4182" spans="11:17">
      <c r="K4182" t="s">
        <v>51</v>
      </c>
      <c r="L4182" t="s">
        <v>1889</v>
      </c>
      <c r="M4182" t="s">
        <v>1890</v>
      </c>
      <c r="N4182" t="s">
        <v>1337</v>
      </c>
      <c r="O4182" t="s">
        <v>64</v>
      </c>
      <c r="P4182" t="s">
        <v>1892</v>
      </c>
      <c r="Q4182" t="s">
        <v>1891</v>
      </c>
    </row>
    <row r="4183" spans="11:17">
      <c r="K4183" t="s">
        <v>51</v>
      </c>
      <c r="L4183" t="s">
        <v>1889</v>
      </c>
      <c r="M4183" t="s">
        <v>1890</v>
      </c>
      <c r="N4183" t="s">
        <v>1337</v>
      </c>
      <c r="O4183" t="s">
        <v>66</v>
      </c>
      <c r="Q4183" t="s">
        <v>1891</v>
      </c>
    </row>
    <row r="4184" spans="11:17">
      <c r="K4184" t="s">
        <v>51</v>
      </c>
      <c r="L4184" t="s">
        <v>1889</v>
      </c>
      <c r="M4184" t="s">
        <v>1890</v>
      </c>
      <c r="N4184" t="s">
        <v>1337</v>
      </c>
      <c r="O4184" t="s">
        <v>68</v>
      </c>
      <c r="Q4184" t="s">
        <v>1891</v>
      </c>
    </row>
    <row r="4185" spans="11:17">
      <c r="K4185" t="s">
        <v>51</v>
      </c>
      <c r="L4185" t="s">
        <v>1889</v>
      </c>
      <c r="M4185" t="s">
        <v>1890</v>
      </c>
      <c r="N4185" t="s">
        <v>1337</v>
      </c>
      <c r="O4185" t="s">
        <v>70</v>
      </c>
      <c r="Q4185" t="s">
        <v>1891</v>
      </c>
    </row>
    <row r="4186" spans="11:17">
      <c r="K4186" t="s">
        <v>51</v>
      </c>
      <c r="L4186" t="s">
        <v>1889</v>
      </c>
      <c r="M4186" t="s">
        <v>1890</v>
      </c>
      <c r="N4186" t="s">
        <v>1337</v>
      </c>
      <c r="O4186" t="s">
        <v>72</v>
      </c>
      <c r="Q4186" t="s">
        <v>1891</v>
      </c>
    </row>
    <row r="4187" spans="11:17">
      <c r="K4187" t="s">
        <v>51</v>
      </c>
      <c r="L4187" t="s">
        <v>1889</v>
      </c>
      <c r="M4187" t="s">
        <v>1890</v>
      </c>
      <c r="N4187" t="s">
        <v>1337</v>
      </c>
      <c r="O4187" t="s">
        <v>73</v>
      </c>
      <c r="P4187" t="s">
        <v>1343</v>
      </c>
      <c r="Q4187" t="s">
        <v>1891</v>
      </c>
    </row>
    <row r="4188" spans="11:17">
      <c r="K4188" t="s">
        <v>51</v>
      </c>
      <c r="L4188" t="s">
        <v>1893</v>
      </c>
      <c r="M4188" t="s">
        <v>1894</v>
      </c>
      <c r="N4188" t="s">
        <v>1337</v>
      </c>
      <c r="O4188" t="s">
        <v>14</v>
      </c>
      <c r="Q4188" t="s">
        <v>1895</v>
      </c>
    </row>
    <row r="4189" spans="11:17">
      <c r="K4189" t="s">
        <v>51</v>
      </c>
      <c r="L4189" t="s">
        <v>1893</v>
      </c>
      <c r="M4189" t="s">
        <v>1894</v>
      </c>
      <c r="N4189" t="s">
        <v>1337</v>
      </c>
      <c r="O4189" t="s">
        <v>56</v>
      </c>
      <c r="Q4189" t="s">
        <v>1895</v>
      </c>
    </row>
    <row r="4190" spans="11:17">
      <c r="K4190" t="s">
        <v>51</v>
      </c>
      <c r="L4190" t="s">
        <v>1893</v>
      </c>
      <c r="M4190" t="s">
        <v>1894</v>
      </c>
      <c r="N4190" t="s">
        <v>1337</v>
      </c>
      <c r="O4190" t="s">
        <v>57</v>
      </c>
      <c r="P4190" t="s">
        <v>1863</v>
      </c>
      <c r="Q4190" t="s">
        <v>1895</v>
      </c>
    </row>
    <row r="4191" spans="11:17">
      <c r="K4191" t="s">
        <v>51</v>
      </c>
      <c r="L4191" t="s">
        <v>1893</v>
      </c>
      <c r="M4191" t="s">
        <v>1894</v>
      </c>
      <c r="N4191" t="s">
        <v>1337</v>
      </c>
      <c r="O4191" t="s">
        <v>59</v>
      </c>
      <c r="P4191">
        <v>1164</v>
      </c>
      <c r="Q4191" t="s">
        <v>1895</v>
      </c>
    </row>
    <row r="4192" spans="11:17">
      <c r="K4192" t="s">
        <v>51</v>
      </c>
      <c r="L4192" t="s">
        <v>1893</v>
      </c>
      <c r="M4192" t="s">
        <v>1894</v>
      </c>
      <c r="N4192" t="s">
        <v>1337</v>
      </c>
      <c r="O4192" t="s">
        <v>60</v>
      </c>
      <c r="P4192" t="s">
        <v>1864</v>
      </c>
      <c r="Q4192" t="s">
        <v>1895</v>
      </c>
    </row>
    <row r="4193" spans="11:17">
      <c r="K4193" t="s">
        <v>51</v>
      </c>
      <c r="L4193" t="s">
        <v>1893</v>
      </c>
      <c r="M4193" t="s">
        <v>1894</v>
      </c>
      <c r="N4193" t="s">
        <v>1337</v>
      </c>
      <c r="O4193" t="s">
        <v>62</v>
      </c>
      <c r="P4193" t="s">
        <v>1865</v>
      </c>
      <c r="Q4193" t="s">
        <v>1895</v>
      </c>
    </row>
    <row r="4194" spans="11:17">
      <c r="K4194" t="s">
        <v>51</v>
      </c>
      <c r="L4194" t="s">
        <v>1893</v>
      </c>
      <c r="M4194" t="s">
        <v>1894</v>
      </c>
      <c r="N4194" t="s">
        <v>1337</v>
      </c>
      <c r="O4194" t="s">
        <v>64</v>
      </c>
      <c r="P4194" t="s">
        <v>1896</v>
      </c>
      <c r="Q4194" t="s">
        <v>1895</v>
      </c>
    </row>
    <row r="4195" spans="11:17">
      <c r="K4195" t="s">
        <v>51</v>
      </c>
      <c r="L4195" t="s">
        <v>1893</v>
      </c>
      <c r="M4195" t="s">
        <v>1894</v>
      </c>
      <c r="N4195" t="s">
        <v>1337</v>
      </c>
      <c r="O4195" t="s">
        <v>66</v>
      </c>
      <c r="P4195" t="s">
        <v>1897</v>
      </c>
      <c r="Q4195" t="s">
        <v>1895</v>
      </c>
    </row>
    <row r="4196" spans="11:17">
      <c r="K4196" t="s">
        <v>51</v>
      </c>
      <c r="L4196" t="s">
        <v>1893</v>
      </c>
      <c r="M4196" t="s">
        <v>1894</v>
      </c>
      <c r="N4196" t="s">
        <v>1337</v>
      </c>
      <c r="O4196" t="s">
        <v>68</v>
      </c>
      <c r="Q4196" t="s">
        <v>1895</v>
      </c>
    </row>
    <row r="4197" spans="11:17">
      <c r="K4197" t="s">
        <v>51</v>
      </c>
      <c r="L4197" t="s">
        <v>1893</v>
      </c>
      <c r="M4197" t="s">
        <v>1894</v>
      </c>
      <c r="N4197" t="s">
        <v>1337</v>
      </c>
      <c r="O4197" t="s">
        <v>70</v>
      </c>
      <c r="P4197" t="s">
        <v>1020</v>
      </c>
      <c r="Q4197" t="s">
        <v>1895</v>
      </c>
    </row>
    <row r="4198" spans="11:17">
      <c r="K4198" t="s">
        <v>51</v>
      </c>
      <c r="L4198" t="s">
        <v>1893</v>
      </c>
      <c r="M4198" t="s">
        <v>1894</v>
      </c>
      <c r="N4198" t="s">
        <v>1337</v>
      </c>
      <c r="O4198" t="s">
        <v>72</v>
      </c>
      <c r="P4198">
        <v>132</v>
      </c>
      <c r="Q4198" t="s">
        <v>1895</v>
      </c>
    </row>
    <row r="4199" spans="11:17">
      <c r="K4199" t="s">
        <v>51</v>
      </c>
      <c r="L4199" t="s">
        <v>1893</v>
      </c>
      <c r="M4199" t="s">
        <v>1894</v>
      </c>
      <c r="N4199" t="s">
        <v>1337</v>
      </c>
      <c r="O4199" t="s">
        <v>73</v>
      </c>
      <c r="P4199" t="s">
        <v>1343</v>
      </c>
      <c r="Q4199" t="s">
        <v>1895</v>
      </c>
    </row>
    <row r="4200" spans="11:17">
      <c r="K4200" t="s">
        <v>51</v>
      </c>
      <c r="L4200" t="s">
        <v>1898</v>
      </c>
      <c r="M4200" t="s">
        <v>1899</v>
      </c>
      <c r="N4200" t="s">
        <v>1337</v>
      </c>
      <c r="O4200" t="s">
        <v>14</v>
      </c>
      <c r="Q4200" t="s">
        <v>1900</v>
      </c>
    </row>
    <row r="4201" spans="11:17">
      <c r="K4201" t="s">
        <v>51</v>
      </c>
      <c r="L4201" t="s">
        <v>1898</v>
      </c>
      <c r="M4201" t="s">
        <v>1899</v>
      </c>
      <c r="N4201" t="s">
        <v>1337</v>
      </c>
      <c r="O4201" t="s">
        <v>56</v>
      </c>
      <c r="Q4201" t="s">
        <v>1900</v>
      </c>
    </row>
    <row r="4202" spans="11:17">
      <c r="K4202" t="s">
        <v>51</v>
      </c>
      <c r="L4202" t="s">
        <v>1898</v>
      </c>
      <c r="M4202" t="s">
        <v>1899</v>
      </c>
      <c r="N4202" t="s">
        <v>1337</v>
      </c>
      <c r="O4202" t="s">
        <v>57</v>
      </c>
      <c r="P4202" t="s">
        <v>1863</v>
      </c>
      <c r="Q4202" t="s">
        <v>1900</v>
      </c>
    </row>
    <row r="4203" spans="11:17">
      <c r="K4203" t="s">
        <v>51</v>
      </c>
      <c r="L4203" t="s">
        <v>1898</v>
      </c>
      <c r="M4203" t="s">
        <v>1899</v>
      </c>
      <c r="N4203" t="s">
        <v>1337</v>
      </c>
      <c r="O4203" t="s">
        <v>59</v>
      </c>
      <c r="P4203">
        <v>408</v>
      </c>
      <c r="Q4203" t="s">
        <v>1900</v>
      </c>
    </row>
    <row r="4204" spans="11:17">
      <c r="K4204" t="s">
        <v>51</v>
      </c>
      <c r="L4204" t="s">
        <v>1898</v>
      </c>
      <c r="M4204" t="s">
        <v>1899</v>
      </c>
      <c r="N4204" t="s">
        <v>1337</v>
      </c>
      <c r="O4204" t="s">
        <v>60</v>
      </c>
      <c r="P4204" t="s">
        <v>1864</v>
      </c>
      <c r="Q4204" t="s">
        <v>1900</v>
      </c>
    </row>
    <row r="4205" spans="11:17">
      <c r="K4205" t="s">
        <v>51</v>
      </c>
      <c r="L4205" t="s">
        <v>1898</v>
      </c>
      <c r="M4205" t="s">
        <v>1899</v>
      </c>
      <c r="N4205" t="s">
        <v>1337</v>
      </c>
      <c r="O4205" t="s">
        <v>62</v>
      </c>
      <c r="P4205" t="s">
        <v>1865</v>
      </c>
      <c r="Q4205" t="s">
        <v>1900</v>
      </c>
    </row>
    <row r="4206" spans="11:17">
      <c r="K4206" t="s">
        <v>51</v>
      </c>
      <c r="L4206" t="s">
        <v>1898</v>
      </c>
      <c r="M4206" t="s">
        <v>1899</v>
      </c>
      <c r="N4206" t="s">
        <v>1337</v>
      </c>
      <c r="O4206" t="s">
        <v>64</v>
      </c>
      <c r="P4206" t="s">
        <v>1901</v>
      </c>
      <c r="Q4206" t="s">
        <v>1900</v>
      </c>
    </row>
    <row r="4207" spans="11:17">
      <c r="K4207" t="s">
        <v>51</v>
      </c>
      <c r="L4207" t="s">
        <v>1898</v>
      </c>
      <c r="M4207" t="s">
        <v>1899</v>
      </c>
      <c r="N4207" t="s">
        <v>1337</v>
      </c>
      <c r="O4207" t="s">
        <v>66</v>
      </c>
      <c r="P4207" t="s">
        <v>1902</v>
      </c>
      <c r="Q4207" t="s">
        <v>1900</v>
      </c>
    </row>
    <row r="4208" spans="11:17">
      <c r="K4208" t="s">
        <v>51</v>
      </c>
      <c r="L4208" t="s">
        <v>1898</v>
      </c>
      <c r="M4208" t="s">
        <v>1899</v>
      </c>
      <c r="N4208" t="s">
        <v>1337</v>
      </c>
      <c r="O4208" t="s">
        <v>68</v>
      </c>
      <c r="Q4208" t="s">
        <v>1900</v>
      </c>
    </row>
    <row r="4209" spans="11:17">
      <c r="K4209" t="s">
        <v>51</v>
      </c>
      <c r="L4209" t="s">
        <v>1898</v>
      </c>
      <c r="M4209" t="s">
        <v>1899</v>
      </c>
      <c r="N4209" t="s">
        <v>1337</v>
      </c>
      <c r="O4209" t="s">
        <v>70</v>
      </c>
      <c r="P4209" t="s">
        <v>1020</v>
      </c>
      <c r="Q4209" t="s">
        <v>1900</v>
      </c>
    </row>
    <row r="4210" spans="11:17">
      <c r="K4210" t="s">
        <v>51</v>
      </c>
      <c r="L4210" t="s">
        <v>1898</v>
      </c>
      <c r="M4210" t="s">
        <v>1899</v>
      </c>
      <c r="N4210" t="s">
        <v>1337</v>
      </c>
      <c r="O4210" t="s">
        <v>72</v>
      </c>
      <c r="P4210">
        <v>160</v>
      </c>
      <c r="Q4210" t="s">
        <v>1900</v>
      </c>
    </row>
    <row r="4211" spans="11:17">
      <c r="K4211" t="s">
        <v>51</v>
      </c>
      <c r="L4211" t="s">
        <v>1898</v>
      </c>
      <c r="M4211" t="s">
        <v>1899</v>
      </c>
      <c r="N4211" t="s">
        <v>1337</v>
      </c>
      <c r="O4211" t="s">
        <v>73</v>
      </c>
      <c r="P4211" t="s">
        <v>1343</v>
      </c>
      <c r="Q4211" t="s">
        <v>1900</v>
      </c>
    </row>
    <row r="4212" spans="11:17">
      <c r="K4212" t="s">
        <v>51</v>
      </c>
      <c r="L4212" t="s">
        <v>1903</v>
      </c>
      <c r="M4212" t="s">
        <v>1904</v>
      </c>
      <c r="N4212" t="s">
        <v>1337</v>
      </c>
      <c r="O4212" t="s">
        <v>14</v>
      </c>
      <c r="Q4212" t="s">
        <v>1905</v>
      </c>
    </row>
    <row r="4213" spans="11:17">
      <c r="K4213" t="s">
        <v>51</v>
      </c>
      <c r="L4213" t="s">
        <v>1903</v>
      </c>
      <c r="M4213" t="s">
        <v>1904</v>
      </c>
      <c r="N4213" t="s">
        <v>1337</v>
      </c>
      <c r="O4213" t="s">
        <v>56</v>
      </c>
      <c r="Q4213" t="s">
        <v>1905</v>
      </c>
    </row>
    <row r="4214" spans="11:17">
      <c r="K4214" t="s">
        <v>51</v>
      </c>
      <c r="L4214" t="s">
        <v>1903</v>
      </c>
      <c r="M4214" t="s">
        <v>1904</v>
      </c>
      <c r="N4214" t="s">
        <v>1337</v>
      </c>
      <c r="O4214" t="s">
        <v>57</v>
      </c>
      <c r="P4214" t="s">
        <v>1863</v>
      </c>
      <c r="Q4214" t="s">
        <v>1905</v>
      </c>
    </row>
    <row r="4215" spans="11:17">
      <c r="K4215" t="s">
        <v>51</v>
      </c>
      <c r="L4215" t="s">
        <v>1903</v>
      </c>
      <c r="M4215" t="s">
        <v>1904</v>
      </c>
      <c r="N4215" t="s">
        <v>1337</v>
      </c>
      <c r="O4215" t="s">
        <v>59</v>
      </c>
      <c r="P4215">
        <v>1020</v>
      </c>
      <c r="Q4215" t="s">
        <v>1905</v>
      </c>
    </row>
    <row r="4216" spans="11:17">
      <c r="K4216" t="s">
        <v>51</v>
      </c>
      <c r="L4216" t="s">
        <v>1903</v>
      </c>
      <c r="M4216" t="s">
        <v>1904</v>
      </c>
      <c r="N4216" t="s">
        <v>1337</v>
      </c>
      <c r="O4216" t="s">
        <v>60</v>
      </c>
      <c r="P4216" t="s">
        <v>1864</v>
      </c>
      <c r="Q4216" t="s">
        <v>1905</v>
      </c>
    </row>
    <row r="4217" spans="11:17">
      <c r="K4217" t="s">
        <v>51</v>
      </c>
      <c r="L4217" t="s">
        <v>1903</v>
      </c>
      <c r="M4217" t="s">
        <v>1904</v>
      </c>
      <c r="N4217" t="s">
        <v>1337</v>
      </c>
      <c r="O4217" t="s">
        <v>62</v>
      </c>
      <c r="P4217" t="s">
        <v>1906</v>
      </c>
      <c r="Q4217" t="s">
        <v>1905</v>
      </c>
    </row>
    <row r="4218" spans="11:17">
      <c r="K4218" t="s">
        <v>51</v>
      </c>
      <c r="L4218" t="s">
        <v>1903</v>
      </c>
      <c r="M4218" t="s">
        <v>1904</v>
      </c>
      <c r="N4218" t="s">
        <v>1337</v>
      </c>
      <c r="O4218" t="s">
        <v>64</v>
      </c>
      <c r="P4218" t="s">
        <v>1907</v>
      </c>
      <c r="Q4218" t="s">
        <v>1905</v>
      </c>
    </row>
    <row r="4219" spans="11:17">
      <c r="K4219" t="s">
        <v>51</v>
      </c>
      <c r="L4219" t="s">
        <v>1903</v>
      </c>
      <c r="M4219" t="s">
        <v>1904</v>
      </c>
      <c r="N4219" t="s">
        <v>1337</v>
      </c>
      <c r="O4219" t="s">
        <v>66</v>
      </c>
      <c r="P4219" t="s">
        <v>1908</v>
      </c>
      <c r="Q4219" t="s">
        <v>1905</v>
      </c>
    </row>
    <row r="4220" spans="11:17">
      <c r="K4220" t="s">
        <v>51</v>
      </c>
      <c r="L4220" t="s">
        <v>1903</v>
      </c>
      <c r="M4220" t="s">
        <v>1904</v>
      </c>
      <c r="N4220" t="s">
        <v>1337</v>
      </c>
      <c r="O4220" t="s">
        <v>68</v>
      </c>
      <c r="Q4220" t="s">
        <v>1905</v>
      </c>
    </row>
    <row r="4221" spans="11:17">
      <c r="K4221" t="s">
        <v>51</v>
      </c>
      <c r="L4221" t="s">
        <v>1903</v>
      </c>
      <c r="M4221" t="s">
        <v>1904</v>
      </c>
      <c r="N4221" t="s">
        <v>1337</v>
      </c>
      <c r="O4221" t="s">
        <v>70</v>
      </c>
      <c r="P4221" t="s">
        <v>131</v>
      </c>
      <c r="Q4221" t="s">
        <v>1905</v>
      </c>
    </row>
    <row r="4222" spans="11:17">
      <c r="K4222" t="s">
        <v>51</v>
      </c>
      <c r="L4222" t="s">
        <v>1903</v>
      </c>
      <c r="M4222" t="s">
        <v>1904</v>
      </c>
      <c r="N4222" t="s">
        <v>1337</v>
      </c>
      <c r="O4222" t="s">
        <v>72</v>
      </c>
      <c r="P4222">
        <v>248</v>
      </c>
      <c r="Q4222" t="s">
        <v>1905</v>
      </c>
    </row>
    <row r="4223" spans="11:17">
      <c r="K4223" t="s">
        <v>51</v>
      </c>
      <c r="L4223" t="s">
        <v>1903</v>
      </c>
      <c r="M4223" t="s">
        <v>1904</v>
      </c>
      <c r="N4223" t="s">
        <v>1337</v>
      </c>
      <c r="O4223" t="s">
        <v>73</v>
      </c>
      <c r="P4223" t="s">
        <v>1343</v>
      </c>
      <c r="Q4223" t="s">
        <v>1905</v>
      </c>
    </row>
    <row r="4224" spans="11:17">
      <c r="K4224" t="s">
        <v>51</v>
      </c>
      <c r="L4224" t="s">
        <v>1909</v>
      </c>
      <c r="M4224" t="s">
        <v>1910</v>
      </c>
      <c r="N4224" t="s">
        <v>1337</v>
      </c>
      <c r="O4224" t="s">
        <v>14</v>
      </c>
      <c r="Q4224" t="s">
        <v>1911</v>
      </c>
    </row>
    <row r="4225" spans="11:17">
      <c r="K4225" t="s">
        <v>51</v>
      </c>
      <c r="L4225" t="s">
        <v>1909</v>
      </c>
      <c r="M4225" t="s">
        <v>1910</v>
      </c>
      <c r="N4225" t="s">
        <v>1337</v>
      </c>
      <c r="O4225" t="s">
        <v>56</v>
      </c>
      <c r="Q4225" t="s">
        <v>1911</v>
      </c>
    </row>
    <row r="4226" spans="11:17">
      <c r="K4226" t="s">
        <v>51</v>
      </c>
      <c r="L4226" t="s">
        <v>1909</v>
      </c>
      <c r="M4226" t="s">
        <v>1910</v>
      </c>
      <c r="N4226" t="s">
        <v>1337</v>
      </c>
      <c r="O4226" t="s">
        <v>57</v>
      </c>
      <c r="P4226" t="s">
        <v>1863</v>
      </c>
      <c r="Q4226" t="s">
        <v>1911</v>
      </c>
    </row>
    <row r="4227" spans="11:17">
      <c r="K4227" t="s">
        <v>51</v>
      </c>
      <c r="L4227" t="s">
        <v>1909</v>
      </c>
      <c r="M4227" t="s">
        <v>1910</v>
      </c>
      <c r="N4227" t="s">
        <v>1337</v>
      </c>
      <c r="O4227" t="s">
        <v>59</v>
      </c>
      <c r="P4227">
        <v>1993</v>
      </c>
      <c r="Q4227" t="s">
        <v>1911</v>
      </c>
    </row>
    <row r="4228" spans="11:17">
      <c r="K4228" t="s">
        <v>51</v>
      </c>
      <c r="L4228" t="s">
        <v>1909</v>
      </c>
      <c r="M4228" t="s">
        <v>1910</v>
      </c>
      <c r="N4228" t="s">
        <v>1337</v>
      </c>
      <c r="O4228" t="s">
        <v>60</v>
      </c>
      <c r="P4228" t="s">
        <v>1864</v>
      </c>
      <c r="Q4228" t="s">
        <v>1911</v>
      </c>
    </row>
    <row r="4229" spans="11:17">
      <c r="K4229" t="s">
        <v>51</v>
      </c>
      <c r="L4229" t="s">
        <v>1909</v>
      </c>
      <c r="M4229" t="s">
        <v>1910</v>
      </c>
      <c r="N4229" t="s">
        <v>1337</v>
      </c>
      <c r="O4229" t="s">
        <v>62</v>
      </c>
      <c r="P4229" t="s">
        <v>1906</v>
      </c>
      <c r="Q4229" t="s">
        <v>1911</v>
      </c>
    </row>
    <row r="4230" spans="11:17">
      <c r="K4230" t="s">
        <v>51</v>
      </c>
      <c r="L4230" t="s">
        <v>1909</v>
      </c>
      <c r="M4230" t="s">
        <v>1910</v>
      </c>
      <c r="N4230" t="s">
        <v>1337</v>
      </c>
      <c r="O4230" t="s">
        <v>64</v>
      </c>
      <c r="P4230" t="s">
        <v>1907</v>
      </c>
      <c r="Q4230" t="s">
        <v>1911</v>
      </c>
    </row>
    <row r="4231" spans="11:17">
      <c r="K4231" t="s">
        <v>51</v>
      </c>
      <c r="L4231" t="s">
        <v>1909</v>
      </c>
      <c r="M4231" t="s">
        <v>1910</v>
      </c>
      <c r="N4231" t="s">
        <v>1337</v>
      </c>
      <c r="O4231" t="s">
        <v>66</v>
      </c>
      <c r="P4231" t="s">
        <v>1908</v>
      </c>
      <c r="Q4231" t="s">
        <v>1911</v>
      </c>
    </row>
    <row r="4232" spans="11:17">
      <c r="K4232" t="s">
        <v>51</v>
      </c>
      <c r="L4232" t="s">
        <v>1909</v>
      </c>
      <c r="M4232" t="s">
        <v>1910</v>
      </c>
      <c r="N4232" t="s">
        <v>1337</v>
      </c>
      <c r="O4232" t="s">
        <v>68</v>
      </c>
      <c r="Q4232" t="s">
        <v>1911</v>
      </c>
    </row>
    <row r="4233" spans="11:17">
      <c r="K4233" t="s">
        <v>51</v>
      </c>
      <c r="L4233" t="s">
        <v>1909</v>
      </c>
      <c r="M4233" t="s">
        <v>1910</v>
      </c>
      <c r="N4233" t="s">
        <v>1337</v>
      </c>
      <c r="O4233" t="s">
        <v>70</v>
      </c>
      <c r="P4233" t="s">
        <v>1912</v>
      </c>
      <c r="Q4233" t="s">
        <v>1911</v>
      </c>
    </row>
    <row r="4234" spans="11:17">
      <c r="K4234" t="s">
        <v>51</v>
      </c>
      <c r="L4234" t="s">
        <v>1909</v>
      </c>
      <c r="M4234" t="s">
        <v>1910</v>
      </c>
      <c r="N4234" t="s">
        <v>1337</v>
      </c>
      <c r="O4234" t="s">
        <v>72</v>
      </c>
      <c r="P4234">
        <v>138</v>
      </c>
      <c r="Q4234" t="s">
        <v>1911</v>
      </c>
    </row>
    <row r="4235" spans="11:17">
      <c r="K4235" t="s">
        <v>51</v>
      </c>
      <c r="L4235" t="s">
        <v>1909</v>
      </c>
      <c r="M4235" t="s">
        <v>1910</v>
      </c>
      <c r="N4235" t="s">
        <v>1337</v>
      </c>
      <c r="O4235" t="s">
        <v>73</v>
      </c>
      <c r="P4235" t="s">
        <v>1343</v>
      </c>
      <c r="Q4235" t="s">
        <v>1911</v>
      </c>
    </row>
    <row r="4236" spans="11:17">
      <c r="K4236" t="s">
        <v>51</v>
      </c>
      <c r="L4236" t="s">
        <v>1913</v>
      </c>
      <c r="M4236" t="s">
        <v>1914</v>
      </c>
      <c r="N4236" t="s">
        <v>1337</v>
      </c>
      <c r="O4236" t="s">
        <v>14</v>
      </c>
      <c r="Q4236" t="s">
        <v>1915</v>
      </c>
    </row>
    <row r="4237" spans="11:17">
      <c r="K4237" t="s">
        <v>51</v>
      </c>
      <c r="L4237" t="s">
        <v>1913</v>
      </c>
      <c r="M4237" t="s">
        <v>1914</v>
      </c>
      <c r="N4237" t="s">
        <v>1337</v>
      </c>
      <c r="O4237" t="s">
        <v>56</v>
      </c>
      <c r="Q4237" t="s">
        <v>1915</v>
      </c>
    </row>
    <row r="4238" spans="11:17">
      <c r="K4238" t="s">
        <v>51</v>
      </c>
      <c r="L4238" t="s">
        <v>1913</v>
      </c>
      <c r="M4238" t="s">
        <v>1914</v>
      </c>
      <c r="N4238" t="s">
        <v>1337</v>
      </c>
      <c r="O4238" t="s">
        <v>57</v>
      </c>
      <c r="P4238" t="s">
        <v>1863</v>
      </c>
      <c r="Q4238" t="s">
        <v>1915</v>
      </c>
    </row>
    <row r="4239" spans="11:17">
      <c r="K4239" t="s">
        <v>51</v>
      </c>
      <c r="L4239" t="s">
        <v>1913</v>
      </c>
      <c r="M4239" t="s">
        <v>1914</v>
      </c>
      <c r="N4239" t="s">
        <v>1337</v>
      </c>
      <c r="O4239" t="s">
        <v>59</v>
      </c>
      <c r="P4239">
        <v>1861</v>
      </c>
      <c r="Q4239" t="s">
        <v>1915</v>
      </c>
    </row>
    <row r="4240" spans="11:17">
      <c r="K4240" t="s">
        <v>51</v>
      </c>
      <c r="L4240" t="s">
        <v>1913</v>
      </c>
      <c r="M4240" t="s">
        <v>1914</v>
      </c>
      <c r="N4240" t="s">
        <v>1337</v>
      </c>
      <c r="O4240" t="s">
        <v>60</v>
      </c>
      <c r="P4240" t="s">
        <v>1864</v>
      </c>
      <c r="Q4240" t="s">
        <v>1915</v>
      </c>
    </row>
    <row r="4241" spans="11:17">
      <c r="K4241" t="s">
        <v>51</v>
      </c>
      <c r="L4241" t="s">
        <v>1913</v>
      </c>
      <c r="M4241" t="s">
        <v>1914</v>
      </c>
      <c r="N4241" t="s">
        <v>1337</v>
      </c>
      <c r="O4241" t="s">
        <v>62</v>
      </c>
      <c r="P4241" t="s">
        <v>1906</v>
      </c>
      <c r="Q4241" t="s">
        <v>1915</v>
      </c>
    </row>
    <row r="4242" spans="11:17">
      <c r="K4242" t="s">
        <v>51</v>
      </c>
      <c r="L4242" t="s">
        <v>1913</v>
      </c>
      <c r="M4242" t="s">
        <v>1914</v>
      </c>
      <c r="N4242" t="s">
        <v>1337</v>
      </c>
      <c r="O4242" t="s">
        <v>64</v>
      </c>
      <c r="P4242" t="s">
        <v>1916</v>
      </c>
      <c r="Q4242" t="s">
        <v>1915</v>
      </c>
    </row>
    <row r="4243" spans="11:17">
      <c r="K4243" t="s">
        <v>51</v>
      </c>
      <c r="L4243" t="s">
        <v>1913</v>
      </c>
      <c r="M4243" t="s">
        <v>1914</v>
      </c>
      <c r="N4243" t="s">
        <v>1337</v>
      </c>
      <c r="O4243" t="s">
        <v>66</v>
      </c>
      <c r="P4243" t="s">
        <v>1917</v>
      </c>
      <c r="Q4243" t="s">
        <v>1915</v>
      </c>
    </row>
    <row r="4244" spans="11:17">
      <c r="K4244" t="s">
        <v>51</v>
      </c>
      <c r="L4244" t="s">
        <v>1913</v>
      </c>
      <c r="M4244" t="s">
        <v>1914</v>
      </c>
      <c r="N4244" t="s">
        <v>1337</v>
      </c>
      <c r="O4244" t="s">
        <v>68</v>
      </c>
      <c r="Q4244" t="s">
        <v>1915</v>
      </c>
    </row>
    <row r="4245" spans="11:17">
      <c r="K4245" t="s">
        <v>51</v>
      </c>
      <c r="L4245" t="s">
        <v>1913</v>
      </c>
      <c r="M4245" t="s">
        <v>1914</v>
      </c>
      <c r="N4245" t="s">
        <v>1337</v>
      </c>
      <c r="O4245" t="s">
        <v>70</v>
      </c>
      <c r="P4245" t="s">
        <v>131</v>
      </c>
      <c r="Q4245" t="s">
        <v>1915</v>
      </c>
    </row>
    <row r="4246" spans="11:17">
      <c r="K4246" t="s">
        <v>51</v>
      </c>
      <c r="L4246" t="s">
        <v>1913</v>
      </c>
      <c r="M4246" t="s">
        <v>1914</v>
      </c>
      <c r="N4246" t="s">
        <v>1337</v>
      </c>
      <c r="O4246" t="s">
        <v>72</v>
      </c>
      <c r="P4246">
        <v>104</v>
      </c>
      <c r="Q4246" t="s">
        <v>1915</v>
      </c>
    </row>
    <row r="4247" spans="11:17">
      <c r="K4247" t="s">
        <v>51</v>
      </c>
      <c r="L4247" t="s">
        <v>1913</v>
      </c>
      <c r="M4247" t="s">
        <v>1914</v>
      </c>
      <c r="N4247" t="s">
        <v>1337</v>
      </c>
      <c r="O4247" t="s">
        <v>73</v>
      </c>
      <c r="P4247" t="s">
        <v>1343</v>
      </c>
      <c r="Q4247" t="s">
        <v>1915</v>
      </c>
    </row>
    <row r="4248" spans="11:17">
      <c r="K4248" t="s">
        <v>51</v>
      </c>
      <c r="L4248" t="s">
        <v>1918</v>
      </c>
      <c r="M4248" t="s">
        <v>1919</v>
      </c>
      <c r="N4248" t="s">
        <v>1337</v>
      </c>
      <c r="O4248" t="s">
        <v>14</v>
      </c>
      <c r="Q4248" t="s">
        <v>1920</v>
      </c>
    </row>
    <row r="4249" spans="11:17">
      <c r="K4249" t="s">
        <v>51</v>
      </c>
      <c r="L4249" t="s">
        <v>1918</v>
      </c>
      <c r="M4249" t="s">
        <v>1919</v>
      </c>
      <c r="N4249" t="s">
        <v>1337</v>
      </c>
      <c r="O4249" t="s">
        <v>56</v>
      </c>
      <c r="Q4249" t="s">
        <v>1920</v>
      </c>
    </row>
    <row r="4250" spans="11:17">
      <c r="K4250" t="s">
        <v>51</v>
      </c>
      <c r="L4250" t="s">
        <v>1918</v>
      </c>
      <c r="M4250" t="s">
        <v>1919</v>
      </c>
      <c r="N4250" t="s">
        <v>1337</v>
      </c>
      <c r="O4250" t="s">
        <v>57</v>
      </c>
      <c r="P4250" t="s">
        <v>1863</v>
      </c>
      <c r="Q4250" t="s">
        <v>1920</v>
      </c>
    </row>
    <row r="4251" spans="11:17">
      <c r="K4251" t="s">
        <v>51</v>
      </c>
      <c r="L4251" t="s">
        <v>1918</v>
      </c>
      <c r="M4251" t="s">
        <v>1919</v>
      </c>
      <c r="N4251" t="s">
        <v>1337</v>
      </c>
      <c r="O4251" t="s">
        <v>59</v>
      </c>
      <c r="P4251">
        <v>1441</v>
      </c>
      <c r="Q4251" t="s">
        <v>1920</v>
      </c>
    </row>
    <row r="4252" spans="11:17">
      <c r="K4252" t="s">
        <v>51</v>
      </c>
      <c r="L4252" t="s">
        <v>1918</v>
      </c>
      <c r="M4252" t="s">
        <v>1919</v>
      </c>
      <c r="N4252" t="s">
        <v>1337</v>
      </c>
      <c r="O4252" t="s">
        <v>60</v>
      </c>
      <c r="P4252" t="s">
        <v>1864</v>
      </c>
      <c r="Q4252" t="s">
        <v>1920</v>
      </c>
    </row>
    <row r="4253" spans="11:17">
      <c r="K4253" t="s">
        <v>51</v>
      </c>
      <c r="L4253" t="s">
        <v>1918</v>
      </c>
      <c r="M4253" t="s">
        <v>1919</v>
      </c>
      <c r="N4253" t="s">
        <v>1337</v>
      </c>
      <c r="O4253" t="s">
        <v>62</v>
      </c>
      <c r="P4253" t="s">
        <v>1906</v>
      </c>
      <c r="Q4253" t="s">
        <v>1920</v>
      </c>
    </row>
    <row r="4254" spans="11:17">
      <c r="K4254" t="s">
        <v>51</v>
      </c>
      <c r="L4254" t="s">
        <v>1918</v>
      </c>
      <c r="M4254" t="s">
        <v>1919</v>
      </c>
      <c r="N4254" t="s">
        <v>1337</v>
      </c>
      <c r="O4254" t="s">
        <v>64</v>
      </c>
      <c r="P4254" t="s">
        <v>1921</v>
      </c>
      <c r="Q4254" t="s">
        <v>1920</v>
      </c>
    </row>
    <row r="4255" spans="11:17">
      <c r="K4255" t="s">
        <v>51</v>
      </c>
      <c r="L4255" t="s">
        <v>1918</v>
      </c>
      <c r="M4255" t="s">
        <v>1919</v>
      </c>
      <c r="N4255" t="s">
        <v>1337</v>
      </c>
      <c r="O4255" t="s">
        <v>66</v>
      </c>
      <c r="P4255" t="s">
        <v>1922</v>
      </c>
      <c r="Q4255" t="s">
        <v>1920</v>
      </c>
    </row>
    <row r="4256" spans="11:17">
      <c r="K4256" t="s">
        <v>51</v>
      </c>
      <c r="L4256" t="s">
        <v>1918</v>
      </c>
      <c r="M4256" t="s">
        <v>1919</v>
      </c>
      <c r="N4256" t="s">
        <v>1337</v>
      </c>
      <c r="O4256" t="s">
        <v>68</v>
      </c>
      <c r="Q4256" t="s">
        <v>1920</v>
      </c>
    </row>
    <row r="4257" spans="11:17">
      <c r="K4257" t="s">
        <v>51</v>
      </c>
      <c r="L4257" t="s">
        <v>1918</v>
      </c>
      <c r="M4257" t="s">
        <v>1919</v>
      </c>
      <c r="N4257" t="s">
        <v>1337</v>
      </c>
      <c r="O4257" t="s">
        <v>70</v>
      </c>
      <c r="P4257" t="s">
        <v>131</v>
      </c>
      <c r="Q4257" t="s">
        <v>1920</v>
      </c>
    </row>
    <row r="4258" spans="11:17">
      <c r="K4258" t="s">
        <v>51</v>
      </c>
      <c r="L4258" t="s">
        <v>1918</v>
      </c>
      <c r="M4258" t="s">
        <v>1919</v>
      </c>
      <c r="N4258" t="s">
        <v>1337</v>
      </c>
      <c r="O4258" t="s">
        <v>72</v>
      </c>
      <c r="P4258">
        <v>271</v>
      </c>
      <c r="Q4258" t="s">
        <v>1920</v>
      </c>
    </row>
    <row r="4259" spans="11:17">
      <c r="K4259" t="s">
        <v>51</v>
      </c>
      <c r="L4259" t="s">
        <v>1918</v>
      </c>
      <c r="M4259" t="s">
        <v>1919</v>
      </c>
      <c r="N4259" t="s">
        <v>1337</v>
      </c>
      <c r="O4259" t="s">
        <v>73</v>
      </c>
      <c r="P4259" t="s">
        <v>1343</v>
      </c>
      <c r="Q4259" t="s">
        <v>1920</v>
      </c>
    </row>
    <row r="4260" spans="11:17">
      <c r="K4260" t="s">
        <v>51</v>
      </c>
      <c r="L4260" t="s">
        <v>1923</v>
      </c>
      <c r="M4260" t="s">
        <v>1924</v>
      </c>
      <c r="N4260" t="s">
        <v>1337</v>
      </c>
      <c r="O4260" t="s">
        <v>14</v>
      </c>
      <c r="Q4260" t="s">
        <v>1925</v>
      </c>
    </row>
    <row r="4261" spans="11:17">
      <c r="K4261" t="s">
        <v>51</v>
      </c>
      <c r="L4261" t="s">
        <v>1923</v>
      </c>
      <c r="M4261" t="s">
        <v>1924</v>
      </c>
      <c r="N4261" t="s">
        <v>1337</v>
      </c>
      <c r="O4261" t="s">
        <v>56</v>
      </c>
      <c r="Q4261" t="s">
        <v>1925</v>
      </c>
    </row>
    <row r="4262" spans="11:17">
      <c r="K4262" t="s">
        <v>51</v>
      </c>
      <c r="L4262" t="s">
        <v>1923</v>
      </c>
      <c r="M4262" t="s">
        <v>1924</v>
      </c>
      <c r="N4262" t="s">
        <v>1337</v>
      </c>
      <c r="O4262" t="s">
        <v>57</v>
      </c>
      <c r="P4262" t="s">
        <v>1863</v>
      </c>
      <c r="Q4262" t="s">
        <v>1925</v>
      </c>
    </row>
    <row r="4263" spans="11:17">
      <c r="K4263" t="s">
        <v>51</v>
      </c>
      <c r="L4263" t="s">
        <v>1923</v>
      </c>
      <c r="M4263" t="s">
        <v>1924</v>
      </c>
      <c r="N4263" t="s">
        <v>1337</v>
      </c>
      <c r="O4263" t="s">
        <v>59</v>
      </c>
      <c r="P4263">
        <v>1320</v>
      </c>
      <c r="Q4263" t="s">
        <v>1925</v>
      </c>
    </row>
    <row r="4264" spans="11:17">
      <c r="K4264" t="s">
        <v>51</v>
      </c>
      <c r="L4264" t="s">
        <v>1923</v>
      </c>
      <c r="M4264" t="s">
        <v>1924</v>
      </c>
      <c r="N4264" t="s">
        <v>1337</v>
      </c>
      <c r="O4264" t="s">
        <v>60</v>
      </c>
      <c r="P4264" t="s">
        <v>1864</v>
      </c>
      <c r="Q4264" t="s">
        <v>1925</v>
      </c>
    </row>
    <row r="4265" spans="11:17">
      <c r="K4265" t="s">
        <v>51</v>
      </c>
      <c r="L4265" t="s">
        <v>1923</v>
      </c>
      <c r="M4265" t="s">
        <v>1924</v>
      </c>
      <c r="N4265" t="s">
        <v>1337</v>
      </c>
      <c r="O4265" t="s">
        <v>62</v>
      </c>
      <c r="P4265" t="s">
        <v>1906</v>
      </c>
      <c r="Q4265" t="s">
        <v>1925</v>
      </c>
    </row>
    <row r="4266" spans="11:17">
      <c r="K4266" t="s">
        <v>51</v>
      </c>
      <c r="L4266" t="s">
        <v>1923</v>
      </c>
      <c r="M4266" t="s">
        <v>1924</v>
      </c>
      <c r="N4266" t="s">
        <v>1337</v>
      </c>
      <c r="O4266" t="s">
        <v>64</v>
      </c>
      <c r="P4266" t="s">
        <v>1926</v>
      </c>
      <c r="Q4266" t="s">
        <v>1925</v>
      </c>
    </row>
    <row r="4267" spans="11:17">
      <c r="K4267" t="s">
        <v>51</v>
      </c>
      <c r="L4267" t="s">
        <v>1923</v>
      </c>
      <c r="M4267" t="s">
        <v>1924</v>
      </c>
      <c r="N4267" t="s">
        <v>1337</v>
      </c>
      <c r="O4267" t="s">
        <v>66</v>
      </c>
      <c r="P4267" t="s">
        <v>1927</v>
      </c>
      <c r="Q4267" t="s">
        <v>1925</v>
      </c>
    </row>
    <row r="4268" spans="11:17">
      <c r="K4268" t="s">
        <v>51</v>
      </c>
      <c r="L4268" t="s">
        <v>1923</v>
      </c>
      <c r="M4268" t="s">
        <v>1924</v>
      </c>
      <c r="N4268" t="s">
        <v>1337</v>
      </c>
      <c r="O4268" t="s">
        <v>68</v>
      </c>
      <c r="Q4268" t="s">
        <v>1925</v>
      </c>
    </row>
    <row r="4269" spans="11:17">
      <c r="K4269" t="s">
        <v>51</v>
      </c>
      <c r="L4269" t="s">
        <v>1923</v>
      </c>
      <c r="M4269" t="s">
        <v>1924</v>
      </c>
      <c r="N4269" t="s">
        <v>1337</v>
      </c>
      <c r="O4269" t="s">
        <v>70</v>
      </c>
      <c r="P4269" t="s">
        <v>1020</v>
      </c>
      <c r="Q4269" t="s">
        <v>1925</v>
      </c>
    </row>
    <row r="4270" spans="11:17">
      <c r="K4270" t="s">
        <v>51</v>
      </c>
      <c r="L4270" t="s">
        <v>1923</v>
      </c>
      <c r="M4270" t="s">
        <v>1924</v>
      </c>
      <c r="N4270" t="s">
        <v>1337</v>
      </c>
      <c r="O4270" t="s">
        <v>72</v>
      </c>
      <c r="P4270">
        <v>158</v>
      </c>
      <c r="Q4270" t="s">
        <v>1925</v>
      </c>
    </row>
    <row r="4271" spans="11:17">
      <c r="K4271" t="s">
        <v>51</v>
      </c>
      <c r="L4271" t="s">
        <v>1923</v>
      </c>
      <c r="M4271" t="s">
        <v>1924</v>
      </c>
      <c r="N4271" t="s">
        <v>1337</v>
      </c>
      <c r="O4271" t="s">
        <v>73</v>
      </c>
      <c r="P4271" t="s">
        <v>1343</v>
      </c>
      <c r="Q4271" t="s">
        <v>1925</v>
      </c>
    </row>
    <row r="4272" spans="11:17">
      <c r="K4272" t="s">
        <v>51</v>
      </c>
      <c r="L4272" t="s">
        <v>1928</v>
      </c>
      <c r="M4272" t="s">
        <v>1929</v>
      </c>
      <c r="N4272" t="s">
        <v>1337</v>
      </c>
      <c r="O4272" t="s">
        <v>14</v>
      </c>
      <c r="Q4272" t="s">
        <v>1930</v>
      </c>
    </row>
    <row r="4273" spans="11:17">
      <c r="K4273" t="s">
        <v>51</v>
      </c>
      <c r="L4273" t="s">
        <v>1928</v>
      </c>
      <c r="M4273" t="s">
        <v>1929</v>
      </c>
      <c r="N4273" t="s">
        <v>1337</v>
      </c>
      <c r="O4273" t="s">
        <v>56</v>
      </c>
      <c r="Q4273" t="s">
        <v>1930</v>
      </c>
    </row>
    <row r="4274" spans="11:17">
      <c r="K4274" t="s">
        <v>51</v>
      </c>
      <c r="L4274" t="s">
        <v>1928</v>
      </c>
      <c r="M4274" t="s">
        <v>1929</v>
      </c>
      <c r="N4274" t="s">
        <v>1337</v>
      </c>
      <c r="O4274" t="s">
        <v>57</v>
      </c>
      <c r="P4274" t="s">
        <v>1863</v>
      </c>
      <c r="Q4274" t="s">
        <v>1930</v>
      </c>
    </row>
    <row r="4275" spans="11:17">
      <c r="K4275" t="s">
        <v>51</v>
      </c>
      <c r="L4275" t="s">
        <v>1928</v>
      </c>
      <c r="M4275" t="s">
        <v>1929</v>
      </c>
      <c r="N4275" t="s">
        <v>1337</v>
      </c>
      <c r="O4275" t="s">
        <v>59</v>
      </c>
      <c r="P4275">
        <v>1056</v>
      </c>
      <c r="Q4275" t="s">
        <v>1930</v>
      </c>
    </row>
    <row r="4276" spans="11:17">
      <c r="K4276" t="s">
        <v>51</v>
      </c>
      <c r="L4276" t="s">
        <v>1928</v>
      </c>
      <c r="M4276" t="s">
        <v>1929</v>
      </c>
      <c r="N4276" t="s">
        <v>1337</v>
      </c>
      <c r="O4276" t="s">
        <v>60</v>
      </c>
      <c r="P4276" t="s">
        <v>1864</v>
      </c>
      <c r="Q4276" t="s">
        <v>1930</v>
      </c>
    </row>
    <row r="4277" spans="11:17">
      <c r="K4277" t="s">
        <v>51</v>
      </c>
      <c r="L4277" t="s">
        <v>1928</v>
      </c>
      <c r="M4277" t="s">
        <v>1929</v>
      </c>
      <c r="N4277" t="s">
        <v>1337</v>
      </c>
      <c r="O4277" t="s">
        <v>62</v>
      </c>
      <c r="P4277" t="s">
        <v>1906</v>
      </c>
      <c r="Q4277" t="s">
        <v>1930</v>
      </c>
    </row>
    <row r="4278" spans="11:17">
      <c r="K4278" t="s">
        <v>51</v>
      </c>
      <c r="L4278" t="s">
        <v>1928</v>
      </c>
      <c r="M4278" t="s">
        <v>1929</v>
      </c>
      <c r="N4278" t="s">
        <v>1337</v>
      </c>
      <c r="O4278" t="s">
        <v>64</v>
      </c>
      <c r="P4278" t="s">
        <v>1931</v>
      </c>
      <c r="Q4278" t="s">
        <v>1930</v>
      </c>
    </row>
    <row r="4279" spans="11:17">
      <c r="K4279" t="s">
        <v>51</v>
      </c>
      <c r="L4279" t="s">
        <v>1928</v>
      </c>
      <c r="M4279" t="s">
        <v>1929</v>
      </c>
      <c r="N4279" t="s">
        <v>1337</v>
      </c>
      <c r="O4279" t="s">
        <v>66</v>
      </c>
      <c r="P4279" t="s">
        <v>1932</v>
      </c>
      <c r="Q4279" t="s">
        <v>1930</v>
      </c>
    </row>
    <row r="4280" spans="11:17">
      <c r="K4280" t="s">
        <v>51</v>
      </c>
      <c r="L4280" t="s">
        <v>1928</v>
      </c>
      <c r="M4280" t="s">
        <v>1929</v>
      </c>
      <c r="N4280" t="s">
        <v>1337</v>
      </c>
      <c r="O4280" t="s">
        <v>68</v>
      </c>
      <c r="Q4280" t="s">
        <v>1930</v>
      </c>
    </row>
    <row r="4281" spans="11:17">
      <c r="K4281" t="s">
        <v>51</v>
      </c>
      <c r="L4281" t="s">
        <v>1928</v>
      </c>
      <c r="M4281" t="s">
        <v>1929</v>
      </c>
      <c r="N4281" t="s">
        <v>1337</v>
      </c>
      <c r="O4281" t="s">
        <v>70</v>
      </c>
      <c r="P4281" t="s">
        <v>131</v>
      </c>
      <c r="Q4281" t="s">
        <v>1930</v>
      </c>
    </row>
    <row r="4282" spans="11:17">
      <c r="K4282" t="s">
        <v>51</v>
      </c>
      <c r="L4282" t="s">
        <v>1928</v>
      </c>
      <c r="M4282" t="s">
        <v>1929</v>
      </c>
      <c r="N4282" t="s">
        <v>1337</v>
      </c>
      <c r="O4282" t="s">
        <v>72</v>
      </c>
      <c r="P4282">
        <v>251</v>
      </c>
      <c r="Q4282" t="s">
        <v>1930</v>
      </c>
    </row>
    <row r="4283" spans="11:17">
      <c r="K4283" t="s">
        <v>51</v>
      </c>
      <c r="L4283" t="s">
        <v>1928</v>
      </c>
      <c r="M4283" t="s">
        <v>1929</v>
      </c>
      <c r="N4283" t="s">
        <v>1337</v>
      </c>
      <c r="O4283" t="s">
        <v>73</v>
      </c>
      <c r="P4283" t="s">
        <v>1343</v>
      </c>
      <c r="Q4283" t="s">
        <v>1930</v>
      </c>
    </row>
    <row r="4284" spans="11:17">
      <c r="K4284" t="s">
        <v>51</v>
      </c>
      <c r="L4284" t="s">
        <v>1933</v>
      </c>
      <c r="M4284" t="s">
        <v>1934</v>
      </c>
      <c r="N4284" t="s">
        <v>1337</v>
      </c>
      <c r="O4284" t="s">
        <v>14</v>
      </c>
      <c r="Q4284" t="s">
        <v>1935</v>
      </c>
    </row>
    <row r="4285" spans="11:17">
      <c r="K4285" t="s">
        <v>51</v>
      </c>
      <c r="L4285" t="s">
        <v>1933</v>
      </c>
      <c r="M4285" t="s">
        <v>1934</v>
      </c>
      <c r="N4285" t="s">
        <v>1337</v>
      </c>
      <c r="O4285" t="s">
        <v>56</v>
      </c>
      <c r="Q4285" t="s">
        <v>1935</v>
      </c>
    </row>
    <row r="4286" spans="11:17">
      <c r="K4286" t="s">
        <v>51</v>
      </c>
      <c r="L4286" t="s">
        <v>1933</v>
      </c>
      <c r="M4286" t="s">
        <v>1934</v>
      </c>
      <c r="N4286" t="s">
        <v>1337</v>
      </c>
      <c r="O4286" t="s">
        <v>57</v>
      </c>
      <c r="P4286" t="s">
        <v>1863</v>
      </c>
      <c r="Q4286" t="s">
        <v>1935</v>
      </c>
    </row>
    <row r="4287" spans="11:17">
      <c r="K4287" t="s">
        <v>51</v>
      </c>
      <c r="L4287" t="s">
        <v>1933</v>
      </c>
      <c r="M4287" t="s">
        <v>1934</v>
      </c>
      <c r="N4287" t="s">
        <v>1337</v>
      </c>
      <c r="O4287" t="s">
        <v>59</v>
      </c>
      <c r="P4287">
        <v>1441</v>
      </c>
      <c r="Q4287" t="s">
        <v>1935</v>
      </c>
    </row>
    <row r="4288" spans="11:17">
      <c r="K4288" t="s">
        <v>51</v>
      </c>
      <c r="L4288" t="s">
        <v>1933</v>
      </c>
      <c r="M4288" t="s">
        <v>1934</v>
      </c>
      <c r="N4288" t="s">
        <v>1337</v>
      </c>
      <c r="O4288" t="s">
        <v>60</v>
      </c>
      <c r="P4288" t="s">
        <v>1864</v>
      </c>
      <c r="Q4288" t="s">
        <v>1935</v>
      </c>
    </row>
    <row r="4289" spans="11:17">
      <c r="K4289" t="s">
        <v>51</v>
      </c>
      <c r="L4289" t="s">
        <v>1933</v>
      </c>
      <c r="M4289" t="s">
        <v>1934</v>
      </c>
      <c r="N4289" t="s">
        <v>1337</v>
      </c>
      <c r="O4289" t="s">
        <v>62</v>
      </c>
      <c r="P4289" t="s">
        <v>1906</v>
      </c>
      <c r="Q4289" t="s">
        <v>1935</v>
      </c>
    </row>
    <row r="4290" spans="11:17">
      <c r="K4290" t="s">
        <v>51</v>
      </c>
      <c r="L4290" t="s">
        <v>1933</v>
      </c>
      <c r="M4290" t="s">
        <v>1934</v>
      </c>
      <c r="N4290" t="s">
        <v>1337</v>
      </c>
      <c r="O4290" t="s">
        <v>64</v>
      </c>
      <c r="P4290" t="s">
        <v>1936</v>
      </c>
      <c r="Q4290" t="s">
        <v>1935</v>
      </c>
    </row>
    <row r="4291" spans="11:17">
      <c r="K4291" t="s">
        <v>51</v>
      </c>
      <c r="L4291" t="s">
        <v>1933</v>
      </c>
      <c r="M4291" t="s">
        <v>1934</v>
      </c>
      <c r="N4291" t="s">
        <v>1337</v>
      </c>
      <c r="O4291" t="s">
        <v>66</v>
      </c>
      <c r="P4291" t="s">
        <v>1937</v>
      </c>
      <c r="Q4291" t="s">
        <v>1935</v>
      </c>
    </row>
    <row r="4292" spans="11:17">
      <c r="K4292" t="s">
        <v>51</v>
      </c>
      <c r="L4292" t="s">
        <v>1933</v>
      </c>
      <c r="M4292" t="s">
        <v>1934</v>
      </c>
      <c r="N4292" t="s">
        <v>1337</v>
      </c>
      <c r="O4292" t="s">
        <v>68</v>
      </c>
      <c r="Q4292" t="s">
        <v>1935</v>
      </c>
    </row>
    <row r="4293" spans="11:17">
      <c r="K4293" t="s">
        <v>51</v>
      </c>
      <c r="L4293" t="s">
        <v>1933</v>
      </c>
      <c r="M4293" t="s">
        <v>1934</v>
      </c>
      <c r="N4293" t="s">
        <v>1337</v>
      </c>
      <c r="O4293" t="s">
        <v>70</v>
      </c>
      <c r="P4293" t="s">
        <v>131</v>
      </c>
      <c r="Q4293" t="s">
        <v>1935</v>
      </c>
    </row>
    <row r="4294" spans="11:17">
      <c r="K4294" t="s">
        <v>51</v>
      </c>
      <c r="L4294" t="s">
        <v>1933</v>
      </c>
      <c r="M4294" t="s">
        <v>1934</v>
      </c>
      <c r="N4294" t="s">
        <v>1337</v>
      </c>
      <c r="O4294" t="s">
        <v>72</v>
      </c>
      <c r="Q4294" t="s">
        <v>1935</v>
      </c>
    </row>
    <row r="4295" spans="11:17">
      <c r="K4295" t="s">
        <v>51</v>
      </c>
      <c r="L4295" t="s">
        <v>1933</v>
      </c>
      <c r="M4295" t="s">
        <v>1934</v>
      </c>
      <c r="N4295" t="s">
        <v>1337</v>
      </c>
      <c r="O4295" t="s">
        <v>73</v>
      </c>
      <c r="P4295" t="s">
        <v>1343</v>
      </c>
      <c r="Q4295" t="s">
        <v>1935</v>
      </c>
    </row>
    <row r="4296" spans="11:17">
      <c r="K4296" t="s">
        <v>51</v>
      </c>
      <c r="L4296" t="s">
        <v>1015</v>
      </c>
      <c r="M4296" t="s">
        <v>1938</v>
      </c>
      <c r="N4296" t="s">
        <v>1337</v>
      </c>
      <c r="O4296" t="s">
        <v>14</v>
      </c>
      <c r="Q4296" t="s">
        <v>1939</v>
      </c>
    </row>
    <row r="4297" spans="11:17">
      <c r="K4297" t="s">
        <v>51</v>
      </c>
      <c r="L4297" t="s">
        <v>1015</v>
      </c>
      <c r="M4297" t="s">
        <v>1938</v>
      </c>
      <c r="N4297" t="s">
        <v>1337</v>
      </c>
      <c r="O4297" t="s">
        <v>56</v>
      </c>
      <c r="Q4297" t="s">
        <v>1939</v>
      </c>
    </row>
    <row r="4298" spans="11:17">
      <c r="K4298" t="s">
        <v>51</v>
      </c>
      <c r="L4298" t="s">
        <v>1015</v>
      </c>
      <c r="M4298" t="s">
        <v>1938</v>
      </c>
      <c r="N4298" t="s">
        <v>1337</v>
      </c>
      <c r="O4298" t="s">
        <v>57</v>
      </c>
      <c r="P4298" t="s">
        <v>1863</v>
      </c>
      <c r="Q4298" t="s">
        <v>1939</v>
      </c>
    </row>
    <row r="4299" spans="11:17">
      <c r="K4299" t="s">
        <v>51</v>
      </c>
      <c r="L4299" t="s">
        <v>1015</v>
      </c>
      <c r="M4299" t="s">
        <v>1938</v>
      </c>
      <c r="N4299" t="s">
        <v>1337</v>
      </c>
      <c r="O4299" t="s">
        <v>59</v>
      </c>
      <c r="P4299">
        <v>1681</v>
      </c>
      <c r="Q4299" t="s">
        <v>1939</v>
      </c>
    </row>
    <row r="4300" spans="11:17">
      <c r="K4300" t="s">
        <v>51</v>
      </c>
      <c r="L4300" t="s">
        <v>1015</v>
      </c>
      <c r="M4300" t="s">
        <v>1938</v>
      </c>
      <c r="N4300" t="s">
        <v>1337</v>
      </c>
      <c r="O4300" t="s">
        <v>60</v>
      </c>
      <c r="P4300" t="s">
        <v>1864</v>
      </c>
      <c r="Q4300" t="s">
        <v>1939</v>
      </c>
    </row>
    <row r="4301" spans="11:17">
      <c r="K4301" t="s">
        <v>51</v>
      </c>
      <c r="L4301" t="s">
        <v>1015</v>
      </c>
      <c r="M4301" t="s">
        <v>1938</v>
      </c>
      <c r="N4301" t="s">
        <v>1337</v>
      </c>
      <c r="O4301" t="s">
        <v>62</v>
      </c>
      <c r="P4301" t="s">
        <v>1940</v>
      </c>
      <c r="Q4301" t="s">
        <v>1939</v>
      </c>
    </row>
    <row r="4302" spans="11:17">
      <c r="K4302" t="s">
        <v>51</v>
      </c>
      <c r="L4302" t="s">
        <v>1015</v>
      </c>
      <c r="M4302" t="s">
        <v>1938</v>
      </c>
      <c r="N4302" t="s">
        <v>1337</v>
      </c>
      <c r="O4302" t="s">
        <v>64</v>
      </c>
      <c r="P4302" t="s">
        <v>1018</v>
      </c>
      <c r="Q4302" t="s">
        <v>1939</v>
      </c>
    </row>
    <row r="4303" spans="11:17">
      <c r="K4303" t="s">
        <v>51</v>
      </c>
      <c r="L4303" t="s">
        <v>1015</v>
      </c>
      <c r="M4303" t="s">
        <v>1938</v>
      </c>
      <c r="N4303" t="s">
        <v>1337</v>
      </c>
      <c r="O4303" t="s">
        <v>66</v>
      </c>
      <c r="P4303" t="s">
        <v>1019</v>
      </c>
      <c r="Q4303" t="s">
        <v>1939</v>
      </c>
    </row>
    <row r="4304" spans="11:17">
      <c r="K4304" t="s">
        <v>51</v>
      </c>
      <c r="L4304" t="s">
        <v>1015</v>
      </c>
      <c r="M4304" t="s">
        <v>1938</v>
      </c>
      <c r="N4304" t="s">
        <v>1337</v>
      </c>
      <c r="O4304" t="s">
        <v>68</v>
      </c>
      <c r="Q4304" t="s">
        <v>1939</v>
      </c>
    </row>
    <row r="4305" spans="11:17">
      <c r="K4305" t="s">
        <v>51</v>
      </c>
      <c r="L4305" t="s">
        <v>1015</v>
      </c>
      <c r="M4305" t="s">
        <v>1938</v>
      </c>
      <c r="N4305" t="s">
        <v>1337</v>
      </c>
      <c r="O4305" t="s">
        <v>70</v>
      </c>
      <c r="P4305" t="s">
        <v>1020</v>
      </c>
      <c r="Q4305" t="s">
        <v>1939</v>
      </c>
    </row>
    <row r="4306" spans="11:17">
      <c r="K4306" t="s">
        <v>51</v>
      </c>
      <c r="L4306" t="s">
        <v>1015</v>
      </c>
      <c r="M4306" t="s">
        <v>1938</v>
      </c>
      <c r="N4306" t="s">
        <v>1337</v>
      </c>
      <c r="O4306" t="s">
        <v>72</v>
      </c>
      <c r="P4306">
        <v>675</v>
      </c>
      <c r="Q4306" t="s">
        <v>1939</v>
      </c>
    </row>
    <row r="4307" spans="11:17">
      <c r="K4307" t="s">
        <v>51</v>
      </c>
      <c r="L4307" t="s">
        <v>1015</v>
      </c>
      <c r="M4307" t="s">
        <v>1938</v>
      </c>
      <c r="N4307" t="s">
        <v>1337</v>
      </c>
      <c r="O4307" t="s">
        <v>73</v>
      </c>
      <c r="P4307" t="s">
        <v>1343</v>
      </c>
      <c r="Q4307" t="s">
        <v>1939</v>
      </c>
    </row>
    <row r="4308" spans="11:17">
      <c r="K4308" t="s">
        <v>51</v>
      </c>
      <c r="L4308" t="s">
        <v>1941</v>
      </c>
      <c r="M4308" t="s">
        <v>1942</v>
      </c>
      <c r="N4308" t="s">
        <v>1337</v>
      </c>
      <c r="O4308" t="s">
        <v>14</v>
      </c>
      <c r="Q4308" t="s">
        <v>1943</v>
      </c>
    </row>
    <row r="4309" spans="11:17">
      <c r="K4309" t="s">
        <v>51</v>
      </c>
      <c r="L4309" t="s">
        <v>1941</v>
      </c>
      <c r="M4309" t="s">
        <v>1942</v>
      </c>
      <c r="N4309" t="s">
        <v>1337</v>
      </c>
      <c r="O4309" t="s">
        <v>56</v>
      </c>
      <c r="Q4309" t="s">
        <v>1943</v>
      </c>
    </row>
    <row r="4310" spans="11:17">
      <c r="K4310" t="s">
        <v>51</v>
      </c>
      <c r="L4310" t="s">
        <v>1941</v>
      </c>
      <c r="M4310" t="s">
        <v>1942</v>
      </c>
      <c r="N4310" t="s">
        <v>1337</v>
      </c>
      <c r="O4310" t="s">
        <v>57</v>
      </c>
      <c r="P4310" t="s">
        <v>1863</v>
      </c>
      <c r="Q4310" t="s">
        <v>1943</v>
      </c>
    </row>
    <row r="4311" spans="11:17">
      <c r="K4311" t="s">
        <v>51</v>
      </c>
      <c r="L4311" t="s">
        <v>1941</v>
      </c>
      <c r="M4311" t="s">
        <v>1942</v>
      </c>
      <c r="N4311" t="s">
        <v>1337</v>
      </c>
      <c r="O4311" t="s">
        <v>59</v>
      </c>
      <c r="P4311">
        <v>1248</v>
      </c>
      <c r="Q4311" t="s">
        <v>1943</v>
      </c>
    </row>
    <row r="4312" spans="11:17">
      <c r="K4312" t="s">
        <v>51</v>
      </c>
      <c r="L4312" t="s">
        <v>1941</v>
      </c>
      <c r="M4312" t="s">
        <v>1942</v>
      </c>
      <c r="N4312" t="s">
        <v>1337</v>
      </c>
      <c r="O4312" t="s">
        <v>60</v>
      </c>
      <c r="P4312" t="s">
        <v>1864</v>
      </c>
      <c r="Q4312" t="s">
        <v>1943</v>
      </c>
    </row>
    <row r="4313" spans="11:17">
      <c r="K4313" t="s">
        <v>51</v>
      </c>
      <c r="L4313" t="s">
        <v>1941</v>
      </c>
      <c r="M4313" t="s">
        <v>1942</v>
      </c>
      <c r="N4313" t="s">
        <v>1337</v>
      </c>
      <c r="O4313" t="s">
        <v>62</v>
      </c>
      <c r="P4313" t="s">
        <v>1944</v>
      </c>
      <c r="Q4313" t="s">
        <v>1943</v>
      </c>
    </row>
    <row r="4314" spans="11:17">
      <c r="K4314" t="s">
        <v>51</v>
      </c>
      <c r="L4314" t="s">
        <v>1941</v>
      </c>
      <c r="M4314" t="s">
        <v>1942</v>
      </c>
      <c r="N4314" t="s">
        <v>1337</v>
      </c>
      <c r="O4314" t="s">
        <v>64</v>
      </c>
      <c r="P4314" t="s">
        <v>1945</v>
      </c>
      <c r="Q4314" t="s">
        <v>1943</v>
      </c>
    </row>
    <row r="4315" spans="11:17">
      <c r="K4315" t="s">
        <v>51</v>
      </c>
      <c r="L4315" t="s">
        <v>1941</v>
      </c>
      <c r="M4315" t="s">
        <v>1942</v>
      </c>
      <c r="N4315" t="s">
        <v>1337</v>
      </c>
      <c r="O4315" t="s">
        <v>66</v>
      </c>
      <c r="P4315" t="s">
        <v>1946</v>
      </c>
      <c r="Q4315" t="s">
        <v>1943</v>
      </c>
    </row>
    <row r="4316" spans="11:17">
      <c r="K4316" t="s">
        <v>51</v>
      </c>
      <c r="L4316" t="s">
        <v>1941</v>
      </c>
      <c r="M4316" t="s">
        <v>1942</v>
      </c>
      <c r="N4316" t="s">
        <v>1337</v>
      </c>
      <c r="O4316" t="s">
        <v>68</v>
      </c>
      <c r="Q4316" t="s">
        <v>1943</v>
      </c>
    </row>
    <row r="4317" spans="11:17">
      <c r="K4317" t="s">
        <v>51</v>
      </c>
      <c r="L4317" t="s">
        <v>1941</v>
      </c>
      <c r="M4317" t="s">
        <v>1942</v>
      </c>
      <c r="N4317" t="s">
        <v>1337</v>
      </c>
      <c r="O4317" t="s">
        <v>70</v>
      </c>
      <c r="P4317" t="s">
        <v>131</v>
      </c>
      <c r="Q4317" t="s">
        <v>1943</v>
      </c>
    </row>
    <row r="4318" spans="11:17">
      <c r="K4318" t="s">
        <v>51</v>
      </c>
      <c r="L4318" t="s">
        <v>1941</v>
      </c>
      <c r="M4318" t="s">
        <v>1942</v>
      </c>
      <c r="N4318" t="s">
        <v>1337</v>
      </c>
      <c r="O4318" t="s">
        <v>72</v>
      </c>
      <c r="P4318">
        <v>435</v>
      </c>
      <c r="Q4318" t="s">
        <v>1943</v>
      </c>
    </row>
    <row r="4319" spans="11:17">
      <c r="K4319" t="s">
        <v>51</v>
      </c>
      <c r="L4319" t="s">
        <v>1941</v>
      </c>
      <c r="M4319" t="s">
        <v>1942</v>
      </c>
      <c r="N4319" t="s">
        <v>1337</v>
      </c>
      <c r="O4319" t="s">
        <v>73</v>
      </c>
      <c r="P4319" t="s">
        <v>1343</v>
      </c>
      <c r="Q4319" t="s">
        <v>1943</v>
      </c>
    </row>
    <row r="4320" spans="11:17">
      <c r="K4320" t="s">
        <v>51</v>
      </c>
      <c r="L4320" t="s">
        <v>1947</v>
      </c>
      <c r="M4320" t="s">
        <v>1948</v>
      </c>
      <c r="N4320" t="s">
        <v>1337</v>
      </c>
      <c r="O4320" t="s">
        <v>14</v>
      </c>
      <c r="Q4320" t="s">
        <v>1949</v>
      </c>
    </row>
    <row r="4321" spans="11:17">
      <c r="K4321" t="s">
        <v>51</v>
      </c>
      <c r="L4321" t="s">
        <v>1947</v>
      </c>
      <c r="M4321" t="s">
        <v>1948</v>
      </c>
      <c r="N4321" t="s">
        <v>1337</v>
      </c>
      <c r="O4321" t="s">
        <v>56</v>
      </c>
      <c r="Q4321" t="s">
        <v>1949</v>
      </c>
    </row>
    <row r="4322" spans="11:17">
      <c r="K4322" t="s">
        <v>51</v>
      </c>
      <c r="L4322" t="s">
        <v>1947</v>
      </c>
      <c r="M4322" t="s">
        <v>1948</v>
      </c>
      <c r="N4322" t="s">
        <v>1337</v>
      </c>
      <c r="O4322" t="s">
        <v>57</v>
      </c>
      <c r="P4322" t="s">
        <v>1863</v>
      </c>
      <c r="Q4322" t="s">
        <v>1949</v>
      </c>
    </row>
    <row r="4323" spans="11:17">
      <c r="K4323" t="s">
        <v>51</v>
      </c>
      <c r="L4323" t="s">
        <v>1947</v>
      </c>
      <c r="M4323" t="s">
        <v>1948</v>
      </c>
      <c r="N4323" t="s">
        <v>1337</v>
      </c>
      <c r="O4323" t="s">
        <v>59</v>
      </c>
      <c r="P4323">
        <v>1020</v>
      </c>
      <c r="Q4323" t="s">
        <v>1949</v>
      </c>
    </row>
    <row r="4324" spans="11:17">
      <c r="K4324" t="s">
        <v>51</v>
      </c>
      <c r="L4324" t="s">
        <v>1947</v>
      </c>
      <c r="M4324" t="s">
        <v>1948</v>
      </c>
      <c r="N4324" t="s">
        <v>1337</v>
      </c>
      <c r="O4324" t="s">
        <v>60</v>
      </c>
      <c r="P4324" t="s">
        <v>1864</v>
      </c>
      <c r="Q4324" t="s">
        <v>1949</v>
      </c>
    </row>
    <row r="4325" spans="11:17">
      <c r="K4325" t="s">
        <v>51</v>
      </c>
      <c r="L4325" t="s">
        <v>1947</v>
      </c>
      <c r="M4325" t="s">
        <v>1948</v>
      </c>
      <c r="N4325" t="s">
        <v>1337</v>
      </c>
      <c r="O4325" t="s">
        <v>62</v>
      </c>
      <c r="P4325" t="s">
        <v>1944</v>
      </c>
      <c r="Q4325" t="s">
        <v>1949</v>
      </c>
    </row>
    <row r="4326" spans="11:17">
      <c r="K4326" t="s">
        <v>51</v>
      </c>
      <c r="L4326" t="s">
        <v>1947</v>
      </c>
      <c r="M4326" t="s">
        <v>1948</v>
      </c>
      <c r="N4326" t="s">
        <v>1337</v>
      </c>
      <c r="O4326" t="s">
        <v>64</v>
      </c>
      <c r="P4326" t="s">
        <v>1950</v>
      </c>
      <c r="Q4326" t="s">
        <v>1949</v>
      </c>
    </row>
    <row r="4327" spans="11:17">
      <c r="K4327" t="s">
        <v>51</v>
      </c>
      <c r="L4327" t="s">
        <v>1947</v>
      </c>
      <c r="M4327" t="s">
        <v>1948</v>
      </c>
      <c r="N4327" t="s">
        <v>1337</v>
      </c>
      <c r="O4327" t="s">
        <v>66</v>
      </c>
      <c r="P4327" t="s">
        <v>1951</v>
      </c>
      <c r="Q4327" t="s">
        <v>1949</v>
      </c>
    </row>
    <row r="4328" spans="11:17">
      <c r="K4328" t="s">
        <v>51</v>
      </c>
      <c r="L4328" t="s">
        <v>1947</v>
      </c>
      <c r="M4328" t="s">
        <v>1948</v>
      </c>
      <c r="N4328" t="s">
        <v>1337</v>
      </c>
      <c r="O4328" t="s">
        <v>68</v>
      </c>
      <c r="Q4328" t="s">
        <v>1949</v>
      </c>
    </row>
    <row r="4329" spans="11:17">
      <c r="K4329" t="s">
        <v>51</v>
      </c>
      <c r="L4329" t="s">
        <v>1947</v>
      </c>
      <c r="M4329" t="s">
        <v>1948</v>
      </c>
      <c r="N4329" t="s">
        <v>1337</v>
      </c>
      <c r="O4329" t="s">
        <v>70</v>
      </c>
      <c r="P4329" t="s">
        <v>131</v>
      </c>
      <c r="Q4329" t="s">
        <v>1949</v>
      </c>
    </row>
    <row r="4330" spans="11:17">
      <c r="K4330" t="s">
        <v>51</v>
      </c>
      <c r="L4330" t="s">
        <v>1947</v>
      </c>
      <c r="M4330" t="s">
        <v>1948</v>
      </c>
      <c r="N4330" t="s">
        <v>1337</v>
      </c>
      <c r="O4330" t="s">
        <v>72</v>
      </c>
      <c r="P4330">
        <v>400</v>
      </c>
      <c r="Q4330" t="s">
        <v>1949</v>
      </c>
    </row>
    <row r="4331" spans="11:17">
      <c r="K4331" t="s">
        <v>51</v>
      </c>
      <c r="L4331" t="s">
        <v>1947</v>
      </c>
      <c r="M4331" t="s">
        <v>1948</v>
      </c>
      <c r="N4331" t="s">
        <v>1337</v>
      </c>
      <c r="O4331" t="s">
        <v>73</v>
      </c>
      <c r="P4331" t="s">
        <v>1343</v>
      </c>
      <c r="Q4331" t="s">
        <v>1949</v>
      </c>
    </row>
    <row r="4332" spans="11:17">
      <c r="K4332" t="s">
        <v>51</v>
      </c>
      <c r="L4332" t="s">
        <v>1952</v>
      </c>
      <c r="M4332" t="s">
        <v>1953</v>
      </c>
      <c r="N4332" t="s">
        <v>1337</v>
      </c>
      <c r="O4332" t="s">
        <v>14</v>
      </c>
      <c r="Q4332" t="s">
        <v>1954</v>
      </c>
    </row>
    <row r="4333" spans="11:17">
      <c r="K4333" t="s">
        <v>51</v>
      </c>
      <c r="L4333" t="s">
        <v>1952</v>
      </c>
      <c r="M4333" t="s">
        <v>1953</v>
      </c>
      <c r="N4333" t="s">
        <v>1337</v>
      </c>
      <c r="O4333" t="s">
        <v>56</v>
      </c>
      <c r="Q4333" t="s">
        <v>1954</v>
      </c>
    </row>
    <row r="4334" spans="11:17">
      <c r="K4334" t="s">
        <v>51</v>
      </c>
      <c r="L4334" t="s">
        <v>1952</v>
      </c>
      <c r="M4334" t="s">
        <v>1953</v>
      </c>
      <c r="N4334" t="s">
        <v>1337</v>
      </c>
      <c r="O4334" t="s">
        <v>57</v>
      </c>
      <c r="P4334" t="s">
        <v>1863</v>
      </c>
      <c r="Q4334" t="s">
        <v>1954</v>
      </c>
    </row>
    <row r="4335" spans="11:17">
      <c r="K4335" t="s">
        <v>51</v>
      </c>
      <c r="L4335" t="s">
        <v>1952</v>
      </c>
      <c r="M4335" t="s">
        <v>1953</v>
      </c>
      <c r="N4335" t="s">
        <v>1337</v>
      </c>
      <c r="O4335" t="s">
        <v>59</v>
      </c>
      <c r="P4335">
        <v>276</v>
      </c>
      <c r="Q4335" t="s">
        <v>1954</v>
      </c>
    </row>
    <row r="4336" spans="11:17">
      <c r="K4336" t="s">
        <v>51</v>
      </c>
      <c r="L4336" t="s">
        <v>1952</v>
      </c>
      <c r="M4336" t="s">
        <v>1953</v>
      </c>
      <c r="N4336" t="s">
        <v>1337</v>
      </c>
      <c r="O4336" t="s">
        <v>60</v>
      </c>
      <c r="P4336" t="s">
        <v>1864</v>
      </c>
      <c r="Q4336" t="s">
        <v>1954</v>
      </c>
    </row>
    <row r="4337" spans="11:17">
      <c r="K4337" t="s">
        <v>51</v>
      </c>
      <c r="L4337" t="s">
        <v>1952</v>
      </c>
      <c r="M4337" t="s">
        <v>1953</v>
      </c>
      <c r="N4337" t="s">
        <v>1337</v>
      </c>
      <c r="O4337" t="s">
        <v>62</v>
      </c>
      <c r="P4337" t="s">
        <v>1955</v>
      </c>
      <c r="Q4337" t="s">
        <v>1954</v>
      </c>
    </row>
    <row r="4338" spans="11:17">
      <c r="K4338" t="s">
        <v>51</v>
      </c>
      <c r="L4338" t="s">
        <v>1952</v>
      </c>
      <c r="M4338" t="s">
        <v>1953</v>
      </c>
      <c r="N4338" t="s">
        <v>1337</v>
      </c>
      <c r="O4338" t="s">
        <v>64</v>
      </c>
      <c r="P4338" t="s">
        <v>1956</v>
      </c>
      <c r="Q4338" t="s">
        <v>1954</v>
      </c>
    </row>
    <row r="4339" spans="11:17">
      <c r="K4339" t="s">
        <v>51</v>
      </c>
      <c r="L4339" t="s">
        <v>1952</v>
      </c>
      <c r="M4339" t="s">
        <v>1953</v>
      </c>
      <c r="N4339" t="s">
        <v>1337</v>
      </c>
      <c r="O4339" t="s">
        <v>66</v>
      </c>
      <c r="P4339" t="s">
        <v>1957</v>
      </c>
      <c r="Q4339" t="s">
        <v>1954</v>
      </c>
    </row>
    <row r="4340" spans="11:17">
      <c r="K4340" t="s">
        <v>51</v>
      </c>
      <c r="L4340" t="s">
        <v>1952</v>
      </c>
      <c r="M4340" t="s">
        <v>1953</v>
      </c>
      <c r="N4340" t="s">
        <v>1337</v>
      </c>
      <c r="O4340" t="s">
        <v>68</v>
      </c>
      <c r="Q4340" t="s">
        <v>1954</v>
      </c>
    </row>
    <row r="4341" spans="11:17">
      <c r="K4341" t="s">
        <v>51</v>
      </c>
      <c r="L4341" t="s">
        <v>1952</v>
      </c>
      <c r="M4341" t="s">
        <v>1953</v>
      </c>
      <c r="N4341" t="s">
        <v>1337</v>
      </c>
      <c r="O4341" t="s">
        <v>70</v>
      </c>
      <c r="P4341" t="s">
        <v>1020</v>
      </c>
      <c r="Q4341" t="s">
        <v>1954</v>
      </c>
    </row>
    <row r="4342" spans="11:17">
      <c r="K4342" t="s">
        <v>51</v>
      </c>
      <c r="L4342" t="s">
        <v>1952</v>
      </c>
      <c r="M4342" t="s">
        <v>1953</v>
      </c>
      <c r="N4342" t="s">
        <v>1337</v>
      </c>
      <c r="O4342" t="s">
        <v>72</v>
      </c>
      <c r="P4342">
        <v>212</v>
      </c>
      <c r="Q4342" t="s">
        <v>1954</v>
      </c>
    </row>
    <row r="4343" spans="11:17">
      <c r="K4343" t="s">
        <v>51</v>
      </c>
      <c r="L4343" t="s">
        <v>1952</v>
      </c>
      <c r="M4343" t="s">
        <v>1953</v>
      </c>
      <c r="N4343" t="s">
        <v>1337</v>
      </c>
      <c r="O4343" t="s">
        <v>73</v>
      </c>
      <c r="P4343" t="s">
        <v>1343</v>
      </c>
      <c r="Q4343" t="s">
        <v>1954</v>
      </c>
    </row>
    <row r="4344" spans="11:17">
      <c r="K4344" t="s">
        <v>51</v>
      </c>
      <c r="L4344" t="s">
        <v>1958</v>
      </c>
      <c r="M4344" t="s">
        <v>1959</v>
      </c>
      <c r="N4344" t="s">
        <v>1337</v>
      </c>
      <c r="O4344" t="s">
        <v>14</v>
      </c>
      <c r="Q4344" t="s">
        <v>1960</v>
      </c>
    </row>
    <row r="4345" spans="11:17">
      <c r="K4345" t="s">
        <v>51</v>
      </c>
      <c r="L4345" t="s">
        <v>1958</v>
      </c>
      <c r="M4345" t="s">
        <v>1959</v>
      </c>
      <c r="N4345" t="s">
        <v>1337</v>
      </c>
      <c r="O4345" t="s">
        <v>56</v>
      </c>
      <c r="Q4345" t="s">
        <v>1960</v>
      </c>
    </row>
    <row r="4346" spans="11:17">
      <c r="K4346" t="s">
        <v>51</v>
      </c>
      <c r="L4346" t="s">
        <v>1958</v>
      </c>
      <c r="M4346" t="s">
        <v>1959</v>
      </c>
      <c r="N4346" t="s">
        <v>1337</v>
      </c>
      <c r="O4346" t="s">
        <v>57</v>
      </c>
      <c r="P4346" t="s">
        <v>1863</v>
      </c>
      <c r="Q4346" t="s">
        <v>1960</v>
      </c>
    </row>
    <row r="4347" spans="11:17">
      <c r="K4347" t="s">
        <v>51</v>
      </c>
      <c r="L4347" t="s">
        <v>1958</v>
      </c>
      <c r="M4347" t="s">
        <v>1959</v>
      </c>
      <c r="N4347" t="s">
        <v>1337</v>
      </c>
      <c r="O4347" t="s">
        <v>59</v>
      </c>
      <c r="P4347">
        <v>600</v>
      </c>
      <c r="Q4347" t="s">
        <v>1960</v>
      </c>
    </row>
    <row r="4348" spans="11:17">
      <c r="K4348" t="s">
        <v>51</v>
      </c>
      <c r="L4348" t="s">
        <v>1958</v>
      </c>
      <c r="M4348" t="s">
        <v>1959</v>
      </c>
      <c r="N4348" t="s">
        <v>1337</v>
      </c>
      <c r="O4348" t="s">
        <v>60</v>
      </c>
      <c r="P4348" t="s">
        <v>1864</v>
      </c>
      <c r="Q4348" t="s">
        <v>1960</v>
      </c>
    </row>
    <row r="4349" spans="11:17">
      <c r="K4349" t="s">
        <v>51</v>
      </c>
      <c r="L4349" t="s">
        <v>1958</v>
      </c>
      <c r="M4349" t="s">
        <v>1959</v>
      </c>
      <c r="N4349" t="s">
        <v>1337</v>
      </c>
      <c r="O4349" t="s">
        <v>62</v>
      </c>
      <c r="P4349" t="s">
        <v>1955</v>
      </c>
      <c r="Q4349" t="s">
        <v>1960</v>
      </c>
    </row>
    <row r="4350" spans="11:17">
      <c r="K4350" t="s">
        <v>51</v>
      </c>
      <c r="L4350" t="s">
        <v>1958</v>
      </c>
      <c r="M4350" t="s">
        <v>1959</v>
      </c>
      <c r="N4350" t="s">
        <v>1337</v>
      </c>
      <c r="O4350" t="s">
        <v>64</v>
      </c>
      <c r="P4350" t="s">
        <v>1961</v>
      </c>
      <c r="Q4350" t="s">
        <v>1960</v>
      </c>
    </row>
    <row r="4351" spans="11:17">
      <c r="K4351" t="s">
        <v>51</v>
      </c>
      <c r="L4351" t="s">
        <v>1958</v>
      </c>
      <c r="M4351" t="s">
        <v>1959</v>
      </c>
      <c r="N4351" t="s">
        <v>1337</v>
      </c>
      <c r="O4351" t="s">
        <v>66</v>
      </c>
      <c r="P4351" t="s">
        <v>1962</v>
      </c>
      <c r="Q4351" t="s">
        <v>1960</v>
      </c>
    </row>
    <row r="4352" spans="11:17">
      <c r="K4352" t="s">
        <v>51</v>
      </c>
      <c r="L4352" t="s">
        <v>1958</v>
      </c>
      <c r="M4352" t="s">
        <v>1959</v>
      </c>
      <c r="N4352" t="s">
        <v>1337</v>
      </c>
      <c r="O4352" t="s">
        <v>68</v>
      </c>
      <c r="Q4352" t="s">
        <v>1960</v>
      </c>
    </row>
    <row r="4353" spans="11:17">
      <c r="K4353" t="s">
        <v>51</v>
      </c>
      <c r="L4353" t="s">
        <v>1958</v>
      </c>
      <c r="M4353" t="s">
        <v>1959</v>
      </c>
      <c r="N4353" t="s">
        <v>1337</v>
      </c>
      <c r="O4353" t="s">
        <v>70</v>
      </c>
      <c r="P4353" t="s">
        <v>1020</v>
      </c>
      <c r="Q4353" t="s">
        <v>1960</v>
      </c>
    </row>
    <row r="4354" spans="11:17">
      <c r="K4354" t="s">
        <v>51</v>
      </c>
      <c r="L4354" t="s">
        <v>1958</v>
      </c>
      <c r="M4354" t="s">
        <v>1959</v>
      </c>
      <c r="N4354" t="s">
        <v>1337</v>
      </c>
      <c r="O4354" t="s">
        <v>72</v>
      </c>
      <c r="Q4354" t="s">
        <v>1960</v>
      </c>
    </row>
    <row r="4355" spans="11:17">
      <c r="K4355" t="s">
        <v>51</v>
      </c>
      <c r="L4355" t="s">
        <v>1958</v>
      </c>
      <c r="M4355" t="s">
        <v>1959</v>
      </c>
      <c r="N4355" t="s">
        <v>1337</v>
      </c>
      <c r="O4355" t="s">
        <v>73</v>
      </c>
      <c r="P4355" t="s">
        <v>1343</v>
      </c>
      <c r="Q4355" t="s">
        <v>1960</v>
      </c>
    </row>
    <row r="4356" spans="11:17">
      <c r="K4356" t="s">
        <v>51</v>
      </c>
      <c r="L4356" t="s">
        <v>1963</v>
      </c>
      <c r="M4356" t="s">
        <v>1964</v>
      </c>
      <c r="N4356" t="s">
        <v>1337</v>
      </c>
      <c r="O4356" t="s">
        <v>14</v>
      </c>
      <c r="Q4356" t="s">
        <v>1965</v>
      </c>
    </row>
    <row r="4357" spans="11:17">
      <c r="K4357" t="s">
        <v>51</v>
      </c>
      <c r="L4357" t="s">
        <v>1963</v>
      </c>
      <c r="M4357" t="s">
        <v>1964</v>
      </c>
      <c r="N4357" t="s">
        <v>1337</v>
      </c>
      <c r="O4357" t="s">
        <v>56</v>
      </c>
      <c r="Q4357" t="s">
        <v>1965</v>
      </c>
    </row>
    <row r="4358" spans="11:17">
      <c r="K4358" t="s">
        <v>51</v>
      </c>
      <c r="L4358" t="s">
        <v>1963</v>
      </c>
      <c r="M4358" t="s">
        <v>1964</v>
      </c>
      <c r="N4358" t="s">
        <v>1337</v>
      </c>
      <c r="O4358" t="s">
        <v>57</v>
      </c>
      <c r="P4358" t="s">
        <v>1863</v>
      </c>
      <c r="Q4358" t="s">
        <v>1965</v>
      </c>
    </row>
    <row r="4359" spans="11:17">
      <c r="K4359" t="s">
        <v>51</v>
      </c>
      <c r="L4359" t="s">
        <v>1963</v>
      </c>
      <c r="M4359" t="s">
        <v>1964</v>
      </c>
      <c r="N4359" t="s">
        <v>1337</v>
      </c>
      <c r="O4359" t="s">
        <v>59</v>
      </c>
      <c r="P4359">
        <v>456</v>
      </c>
      <c r="Q4359" t="s">
        <v>1965</v>
      </c>
    </row>
    <row r="4360" spans="11:17">
      <c r="K4360" t="s">
        <v>51</v>
      </c>
      <c r="L4360" t="s">
        <v>1963</v>
      </c>
      <c r="M4360" t="s">
        <v>1964</v>
      </c>
      <c r="N4360" t="s">
        <v>1337</v>
      </c>
      <c r="O4360" t="s">
        <v>60</v>
      </c>
      <c r="P4360" t="s">
        <v>1864</v>
      </c>
      <c r="Q4360" t="s">
        <v>1965</v>
      </c>
    </row>
    <row r="4361" spans="11:17">
      <c r="K4361" t="s">
        <v>51</v>
      </c>
      <c r="L4361" t="s">
        <v>1963</v>
      </c>
      <c r="M4361" t="s">
        <v>1964</v>
      </c>
      <c r="N4361" t="s">
        <v>1337</v>
      </c>
      <c r="O4361" t="s">
        <v>62</v>
      </c>
      <c r="P4361" t="s">
        <v>1944</v>
      </c>
      <c r="Q4361" t="s">
        <v>1965</v>
      </c>
    </row>
    <row r="4362" spans="11:17">
      <c r="K4362" t="s">
        <v>51</v>
      </c>
      <c r="L4362" t="s">
        <v>1963</v>
      </c>
      <c r="M4362" t="s">
        <v>1964</v>
      </c>
      <c r="N4362" t="s">
        <v>1337</v>
      </c>
      <c r="O4362" t="s">
        <v>64</v>
      </c>
      <c r="P4362" t="s">
        <v>1966</v>
      </c>
      <c r="Q4362" t="s">
        <v>1965</v>
      </c>
    </row>
    <row r="4363" spans="11:17">
      <c r="K4363" t="s">
        <v>51</v>
      </c>
      <c r="L4363" t="s">
        <v>1963</v>
      </c>
      <c r="M4363" t="s">
        <v>1964</v>
      </c>
      <c r="N4363" t="s">
        <v>1337</v>
      </c>
      <c r="O4363" t="s">
        <v>66</v>
      </c>
      <c r="P4363" t="s">
        <v>1967</v>
      </c>
      <c r="Q4363" t="s">
        <v>1965</v>
      </c>
    </row>
    <row r="4364" spans="11:17">
      <c r="K4364" t="s">
        <v>51</v>
      </c>
      <c r="L4364" t="s">
        <v>1963</v>
      </c>
      <c r="M4364" t="s">
        <v>1964</v>
      </c>
      <c r="N4364" t="s">
        <v>1337</v>
      </c>
      <c r="O4364" t="s">
        <v>68</v>
      </c>
      <c r="Q4364" t="s">
        <v>1965</v>
      </c>
    </row>
    <row r="4365" spans="11:17">
      <c r="K4365" t="s">
        <v>51</v>
      </c>
      <c r="L4365" t="s">
        <v>1963</v>
      </c>
      <c r="M4365" t="s">
        <v>1964</v>
      </c>
      <c r="N4365" t="s">
        <v>1337</v>
      </c>
      <c r="O4365" t="s">
        <v>70</v>
      </c>
      <c r="P4365" t="s">
        <v>1020</v>
      </c>
      <c r="Q4365" t="s">
        <v>1965</v>
      </c>
    </row>
    <row r="4366" spans="11:17">
      <c r="K4366" t="s">
        <v>51</v>
      </c>
      <c r="L4366" t="s">
        <v>1963</v>
      </c>
      <c r="M4366" t="s">
        <v>1964</v>
      </c>
      <c r="N4366" t="s">
        <v>1337</v>
      </c>
      <c r="O4366" t="s">
        <v>72</v>
      </c>
      <c r="P4366">
        <v>179</v>
      </c>
      <c r="Q4366" t="s">
        <v>1965</v>
      </c>
    </row>
    <row r="4367" spans="11:17">
      <c r="K4367" t="s">
        <v>51</v>
      </c>
      <c r="L4367" t="s">
        <v>1963</v>
      </c>
      <c r="M4367" t="s">
        <v>1964</v>
      </c>
      <c r="N4367" t="s">
        <v>1337</v>
      </c>
      <c r="O4367" t="s">
        <v>73</v>
      </c>
      <c r="P4367" t="s">
        <v>1343</v>
      </c>
      <c r="Q4367" t="s">
        <v>1965</v>
      </c>
    </row>
    <row r="4368" spans="11:17">
      <c r="K4368" t="s">
        <v>51</v>
      </c>
      <c r="L4368" t="s">
        <v>1968</v>
      </c>
      <c r="M4368" t="s">
        <v>1969</v>
      </c>
      <c r="N4368" t="s">
        <v>1337</v>
      </c>
      <c r="O4368" t="s">
        <v>14</v>
      </c>
      <c r="Q4368" t="s">
        <v>1970</v>
      </c>
    </row>
    <row r="4369" spans="11:17">
      <c r="K4369" t="s">
        <v>51</v>
      </c>
      <c r="L4369" t="s">
        <v>1968</v>
      </c>
      <c r="M4369" t="s">
        <v>1969</v>
      </c>
      <c r="N4369" t="s">
        <v>1337</v>
      </c>
      <c r="O4369" t="s">
        <v>56</v>
      </c>
      <c r="Q4369" t="s">
        <v>1970</v>
      </c>
    </row>
    <row r="4370" spans="11:17">
      <c r="K4370" t="s">
        <v>51</v>
      </c>
      <c r="L4370" t="s">
        <v>1968</v>
      </c>
      <c r="M4370" t="s">
        <v>1969</v>
      </c>
      <c r="N4370" t="s">
        <v>1337</v>
      </c>
      <c r="O4370" t="s">
        <v>57</v>
      </c>
      <c r="P4370" t="s">
        <v>1863</v>
      </c>
      <c r="Q4370" t="s">
        <v>1970</v>
      </c>
    </row>
    <row r="4371" spans="11:17">
      <c r="K4371" t="s">
        <v>51</v>
      </c>
      <c r="L4371" t="s">
        <v>1968</v>
      </c>
      <c r="M4371" t="s">
        <v>1969</v>
      </c>
      <c r="N4371" t="s">
        <v>1337</v>
      </c>
      <c r="O4371" t="s">
        <v>59</v>
      </c>
      <c r="P4371">
        <v>156</v>
      </c>
      <c r="Q4371" t="s">
        <v>1970</v>
      </c>
    </row>
    <row r="4372" spans="11:17">
      <c r="K4372" t="s">
        <v>51</v>
      </c>
      <c r="L4372" t="s">
        <v>1968</v>
      </c>
      <c r="M4372" t="s">
        <v>1969</v>
      </c>
      <c r="N4372" t="s">
        <v>1337</v>
      </c>
      <c r="O4372" t="s">
        <v>60</v>
      </c>
      <c r="P4372" t="s">
        <v>1864</v>
      </c>
      <c r="Q4372" t="s">
        <v>1970</v>
      </c>
    </row>
    <row r="4373" spans="11:17">
      <c r="K4373" t="s">
        <v>51</v>
      </c>
      <c r="L4373" t="s">
        <v>1968</v>
      </c>
      <c r="M4373" t="s">
        <v>1969</v>
      </c>
      <c r="N4373" t="s">
        <v>1337</v>
      </c>
      <c r="O4373" t="s">
        <v>62</v>
      </c>
      <c r="P4373" t="s">
        <v>1944</v>
      </c>
      <c r="Q4373" t="s">
        <v>1970</v>
      </c>
    </row>
    <row r="4374" spans="11:17">
      <c r="K4374" t="s">
        <v>51</v>
      </c>
      <c r="L4374" t="s">
        <v>1968</v>
      </c>
      <c r="M4374" t="s">
        <v>1969</v>
      </c>
      <c r="N4374" t="s">
        <v>1337</v>
      </c>
      <c r="O4374" t="s">
        <v>64</v>
      </c>
      <c r="P4374" t="s">
        <v>1971</v>
      </c>
      <c r="Q4374" t="s">
        <v>1970</v>
      </c>
    </row>
    <row r="4375" spans="11:17">
      <c r="K4375" t="s">
        <v>51</v>
      </c>
      <c r="L4375" t="s">
        <v>1968</v>
      </c>
      <c r="M4375" t="s">
        <v>1969</v>
      </c>
      <c r="N4375" t="s">
        <v>1337</v>
      </c>
      <c r="O4375" t="s">
        <v>66</v>
      </c>
      <c r="Q4375" t="s">
        <v>1970</v>
      </c>
    </row>
    <row r="4376" spans="11:17">
      <c r="K4376" t="s">
        <v>51</v>
      </c>
      <c r="L4376" t="s">
        <v>1968</v>
      </c>
      <c r="M4376" t="s">
        <v>1969</v>
      </c>
      <c r="N4376" t="s">
        <v>1337</v>
      </c>
      <c r="O4376" t="s">
        <v>68</v>
      </c>
      <c r="Q4376" t="s">
        <v>1970</v>
      </c>
    </row>
    <row r="4377" spans="11:17">
      <c r="K4377" t="s">
        <v>51</v>
      </c>
      <c r="L4377" t="s">
        <v>1968</v>
      </c>
      <c r="M4377" t="s">
        <v>1969</v>
      </c>
      <c r="N4377" t="s">
        <v>1337</v>
      </c>
      <c r="O4377" t="s">
        <v>70</v>
      </c>
      <c r="P4377" t="s">
        <v>1020</v>
      </c>
      <c r="Q4377" t="s">
        <v>1970</v>
      </c>
    </row>
    <row r="4378" spans="11:17">
      <c r="K4378" t="s">
        <v>51</v>
      </c>
      <c r="L4378" t="s">
        <v>1968</v>
      </c>
      <c r="M4378" t="s">
        <v>1969</v>
      </c>
      <c r="N4378" t="s">
        <v>1337</v>
      </c>
      <c r="O4378" t="s">
        <v>72</v>
      </c>
      <c r="P4378">
        <v>222</v>
      </c>
      <c r="Q4378" t="s">
        <v>1970</v>
      </c>
    </row>
    <row r="4379" spans="11:17">
      <c r="K4379" t="s">
        <v>51</v>
      </c>
      <c r="L4379" t="s">
        <v>1968</v>
      </c>
      <c r="M4379" t="s">
        <v>1969</v>
      </c>
      <c r="N4379" t="s">
        <v>1337</v>
      </c>
      <c r="O4379" t="s">
        <v>73</v>
      </c>
      <c r="P4379" t="s">
        <v>1343</v>
      </c>
      <c r="Q4379" t="s">
        <v>1970</v>
      </c>
    </row>
    <row r="4380" spans="11:17">
      <c r="K4380" t="s">
        <v>51</v>
      </c>
      <c r="L4380" t="s">
        <v>1972</v>
      </c>
      <c r="M4380" t="s">
        <v>1973</v>
      </c>
      <c r="N4380" t="s">
        <v>1337</v>
      </c>
      <c r="O4380" t="s">
        <v>14</v>
      </c>
      <c r="Q4380" t="s">
        <v>1974</v>
      </c>
    </row>
    <row r="4381" spans="11:17">
      <c r="K4381" t="s">
        <v>51</v>
      </c>
      <c r="L4381" t="s">
        <v>1972</v>
      </c>
      <c r="M4381" t="s">
        <v>1973</v>
      </c>
      <c r="N4381" t="s">
        <v>1337</v>
      </c>
      <c r="O4381" t="s">
        <v>56</v>
      </c>
      <c r="Q4381" t="s">
        <v>1974</v>
      </c>
    </row>
    <row r="4382" spans="11:17">
      <c r="K4382" t="s">
        <v>51</v>
      </c>
      <c r="L4382" t="s">
        <v>1972</v>
      </c>
      <c r="M4382" t="s">
        <v>1973</v>
      </c>
      <c r="N4382" t="s">
        <v>1337</v>
      </c>
      <c r="O4382" t="s">
        <v>57</v>
      </c>
      <c r="P4382" t="s">
        <v>1863</v>
      </c>
      <c r="Q4382" t="s">
        <v>1974</v>
      </c>
    </row>
    <row r="4383" spans="11:17">
      <c r="K4383" t="s">
        <v>51</v>
      </c>
      <c r="L4383" t="s">
        <v>1972</v>
      </c>
      <c r="M4383" t="s">
        <v>1973</v>
      </c>
      <c r="N4383" t="s">
        <v>1337</v>
      </c>
      <c r="O4383" t="s">
        <v>59</v>
      </c>
      <c r="P4383">
        <v>156</v>
      </c>
      <c r="Q4383" t="s">
        <v>1974</v>
      </c>
    </row>
    <row r="4384" spans="11:17">
      <c r="K4384" t="s">
        <v>51</v>
      </c>
      <c r="L4384" t="s">
        <v>1972</v>
      </c>
      <c r="M4384" t="s">
        <v>1973</v>
      </c>
      <c r="N4384" t="s">
        <v>1337</v>
      </c>
      <c r="O4384" t="s">
        <v>60</v>
      </c>
      <c r="P4384" t="s">
        <v>1864</v>
      </c>
      <c r="Q4384" t="s">
        <v>1974</v>
      </c>
    </row>
    <row r="4385" spans="11:17">
      <c r="K4385" t="s">
        <v>51</v>
      </c>
      <c r="L4385" t="s">
        <v>1972</v>
      </c>
      <c r="M4385" t="s">
        <v>1973</v>
      </c>
      <c r="N4385" t="s">
        <v>1337</v>
      </c>
      <c r="O4385" t="s">
        <v>62</v>
      </c>
      <c r="P4385" t="s">
        <v>1940</v>
      </c>
      <c r="Q4385" t="s">
        <v>1974</v>
      </c>
    </row>
    <row r="4386" spans="11:17">
      <c r="K4386" t="s">
        <v>51</v>
      </c>
      <c r="L4386" t="s">
        <v>1972</v>
      </c>
      <c r="M4386" t="s">
        <v>1973</v>
      </c>
      <c r="N4386" t="s">
        <v>1337</v>
      </c>
      <c r="O4386" t="s">
        <v>64</v>
      </c>
      <c r="P4386" t="s">
        <v>1975</v>
      </c>
      <c r="Q4386" t="s">
        <v>1974</v>
      </c>
    </row>
    <row r="4387" spans="11:17">
      <c r="K4387" t="s">
        <v>51</v>
      </c>
      <c r="L4387" t="s">
        <v>1972</v>
      </c>
      <c r="M4387" t="s">
        <v>1973</v>
      </c>
      <c r="N4387" t="s">
        <v>1337</v>
      </c>
      <c r="O4387" t="s">
        <v>66</v>
      </c>
      <c r="P4387" t="s">
        <v>1976</v>
      </c>
      <c r="Q4387" t="s">
        <v>1974</v>
      </c>
    </row>
    <row r="4388" spans="11:17">
      <c r="K4388" t="s">
        <v>51</v>
      </c>
      <c r="L4388" t="s">
        <v>1972</v>
      </c>
      <c r="M4388" t="s">
        <v>1973</v>
      </c>
      <c r="N4388" t="s">
        <v>1337</v>
      </c>
      <c r="O4388" t="s">
        <v>68</v>
      </c>
      <c r="Q4388" t="s">
        <v>1974</v>
      </c>
    </row>
    <row r="4389" spans="11:17">
      <c r="K4389" t="s">
        <v>51</v>
      </c>
      <c r="L4389" t="s">
        <v>1972</v>
      </c>
      <c r="M4389" t="s">
        <v>1973</v>
      </c>
      <c r="N4389" t="s">
        <v>1337</v>
      </c>
      <c r="O4389" t="s">
        <v>70</v>
      </c>
      <c r="Q4389" t="s">
        <v>1974</v>
      </c>
    </row>
    <row r="4390" spans="11:17">
      <c r="K4390" t="s">
        <v>51</v>
      </c>
      <c r="L4390" t="s">
        <v>1972</v>
      </c>
      <c r="M4390" t="s">
        <v>1973</v>
      </c>
      <c r="N4390" t="s">
        <v>1337</v>
      </c>
      <c r="O4390" t="s">
        <v>72</v>
      </c>
      <c r="Q4390" t="s">
        <v>1974</v>
      </c>
    </row>
    <row r="4391" spans="11:17">
      <c r="K4391" t="s">
        <v>51</v>
      </c>
      <c r="L4391" t="s">
        <v>1972</v>
      </c>
      <c r="M4391" t="s">
        <v>1973</v>
      </c>
      <c r="N4391" t="s">
        <v>1337</v>
      </c>
      <c r="O4391" t="s">
        <v>73</v>
      </c>
      <c r="P4391" t="s">
        <v>1343</v>
      </c>
      <c r="Q4391" t="s">
        <v>1974</v>
      </c>
    </row>
    <row r="4392" spans="11:17">
      <c r="K4392" t="s">
        <v>51</v>
      </c>
      <c r="L4392" t="s">
        <v>1977</v>
      </c>
      <c r="M4392" t="s">
        <v>1978</v>
      </c>
      <c r="N4392" t="s">
        <v>1337</v>
      </c>
      <c r="O4392" t="s">
        <v>14</v>
      </c>
      <c r="Q4392" t="s">
        <v>1979</v>
      </c>
    </row>
    <row r="4393" spans="11:17">
      <c r="K4393" t="s">
        <v>51</v>
      </c>
      <c r="L4393" t="s">
        <v>1977</v>
      </c>
      <c r="M4393" t="s">
        <v>1978</v>
      </c>
      <c r="N4393" t="s">
        <v>1337</v>
      </c>
      <c r="O4393" t="s">
        <v>56</v>
      </c>
      <c r="Q4393" t="s">
        <v>1979</v>
      </c>
    </row>
    <row r="4394" spans="11:17">
      <c r="K4394" t="s">
        <v>51</v>
      </c>
      <c r="L4394" t="s">
        <v>1977</v>
      </c>
      <c r="M4394" t="s">
        <v>1978</v>
      </c>
      <c r="N4394" t="s">
        <v>1337</v>
      </c>
      <c r="O4394" t="s">
        <v>57</v>
      </c>
      <c r="P4394" t="s">
        <v>1863</v>
      </c>
      <c r="Q4394" t="s">
        <v>1979</v>
      </c>
    </row>
    <row r="4395" spans="11:17">
      <c r="K4395" t="s">
        <v>51</v>
      </c>
      <c r="L4395" t="s">
        <v>1977</v>
      </c>
      <c r="M4395" t="s">
        <v>1978</v>
      </c>
      <c r="N4395" t="s">
        <v>1337</v>
      </c>
      <c r="O4395" t="s">
        <v>59</v>
      </c>
      <c r="P4395">
        <v>1729</v>
      </c>
      <c r="Q4395" t="s">
        <v>1979</v>
      </c>
    </row>
    <row r="4396" spans="11:17">
      <c r="K4396" t="s">
        <v>51</v>
      </c>
      <c r="L4396" t="s">
        <v>1977</v>
      </c>
      <c r="M4396" t="s">
        <v>1978</v>
      </c>
      <c r="N4396" t="s">
        <v>1337</v>
      </c>
      <c r="O4396" t="s">
        <v>60</v>
      </c>
      <c r="P4396" t="s">
        <v>1864</v>
      </c>
      <c r="Q4396" t="s">
        <v>1979</v>
      </c>
    </row>
    <row r="4397" spans="11:17">
      <c r="K4397" t="s">
        <v>51</v>
      </c>
      <c r="L4397" t="s">
        <v>1977</v>
      </c>
      <c r="M4397" t="s">
        <v>1978</v>
      </c>
      <c r="N4397" t="s">
        <v>1337</v>
      </c>
      <c r="O4397" t="s">
        <v>62</v>
      </c>
      <c r="P4397" t="s">
        <v>1940</v>
      </c>
      <c r="Q4397" t="s">
        <v>1979</v>
      </c>
    </row>
    <row r="4398" spans="11:17">
      <c r="K4398" t="s">
        <v>51</v>
      </c>
      <c r="L4398" t="s">
        <v>1977</v>
      </c>
      <c r="M4398" t="s">
        <v>1978</v>
      </c>
      <c r="N4398" t="s">
        <v>1337</v>
      </c>
      <c r="O4398" t="s">
        <v>64</v>
      </c>
      <c r="P4398" t="s">
        <v>1980</v>
      </c>
      <c r="Q4398" t="s">
        <v>1979</v>
      </c>
    </row>
    <row r="4399" spans="11:17">
      <c r="K4399" t="s">
        <v>51</v>
      </c>
      <c r="L4399" t="s">
        <v>1977</v>
      </c>
      <c r="M4399" t="s">
        <v>1978</v>
      </c>
      <c r="N4399" t="s">
        <v>1337</v>
      </c>
      <c r="O4399" t="s">
        <v>66</v>
      </c>
      <c r="P4399" t="s">
        <v>1981</v>
      </c>
      <c r="Q4399" t="s">
        <v>1979</v>
      </c>
    </row>
    <row r="4400" spans="11:17">
      <c r="K4400" t="s">
        <v>51</v>
      </c>
      <c r="L4400" t="s">
        <v>1977</v>
      </c>
      <c r="M4400" t="s">
        <v>1978</v>
      </c>
      <c r="N4400" t="s">
        <v>1337</v>
      </c>
      <c r="O4400" t="s">
        <v>68</v>
      </c>
      <c r="Q4400" t="s">
        <v>1979</v>
      </c>
    </row>
    <row r="4401" spans="11:17">
      <c r="K4401" t="s">
        <v>51</v>
      </c>
      <c r="L4401" t="s">
        <v>1977</v>
      </c>
      <c r="M4401" t="s">
        <v>1978</v>
      </c>
      <c r="N4401" t="s">
        <v>1337</v>
      </c>
      <c r="O4401" t="s">
        <v>70</v>
      </c>
      <c r="P4401" t="s">
        <v>131</v>
      </c>
      <c r="Q4401" t="s">
        <v>1979</v>
      </c>
    </row>
    <row r="4402" spans="11:17">
      <c r="K4402" t="s">
        <v>51</v>
      </c>
      <c r="L4402" t="s">
        <v>1977</v>
      </c>
      <c r="M4402" t="s">
        <v>1978</v>
      </c>
      <c r="N4402" t="s">
        <v>1337</v>
      </c>
      <c r="O4402" t="s">
        <v>72</v>
      </c>
      <c r="P4402">
        <v>791</v>
      </c>
      <c r="Q4402" t="s">
        <v>1979</v>
      </c>
    </row>
    <row r="4403" spans="11:17">
      <c r="K4403" t="s">
        <v>51</v>
      </c>
      <c r="L4403" t="s">
        <v>1977</v>
      </c>
      <c r="M4403" t="s">
        <v>1978</v>
      </c>
      <c r="N4403" t="s">
        <v>1337</v>
      </c>
      <c r="O4403" t="s">
        <v>73</v>
      </c>
      <c r="P4403" t="s">
        <v>1343</v>
      </c>
      <c r="Q4403" t="s">
        <v>1979</v>
      </c>
    </row>
    <row r="4404" spans="11:17">
      <c r="K4404" t="s">
        <v>51</v>
      </c>
      <c r="L4404" t="s">
        <v>1982</v>
      </c>
      <c r="M4404" t="s">
        <v>1983</v>
      </c>
      <c r="N4404" t="s">
        <v>1337</v>
      </c>
      <c r="O4404" t="s">
        <v>14</v>
      </c>
      <c r="Q4404" t="s">
        <v>1984</v>
      </c>
    </row>
    <row r="4405" spans="11:17">
      <c r="K4405" t="s">
        <v>51</v>
      </c>
      <c r="L4405" t="s">
        <v>1982</v>
      </c>
      <c r="M4405" t="s">
        <v>1983</v>
      </c>
      <c r="N4405" t="s">
        <v>1337</v>
      </c>
      <c r="O4405" t="s">
        <v>56</v>
      </c>
      <c r="Q4405" t="s">
        <v>1984</v>
      </c>
    </row>
    <row r="4406" spans="11:17">
      <c r="K4406" t="s">
        <v>51</v>
      </c>
      <c r="L4406" t="s">
        <v>1982</v>
      </c>
      <c r="M4406" t="s">
        <v>1983</v>
      </c>
      <c r="N4406" t="s">
        <v>1337</v>
      </c>
      <c r="O4406" t="s">
        <v>57</v>
      </c>
      <c r="P4406" t="s">
        <v>1863</v>
      </c>
      <c r="Q4406" t="s">
        <v>1984</v>
      </c>
    </row>
    <row r="4407" spans="11:17">
      <c r="K4407" t="s">
        <v>51</v>
      </c>
      <c r="L4407" t="s">
        <v>1982</v>
      </c>
      <c r="M4407" t="s">
        <v>1983</v>
      </c>
      <c r="N4407" t="s">
        <v>1337</v>
      </c>
      <c r="O4407" t="s">
        <v>59</v>
      </c>
      <c r="P4407">
        <v>420</v>
      </c>
      <c r="Q4407" t="s">
        <v>1984</v>
      </c>
    </row>
    <row r="4408" spans="11:17">
      <c r="K4408" t="s">
        <v>51</v>
      </c>
      <c r="L4408" t="s">
        <v>1982</v>
      </c>
      <c r="M4408" t="s">
        <v>1983</v>
      </c>
      <c r="N4408" t="s">
        <v>1337</v>
      </c>
      <c r="O4408" t="s">
        <v>60</v>
      </c>
      <c r="P4408" t="s">
        <v>1864</v>
      </c>
      <c r="Q4408" t="s">
        <v>1984</v>
      </c>
    </row>
    <row r="4409" spans="11:17">
      <c r="K4409" t="s">
        <v>51</v>
      </c>
      <c r="L4409" t="s">
        <v>1982</v>
      </c>
      <c r="M4409" t="s">
        <v>1983</v>
      </c>
      <c r="N4409" t="s">
        <v>1337</v>
      </c>
      <c r="O4409" t="s">
        <v>62</v>
      </c>
      <c r="P4409" t="s">
        <v>1944</v>
      </c>
      <c r="Q4409" t="s">
        <v>1984</v>
      </c>
    </row>
    <row r="4410" spans="11:17">
      <c r="K4410" t="s">
        <v>51</v>
      </c>
      <c r="L4410" t="s">
        <v>1982</v>
      </c>
      <c r="M4410" t="s">
        <v>1983</v>
      </c>
      <c r="N4410" t="s">
        <v>1337</v>
      </c>
      <c r="O4410" t="s">
        <v>64</v>
      </c>
      <c r="P4410" t="s">
        <v>1985</v>
      </c>
      <c r="Q4410" t="s">
        <v>1984</v>
      </c>
    </row>
    <row r="4411" spans="11:17">
      <c r="K4411" t="s">
        <v>51</v>
      </c>
      <c r="L4411" t="s">
        <v>1982</v>
      </c>
      <c r="M4411" t="s">
        <v>1983</v>
      </c>
      <c r="N4411" t="s">
        <v>1337</v>
      </c>
      <c r="O4411" t="s">
        <v>66</v>
      </c>
      <c r="Q4411" t="s">
        <v>1984</v>
      </c>
    </row>
    <row r="4412" spans="11:17">
      <c r="K4412" t="s">
        <v>51</v>
      </c>
      <c r="L4412" t="s">
        <v>1982</v>
      </c>
      <c r="M4412" t="s">
        <v>1983</v>
      </c>
      <c r="N4412" t="s">
        <v>1337</v>
      </c>
      <c r="O4412" t="s">
        <v>68</v>
      </c>
      <c r="Q4412" t="s">
        <v>1984</v>
      </c>
    </row>
    <row r="4413" spans="11:17">
      <c r="K4413" t="s">
        <v>51</v>
      </c>
      <c r="L4413" t="s">
        <v>1982</v>
      </c>
      <c r="M4413" t="s">
        <v>1983</v>
      </c>
      <c r="N4413" t="s">
        <v>1337</v>
      </c>
      <c r="O4413" t="s">
        <v>70</v>
      </c>
      <c r="P4413" t="s">
        <v>1020</v>
      </c>
      <c r="Q4413" t="s">
        <v>1984</v>
      </c>
    </row>
    <row r="4414" spans="11:17">
      <c r="K4414" t="s">
        <v>51</v>
      </c>
      <c r="L4414" t="s">
        <v>1982</v>
      </c>
      <c r="M4414" t="s">
        <v>1983</v>
      </c>
      <c r="N4414" t="s">
        <v>1337</v>
      </c>
      <c r="O4414" t="s">
        <v>72</v>
      </c>
      <c r="P4414">
        <v>50</v>
      </c>
      <c r="Q4414" t="s">
        <v>1984</v>
      </c>
    </row>
    <row r="4415" spans="11:17">
      <c r="K4415" t="s">
        <v>51</v>
      </c>
      <c r="L4415" t="s">
        <v>1982</v>
      </c>
      <c r="M4415" t="s">
        <v>1983</v>
      </c>
      <c r="N4415" t="s">
        <v>1337</v>
      </c>
      <c r="O4415" t="s">
        <v>73</v>
      </c>
      <c r="P4415" t="s">
        <v>1343</v>
      </c>
      <c r="Q4415" t="s">
        <v>1984</v>
      </c>
    </row>
    <row r="4416" spans="11:17">
      <c r="K4416" t="s">
        <v>51</v>
      </c>
      <c r="L4416" t="s">
        <v>1986</v>
      </c>
      <c r="M4416" t="s">
        <v>1987</v>
      </c>
      <c r="N4416" t="s">
        <v>1337</v>
      </c>
      <c r="O4416" t="s">
        <v>14</v>
      </c>
      <c r="Q4416" t="s">
        <v>1988</v>
      </c>
    </row>
    <row r="4417" spans="11:17">
      <c r="K4417" t="s">
        <v>51</v>
      </c>
      <c r="L4417" t="s">
        <v>1986</v>
      </c>
      <c r="M4417" t="s">
        <v>1987</v>
      </c>
      <c r="N4417" t="s">
        <v>1337</v>
      </c>
      <c r="O4417" t="s">
        <v>56</v>
      </c>
      <c r="Q4417" t="s">
        <v>1988</v>
      </c>
    </row>
    <row r="4418" spans="11:17">
      <c r="K4418" t="s">
        <v>51</v>
      </c>
      <c r="L4418" t="s">
        <v>1986</v>
      </c>
      <c r="M4418" t="s">
        <v>1987</v>
      </c>
      <c r="N4418" t="s">
        <v>1337</v>
      </c>
      <c r="O4418" t="s">
        <v>57</v>
      </c>
      <c r="P4418" t="s">
        <v>1863</v>
      </c>
      <c r="Q4418" t="s">
        <v>1988</v>
      </c>
    </row>
    <row r="4419" spans="11:17">
      <c r="K4419" t="s">
        <v>51</v>
      </c>
      <c r="L4419" t="s">
        <v>1986</v>
      </c>
      <c r="M4419" t="s">
        <v>1987</v>
      </c>
      <c r="N4419" t="s">
        <v>1337</v>
      </c>
      <c r="O4419" t="s">
        <v>59</v>
      </c>
      <c r="P4419">
        <v>900</v>
      </c>
      <c r="Q4419" t="s">
        <v>1988</v>
      </c>
    </row>
    <row r="4420" spans="11:17">
      <c r="K4420" t="s">
        <v>51</v>
      </c>
      <c r="L4420" t="s">
        <v>1986</v>
      </c>
      <c r="M4420" t="s">
        <v>1987</v>
      </c>
      <c r="N4420" t="s">
        <v>1337</v>
      </c>
      <c r="O4420" t="s">
        <v>60</v>
      </c>
      <c r="P4420" t="s">
        <v>1864</v>
      </c>
      <c r="Q4420" t="s">
        <v>1988</v>
      </c>
    </row>
    <row r="4421" spans="11:17">
      <c r="K4421" t="s">
        <v>51</v>
      </c>
      <c r="L4421" t="s">
        <v>1986</v>
      </c>
      <c r="M4421" t="s">
        <v>1987</v>
      </c>
      <c r="N4421" t="s">
        <v>1337</v>
      </c>
      <c r="O4421" t="s">
        <v>62</v>
      </c>
      <c r="P4421" t="s">
        <v>1940</v>
      </c>
      <c r="Q4421" t="s">
        <v>1988</v>
      </c>
    </row>
    <row r="4422" spans="11:17">
      <c r="K4422" t="s">
        <v>51</v>
      </c>
      <c r="L4422" t="s">
        <v>1986</v>
      </c>
      <c r="M4422" t="s">
        <v>1987</v>
      </c>
      <c r="N4422" t="s">
        <v>1337</v>
      </c>
      <c r="O4422" t="s">
        <v>64</v>
      </c>
      <c r="P4422" t="s">
        <v>1989</v>
      </c>
      <c r="Q4422" t="s">
        <v>1988</v>
      </c>
    </row>
    <row r="4423" spans="11:17">
      <c r="K4423" t="s">
        <v>51</v>
      </c>
      <c r="L4423" t="s">
        <v>1986</v>
      </c>
      <c r="M4423" t="s">
        <v>1987</v>
      </c>
      <c r="N4423" t="s">
        <v>1337</v>
      </c>
      <c r="O4423" t="s">
        <v>66</v>
      </c>
      <c r="P4423" t="s">
        <v>1990</v>
      </c>
      <c r="Q4423" t="s">
        <v>1988</v>
      </c>
    </row>
    <row r="4424" spans="11:17">
      <c r="K4424" t="s">
        <v>51</v>
      </c>
      <c r="L4424" t="s">
        <v>1986</v>
      </c>
      <c r="M4424" t="s">
        <v>1987</v>
      </c>
      <c r="N4424" t="s">
        <v>1337</v>
      </c>
      <c r="O4424" t="s">
        <v>68</v>
      </c>
      <c r="Q4424" t="s">
        <v>1988</v>
      </c>
    </row>
    <row r="4425" spans="11:17">
      <c r="K4425" t="s">
        <v>51</v>
      </c>
      <c r="L4425" t="s">
        <v>1986</v>
      </c>
      <c r="M4425" t="s">
        <v>1987</v>
      </c>
      <c r="N4425" t="s">
        <v>1337</v>
      </c>
      <c r="O4425" t="s">
        <v>70</v>
      </c>
      <c r="P4425" t="s">
        <v>131</v>
      </c>
      <c r="Q4425" t="s">
        <v>1988</v>
      </c>
    </row>
    <row r="4426" spans="11:17">
      <c r="K4426" t="s">
        <v>51</v>
      </c>
      <c r="L4426" t="s">
        <v>1986</v>
      </c>
      <c r="M4426" t="s">
        <v>1987</v>
      </c>
      <c r="N4426" t="s">
        <v>1337</v>
      </c>
      <c r="O4426" t="s">
        <v>72</v>
      </c>
      <c r="P4426">
        <v>280</v>
      </c>
      <c r="Q4426" t="s">
        <v>1988</v>
      </c>
    </row>
    <row r="4427" spans="11:17">
      <c r="K4427" t="s">
        <v>51</v>
      </c>
      <c r="L4427" t="s">
        <v>1986</v>
      </c>
      <c r="M4427" t="s">
        <v>1987</v>
      </c>
      <c r="N4427" t="s">
        <v>1337</v>
      </c>
      <c r="O4427" t="s">
        <v>73</v>
      </c>
      <c r="P4427" t="s">
        <v>1343</v>
      </c>
      <c r="Q4427" t="s">
        <v>1988</v>
      </c>
    </row>
    <row r="4428" spans="11:17">
      <c r="K4428" t="s">
        <v>51</v>
      </c>
      <c r="L4428" t="s">
        <v>1991</v>
      </c>
      <c r="M4428" t="s">
        <v>1992</v>
      </c>
      <c r="N4428" t="s">
        <v>1337</v>
      </c>
      <c r="O4428" t="s">
        <v>14</v>
      </c>
      <c r="Q4428" t="s">
        <v>1993</v>
      </c>
    </row>
    <row r="4429" spans="11:17">
      <c r="K4429" t="s">
        <v>51</v>
      </c>
      <c r="L4429" t="s">
        <v>1991</v>
      </c>
      <c r="M4429" t="s">
        <v>1992</v>
      </c>
      <c r="N4429" t="s">
        <v>1337</v>
      </c>
      <c r="O4429" t="s">
        <v>56</v>
      </c>
      <c r="Q4429" t="s">
        <v>1993</v>
      </c>
    </row>
    <row r="4430" spans="11:17">
      <c r="K4430" t="s">
        <v>51</v>
      </c>
      <c r="L4430" t="s">
        <v>1991</v>
      </c>
      <c r="M4430" t="s">
        <v>1992</v>
      </c>
      <c r="N4430" t="s">
        <v>1337</v>
      </c>
      <c r="O4430" t="s">
        <v>57</v>
      </c>
      <c r="P4430" t="s">
        <v>1863</v>
      </c>
      <c r="Q4430" t="s">
        <v>1993</v>
      </c>
    </row>
    <row r="4431" spans="11:17">
      <c r="K4431" t="s">
        <v>51</v>
      </c>
      <c r="L4431" t="s">
        <v>1991</v>
      </c>
      <c r="M4431" t="s">
        <v>1992</v>
      </c>
      <c r="N4431" t="s">
        <v>1337</v>
      </c>
      <c r="O4431" t="s">
        <v>59</v>
      </c>
      <c r="P4431">
        <v>1104</v>
      </c>
      <c r="Q4431" t="s">
        <v>1993</v>
      </c>
    </row>
    <row r="4432" spans="11:17">
      <c r="K4432" t="s">
        <v>51</v>
      </c>
      <c r="L4432" t="s">
        <v>1991</v>
      </c>
      <c r="M4432" t="s">
        <v>1992</v>
      </c>
      <c r="N4432" t="s">
        <v>1337</v>
      </c>
      <c r="O4432" t="s">
        <v>60</v>
      </c>
      <c r="P4432" t="s">
        <v>1864</v>
      </c>
      <c r="Q4432" t="s">
        <v>1993</v>
      </c>
    </row>
    <row r="4433" spans="11:17">
      <c r="K4433" t="s">
        <v>51</v>
      </c>
      <c r="L4433" t="s">
        <v>1991</v>
      </c>
      <c r="M4433" t="s">
        <v>1992</v>
      </c>
      <c r="N4433" t="s">
        <v>1337</v>
      </c>
      <c r="O4433" t="s">
        <v>62</v>
      </c>
      <c r="P4433" t="s">
        <v>1940</v>
      </c>
      <c r="Q4433" t="s">
        <v>1993</v>
      </c>
    </row>
    <row r="4434" spans="11:17">
      <c r="K4434" t="s">
        <v>51</v>
      </c>
      <c r="L4434" t="s">
        <v>1991</v>
      </c>
      <c r="M4434" t="s">
        <v>1992</v>
      </c>
      <c r="N4434" t="s">
        <v>1337</v>
      </c>
      <c r="O4434" t="s">
        <v>64</v>
      </c>
      <c r="P4434" t="s">
        <v>1994</v>
      </c>
      <c r="Q4434" t="s">
        <v>1993</v>
      </c>
    </row>
    <row r="4435" spans="11:17">
      <c r="K4435" t="s">
        <v>51</v>
      </c>
      <c r="L4435" t="s">
        <v>1991</v>
      </c>
      <c r="M4435" t="s">
        <v>1992</v>
      </c>
      <c r="N4435" t="s">
        <v>1337</v>
      </c>
      <c r="O4435" t="s">
        <v>66</v>
      </c>
      <c r="P4435" t="s">
        <v>1995</v>
      </c>
      <c r="Q4435" t="s">
        <v>1993</v>
      </c>
    </row>
    <row r="4436" spans="11:17">
      <c r="K4436" t="s">
        <v>51</v>
      </c>
      <c r="L4436" t="s">
        <v>1991</v>
      </c>
      <c r="M4436" t="s">
        <v>1992</v>
      </c>
      <c r="N4436" t="s">
        <v>1337</v>
      </c>
      <c r="O4436" t="s">
        <v>68</v>
      </c>
      <c r="Q4436" t="s">
        <v>1993</v>
      </c>
    </row>
    <row r="4437" spans="11:17">
      <c r="K4437" t="s">
        <v>51</v>
      </c>
      <c r="L4437" t="s">
        <v>1991</v>
      </c>
      <c r="M4437" t="s">
        <v>1992</v>
      </c>
      <c r="N4437" t="s">
        <v>1337</v>
      </c>
      <c r="O4437" t="s">
        <v>70</v>
      </c>
      <c r="P4437" t="s">
        <v>131</v>
      </c>
      <c r="Q4437" t="s">
        <v>1993</v>
      </c>
    </row>
    <row r="4438" spans="11:17">
      <c r="K4438" t="s">
        <v>51</v>
      </c>
      <c r="L4438" t="s">
        <v>1991</v>
      </c>
      <c r="M4438" t="s">
        <v>1992</v>
      </c>
      <c r="N4438" t="s">
        <v>1337</v>
      </c>
      <c r="O4438" t="s">
        <v>72</v>
      </c>
      <c r="P4438">
        <v>846</v>
      </c>
      <c r="Q4438" t="s">
        <v>1993</v>
      </c>
    </row>
    <row r="4439" spans="11:17">
      <c r="K4439" t="s">
        <v>51</v>
      </c>
      <c r="L4439" t="s">
        <v>1991</v>
      </c>
      <c r="M4439" t="s">
        <v>1992</v>
      </c>
      <c r="N4439" t="s">
        <v>1337</v>
      </c>
      <c r="O4439" t="s">
        <v>73</v>
      </c>
      <c r="P4439" t="s">
        <v>1343</v>
      </c>
      <c r="Q4439" t="s">
        <v>1993</v>
      </c>
    </row>
    <row r="4440" spans="11:17">
      <c r="K4440" t="s">
        <v>51</v>
      </c>
      <c r="L4440" t="s">
        <v>1996</v>
      </c>
      <c r="M4440" t="s">
        <v>1997</v>
      </c>
      <c r="N4440" t="s">
        <v>1337</v>
      </c>
      <c r="O4440" t="s">
        <v>14</v>
      </c>
      <c r="Q4440" t="s">
        <v>1998</v>
      </c>
    </row>
    <row r="4441" spans="11:17">
      <c r="K4441" t="s">
        <v>51</v>
      </c>
      <c r="L4441" t="s">
        <v>1996</v>
      </c>
      <c r="M4441" t="s">
        <v>1997</v>
      </c>
      <c r="N4441" t="s">
        <v>1337</v>
      </c>
      <c r="O4441" t="s">
        <v>56</v>
      </c>
      <c r="Q4441" t="s">
        <v>1998</v>
      </c>
    </row>
    <row r="4442" spans="11:17">
      <c r="K4442" t="s">
        <v>51</v>
      </c>
      <c r="L4442" t="s">
        <v>1996</v>
      </c>
      <c r="M4442" t="s">
        <v>1997</v>
      </c>
      <c r="N4442" t="s">
        <v>1337</v>
      </c>
      <c r="O4442" t="s">
        <v>57</v>
      </c>
      <c r="P4442" t="s">
        <v>1863</v>
      </c>
      <c r="Q4442" t="s">
        <v>1998</v>
      </c>
    </row>
    <row r="4443" spans="11:17">
      <c r="K4443" t="s">
        <v>51</v>
      </c>
      <c r="L4443" t="s">
        <v>1996</v>
      </c>
      <c r="M4443" t="s">
        <v>1997</v>
      </c>
      <c r="N4443" t="s">
        <v>1337</v>
      </c>
      <c r="O4443" t="s">
        <v>59</v>
      </c>
      <c r="P4443">
        <v>36</v>
      </c>
      <c r="Q4443" t="s">
        <v>1998</v>
      </c>
    </row>
    <row r="4444" spans="11:17">
      <c r="K4444" t="s">
        <v>51</v>
      </c>
      <c r="L4444" t="s">
        <v>1996</v>
      </c>
      <c r="M4444" t="s">
        <v>1997</v>
      </c>
      <c r="N4444" t="s">
        <v>1337</v>
      </c>
      <c r="O4444" t="s">
        <v>60</v>
      </c>
      <c r="P4444" t="s">
        <v>1864</v>
      </c>
      <c r="Q4444" t="s">
        <v>1998</v>
      </c>
    </row>
    <row r="4445" spans="11:17">
      <c r="K4445" t="s">
        <v>51</v>
      </c>
      <c r="L4445" t="s">
        <v>1996</v>
      </c>
      <c r="M4445" t="s">
        <v>1997</v>
      </c>
      <c r="N4445" t="s">
        <v>1337</v>
      </c>
      <c r="O4445" t="s">
        <v>62</v>
      </c>
      <c r="P4445" t="s">
        <v>1940</v>
      </c>
      <c r="Q4445" t="s">
        <v>1998</v>
      </c>
    </row>
    <row r="4446" spans="11:17">
      <c r="K4446" t="s">
        <v>51</v>
      </c>
      <c r="L4446" t="s">
        <v>1996</v>
      </c>
      <c r="M4446" t="s">
        <v>1997</v>
      </c>
      <c r="N4446" t="s">
        <v>1337</v>
      </c>
      <c r="O4446" t="s">
        <v>64</v>
      </c>
      <c r="P4446" t="s">
        <v>1999</v>
      </c>
      <c r="Q4446" t="s">
        <v>1998</v>
      </c>
    </row>
    <row r="4447" spans="11:17">
      <c r="K4447" t="s">
        <v>51</v>
      </c>
      <c r="L4447" t="s">
        <v>1996</v>
      </c>
      <c r="M4447" t="s">
        <v>1997</v>
      </c>
      <c r="N4447" t="s">
        <v>1337</v>
      </c>
      <c r="O4447" t="s">
        <v>66</v>
      </c>
      <c r="P4447" t="s">
        <v>2000</v>
      </c>
      <c r="Q4447" t="s">
        <v>1998</v>
      </c>
    </row>
    <row r="4448" spans="11:17">
      <c r="K4448" t="s">
        <v>51</v>
      </c>
      <c r="L4448" t="s">
        <v>1996</v>
      </c>
      <c r="M4448" t="s">
        <v>1997</v>
      </c>
      <c r="N4448" t="s">
        <v>1337</v>
      </c>
      <c r="O4448" t="s">
        <v>68</v>
      </c>
      <c r="Q4448" t="s">
        <v>1998</v>
      </c>
    </row>
    <row r="4449" spans="11:17">
      <c r="K4449" t="s">
        <v>51</v>
      </c>
      <c r="L4449" t="s">
        <v>1996</v>
      </c>
      <c r="M4449" t="s">
        <v>1997</v>
      </c>
      <c r="N4449" t="s">
        <v>1337</v>
      </c>
      <c r="O4449" t="s">
        <v>70</v>
      </c>
      <c r="Q4449" t="s">
        <v>1998</v>
      </c>
    </row>
    <row r="4450" spans="11:17">
      <c r="K4450" t="s">
        <v>51</v>
      </c>
      <c r="L4450" t="s">
        <v>1996</v>
      </c>
      <c r="M4450" t="s">
        <v>1997</v>
      </c>
      <c r="N4450" t="s">
        <v>1337</v>
      </c>
      <c r="O4450" t="s">
        <v>72</v>
      </c>
      <c r="Q4450" t="s">
        <v>1998</v>
      </c>
    </row>
    <row r="4451" spans="11:17">
      <c r="K4451" t="s">
        <v>51</v>
      </c>
      <c r="L4451" t="s">
        <v>1996</v>
      </c>
      <c r="M4451" t="s">
        <v>1997</v>
      </c>
      <c r="N4451" t="s">
        <v>1337</v>
      </c>
      <c r="O4451" t="s">
        <v>73</v>
      </c>
      <c r="P4451" t="s">
        <v>1343</v>
      </c>
      <c r="Q4451" t="s">
        <v>1998</v>
      </c>
    </row>
    <row r="4452" spans="11:17">
      <c r="K4452" t="s">
        <v>51</v>
      </c>
      <c r="L4452" t="s">
        <v>2001</v>
      </c>
      <c r="M4452" t="s">
        <v>2002</v>
      </c>
      <c r="N4452" t="s">
        <v>1337</v>
      </c>
      <c r="O4452" t="s">
        <v>14</v>
      </c>
      <c r="Q4452" t="s">
        <v>2003</v>
      </c>
    </row>
    <row r="4453" spans="11:17">
      <c r="K4453" t="s">
        <v>51</v>
      </c>
      <c r="L4453" t="s">
        <v>2001</v>
      </c>
      <c r="M4453" t="s">
        <v>2002</v>
      </c>
      <c r="N4453" t="s">
        <v>1337</v>
      </c>
      <c r="O4453" t="s">
        <v>56</v>
      </c>
      <c r="Q4453" t="s">
        <v>2003</v>
      </c>
    </row>
    <row r="4454" spans="11:17">
      <c r="K4454" t="s">
        <v>51</v>
      </c>
      <c r="L4454" t="s">
        <v>2001</v>
      </c>
      <c r="M4454" t="s">
        <v>2002</v>
      </c>
      <c r="N4454" t="s">
        <v>1337</v>
      </c>
      <c r="O4454" t="s">
        <v>57</v>
      </c>
      <c r="P4454" t="s">
        <v>1863</v>
      </c>
      <c r="Q4454" t="s">
        <v>2003</v>
      </c>
    </row>
    <row r="4455" spans="11:17">
      <c r="K4455" t="s">
        <v>51</v>
      </c>
      <c r="L4455" t="s">
        <v>2001</v>
      </c>
      <c r="M4455" t="s">
        <v>2002</v>
      </c>
      <c r="N4455" t="s">
        <v>1337</v>
      </c>
      <c r="O4455" t="s">
        <v>59</v>
      </c>
      <c r="P4455">
        <v>12</v>
      </c>
      <c r="Q4455" t="s">
        <v>2003</v>
      </c>
    </row>
    <row r="4456" spans="11:17">
      <c r="K4456" t="s">
        <v>51</v>
      </c>
      <c r="L4456" t="s">
        <v>2001</v>
      </c>
      <c r="M4456" t="s">
        <v>2002</v>
      </c>
      <c r="N4456" t="s">
        <v>1337</v>
      </c>
      <c r="O4456" t="s">
        <v>60</v>
      </c>
      <c r="P4456" t="s">
        <v>1864</v>
      </c>
      <c r="Q4456" t="s">
        <v>2003</v>
      </c>
    </row>
    <row r="4457" spans="11:17">
      <c r="K4457" t="s">
        <v>51</v>
      </c>
      <c r="L4457" t="s">
        <v>2001</v>
      </c>
      <c r="M4457" t="s">
        <v>2002</v>
      </c>
      <c r="N4457" t="s">
        <v>1337</v>
      </c>
      <c r="O4457" t="s">
        <v>62</v>
      </c>
      <c r="P4457" t="s">
        <v>1940</v>
      </c>
      <c r="Q4457" t="s">
        <v>2003</v>
      </c>
    </row>
    <row r="4458" spans="11:17">
      <c r="K4458" t="s">
        <v>51</v>
      </c>
      <c r="L4458" t="s">
        <v>2001</v>
      </c>
      <c r="M4458" t="s">
        <v>2002</v>
      </c>
      <c r="N4458" t="s">
        <v>1337</v>
      </c>
      <c r="O4458" t="s">
        <v>64</v>
      </c>
      <c r="P4458" t="s">
        <v>2004</v>
      </c>
      <c r="Q4458" t="s">
        <v>2003</v>
      </c>
    </row>
    <row r="4459" spans="11:17">
      <c r="K4459" t="s">
        <v>51</v>
      </c>
      <c r="L4459" t="s">
        <v>2001</v>
      </c>
      <c r="M4459" t="s">
        <v>2002</v>
      </c>
      <c r="N4459" t="s">
        <v>1337</v>
      </c>
      <c r="O4459" t="s">
        <v>66</v>
      </c>
      <c r="P4459" t="s">
        <v>2005</v>
      </c>
      <c r="Q4459" t="s">
        <v>2003</v>
      </c>
    </row>
    <row r="4460" spans="11:17">
      <c r="K4460" t="s">
        <v>51</v>
      </c>
      <c r="L4460" t="s">
        <v>2001</v>
      </c>
      <c r="M4460" t="s">
        <v>2002</v>
      </c>
      <c r="N4460" t="s">
        <v>1337</v>
      </c>
      <c r="O4460" t="s">
        <v>68</v>
      </c>
      <c r="Q4460" t="s">
        <v>2003</v>
      </c>
    </row>
    <row r="4461" spans="11:17">
      <c r="K4461" t="s">
        <v>51</v>
      </c>
      <c r="L4461" t="s">
        <v>2001</v>
      </c>
      <c r="M4461" t="s">
        <v>2002</v>
      </c>
      <c r="N4461" t="s">
        <v>1337</v>
      </c>
      <c r="O4461" t="s">
        <v>70</v>
      </c>
      <c r="Q4461" t="s">
        <v>2003</v>
      </c>
    </row>
    <row r="4462" spans="11:17">
      <c r="K4462" t="s">
        <v>51</v>
      </c>
      <c r="L4462" t="s">
        <v>2001</v>
      </c>
      <c r="M4462" t="s">
        <v>2002</v>
      </c>
      <c r="N4462" t="s">
        <v>1337</v>
      </c>
      <c r="O4462" t="s">
        <v>72</v>
      </c>
      <c r="Q4462" t="s">
        <v>2003</v>
      </c>
    </row>
    <row r="4463" spans="11:17">
      <c r="K4463" t="s">
        <v>51</v>
      </c>
      <c r="L4463" t="s">
        <v>2001</v>
      </c>
      <c r="M4463" t="s">
        <v>2002</v>
      </c>
      <c r="N4463" t="s">
        <v>1337</v>
      </c>
      <c r="O4463" t="s">
        <v>73</v>
      </c>
      <c r="P4463" t="s">
        <v>1343</v>
      </c>
      <c r="Q4463" t="s">
        <v>2003</v>
      </c>
    </row>
    <row r="4464" spans="11:17">
      <c r="K4464" t="s">
        <v>51</v>
      </c>
      <c r="L4464" t="s">
        <v>2006</v>
      </c>
      <c r="M4464" t="s">
        <v>2007</v>
      </c>
      <c r="N4464" t="s">
        <v>1337</v>
      </c>
      <c r="O4464" t="s">
        <v>14</v>
      </c>
      <c r="Q4464" t="s">
        <v>2008</v>
      </c>
    </row>
    <row r="4465" spans="11:17">
      <c r="K4465" t="s">
        <v>51</v>
      </c>
      <c r="L4465" t="s">
        <v>2006</v>
      </c>
      <c r="M4465" t="s">
        <v>2007</v>
      </c>
      <c r="N4465" t="s">
        <v>1337</v>
      </c>
      <c r="O4465" t="s">
        <v>56</v>
      </c>
      <c r="Q4465" t="s">
        <v>2008</v>
      </c>
    </row>
    <row r="4466" spans="11:17">
      <c r="K4466" t="s">
        <v>51</v>
      </c>
      <c r="L4466" t="s">
        <v>2006</v>
      </c>
      <c r="M4466" t="s">
        <v>2007</v>
      </c>
      <c r="N4466" t="s">
        <v>1337</v>
      </c>
      <c r="O4466" t="s">
        <v>57</v>
      </c>
      <c r="P4466" t="s">
        <v>1863</v>
      </c>
      <c r="Q4466" t="s">
        <v>2008</v>
      </c>
    </row>
    <row r="4467" spans="11:17">
      <c r="K4467" t="s">
        <v>51</v>
      </c>
      <c r="L4467" t="s">
        <v>2006</v>
      </c>
      <c r="M4467" t="s">
        <v>2007</v>
      </c>
      <c r="N4467" t="s">
        <v>1337</v>
      </c>
      <c r="O4467" t="s">
        <v>59</v>
      </c>
      <c r="P4467">
        <v>1164</v>
      </c>
      <c r="Q4467" t="s">
        <v>2008</v>
      </c>
    </row>
    <row r="4468" spans="11:17">
      <c r="K4468" t="s">
        <v>51</v>
      </c>
      <c r="L4468" t="s">
        <v>2006</v>
      </c>
      <c r="M4468" t="s">
        <v>2007</v>
      </c>
      <c r="N4468" t="s">
        <v>1337</v>
      </c>
      <c r="O4468" t="s">
        <v>60</v>
      </c>
      <c r="P4468" t="s">
        <v>1864</v>
      </c>
      <c r="Q4468" t="s">
        <v>2008</v>
      </c>
    </row>
    <row r="4469" spans="11:17">
      <c r="K4469" t="s">
        <v>51</v>
      </c>
      <c r="L4469" t="s">
        <v>2006</v>
      </c>
      <c r="M4469" t="s">
        <v>2007</v>
      </c>
      <c r="N4469" t="s">
        <v>1337</v>
      </c>
      <c r="O4469" t="s">
        <v>62</v>
      </c>
      <c r="P4469" t="s">
        <v>2009</v>
      </c>
      <c r="Q4469" t="s">
        <v>2008</v>
      </c>
    </row>
    <row r="4470" spans="11:17">
      <c r="K4470" t="s">
        <v>51</v>
      </c>
      <c r="L4470" t="s">
        <v>2006</v>
      </c>
      <c r="M4470" t="s">
        <v>2007</v>
      </c>
      <c r="N4470" t="s">
        <v>1337</v>
      </c>
      <c r="O4470" t="s">
        <v>64</v>
      </c>
      <c r="P4470" t="s">
        <v>2010</v>
      </c>
      <c r="Q4470" t="s">
        <v>2008</v>
      </c>
    </row>
    <row r="4471" spans="11:17">
      <c r="K4471" t="s">
        <v>51</v>
      </c>
      <c r="L4471" t="s">
        <v>2006</v>
      </c>
      <c r="M4471" t="s">
        <v>2007</v>
      </c>
      <c r="N4471" t="s">
        <v>1337</v>
      </c>
      <c r="O4471" t="s">
        <v>66</v>
      </c>
      <c r="P4471" t="s">
        <v>2011</v>
      </c>
      <c r="Q4471" t="s">
        <v>2008</v>
      </c>
    </row>
    <row r="4472" spans="11:17">
      <c r="K4472" t="s">
        <v>51</v>
      </c>
      <c r="L4472" t="s">
        <v>2006</v>
      </c>
      <c r="M4472" t="s">
        <v>2007</v>
      </c>
      <c r="N4472" t="s">
        <v>1337</v>
      </c>
      <c r="O4472" t="s">
        <v>68</v>
      </c>
      <c r="Q4472" t="s">
        <v>2008</v>
      </c>
    </row>
    <row r="4473" spans="11:17">
      <c r="K4473" t="s">
        <v>51</v>
      </c>
      <c r="L4473" t="s">
        <v>2006</v>
      </c>
      <c r="M4473" t="s">
        <v>2007</v>
      </c>
      <c r="N4473" t="s">
        <v>1337</v>
      </c>
      <c r="O4473" t="s">
        <v>70</v>
      </c>
      <c r="P4473" t="s">
        <v>1020</v>
      </c>
      <c r="Q4473" t="s">
        <v>2008</v>
      </c>
    </row>
    <row r="4474" spans="11:17">
      <c r="K4474" t="s">
        <v>51</v>
      </c>
      <c r="L4474" t="s">
        <v>2006</v>
      </c>
      <c r="M4474" t="s">
        <v>2007</v>
      </c>
      <c r="N4474" t="s">
        <v>1337</v>
      </c>
      <c r="O4474" t="s">
        <v>72</v>
      </c>
      <c r="P4474">
        <v>173</v>
      </c>
      <c r="Q4474" t="s">
        <v>2008</v>
      </c>
    </row>
    <row r="4475" spans="11:17">
      <c r="K4475" t="s">
        <v>51</v>
      </c>
      <c r="L4475" t="s">
        <v>2006</v>
      </c>
      <c r="M4475" t="s">
        <v>2007</v>
      </c>
      <c r="N4475" t="s">
        <v>1337</v>
      </c>
      <c r="O4475" t="s">
        <v>73</v>
      </c>
      <c r="P4475" t="s">
        <v>1343</v>
      </c>
      <c r="Q4475" t="s">
        <v>2008</v>
      </c>
    </row>
    <row r="4476" spans="11:17">
      <c r="K4476" t="s">
        <v>51</v>
      </c>
      <c r="L4476" t="s">
        <v>2012</v>
      </c>
      <c r="M4476" t="s">
        <v>2013</v>
      </c>
      <c r="N4476" t="s">
        <v>1337</v>
      </c>
      <c r="O4476" t="s">
        <v>14</v>
      </c>
      <c r="Q4476" t="s">
        <v>2014</v>
      </c>
    </row>
    <row r="4477" spans="11:17">
      <c r="K4477" t="s">
        <v>51</v>
      </c>
      <c r="L4477" t="s">
        <v>2012</v>
      </c>
      <c r="M4477" t="s">
        <v>2013</v>
      </c>
      <c r="N4477" t="s">
        <v>1337</v>
      </c>
      <c r="O4477" t="s">
        <v>56</v>
      </c>
      <c r="Q4477" t="s">
        <v>2014</v>
      </c>
    </row>
    <row r="4478" spans="11:17">
      <c r="K4478" t="s">
        <v>51</v>
      </c>
      <c r="L4478" t="s">
        <v>2012</v>
      </c>
      <c r="M4478" t="s">
        <v>2013</v>
      </c>
      <c r="N4478" t="s">
        <v>1337</v>
      </c>
      <c r="O4478" t="s">
        <v>57</v>
      </c>
      <c r="P4478" t="s">
        <v>1863</v>
      </c>
      <c r="Q4478" t="s">
        <v>2014</v>
      </c>
    </row>
    <row r="4479" spans="11:17">
      <c r="K4479" t="s">
        <v>51</v>
      </c>
      <c r="L4479" t="s">
        <v>2012</v>
      </c>
      <c r="M4479" t="s">
        <v>2013</v>
      </c>
      <c r="N4479" t="s">
        <v>1337</v>
      </c>
      <c r="O4479" t="s">
        <v>59</v>
      </c>
      <c r="P4479">
        <v>936</v>
      </c>
      <c r="Q4479" t="s">
        <v>2014</v>
      </c>
    </row>
    <row r="4480" spans="11:17">
      <c r="K4480" t="s">
        <v>51</v>
      </c>
      <c r="L4480" t="s">
        <v>2012</v>
      </c>
      <c r="M4480" t="s">
        <v>2013</v>
      </c>
      <c r="N4480" t="s">
        <v>1337</v>
      </c>
      <c r="O4480" t="s">
        <v>60</v>
      </c>
      <c r="P4480" t="s">
        <v>1864</v>
      </c>
      <c r="Q4480" t="s">
        <v>2014</v>
      </c>
    </row>
    <row r="4481" spans="11:17">
      <c r="K4481" t="s">
        <v>51</v>
      </c>
      <c r="L4481" t="s">
        <v>2012</v>
      </c>
      <c r="M4481" t="s">
        <v>2013</v>
      </c>
      <c r="N4481" t="s">
        <v>1337</v>
      </c>
      <c r="O4481" t="s">
        <v>62</v>
      </c>
      <c r="P4481" t="s">
        <v>1906</v>
      </c>
      <c r="Q4481" t="s">
        <v>2014</v>
      </c>
    </row>
    <row r="4482" spans="11:17">
      <c r="K4482" t="s">
        <v>51</v>
      </c>
      <c r="L4482" t="s">
        <v>2012</v>
      </c>
      <c r="M4482" t="s">
        <v>2013</v>
      </c>
      <c r="N4482" t="s">
        <v>1337</v>
      </c>
      <c r="O4482" t="s">
        <v>64</v>
      </c>
      <c r="P4482" t="s">
        <v>2015</v>
      </c>
      <c r="Q4482" t="s">
        <v>2014</v>
      </c>
    </row>
    <row r="4483" spans="11:17">
      <c r="K4483" t="s">
        <v>51</v>
      </c>
      <c r="L4483" t="s">
        <v>2012</v>
      </c>
      <c r="M4483" t="s">
        <v>2013</v>
      </c>
      <c r="N4483" t="s">
        <v>1337</v>
      </c>
      <c r="O4483" t="s">
        <v>66</v>
      </c>
      <c r="P4483" t="s">
        <v>2016</v>
      </c>
      <c r="Q4483" t="s">
        <v>2014</v>
      </c>
    </row>
    <row r="4484" spans="11:17">
      <c r="K4484" t="s">
        <v>51</v>
      </c>
      <c r="L4484" t="s">
        <v>2012</v>
      </c>
      <c r="M4484" t="s">
        <v>2013</v>
      </c>
      <c r="N4484" t="s">
        <v>1337</v>
      </c>
      <c r="O4484" t="s">
        <v>68</v>
      </c>
      <c r="Q4484" t="s">
        <v>2014</v>
      </c>
    </row>
    <row r="4485" spans="11:17">
      <c r="K4485" t="s">
        <v>51</v>
      </c>
      <c r="L4485" t="s">
        <v>2012</v>
      </c>
      <c r="M4485" t="s">
        <v>2013</v>
      </c>
      <c r="N4485" t="s">
        <v>1337</v>
      </c>
      <c r="O4485" t="s">
        <v>70</v>
      </c>
      <c r="P4485" t="s">
        <v>71</v>
      </c>
      <c r="Q4485" t="s">
        <v>2014</v>
      </c>
    </row>
    <row r="4486" spans="11:17">
      <c r="K4486" t="s">
        <v>51</v>
      </c>
      <c r="L4486" t="s">
        <v>2012</v>
      </c>
      <c r="M4486" t="s">
        <v>2013</v>
      </c>
      <c r="N4486" t="s">
        <v>1337</v>
      </c>
      <c r="O4486" t="s">
        <v>72</v>
      </c>
      <c r="P4486">
        <v>225</v>
      </c>
      <c r="Q4486" t="s">
        <v>2014</v>
      </c>
    </row>
    <row r="4487" spans="11:17">
      <c r="K4487" t="s">
        <v>51</v>
      </c>
      <c r="L4487" t="s">
        <v>2012</v>
      </c>
      <c r="M4487" t="s">
        <v>2013</v>
      </c>
      <c r="N4487" t="s">
        <v>1337</v>
      </c>
      <c r="O4487" t="s">
        <v>73</v>
      </c>
      <c r="P4487" t="s">
        <v>1343</v>
      </c>
      <c r="Q4487" t="s">
        <v>2014</v>
      </c>
    </row>
    <row r="4488" spans="11:17">
      <c r="K4488" t="s">
        <v>51</v>
      </c>
      <c r="L4488" t="s">
        <v>2017</v>
      </c>
      <c r="M4488" t="s">
        <v>2018</v>
      </c>
      <c r="N4488" t="s">
        <v>1337</v>
      </c>
      <c r="O4488" t="s">
        <v>14</v>
      </c>
      <c r="Q4488" t="s">
        <v>2019</v>
      </c>
    </row>
    <row r="4489" spans="11:17">
      <c r="K4489" t="s">
        <v>51</v>
      </c>
      <c r="L4489" t="s">
        <v>2017</v>
      </c>
      <c r="M4489" t="s">
        <v>2018</v>
      </c>
      <c r="N4489" t="s">
        <v>1337</v>
      </c>
      <c r="O4489" t="s">
        <v>56</v>
      </c>
      <c r="Q4489" t="s">
        <v>2019</v>
      </c>
    </row>
    <row r="4490" spans="11:17">
      <c r="K4490" t="s">
        <v>51</v>
      </c>
      <c r="L4490" t="s">
        <v>2017</v>
      </c>
      <c r="M4490" t="s">
        <v>2018</v>
      </c>
      <c r="N4490" t="s">
        <v>1337</v>
      </c>
      <c r="O4490" t="s">
        <v>57</v>
      </c>
      <c r="P4490" t="s">
        <v>1863</v>
      </c>
      <c r="Q4490" t="s">
        <v>2019</v>
      </c>
    </row>
    <row r="4491" spans="11:17">
      <c r="K4491" t="s">
        <v>51</v>
      </c>
      <c r="L4491" t="s">
        <v>2017</v>
      </c>
      <c r="M4491" t="s">
        <v>2018</v>
      </c>
      <c r="N4491" t="s">
        <v>1337</v>
      </c>
      <c r="O4491" t="s">
        <v>59</v>
      </c>
      <c r="P4491">
        <v>1429</v>
      </c>
      <c r="Q4491" t="s">
        <v>2019</v>
      </c>
    </row>
    <row r="4492" spans="11:17">
      <c r="K4492" t="s">
        <v>51</v>
      </c>
      <c r="L4492" t="s">
        <v>2017</v>
      </c>
      <c r="M4492" t="s">
        <v>2018</v>
      </c>
      <c r="N4492" t="s">
        <v>1337</v>
      </c>
      <c r="O4492" t="s">
        <v>60</v>
      </c>
      <c r="P4492" t="s">
        <v>1864</v>
      </c>
      <c r="Q4492" t="s">
        <v>2019</v>
      </c>
    </row>
    <row r="4493" spans="11:17">
      <c r="K4493" t="s">
        <v>51</v>
      </c>
      <c r="L4493" t="s">
        <v>2017</v>
      </c>
      <c r="M4493" t="s">
        <v>2018</v>
      </c>
      <c r="N4493" t="s">
        <v>1337</v>
      </c>
      <c r="O4493" t="s">
        <v>62</v>
      </c>
      <c r="P4493" t="s">
        <v>1865</v>
      </c>
      <c r="Q4493" t="s">
        <v>2019</v>
      </c>
    </row>
    <row r="4494" spans="11:17">
      <c r="K4494" t="s">
        <v>51</v>
      </c>
      <c r="L4494" t="s">
        <v>2017</v>
      </c>
      <c r="M4494" t="s">
        <v>2018</v>
      </c>
      <c r="N4494" t="s">
        <v>1337</v>
      </c>
      <c r="O4494" t="s">
        <v>64</v>
      </c>
      <c r="P4494" t="s">
        <v>2020</v>
      </c>
      <c r="Q4494" t="s">
        <v>2019</v>
      </c>
    </row>
    <row r="4495" spans="11:17">
      <c r="K4495" t="s">
        <v>51</v>
      </c>
      <c r="L4495" t="s">
        <v>2017</v>
      </c>
      <c r="M4495" t="s">
        <v>2018</v>
      </c>
      <c r="N4495" t="s">
        <v>1337</v>
      </c>
      <c r="O4495" t="s">
        <v>66</v>
      </c>
      <c r="P4495" t="s">
        <v>2021</v>
      </c>
      <c r="Q4495" t="s">
        <v>2019</v>
      </c>
    </row>
    <row r="4496" spans="11:17">
      <c r="K4496" t="s">
        <v>51</v>
      </c>
      <c r="L4496" t="s">
        <v>2017</v>
      </c>
      <c r="M4496" t="s">
        <v>2018</v>
      </c>
      <c r="N4496" t="s">
        <v>1337</v>
      </c>
      <c r="O4496" t="s">
        <v>68</v>
      </c>
      <c r="Q4496" t="s">
        <v>2019</v>
      </c>
    </row>
    <row r="4497" spans="11:17">
      <c r="K4497" t="s">
        <v>51</v>
      </c>
      <c r="L4497" t="s">
        <v>2017</v>
      </c>
      <c r="M4497" t="s">
        <v>2018</v>
      </c>
      <c r="N4497" t="s">
        <v>1337</v>
      </c>
      <c r="O4497" t="s">
        <v>70</v>
      </c>
      <c r="Q4497" t="s">
        <v>2019</v>
      </c>
    </row>
    <row r="4498" spans="11:17">
      <c r="K4498" t="s">
        <v>51</v>
      </c>
      <c r="L4498" t="s">
        <v>2017</v>
      </c>
      <c r="M4498" t="s">
        <v>2018</v>
      </c>
      <c r="N4498" t="s">
        <v>1337</v>
      </c>
      <c r="O4498" t="s">
        <v>72</v>
      </c>
      <c r="Q4498" t="s">
        <v>2019</v>
      </c>
    </row>
    <row r="4499" spans="11:17">
      <c r="K4499" t="s">
        <v>51</v>
      </c>
      <c r="L4499" t="s">
        <v>2017</v>
      </c>
      <c r="M4499" t="s">
        <v>2018</v>
      </c>
      <c r="N4499" t="s">
        <v>1337</v>
      </c>
      <c r="O4499" t="s">
        <v>73</v>
      </c>
      <c r="P4499" t="s">
        <v>1343</v>
      </c>
      <c r="Q4499" t="s">
        <v>2019</v>
      </c>
    </row>
    <row r="4500" spans="11:17">
      <c r="K4500" t="s">
        <v>51</v>
      </c>
      <c r="L4500" t="s">
        <v>2022</v>
      </c>
      <c r="M4500" t="s">
        <v>2023</v>
      </c>
      <c r="N4500" t="s">
        <v>1337</v>
      </c>
      <c r="O4500" t="s">
        <v>14</v>
      </c>
      <c r="Q4500" t="s">
        <v>2024</v>
      </c>
    </row>
    <row r="4501" spans="11:17">
      <c r="K4501" t="s">
        <v>51</v>
      </c>
      <c r="L4501" t="s">
        <v>2022</v>
      </c>
      <c r="M4501" t="s">
        <v>2023</v>
      </c>
      <c r="N4501" t="s">
        <v>1337</v>
      </c>
      <c r="O4501" t="s">
        <v>56</v>
      </c>
      <c r="Q4501" t="s">
        <v>2024</v>
      </c>
    </row>
    <row r="4502" spans="11:17">
      <c r="K4502" t="s">
        <v>51</v>
      </c>
      <c r="L4502" t="s">
        <v>2022</v>
      </c>
      <c r="M4502" t="s">
        <v>2023</v>
      </c>
      <c r="N4502" t="s">
        <v>1337</v>
      </c>
      <c r="O4502" t="s">
        <v>57</v>
      </c>
      <c r="P4502" t="s">
        <v>1863</v>
      </c>
      <c r="Q4502" t="s">
        <v>2024</v>
      </c>
    </row>
    <row r="4503" spans="11:17">
      <c r="K4503" t="s">
        <v>51</v>
      </c>
      <c r="L4503" t="s">
        <v>2022</v>
      </c>
      <c r="M4503" t="s">
        <v>2023</v>
      </c>
      <c r="N4503" t="s">
        <v>1337</v>
      </c>
      <c r="O4503" t="s">
        <v>59</v>
      </c>
      <c r="P4503">
        <v>1801</v>
      </c>
      <c r="Q4503" t="s">
        <v>2024</v>
      </c>
    </row>
    <row r="4504" spans="11:17">
      <c r="K4504" t="s">
        <v>51</v>
      </c>
      <c r="L4504" t="s">
        <v>2022</v>
      </c>
      <c r="M4504" t="s">
        <v>2023</v>
      </c>
      <c r="N4504" t="s">
        <v>1337</v>
      </c>
      <c r="O4504" t="s">
        <v>60</v>
      </c>
      <c r="P4504" t="s">
        <v>1864</v>
      </c>
      <c r="Q4504" t="s">
        <v>2024</v>
      </c>
    </row>
    <row r="4505" spans="11:17">
      <c r="K4505" t="s">
        <v>51</v>
      </c>
      <c r="L4505" t="s">
        <v>2022</v>
      </c>
      <c r="M4505" t="s">
        <v>2023</v>
      </c>
      <c r="N4505" t="s">
        <v>1337</v>
      </c>
      <c r="O4505" t="s">
        <v>62</v>
      </c>
      <c r="P4505" t="s">
        <v>1865</v>
      </c>
      <c r="Q4505" t="s">
        <v>2024</v>
      </c>
    </row>
    <row r="4506" spans="11:17">
      <c r="K4506" t="s">
        <v>51</v>
      </c>
      <c r="L4506" t="s">
        <v>2022</v>
      </c>
      <c r="M4506" t="s">
        <v>2023</v>
      </c>
      <c r="N4506" t="s">
        <v>1337</v>
      </c>
      <c r="O4506" t="s">
        <v>64</v>
      </c>
      <c r="P4506" t="s">
        <v>2025</v>
      </c>
      <c r="Q4506" t="s">
        <v>2024</v>
      </c>
    </row>
    <row r="4507" spans="11:17">
      <c r="K4507" t="s">
        <v>51</v>
      </c>
      <c r="L4507" t="s">
        <v>2022</v>
      </c>
      <c r="M4507" t="s">
        <v>2023</v>
      </c>
      <c r="N4507" t="s">
        <v>1337</v>
      </c>
      <c r="O4507" t="s">
        <v>66</v>
      </c>
      <c r="P4507" t="s">
        <v>2026</v>
      </c>
      <c r="Q4507" t="s">
        <v>2024</v>
      </c>
    </row>
    <row r="4508" spans="11:17">
      <c r="K4508" t="s">
        <v>51</v>
      </c>
      <c r="L4508" t="s">
        <v>2022</v>
      </c>
      <c r="M4508" t="s">
        <v>2023</v>
      </c>
      <c r="N4508" t="s">
        <v>1337</v>
      </c>
      <c r="O4508" t="s">
        <v>68</v>
      </c>
      <c r="Q4508" t="s">
        <v>2024</v>
      </c>
    </row>
    <row r="4509" spans="11:17">
      <c r="K4509" t="s">
        <v>51</v>
      </c>
      <c r="L4509" t="s">
        <v>2022</v>
      </c>
      <c r="M4509" t="s">
        <v>2023</v>
      </c>
      <c r="N4509" t="s">
        <v>1337</v>
      </c>
      <c r="O4509" t="s">
        <v>70</v>
      </c>
      <c r="Q4509" t="s">
        <v>2024</v>
      </c>
    </row>
    <row r="4510" spans="11:17">
      <c r="K4510" t="s">
        <v>51</v>
      </c>
      <c r="L4510" t="s">
        <v>2022</v>
      </c>
      <c r="M4510" t="s">
        <v>2023</v>
      </c>
      <c r="N4510" t="s">
        <v>1337</v>
      </c>
      <c r="O4510" t="s">
        <v>72</v>
      </c>
      <c r="Q4510" t="s">
        <v>2024</v>
      </c>
    </row>
    <row r="4511" spans="11:17">
      <c r="K4511" t="s">
        <v>51</v>
      </c>
      <c r="L4511" t="s">
        <v>2022</v>
      </c>
      <c r="M4511" t="s">
        <v>2023</v>
      </c>
      <c r="N4511" t="s">
        <v>1337</v>
      </c>
      <c r="O4511" t="s">
        <v>73</v>
      </c>
      <c r="P4511" t="s">
        <v>1343</v>
      </c>
      <c r="Q4511" t="s">
        <v>2024</v>
      </c>
    </row>
    <row r="4512" spans="11:17">
      <c r="K4512" t="s">
        <v>51</v>
      </c>
      <c r="L4512" t="s">
        <v>2027</v>
      </c>
      <c r="M4512" t="s">
        <v>2028</v>
      </c>
      <c r="N4512" t="s">
        <v>77</v>
      </c>
      <c r="O4512" t="s">
        <v>14</v>
      </c>
      <c r="Q4512" t="s">
        <v>2029</v>
      </c>
    </row>
    <row r="4513" spans="11:17">
      <c r="K4513" t="s">
        <v>51</v>
      </c>
      <c r="L4513" t="s">
        <v>2027</v>
      </c>
      <c r="M4513" t="s">
        <v>2028</v>
      </c>
      <c r="N4513" t="s">
        <v>77</v>
      </c>
      <c r="O4513" t="s">
        <v>56</v>
      </c>
      <c r="Q4513" t="s">
        <v>2029</v>
      </c>
    </row>
    <row r="4514" spans="11:17">
      <c r="K4514" t="s">
        <v>51</v>
      </c>
      <c r="L4514" t="s">
        <v>2027</v>
      </c>
      <c r="M4514" t="s">
        <v>2028</v>
      </c>
      <c r="N4514" t="s">
        <v>77</v>
      </c>
      <c r="O4514" t="s">
        <v>57</v>
      </c>
      <c r="P4514" t="s">
        <v>1863</v>
      </c>
      <c r="Q4514" t="s">
        <v>2029</v>
      </c>
    </row>
    <row r="4515" spans="11:17">
      <c r="K4515" t="s">
        <v>51</v>
      </c>
      <c r="L4515" t="s">
        <v>2027</v>
      </c>
      <c r="M4515" t="s">
        <v>2028</v>
      </c>
      <c r="N4515" t="s">
        <v>77</v>
      </c>
      <c r="O4515" t="s">
        <v>59</v>
      </c>
      <c r="P4515">
        <v>2065</v>
      </c>
      <c r="Q4515" t="s">
        <v>2029</v>
      </c>
    </row>
    <row r="4516" spans="11:17">
      <c r="K4516" t="s">
        <v>51</v>
      </c>
      <c r="L4516" t="s">
        <v>2027</v>
      </c>
      <c r="M4516" t="s">
        <v>2028</v>
      </c>
      <c r="N4516" t="s">
        <v>77</v>
      </c>
      <c r="O4516" t="s">
        <v>60</v>
      </c>
      <c r="P4516" t="s">
        <v>1864</v>
      </c>
      <c r="Q4516" t="s">
        <v>2029</v>
      </c>
    </row>
    <row r="4517" spans="11:17">
      <c r="K4517" t="s">
        <v>51</v>
      </c>
      <c r="L4517" t="s">
        <v>2027</v>
      </c>
      <c r="M4517" t="s">
        <v>2028</v>
      </c>
      <c r="N4517" t="s">
        <v>77</v>
      </c>
      <c r="O4517" t="s">
        <v>62</v>
      </c>
      <c r="P4517" t="s">
        <v>1865</v>
      </c>
      <c r="Q4517" t="s">
        <v>2029</v>
      </c>
    </row>
    <row r="4518" spans="11:17">
      <c r="K4518" t="s">
        <v>51</v>
      </c>
      <c r="L4518" t="s">
        <v>2027</v>
      </c>
      <c r="M4518" t="s">
        <v>2028</v>
      </c>
      <c r="N4518" t="s">
        <v>77</v>
      </c>
      <c r="O4518" t="s">
        <v>64</v>
      </c>
      <c r="P4518" t="s">
        <v>2030</v>
      </c>
      <c r="Q4518" t="s">
        <v>2029</v>
      </c>
    </row>
    <row r="4519" spans="11:17">
      <c r="K4519" t="s">
        <v>51</v>
      </c>
      <c r="L4519" t="s">
        <v>2027</v>
      </c>
      <c r="M4519" t="s">
        <v>2028</v>
      </c>
      <c r="N4519" t="s">
        <v>77</v>
      </c>
      <c r="O4519" t="s">
        <v>66</v>
      </c>
      <c r="P4519" t="s">
        <v>2031</v>
      </c>
      <c r="Q4519" t="s">
        <v>2029</v>
      </c>
    </row>
    <row r="4520" spans="11:17">
      <c r="K4520" t="s">
        <v>51</v>
      </c>
      <c r="L4520" t="s">
        <v>2027</v>
      </c>
      <c r="M4520" t="s">
        <v>2028</v>
      </c>
      <c r="N4520" t="s">
        <v>77</v>
      </c>
      <c r="O4520" t="s">
        <v>68</v>
      </c>
      <c r="Q4520" t="s">
        <v>2029</v>
      </c>
    </row>
    <row r="4521" spans="11:17">
      <c r="K4521" t="s">
        <v>51</v>
      </c>
      <c r="L4521" t="s">
        <v>2027</v>
      </c>
      <c r="M4521" t="s">
        <v>2028</v>
      </c>
      <c r="N4521" t="s">
        <v>77</v>
      </c>
      <c r="O4521" t="s">
        <v>70</v>
      </c>
      <c r="P4521" t="s">
        <v>767</v>
      </c>
      <c r="Q4521" t="s">
        <v>2029</v>
      </c>
    </row>
    <row r="4522" spans="11:17">
      <c r="K4522" t="s">
        <v>51</v>
      </c>
      <c r="L4522" t="s">
        <v>2027</v>
      </c>
      <c r="M4522" t="s">
        <v>2028</v>
      </c>
      <c r="N4522" t="s">
        <v>77</v>
      </c>
      <c r="O4522" t="s">
        <v>72</v>
      </c>
      <c r="P4522">
        <v>527</v>
      </c>
      <c r="Q4522" t="s">
        <v>2029</v>
      </c>
    </row>
    <row r="4523" spans="11:17">
      <c r="K4523" t="s">
        <v>51</v>
      </c>
      <c r="L4523" t="s">
        <v>2027</v>
      </c>
      <c r="M4523" t="s">
        <v>2028</v>
      </c>
      <c r="N4523" t="s">
        <v>77</v>
      </c>
      <c r="O4523" t="s">
        <v>73</v>
      </c>
      <c r="P4523" t="s">
        <v>82</v>
      </c>
      <c r="Q4523" t="s">
        <v>2029</v>
      </c>
    </row>
    <row r="4524" spans="11:17">
      <c r="K4524" t="s">
        <v>51</v>
      </c>
      <c r="L4524" t="s">
        <v>2032</v>
      </c>
      <c r="M4524" t="s">
        <v>2033</v>
      </c>
      <c r="N4524" t="s">
        <v>1337</v>
      </c>
      <c r="O4524" t="s">
        <v>14</v>
      </c>
      <c r="Q4524" t="s">
        <v>2034</v>
      </c>
    </row>
    <row r="4525" spans="11:17">
      <c r="K4525" t="s">
        <v>51</v>
      </c>
      <c r="L4525" t="s">
        <v>2032</v>
      </c>
      <c r="M4525" t="s">
        <v>2033</v>
      </c>
      <c r="N4525" t="s">
        <v>1337</v>
      </c>
      <c r="O4525" t="s">
        <v>56</v>
      </c>
      <c r="Q4525" t="s">
        <v>2034</v>
      </c>
    </row>
    <row r="4526" spans="11:17">
      <c r="K4526" t="s">
        <v>51</v>
      </c>
      <c r="L4526" t="s">
        <v>2032</v>
      </c>
      <c r="M4526" t="s">
        <v>2033</v>
      </c>
      <c r="N4526" t="s">
        <v>1337</v>
      </c>
      <c r="O4526" t="s">
        <v>57</v>
      </c>
      <c r="P4526" t="s">
        <v>1863</v>
      </c>
      <c r="Q4526" t="s">
        <v>2034</v>
      </c>
    </row>
    <row r="4527" spans="11:17">
      <c r="K4527" t="s">
        <v>51</v>
      </c>
      <c r="L4527" t="s">
        <v>2032</v>
      </c>
      <c r="M4527" t="s">
        <v>2033</v>
      </c>
      <c r="N4527" t="s">
        <v>1337</v>
      </c>
      <c r="O4527" t="s">
        <v>59</v>
      </c>
      <c r="P4527">
        <v>1945</v>
      </c>
      <c r="Q4527" t="s">
        <v>2034</v>
      </c>
    </row>
    <row r="4528" spans="11:17">
      <c r="K4528" t="s">
        <v>51</v>
      </c>
      <c r="L4528" t="s">
        <v>2032</v>
      </c>
      <c r="M4528" t="s">
        <v>2033</v>
      </c>
      <c r="N4528" t="s">
        <v>1337</v>
      </c>
      <c r="O4528" t="s">
        <v>60</v>
      </c>
      <c r="P4528" t="s">
        <v>1864</v>
      </c>
      <c r="Q4528" t="s">
        <v>2034</v>
      </c>
    </row>
    <row r="4529" spans="11:17">
      <c r="K4529" t="s">
        <v>51</v>
      </c>
      <c r="L4529" t="s">
        <v>2032</v>
      </c>
      <c r="M4529" t="s">
        <v>2033</v>
      </c>
      <c r="N4529" t="s">
        <v>1337</v>
      </c>
      <c r="O4529" t="s">
        <v>62</v>
      </c>
      <c r="P4529" t="s">
        <v>1865</v>
      </c>
      <c r="Q4529" t="s">
        <v>2034</v>
      </c>
    </row>
    <row r="4530" spans="11:17">
      <c r="K4530" t="s">
        <v>51</v>
      </c>
      <c r="L4530" t="s">
        <v>2032</v>
      </c>
      <c r="M4530" t="s">
        <v>2033</v>
      </c>
      <c r="N4530" t="s">
        <v>1337</v>
      </c>
      <c r="O4530" t="s">
        <v>64</v>
      </c>
      <c r="P4530" t="s">
        <v>2035</v>
      </c>
      <c r="Q4530" t="s">
        <v>2034</v>
      </c>
    </row>
    <row r="4531" spans="11:17">
      <c r="K4531" t="s">
        <v>51</v>
      </c>
      <c r="L4531" t="s">
        <v>2032</v>
      </c>
      <c r="M4531" t="s">
        <v>2033</v>
      </c>
      <c r="N4531" t="s">
        <v>1337</v>
      </c>
      <c r="O4531" t="s">
        <v>66</v>
      </c>
      <c r="P4531" t="s">
        <v>2036</v>
      </c>
      <c r="Q4531" t="s">
        <v>2034</v>
      </c>
    </row>
    <row r="4532" spans="11:17">
      <c r="K4532" t="s">
        <v>51</v>
      </c>
      <c r="L4532" t="s">
        <v>2032</v>
      </c>
      <c r="M4532" t="s">
        <v>2033</v>
      </c>
      <c r="N4532" t="s">
        <v>1337</v>
      </c>
      <c r="O4532" t="s">
        <v>68</v>
      </c>
      <c r="Q4532" t="s">
        <v>2034</v>
      </c>
    </row>
    <row r="4533" spans="11:17">
      <c r="K4533" t="s">
        <v>51</v>
      </c>
      <c r="L4533" t="s">
        <v>2032</v>
      </c>
      <c r="M4533" t="s">
        <v>2033</v>
      </c>
      <c r="N4533" t="s">
        <v>1337</v>
      </c>
      <c r="O4533" t="s">
        <v>70</v>
      </c>
      <c r="P4533" t="s">
        <v>767</v>
      </c>
      <c r="Q4533" t="s">
        <v>2034</v>
      </c>
    </row>
    <row r="4534" spans="11:17">
      <c r="K4534" t="s">
        <v>51</v>
      </c>
      <c r="L4534" t="s">
        <v>2032</v>
      </c>
      <c r="M4534" t="s">
        <v>2033</v>
      </c>
      <c r="N4534" t="s">
        <v>1337</v>
      </c>
      <c r="O4534" t="s">
        <v>72</v>
      </c>
      <c r="P4534">
        <v>555</v>
      </c>
      <c r="Q4534" t="s">
        <v>2034</v>
      </c>
    </row>
    <row r="4535" spans="11:17">
      <c r="K4535" t="s">
        <v>51</v>
      </c>
      <c r="L4535" t="s">
        <v>2032</v>
      </c>
      <c r="M4535" t="s">
        <v>2033</v>
      </c>
      <c r="N4535" t="s">
        <v>1337</v>
      </c>
      <c r="O4535" t="s">
        <v>73</v>
      </c>
      <c r="P4535" t="s">
        <v>1343</v>
      </c>
      <c r="Q4535" t="s">
        <v>2034</v>
      </c>
    </row>
    <row r="4536" spans="11:17">
      <c r="K4536" t="s">
        <v>51</v>
      </c>
      <c r="L4536" t="s">
        <v>2037</v>
      </c>
      <c r="M4536" t="s">
        <v>2038</v>
      </c>
      <c r="N4536" t="s">
        <v>1337</v>
      </c>
      <c r="O4536" t="s">
        <v>14</v>
      </c>
      <c r="Q4536" t="s">
        <v>2039</v>
      </c>
    </row>
    <row r="4537" spans="11:17">
      <c r="K4537" t="s">
        <v>51</v>
      </c>
      <c r="L4537" t="s">
        <v>2037</v>
      </c>
      <c r="M4537" t="s">
        <v>2038</v>
      </c>
      <c r="N4537" t="s">
        <v>1337</v>
      </c>
      <c r="O4537" t="s">
        <v>56</v>
      </c>
      <c r="Q4537" t="s">
        <v>2039</v>
      </c>
    </row>
    <row r="4538" spans="11:17">
      <c r="K4538" t="s">
        <v>51</v>
      </c>
      <c r="L4538" t="s">
        <v>2037</v>
      </c>
      <c r="M4538" t="s">
        <v>2038</v>
      </c>
      <c r="N4538" t="s">
        <v>1337</v>
      </c>
      <c r="O4538" t="s">
        <v>57</v>
      </c>
      <c r="P4538" t="s">
        <v>1863</v>
      </c>
      <c r="Q4538" t="s">
        <v>2039</v>
      </c>
    </row>
    <row r="4539" spans="11:17">
      <c r="K4539" t="s">
        <v>51</v>
      </c>
      <c r="L4539" t="s">
        <v>2037</v>
      </c>
      <c r="M4539" t="s">
        <v>2038</v>
      </c>
      <c r="N4539" t="s">
        <v>1337</v>
      </c>
      <c r="O4539" t="s">
        <v>59</v>
      </c>
      <c r="P4539">
        <v>1969</v>
      </c>
      <c r="Q4539" t="s">
        <v>2039</v>
      </c>
    </row>
    <row r="4540" spans="11:17">
      <c r="K4540" t="s">
        <v>51</v>
      </c>
      <c r="L4540" t="s">
        <v>2037</v>
      </c>
      <c r="M4540" t="s">
        <v>2038</v>
      </c>
      <c r="N4540" t="s">
        <v>1337</v>
      </c>
      <c r="O4540" t="s">
        <v>60</v>
      </c>
      <c r="P4540" t="s">
        <v>1864</v>
      </c>
      <c r="Q4540" t="s">
        <v>2039</v>
      </c>
    </row>
    <row r="4541" spans="11:17">
      <c r="K4541" t="s">
        <v>51</v>
      </c>
      <c r="L4541" t="s">
        <v>2037</v>
      </c>
      <c r="M4541" t="s">
        <v>2038</v>
      </c>
      <c r="N4541" t="s">
        <v>1337</v>
      </c>
      <c r="O4541" t="s">
        <v>62</v>
      </c>
      <c r="P4541" t="s">
        <v>1865</v>
      </c>
      <c r="Q4541" t="s">
        <v>2039</v>
      </c>
    </row>
    <row r="4542" spans="11:17">
      <c r="K4542" t="s">
        <v>51</v>
      </c>
      <c r="L4542" t="s">
        <v>2037</v>
      </c>
      <c r="M4542" t="s">
        <v>2038</v>
      </c>
      <c r="N4542" t="s">
        <v>1337</v>
      </c>
      <c r="O4542" t="s">
        <v>64</v>
      </c>
      <c r="P4542" t="s">
        <v>2040</v>
      </c>
      <c r="Q4542" t="s">
        <v>2039</v>
      </c>
    </row>
    <row r="4543" spans="11:17">
      <c r="K4543" t="s">
        <v>51</v>
      </c>
      <c r="L4543" t="s">
        <v>2037</v>
      </c>
      <c r="M4543" t="s">
        <v>2038</v>
      </c>
      <c r="N4543" t="s">
        <v>1337</v>
      </c>
      <c r="O4543" t="s">
        <v>66</v>
      </c>
      <c r="P4543" t="s">
        <v>2041</v>
      </c>
      <c r="Q4543" t="s">
        <v>2039</v>
      </c>
    </row>
    <row r="4544" spans="11:17">
      <c r="K4544" t="s">
        <v>51</v>
      </c>
      <c r="L4544" t="s">
        <v>2037</v>
      </c>
      <c r="M4544" t="s">
        <v>2038</v>
      </c>
      <c r="N4544" t="s">
        <v>1337</v>
      </c>
      <c r="O4544" t="s">
        <v>68</v>
      </c>
      <c r="Q4544" t="s">
        <v>2039</v>
      </c>
    </row>
    <row r="4545" spans="11:17">
      <c r="K4545" t="s">
        <v>51</v>
      </c>
      <c r="L4545" t="s">
        <v>2037</v>
      </c>
      <c r="M4545" t="s">
        <v>2038</v>
      </c>
      <c r="N4545" t="s">
        <v>1337</v>
      </c>
      <c r="O4545" t="s">
        <v>70</v>
      </c>
      <c r="Q4545" t="s">
        <v>2039</v>
      </c>
    </row>
    <row r="4546" spans="11:17">
      <c r="K4546" t="s">
        <v>51</v>
      </c>
      <c r="L4546" t="s">
        <v>2037</v>
      </c>
      <c r="M4546" t="s">
        <v>2038</v>
      </c>
      <c r="N4546" t="s">
        <v>1337</v>
      </c>
      <c r="O4546" t="s">
        <v>72</v>
      </c>
      <c r="Q4546" t="s">
        <v>2039</v>
      </c>
    </row>
    <row r="4547" spans="11:17">
      <c r="K4547" t="s">
        <v>51</v>
      </c>
      <c r="L4547" t="s">
        <v>2037</v>
      </c>
      <c r="M4547" t="s">
        <v>2038</v>
      </c>
      <c r="N4547" t="s">
        <v>1337</v>
      </c>
      <c r="O4547" t="s">
        <v>73</v>
      </c>
      <c r="P4547" t="s">
        <v>1343</v>
      </c>
      <c r="Q4547" t="s">
        <v>2039</v>
      </c>
    </row>
    <row r="4548" spans="11:17">
      <c r="K4548" t="s">
        <v>51</v>
      </c>
      <c r="L4548" t="s">
        <v>2042</v>
      </c>
      <c r="M4548" t="s">
        <v>2043</v>
      </c>
      <c r="N4548" t="s">
        <v>1337</v>
      </c>
      <c r="O4548" t="s">
        <v>14</v>
      </c>
      <c r="Q4548" t="s">
        <v>2044</v>
      </c>
    </row>
    <row r="4549" spans="11:17">
      <c r="K4549" t="s">
        <v>51</v>
      </c>
      <c r="L4549" t="s">
        <v>2042</v>
      </c>
      <c r="M4549" t="s">
        <v>2043</v>
      </c>
      <c r="N4549" t="s">
        <v>1337</v>
      </c>
      <c r="O4549" t="s">
        <v>56</v>
      </c>
      <c r="Q4549" t="s">
        <v>2044</v>
      </c>
    </row>
    <row r="4550" spans="11:17">
      <c r="K4550" t="s">
        <v>51</v>
      </c>
      <c r="L4550" t="s">
        <v>2042</v>
      </c>
      <c r="M4550" t="s">
        <v>2043</v>
      </c>
      <c r="N4550" t="s">
        <v>1337</v>
      </c>
      <c r="O4550" t="s">
        <v>57</v>
      </c>
      <c r="P4550" t="s">
        <v>1863</v>
      </c>
      <c r="Q4550" t="s">
        <v>2044</v>
      </c>
    </row>
    <row r="4551" spans="11:17">
      <c r="K4551" t="s">
        <v>51</v>
      </c>
      <c r="L4551" t="s">
        <v>2042</v>
      </c>
      <c r="M4551" t="s">
        <v>2043</v>
      </c>
      <c r="N4551" t="s">
        <v>1337</v>
      </c>
      <c r="O4551" t="s">
        <v>59</v>
      </c>
      <c r="P4551">
        <v>1657</v>
      </c>
      <c r="Q4551" t="s">
        <v>2044</v>
      </c>
    </row>
    <row r="4552" spans="11:17">
      <c r="K4552" t="s">
        <v>51</v>
      </c>
      <c r="L4552" t="s">
        <v>2042</v>
      </c>
      <c r="M4552" t="s">
        <v>2043</v>
      </c>
      <c r="N4552" t="s">
        <v>1337</v>
      </c>
      <c r="O4552" t="s">
        <v>60</v>
      </c>
      <c r="P4552" t="s">
        <v>1864</v>
      </c>
      <c r="Q4552" t="s">
        <v>2044</v>
      </c>
    </row>
    <row r="4553" spans="11:17">
      <c r="K4553" t="s">
        <v>51</v>
      </c>
      <c r="L4553" t="s">
        <v>2042</v>
      </c>
      <c r="M4553" t="s">
        <v>2043</v>
      </c>
      <c r="N4553" t="s">
        <v>1337</v>
      </c>
      <c r="O4553" t="s">
        <v>62</v>
      </c>
      <c r="P4553" t="s">
        <v>1865</v>
      </c>
      <c r="Q4553" t="s">
        <v>2044</v>
      </c>
    </row>
    <row r="4554" spans="11:17">
      <c r="K4554" t="s">
        <v>51</v>
      </c>
      <c r="L4554" t="s">
        <v>2042</v>
      </c>
      <c r="M4554" t="s">
        <v>2043</v>
      </c>
      <c r="N4554" t="s">
        <v>1337</v>
      </c>
      <c r="O4554" t="s">
        <v>64</v>
      </c>
      <c r="P4554" t="s">
        <v>2045</v>
      </c>
      <c r="Q4554" t="s">
        <v>2044</v>
      </c>
    </row>
    <row r="4555" spans="11:17">
      <c r="K4555" t="s">
        <v>51</v>
      </c>
      <c r="L4555" t="s">
        <v>2042</v>
      </c>
      <c r="M4555" t="s">
        <v>2043</v>
      </c>
      <c r="N4555" t="s">
        <v>1337</v>
      </c>
      <c r="O4555" t="s">
        <v>66</v>
      </c>
      <c r="P4555" t="s">
        <v>2046</v>
      </c>
      <c r="Q4555" t="s">
        <v>2044</v>
      </c>
    </row>
    <row r="4556" spans="11:17">
      <c r="K4556" t="s">
        <v>51</v>
      </c>
      <c r="L4556" t="s">
        <v>2042</v>
      </c>
      <c r="M4556" t="s">
        <v>2043</v>
      </c>
      <c r="N4556" t="s">
        <v>1337</v>
      </c>
      <c r="O4556" t="s">
        <v>68</v>
      </c>
      <c r="Q4556" t="s">
        <v>2044</v>
      </c>
    </row>
    <row r="4557" spans="11:17">
      <c r="K4557" t="s">
        <v>51</v>
      </c>
      <c r="L4557" t="s">
        <v>2042</v>
      </c>
      <c r="M4557" t="s">
        <v>2043</v>
      </c>
      <c r="N4557" t="s">
        <v>1337</v>
      </c>
      <c r="O4557" t="s">
        <v>70</v>
      </c>
      <c r="P4557" t="s">
        <v>767</v>
      </c>
      <c r="Q4557" t="s">
        <v>2044</v>
      </c>
    </row>
    <row r="4558" spans="11:17">
      <c r="K4558" t="s">
        <v>51</v>
      </c>
      <c r="L4558" t="s">
        <v>2042</v>
      </c>
      <c r="M4558" t="s">
        <v>2043</v>
      </c>
      <c r="N4558" t="s">
        <v>1337</v>
      </c>
      <c r="O4558" t="s">
        <v>72</v>
      </c>
      <c r="P4558">
        <v>557</v>
      </c>
      <c r="Q4558" t="s">
        <v>2044</v>
      </c>
    </row>
    <row r="4559" spans="11:17">
      <c r="K4559" t="s">
        <v>51</v>
      </c>
      <c r="L4559" t="s">
        <v>2042</v>
      </c>
      <c r="M4559" t="s">
        <v>2043</v>
      </c>
      <c r="N4559" t="s">
        <v>1337</v>
      </c>
      <c r="O4559" t="s">
        <v>73</v>
      </c>
      <c r="P4559" t="s">
        <v>1343</v>
      </c>
      <c r="Q4559" t="s">
        <v>2044</v>
      </c>
    </row>
    <row r="4560" spans="11:17">
      <c r="K4560" t="s">
        <v>51</v>
      </c>
      <c r="L4560" t="s">
        <v>2047</v>
      </c>
      <c r="M4560" t="s">
        <v>2048</v>
      </c>
      <c r="N4560" t="s">
        <v>1337</v>
      </c>
      <c r="O4560" t="s">
        <v>14</v>
      </c>
      <c r="Q4560" t="s">
        <v>2049</v>
      </c>
    </row>
    <row r="4561" spans="11:17">
      <c r="K4561" t="s">
        <v>51</v>
      </c>
      <c r="L4561" t="s">
        <v>2047</v>
      </c>
      <c r="M4561" t="s">
        <v>2048</v>
      </c>
      <c r="N4561" t="s">
        <v>1337</v>
      </c>
      <c r="O4561" t="s">
        <v>56</v>
      </c>
      <c r="Q4561" t="s">
        <v>2049</v>
      </c>
    </row>
    <row r="4562" spans="11:17">
      <c r="K4562" t="s">
        <v>51</v>
      </c>
      <c r="L4562" t="s">
        <v>2047</v>
      </c>
      <c r="M4562" t="s">
        <v>2048</v>
      </c>
      <c r="N4562" t="s">
        <v>1337</v>
      </c>
      <c r="O4562" t="s">
        <v>57</v>
      </c>
      <c r="P4562" t="s">
        <v>1863</v>
      </c>
      <c r="Q4562" t="s">
        <v>2049</v>
      </c>
    </row>
    <row r="4563" spans="11:17">
      <c r="K4563" t="s">
        <v>51</v>
      </c>
      <c r="L4563" t="s">
        <v>2047</v>
      </c>
      <c r="M4563" t="s">
        <v>2048</v>
      </c>
      <c r="N4563" t="s">
        <v>1337</v>
      </c>
      <c r="O4563" t="s">
        <v>59</v>
      </c>
      <c r="P4563">
        <v>1813</v>
      </c>
      <c r="Q4563" t="s">
        <v>2049</v>
      </c>
    </row>
    <row r="4564" spans="11:17">
      <c r="K4564" t="s">
        <v>51</v>
      </c>
      <c r="L4564" t="s">
        <v>2047</v>
      </c>
      <c r="M4564" t="s">
        <v>2048</v>
      </c>
      <c r="N4564" t="s">
        <v>1337</v>
      </c>
      <c r="O4564" t="s">
        <v>60</v>
      </c>
      <c r="P4564" t="s">
        <v>1864</v>
      </c>
      <c r="Q4564" t="s">
        <v>2049</v>
      </c>
    </row>
    <row r="4565" spans="11:17">
      <c r="K4565" t="s">
        <v>51</v>
      </c>
      <c r="L4565" t="s">
        <v>2047</v>
      </c>
      <c r="M4565" t="s">
        <v>2048</v>
      </c>
      <c r="N4565" t="s">
        <v>1337</v>
      </c>
      <c r="O4565" t="s">
        <v>62</v>
      </c>
      <c r="P4565" t="s">
        <v>1865</v>
      </c>
      <c r="Q4565" t="s">
        <v>2049</v>
      </c>
    </row>
    <row r="4566" spans="11:17">
      <c r="K4566" t="s">
        <v>51</v>
      </c>
      <c r="L4566" t="s">
        <v>2047</v>
      </c>
      <c r="M4566" t="s">
        <v>2048</v>
      </c>
      <c r="N4566" t="s">
        <v>1337</v>
      </c>
      <c r="O4566" t="s">
        <v>64</v>
      </c>
      <c r="P4566" t="s">
        <v>2050</v>
      </c>
      <c r="Q4566" t="s">
        <v>2049</v>
      </c>
    </row>
    <row r="4567" spans="11:17">
      <c r="K4567" t="s">
        <v>51</v>
      </c>
      <c r="L4567" t="s">
        <v>2047</v>
      </c>
      <c r="M4567" t="s">
        <v>2048</v>
      </c>
      <c r="N4567" t="s">
        <v>1337</v>
      </c>
      <c r="O4567" t="s">
        <v>66</v>
      </c>
      <c r="Q4567" t="s">
        <v>2049</v>
      </c>
    </row>
    <row r="4568" spans="11:17">
      <c r="K4568" t="s">
        <v>51</v>
      </c>
      <c r="L4568" t="s">
        <v>2047</v>
      </c>
      <c r="M4568" t="s">
        <v>2048</v>
      </c>
      <c r="N4568" t="s">
        <v>1337</v>
      </c>
      <c r="O4568" t="s">
        <v>68</v>
      </c>
      <c r="Q4568" t="s">
        <v>2049</v>
      </c>
    </row>
    <row r="4569" spans="11:17">
      <c r="K4569" t="s">
        <v>51</v>
      </c>
      <c r="L4569" t="s">
        <v>2047</v>
      </c>
      <c r="M4569" t="s">
        <v>2048</v>
      </c>
      <c r="N4569" t="s">
        <v>1337</v>
      </c>
      <c r="O4569" t="s">
        <v>70</v>
      </c>
      <c r="Q4569" t="s">
        <v>2049</v>
      </c>
    </row>
    <row r="4570" spans="11:17">
      <c r="K4570" t="s">
        <v>51</v>
      </c>
      <c r="L4570" t="s">
        <v>2047</v>
      </c>
      <c r="M4570" t="s">
        <v>2048</v>
      </c>
      <c r="N4570" t="s">
        <v>1337</v>
      </c>
      <c r="O4570" t="s">
        <v>72</v>
      </c>
      <c r="Q4570" t="s">
        <v>2049</v>
      </c>
    </row>
    <row r="4571" spans="11:17">
      <c r="K4571" t="s">
        <v>51</v>
      </c>
      <c r="L4571" t="s">
        <v>2047</v>
      </c>
      <c r="M4571" t="s">
        <v>2048</v>
      </c>
      <c r="N4571" t="s">
        <v>1337</v>
      </c>
      <c r="O4571" t="s">
        <v>73</v>
      </c>
      <c r="P4571" t="s">
        <v>1343</v>
      </c>
      <c r="Q4571" t="s">
        <v>2049</v>
      </c>
    </row>
    <row r="4572" spans="11:17">
      <c r="K4572" t="s">
        <v>51</v>
      </c>
      <c r="L4572" t="s">
        <v>2051</v>
      </c>
      <c r="M4572" t="s">
        <v>2052</v>
      </c>
      <c r="N4572" t="s">
        <v>1337</v>
      </c>
      <c r="O4572" t="s">
        <v>14</v>
      </c>
      <c r="Q4572" t="s">
        <v>2053</v>
      </c>
    </row>
    <row r="4573" spans="11:17">
      <c r="K4573" t="s">
        <v>51</v>
      </c>
      <c r="L4573" t="s">
        <v>2051</v>
      </c>
      <c r="M4573" t="s">
        <v>2052</v>
      </c>
      <c r="N4573" t="s">
        <v>1337</v>
      </c>
      <c r="O4573" t="s">
        <v>56</v>
      </c>
      <c r="Q4573" t="s">
        <v>2053</v>
      </c>
    </row>
    <row r="4574" spans="11:17">
      <c r="K4574" t="s">
        <v>51</v>
      </c>
      <c r="L4574" t="s">
        <v>2051</v>
      </c>
      <c r="M4574" t="s">
        <v>2052</v>
      </c>
      <c r="N4574" t="s">
        <v>1337</v>
      </c>
      <c r="O4574" t="s">
        <v>57</v>
      </c>
      <c r="P4574" t="s">
        <v>1863</v>
      </c>
      <c r="Q4574" t="s">
        <v>2053</v>
      </c>
    </row>
    <row r="4575" spans="11:17">
      <c r="K4575" t="s">
        <v>51</v>
      </c>
      <c r="L4575" t="s">
        <v>2051</v>
      </c>
      <c r="M4575" t="s">
        <v>2052</v>
      </c>
      <c r="N4575" t="s">
        <v>1337</v>
      </c>
      <c r="O4575" t="s">
        <v>59</v>
      </c>
      <c r="P4575">
        <v>1669</v>
      </c>
      <c r="Q4575" t="s">
        <v>2053</v>
      </c>
    </row>
    <row r="4576" spans="11:17">
      <c r="K4576" t="s">
        <v>51</v>
      </c>
      <c r="L4576" t="s">
        <v>2051</v>
      </c>
      <c r="M4576" t="s">
        <v>2052</v>
      </c>
      <c r="N4576" t="s">
        <v>1337</v>
      </c>
      <c r="O4576" t="s">
        <v>60</v>
      </c>
      <c r="P4576" t="s">
        <v>1864</v>
      </c>
      <c r="Q4576" t="s">
        <v>2053</v>
      </c>
    </row>
    <row r="4577" spans="11:17">
      <c r="K4577" t="s">
        <v>51</v>
      </c>
      <c r="L4577" t="s">
        <v>2051</v>
      </c>
      <c r="M4577" t="s">
        <v>2052</v>
      </c>
      <c r="N4577" t="s">
        <v>1337</v>
      </c>
      <c r="O4577" t="s">
        <v>62</v>
      </c>
      <c r="P4577" t="s">
        <v>1865</v>
      </c>
      <c r="Q4577" t="s">
        <v>2053</v>
      </c>
    </row>
    <row r="4578" spans="11:17">
      <c r="K4578" t="s">
        <v>51</v>
      </c>
      <c r="L4578" t="s">
        <v>2051</v>
      </c>
      <c r="M4578" t="s">
        <v>2052</v>
      </c>
      <c r="N4578" t="s">
        <v>1337</v>
      </c>
      <c r="O4578" t="s">
        <v>64</v>
      </c>
      <c r="P4578" t="s">
        <v>2054</v>
      </c>
      <c r="Q4578" t="s">
        <v>2053</v>
      </c>
    </row>
    <row r="4579" spans="11:17">
      <c r="K4579" t="s">
        <v>51</v>
      </c>
      <c r="L4579" t="s">
        <v>2051</v>
      </c>
      <c r="M4579" t="s">
        <v>2052</v>
      </c>
      <c r="N4579" t="s">
        <v>1337</v>
      </c>
      <c r="O4579" t="s">
        <v>66</v>
      </c>
      <c r="P4579" t="s">
        <v>2055</v>
      </c>
      <c r="Q4579" t="s">
        <v>2053</v>
      </c>
    </row>
    <row r="4580" spans="11:17">
      <c r="K4580" t="s">
        <v>51</v>
      </c>
      <c r="L4580" t="s">
        <v>2051</v>
      </c>
      <c r="M4580" t="s">
        <v>2052</v>
      </c>
      <c r="N4580" t="s">
        <v>1337</v>
      </c>
      <c r="O4580" t="s">
        <v>68</v>
      </c>
      <c r="Q4580" t="s">
        <v>2053</v>
      </c>
    </row>
    <row r="4581" spans="11:17">
      <c r="K4581" t="s">
        <v>51</v>
      </c>
      <c r="L4581" t="s">
        <v>2051</v>
      </c>
      <c r="M4581" t="s">
        <v>2052</v>
      </c>
      <c r="N4581" t="s">
        <v>1337</v>
      </c>
      <c r="O4581" t="s">
        <v>70</v>
      </c>
      <c r="P4581" t="s">
        <v>767</v>
      </c>
      <c r="Q4581" t="s">
        <v>2053</v>
      </c>
    </row>
    <row r="4582" spans="11:17">
      <c r="K4582" t="s">
        <v>51</v>
      </c>
      <c r="L4582" t="s">
        <v>2051</v>
      </c>
      <c r="M4582" t="s">
        <v>2052</v>
      </c>
      <c r="N4582" t="s">
        <v>1337</v>
      </c>
      <c r="O4582" t="s">
        <v>72</v>
      </c>
      <c r="P4582">
        <v>556</v>
      </c>
      <c r="Q4582" t="s">
        <v>2053</v>
      </c>
    </row>
    <row r="4583" spans="11:17">
      <c r="K4583" t="s">
        <v>51</v>
      </c>
      <c r="L4583" t="s">
        <v>2051</v>
      </c>
      <c r="M4583" t="s">
        <v>2052</v>
      </c>
      <c r="N4583" t="s">
        <v>1337</v>
      </c>
      <c r="O4583" t="s">
        <v>73</v>
      </c>
      <c r="P4583" t="s">
        <v>1343</v>
      </c>
      <c r="Q4583" t="s">
        <v>2053</v>
      </c>
    </row>
    <row r="4584" spans="11:17">
      <c r="K4584" t="s">
        <v>51</v>
      </c>
      <c r="L4584" t="s">
        <v>2056</v>
      </c>
      <c r="M4584" t="s">
        <v>2057</v>
      </c>
      <c r="N4584" t="s">
        <v>77</v>
      </c>
      <c r="O4584" t="s">
        <v>14</v>
      </c>
      <c r="Q4584" t="s">
        <v>2058</v>
      </c>
    </row>
    <row r="4585" spans="11:17">
      <c r="K4585" t="s">
        <v>51</v>
      </c>
      <c r="L4585" t="s">
        <v>2056</v>
      </c>
      <c r="M4585" t="s">
        <v>2057</v>
      </c>
      <c r="N4585" t="s">
        <v>77</v>
      </c>
      <c r="O4585" t="s">
        <v>56</v>
      </c>
      <c r="Q4585" t="s">
        <v>2058</v>
      </c>
    </row>
    <row r="4586" spans="11:17">
      <c r="K4586" t="s">
        <v>51</v>
      </c>
      <c r="L4586" t="s">
        <v>2056</v>
      </c>
      <c r="M4586" t="s">
        <v>2057</v>
      </c>
      <c r="N4586" t="s">
        <v>77</v>
      </c>
      <c r="O4586" t="s">
        <v>57</v>
      </c>
      <c r="P4586" t="s">
        <v>1863</v>
      </c>
      <c r="Q4586" t="s">
        <v>2058</v>
      </c>
    </row>
    <row r="4587" spans="11:17">
      <c r="K4587" t="s">
        <v>51</v>
      </c>
      <c r="L4587" t="s">
        <v>2056</v>
      </c>
      <c r="M4587" t="s">
        <v>2057</v>
      </c>
      <c r="N4587" t="s">
        <v>77</v>
      </c>
      <c r="O4587" t="s">
        <v>59</v>
      </c>
      <c r="P4587">
        <v>2101</v>
      </c>
      <c r="Q4587" t="s">
        <v>2058</v>
      </c>
    </row>
    <row r="4588" spans="11:17">
      <c r="K4588" t="s">
        <v>51</v>
      </c>
      <c r="L4588" t="s">
        <v>2056</v>
      </c>
      <c r="M4588" t="s">
        <v>2057</v>
      </c>
      <c r="N4588" t="s">
        <v>77</v>
      </c>
      <c r="O4588" t="s">
        <v>60</v>
      </c>
      <c r="P4588" t="s">
        <v>1864</v>
      </c>
      <c r="Q4588" t="s">
        <v>2058</v>
      </c>
    </row>
    <row r="4589" spans="11:17">
      <c r="K4589" t="s">
        <v>51</v>
      </c>
      <c r="L4589" t="s">
        <v>2056</v>
      </c>
      <c r="M4589" t="s">
        <v>2057</v>
      </c>
      <c r="N4589" t="s">
        <v>77</v>
      </c>
      <c r="O4589" t="s">
        <v>62</v>
      </c>
      <c r="P4589" t="s">
        <v>1865</v>
      </c>
      <c r="Q4589" t="s">
        <v>2058</v>
      </c>
    </row>
    <row r="4590" spans="11:17">
      <c r="K4590" t="s">
        <v>51</v>
      </c>
      <c r="L4590" t="s">
        <v>2056</v>
      </c>
      <c r="M4590" t="s">
        <v>2057</v>
      </c>
      <c r="N4590" t="s">
        <v>77</v>
      </c>
      <c r="O4590" t="s">
        <v>64</v>
      </c>
      <c r="P4590" t="s">
        <v>2059</v>
      </c>
      <c r="Q4590" t="s">
        <v>2058</v>
      </c>
    </row>
    <row r="4591" spans="11:17">
      <c r="K4591" t="s">
        <v>51</v>
      </c>
      <c r="L4591" t="s">
        <v>2056</v>
      </c>
      <c r="M4591" t="s">
        <v>2057</v>
      </c>
      <c r="N4591" t="s">
        <v>77</v>
      </c>
      <c r="O4591" t="s">
        <v>66</v>
      </c>
      <c r="P4591" t="s">
        <v>2060</v>
      </c>
      <c r="Q4591" t="s">
        <v>2058</v>
      </c>
    </row>
    <row r="4592" spans="11:17">
      <c r="K4592" t="s">
        <v>51</v>
      </c>
      <c r="L4592" t="s">
        <v>2056</v>
      </c>
      <c r="M4592" t="s">
        <v>2057</v>
      </c>
      <c r="N4592" t="s">
        <v>77</v>
      </c>
      <c r="O4592" t="s">
        <v>68</v>
      </c>
      <c r="Q4592" t="s">
        <v>2058</v>
      </c>
    </row>
    <row r="4593" spans="11:17">
      <c r="K4593" t="s">
        <v>51</v>
      </c>
      <c r="L4593" t="s">
        <v>2056</v>
      </c>
      <c r="M4593" t="s">
        <v>2057</v>
      </c>
      <c r="N4593" t="s">
        <v>77</v>
      </c>
      <c r="O4593" t="s">
        <v>70</v>
      </c>
      <c r="P4593" t="s">
        <v>767</v>
      </c>
      <c r="Q4593" t="s">
        <v>2058</v>
      </c>
    </row>
    <row r="4594" spans="11:17">
      <c r="K4594" t="s">
        <v>51</v>
      </c>
      <c r="L4594" t="s">
        <v>2056</v>
      </c>
      <c r="M4594" t="s">
        <v>2057</v>
      </c>
      <c r="N4594" t="s">
        <v>77</v>
      </c>
      <c r="O4594" t="s">
        <v>72</v>
      </c>
      <c r="P4594">
        <v>670</v>
      </c>
      <c r="Q4594" t="s">
        <v>2058</v>
      </c>
    </row>
    <row r="4595" spans="11:17">
      <c r="K4595" t="s">
        <v>51</v>
      </c>
      <c r="L4595" t="s">
        <v>2056</v>
      </c>
      <c r="M4595" t="s">
        <v>2057</v>
      </c>
      <c r="N4595" t="s">
        <v>77</v>
      </c>
      <c r="O4595" t="s">
        <v>73</v>
      </c>
      <c r="P4595" t="s">
        <v>82</v>
      </c>
      <c r="Q4595" t="s">
        <v>2058</v>
      </c>
    </row>
    <row r="4596" spans="11:17">
      <c r="K4596" t="s">
        <v>51</v>
      </c>
      <c r="L4596" t="s">
        <v>2061</v>
      </c>
      <c r="M4596" t="s">
        <v>2062</v>
      </c>
      <c r="N4596" t="s">
        <v>1337</v>
      </c>
      <c r="O4596" t="s">
        <v>14</v>
      </c>
      <c r="Q4596" t="s">
        <v>2063</v>
      </c>
    </row>
    <row r="4597" spans="11:17">
      <c r="K4597" t="s">
        <v>51</v>
      </c>
      <c r="L4597" t="s">
        <v>2061</v>
      </c>
      <c r="M4597" t="s">
        <v>2062</v>
      </c>
      <c r="N4597" t="s">
        <v>1337</v>
      </c>
      <c r="O4597" t="s">
        <v>56</v>
      </c>
      <c r="Q4597" t="s">
        <v>2063</v>
      </c>
    </row>
    <row r="4598" spans="11:17">
      <c r="K4598" t="s">
        <v>51</v>
      </c>
      <c r="L4598" t="s">
        <v>2061</v>
      </c>
      <c r="M4598" t="s">
        <v>2062</v>
      </c>
      <c r="N4598" t="s">
        <v>1337</v>
      </c>
      <c r="O4598" t="s">
        <v>57</v>
      </c>
      <c r="P4598" t="s">
        <v>1863</v>
      </c>
      <c r="Q4598" t="s">
        <v>2063</v>
      </c>
    </row>
    <row r="4599" spans="11:17">
      <c r="K4599" t="s">
        <v>51</v>
      </c>
      <c r="L4599" t="s">
        <v>2061</v>
      </c>
      <c r="M4599" t="s">
        <v>2062</v>
      </c>
      <c r="N4599" t="s">
        <v>1337</v>
      </c>
      <c r="O4599" t="s">
        <v>59</v>
      </c>
      <c r="P4599">
        <v>1825</v>
      </c>
      <c r="Q4599" t="s">
        <v>2063</v>
      </c>
    </row>
    <row r="4600" spans="11:17">
      <c r="K4600" t="s">
        <v>51</v>
      </c>
      <c r="L4600" t="s">
        <v>2061</v>
      </c>
      <c r="M4600" t="s">
        <v>2062</v>
      </c>
      <c r="N4600" t="s">
        <v>1337</v>
      </c>
      <c r="O4600" t="s">
        <v>60</v>
      </c>
      <c r="P4600" t="s">
        <v>1864</v>
      </c>
      <c r="Q4600" t="s">
        <v>2063</v>
      </c>
    </row>
    <row r="4601" spans="11:17">
      <c r="K4601" t="s">
        <v>51</v>
      </c>
      <c r="L4601" t="s">
        <v>2061</v>
      </c>
      <c r="M4601" t="s">
        <v>2062</v>
      </c>
      <c r="N4601" t="s">
        <v>1337</v>
      </c>
      <c r="O4601" t="s">
        <v>62</v>
      </c>
      <c r="P4601" t="s">
        <v>1865</v>
      </c>
      <c r="Q4601" t="s">
        <v>2063</v>
      </c>
    </row>
    <row r="4602" spans="11:17">
      <c r="K4602" t="s">
        <v>51</v>
      </c>
      <c r="L4602" t="s">
        <v>2061</v>
      </c>
      <c r="M4602" t="s">
        <v>2062</v>
      </c>
      <c r="N4602" t="s">
        <v>1337</v>
      </c>
      <c r="O4602" t="s">
        <v>64</v>
      </c>
      <c r="P4602" t="s">
        <v>2064</v>
      </c>
      <c r="Q4602" t="s">
        <v>2063</v>
      </c>
    </row>
    <row r="4603" spans="11:17">
      <c r="K4603" t="s">
        <v>51</v>
      </c>
      <c r="L4603" t="s">
        <v>2061</v>
      </c>
      <c r="M4603" t="s">
        <v>2062</v>
      </c>
      <c r="N4603" t="s">
        <v>1337</v>
      </c>
      <c r="O4603" t="s">
        <v>66</v>
      </c>
      <c r="P4603" t="e">
        <f>-
(รองประธานฯ-คนที่-1-นาย-โพธ์ิ-พวงทอง-85-1105816)</f>
        <v>#NAME?</v>
      </c>
      <c r="Q4603" t="s">
        <v>2063</v>
      </c>
    </row>
    <row r="4604" spans="11:17">
      <c r="K4604" t="s">
        <v>51</v>
      </c>
      <c r="L4604" t="s">
        <v>2061</v>
      </c>
      <c r="M4604" t="s">
        <v>2062</v>
      </c>
      <c r="N4604" t="s">
        <v>1337</v>
      </c>
      <c r="O4604" t="s">
        <v>68</v>
      </c>
      <c r="Q4604" t="s">
        <v>2063</v>
      </c>
    </row>
    <row r="4605" spans="11:17">
      <c r="K4605" t="s">
        <v>51</v>
      </c>
      <c r="L4605" t="s">
        <v>2061</v>
      </c>
      <c r="M4605" t="s">
        <v>2062</v>
      </c>
      <c r="N4605" t="s">
        <v>1337</v>
      </c>
      <c r="O4605" t="s">
        <v>70</v>
      </c>
      <c r="P4605" t="s">
        <v>767</v>
      </c>
      <c r="Q4605" t="s">
        <v>2063</v>
      </c>
    </row>
    <row r="4606" spans="11:17">
      <c r="K4606" t="s">
        <v>51</v>
      </c>
      <c r="L4606" t="s">
        <v>2061</v>
      </c>
      <c r="M4606" t="s">
        <v>2062</v>
      </c>
      <c r="N4606" t="s">
        <v>1337</v>
      </c>
      <c r="O4606" t="s">
        <v>72</v>
      </c>
      <c r="P4606">
        <v>458</v>
      </c>
      <c r="Q4606" t="s">
        <v>2063</v>
      </c>
    </row>
    <row r="4607" spans="11:17">
      <c r="K4607" t="s">
        <v>51</v>
      </c>
      <c r="L4607" t="s">
        <v>2061</v>
      </c>
      <c r="M4607" t="s">
        <v>2062</v>
      </c>
      <c r="N4607" t="s">
        <v>1337</v>
      </c>
      <c r="O4607" t="s">
        <v>73</v>
      </c>
      <c r="P4607" t="s">
        <v>1343</v>
      </c>
      <c r="Q4607" t="s">
        <v>2063</v>
      </c>
    </row>
    <row r="4608" spans="11:17">
      <c r="K4608" t="s">
        <v>51</v>
      </c>
      <c r="L4608" t="s">
        <v>2065</v>
      </c>
      <c r="M4608" t="s">
        <v>2066</v>
      </c>
      <c r="N4608" t="s">
        <v>1337</v>
      </c>
      <c r="O4608" t="s">
        <v>14</v>
      </c>
      <c r="Q4608" t="s">
        <v>2067</v>
      </c>
    </row>
    <row r="4609" spans="11:17">
      <c r="K4609" t="s">
        <v>51</v>
      </c>
      <c r="L4609" t="s">
        <v>2065</v>
      </c>
      <c r="M4609" t="s">
        <v>2066</v>
      </c>
      <c r="N4609" t="s">
        <v>1337</v>
      </c>
      <c r="O4609" t="s">
        <v>56</v>
      </c>
      <c r="Q4609" t="s">
        <v>2067</v>
      </c>
    </row>
    <row r="4610" spans="11:17">
      <c r="K4610" t="s">
        <v>51</v>
      </c>
      <c r="L4610" t="s">
        <v>2065</v>
      </c>
      <c r="M4610" t="s">
        <v>2066</v>
      </c>
      <c r="N4610" t="s">
        <v>1337</v>
      </c>
      <c r="O4610" t="s">
        <v>57</v>
      </c>
      <c r="P4610" t="s">
        <v>1863</v>
      </c>
      <c r="Q4610" t="s">
        <v>2067</v>
      </c>
    </row>
    <row r="4611" spans="11:17">
      <c r="K4611" t="s">
        <v>51</v>
      </c>
      <c r="L4611" t="s">
        <v>2065</v>
      </c>
      <c r="M4611" t="s">
        <v>2066</v>
      </c>
      <c r="N4611" t="s">
        <v>1337</v>
      </c>
      <c r="O4611" t="s">
        <v>59</v>
      </c>
      <c r="P4611">
        <v>1803</v>
      </c>
      <c r="Q4611" t="s">
        <v>2067</v>
      </c>
    </row>
    <row r="4612" spans="11:17">
      <c r="K4612" t="s">
        <v>51</v>
      </c>
      <c r="L4612" t="s">
        <v>2065</v>
      </c>
      <c r="M4612" t="s">
        <v>2066</v>
      </c>
      <c r="N4612" t="s">
        <v>1337</v>
      </c>
      <c r="O4612" t="s">
        <v>60</v>
      </c>
      <c r="P4612" t="s">
        <v>2068</v>
      </c>
      <c r="Q4612" t="s">
        <v>2067</v>
      </c>
    </row>
    <row r="4613" spans="11:17">
      <c r="K4613" t="s">
        <v>51</v>
      </c>
      <c r="L4613" t="s">
        <v>2065</v>
      </c>
      <c r="M4613" t="s">
        <v>2066</v>
      </c>
      <c r="N4613" t="s">
        <v>1337</v>
      </c>
      <c r="O4613" t="s">
        <v>62</v>
      </c>
      <c r="P4613" t="s">
        <v>2069</v>
      </c>
      <c r="Q4613" t="s">
        <v>2067</v>
      </c>
    </row>
    <row r="4614" spans="11:17">
      <c r="K4614" t="s">
        <v>51</v>
      </c>
      <c r="L4614" t="s">
        <v>2065</v>
      </c>
      <c r="M4614" t="s">
        <v>2066</v>
      </c>
      <c r="N4614" t="s">
        <v>1337</v>
      </c>
      <c r="O4614" t="s">
        <v>64</v>
      </c>
      <c r="P4614" t="s">
        <v>2070</v>
      </c>
      <c r="Q4614" t="s">
        <v>2067</v>
      </c>
    </row>
    <row r="4615" spans="11:17">
      <c r="K4615" t="s">
        <v>51</v>
      </c>
      <c r="L4615" t="s">
        <v>2065</v>
      </c>
      <c r="M4615" t="s">
        <v>2066</v>
      </c>
      <c r="N4615" t="s">
        <v>1337</v>
      </c>
      <c r="O4615" t="s">
        <v>66</v>
      </c>
      <c r="P4615" t="s">
        <v>2071</v>
      </c>
      <c r="Q4615" t="s">
        <v>2067</v>
      </c>
    </row>
    <row r="4616" spans="11:17">
      <c r="K4616" t="s">
        <v>51</v>
      </c>
      <c r="L4616" t="s">
        <v>2065</v>
      </c>
      <c r="M4616" t="s">
        <v>2066</v>
      </c>
      <c r="N4616" t="s">
        <v>1337</v>
      </c>
      <c r="O4616" t="s">
        <v>68</v>
      </c>
      <c r="P4616" t="e">
        <f>-ต้องการหน้ากากอนามัยและเจลแอลกอฮอล์
-ต้องการการสนับสนุนในเรื่องค่าใช้จ่าย</f>
        <v>#NAME?</v>
      </c>
      <c r="Q4616" t="s">
        <v>2067</v>
      </c>
    </row>
    <row r="4617" spans="11:17">
      <c r="K4617" t="s">
        <v>51</v>
      </c>
      <c r="L4617" t="s">
        <v>2065</v>
      </c>
      <c r="M4617" t="s">
        <v>2066</v>
      </c>
      <c r="N4617" t="s">
        <v>1337</v>
      </c>
      <c r="O4617" t="s">
        <v>70</v>
      </c>
      <c r="P4617" t="s">
        <v>131</v>
      </c>
      <c r="Q4617" t="s">
        <v>2067</v>
      </c>
    </row>
    <row r="4618" spans="11:17">
      <c r="K4618" t="s">
        <v>51</v>
      </c>
      <c r="L4618" t="s">
        <v>2065</v>
      </c>
      <c r="M4618" t="s">
        <v>2066</v>
      </c>
      <c r="N4618" t="s">
        <v>1337</v>
      </c>
      <c r="O4618" t="s">
        <v>72</v>
      </c>
      <c r="P4618">
        <v>638</v>
      </c>
      <c r="Q4618" t="s">
        <v>2067</v>
      </c>
    </row>
    <row r="4619" spans="11:17">
      <c r="K4619" t="s">
        <v>51</v>
      </c>
      <c r="L4619" t="s">
        <v>2065</v>
      </c>
      <c r="M4619" t="s">
        <v>2066</v>
      </c>
      <c r="N4619" t="s">
        <v>1337</v>
      </c>
      <c r="O4619" t="s">
        <v>73</v>
      </c>
      <c r="P4619" t="s">
        <v>1343</v>
      </c>
      <c r="Q4619" t="s">
        <v>2067</v>
      </c>
    </row>
    <row r="4620" spans="11:17">
      <c r="K4620" t="s">
        <v>51</v>
      </c>
      <c r="L4620" t="s">
        <v>2072</v>
      </c>
      <c r="M4620" t="s">
        <v>2073</v>
      </c>
      <c r="N4620" t="s">
        <v>1337</v>
      </c>
      <c r="O4620" t="s">
        <v>14</v>
      </c>
      <c r="Q4620" t="s">
        <v>2074</v>
      </c>
    </row>
    <row r="4621" spans="11:17">
      <c r="K4621" t="s">
        <v>51</v>
      </c>
      <c r="L4621" t="s">
        <v>2072</v>
      </c>
      <c r="M4621" t="s">
        <v>2073</v>
      </c>
      <c r="N4621" t="s">
        <v>1337</v>
      </c>
      <c r="O4621" t="s">
        <v>56</v>
      </c>
      <c r="Q4621" t="s">
        <v>2074</v>
      </c>
    </row>
    <row r="4622" spans="11:17">
      <c r="K4622" t="s">
        <v>51</v>
      </c>
      <c r="L4622" t="s">
        <v>2072</v>
      </c>
      <c r="M4622" t="s">
        <v>2073</v>
      </c>
      <c r="N4622" t="s">
        <v>1337</v>
      </c>
      <c r="O4622" t="s">
        <v>57</v>
      </c>
      <c r="P4622" t="s">
        <v>1863</v>
      </c>
      <c r="Q4622" t="s">
        <v>2074</v>
      </c>
    </row>
    <row r="4623" spans="11:17">
      <c r="K4623" t="s">
        <v>51</v>
      </c>
      <c r="L4623" t="s">
        <v>2072</v>
      </c>
      <c r="M4623" t="s">
        <v>2073</v>
      </c>
      <c r="N4623" t="s">
        <v>1337</v>
      </c>
      <c r="O4623" t="s">
        <v>59</v>
      </c>
      <c r="P4623">
        <v>1773</v>
      </c>
      <c r="Q4623" t="s">
        <v>2074</v>
      </c>
    </row>
    <row r="4624" spans="11:17">
      <c r="K4624" t="s">
        <v>51</v>
      </c>
      <c r="L4624" t="s">
        <v>2072</v>
      </c>
      <c r="M4624" t="s">
        <v>2073</v>
      </c>
      <c r="N4624" t="s">
        <v>1337</v>
      </c>
      <c r="O4624" t="s">
        <v>60</v>
      </c>
      <c r="P4624" t="s">
        <v>2068</v>
      </c>
      <c r="Q4624" t="s">
        <v>2074</v>
      </c>
    </row>
    <row r="4625" spans="11:17">
      <c r="K4625" t="s">
        <v>51</v>
      </c>
      <c r="L4625" t="s">
        <v>2072</v>
      </c>
      <c r="M4625" t="s">
        <v>2073</v>
      </c>
      <c r="N4625" t="s">
        <v>1337</v>
      </c>
      <c r="O4625" t="s">
        <v>62</v>
      </c>
      <c r="P4625" t="s">
        <v>2075</v>
      </c>
      <c r="Q4625" t="s">
        <v>2074</v>
      </c>
    </row>
    <row r="4626" spans="11:17">
      <c r="K4626" t="s">
        <v>51</v>
      </c>
      <c r="L4626" t="s">
        <v>2072</v>
      </c>
      <c r="M4626" t="s">
        <v>2073</v>
      </c>
      <c r="N4626" t="s">
        <v>1337</v>
      </c>
      <c r="O4626" t="s">
        <v>64</v>
      </c>
      <c r="P4626" t="s">
        <v>2076</v>
      </c>
      <c r="Q4626" t="s">
        <v>2074</v>
      </c>
    </row>
    <row r="4627" spans="11:17">
      <c r="K4627" t="s">
        <v>51</v>
      </c>
      <c r="L4627" t="s">
        <v>2072</v>
      </c>
      <c r="M4627" t="s">
        <v>2073</v>
      </c>
      <c r="N4627" t="s">
        <v>1337</v>
      </c>
      <c r="O4627" t="s">
        <v>66</v>
      </c>
      <c r="P4627" t="s">
        <v>2077</v>
      </c>
      <c r="Q4627" t="s">
        <v>2074</v>
      </c>
    </row>
    <row r="4628" spans="11:17">
      <c r="K4628" t="s">
        <v>51</v>
      </c>
      <c r="L4628" t="s">
        <v>2072</v>
      </c>
      <c r="M4628" t="s">
        <v>2073</v>
      </c>
      <c r="N4628" t="s">
        <v>1337</v>
      </c>
      <c r="O4628" t="s">
        <v>68</v>
      </c>
      <c r="Q4628" t="s">
        <v>2074</v>
      </c>
    </row>
    <row r="4629" spans="11:17">
      <c r="K4629" t="s">
        <v>51</v>
      </c>
      <c r="L4629" t="s">
        <v>2072</v>
      </c>
      <c r="M4629" t="s">
        <v>2073</v>
      </c>
      <c r="N4629" t="s">
        <v>1337</v>
      </c>
      <c r="O4629" t="s">
        <v>70</v>
      </c>
      <c r="P4629" t="s">
        <v>1020</v>
      </c>
      <c r="Q4629" t="s">
        <v>2074</v>
      </c>
    </row>
    <row r="4630" spans="11:17">
      <c r="K4630" t="s">
        <v>51</v>
      </c>
      <c r="L4630" t="s">
        <v>2072</v>
      </c>
      <c r="M4630" t="s">
        <v>2073</v>
      </c>
      <c r="N4630" t="s">
        <v>1337</v>
      </c>
      <c r="O4630" t="s">
        <v>72</v>
      </c>
      <c r="P4630">
        <v>174</v>
      </c>
      <c r="Q4630" t="s">
        <v>2074</v>
      </c>
    </row>
    <row r="4631" spans="11:17">
      <c r="K4631" t="s">
        <v>51</v>
      </c>
      <c r="L4631" t="s">
        <v>2072</v>
      </c>
      <c r="M4631" t="s">
        <v>2073</v>
      </c>
      <c r="N4631" t="s">
        <v>1337</v>
      </c>
      <c r="O4631" t="s">
        <v>73</v>
      </c>
      <c r="P4631" t="s">
        <v>1343</v>
      </c>
      <c r="Q4631" t="s">
        <v>2074</v>
      </c>
    </row>
    <row r="4632" spans="11:17">
      <c r="K4632" t="s">
        <v>51</v>
      </c>
      <c r="L4632" t="s">
        <v>2078</v>
      </c>
      <c r="M4632" t="s">
        <v>2079</v>
      </c>
      <c r="N4632" t="s">
        <v>1337</v>
      </c>
      <c r="O4632" t="s">
        <v>14</v>
      </c>
      <c r="Q4632" t="s">
        <v>2080</v>
      </c>
    </row>
    <row r="4633" spans="11:17">
      <c r="K4633" t="s">
        <v>51</v>
      </c>
      <c r="L4633" t="s">
        <v>2078</v>
      </c>
      <c r="M4633" t="s">
        <v>2079</v>
      </c>
      <c r="N4633" t="s">
        <v>1337</v>
      </c>
      <c r="O4633" t="s">
        <v>56</v>
      </c>
      <c r="Q4633" t="s">
        <v>2080</v>
      </c>
    </row>
    <row r="4634" spans="11:17">
      <c r="K4634" t="s">
        <v>51</v>
      </c>
      <c r="L4634" t="s">
        <v>2078</v>
      </c>
      <c r="M4634" t="s">
        <v>2079</v>
      </c>
      <c r="N4634" t="s">
        <v>1337</v>
      </c>
      <c r="O4634" t="s">
        <v>57</v>
      </c>
      <c r="P4634" t="s">
        <v>1863</v>
      </c>
      <c r="Q4634" t="s">
        <v>2080</v>
      </c>
    </row>
    <row r="4635" spans="11:17">
      <c r="K4635" t="s">
        <v>51</v>
      </c>
      <c r="L4635" t="s">
        <v>2078</v>
      </c>
      <c r="M4635" t="s">
        <v>2079</v>
      </c>
      <c r="N4635" t="s">
        <v>1337</v>
      </c>
      <c r="O4635" t="s">
        <v>59</v>
      </c>
      <c r="P4635">
        <v>1427</v>
      </c>
      <c r="Q4635" t="s">
        <v>2080</v>
      </c>
    </row>
    <row r="4636" spans="11:17">
      <c r="K4636" t="s">
        <v>51</v>
      </c>
      <c r="L4636" t="s">
        <v>2078</v>
      </c>
      <c r="M4636" t="s">
        <v>2079</v>
      </c>
      <c r="N4636" t="s">
        <v>1337</v>
      </c>
      <c r="O4636" t="s">
        <v>60</v>
      </c>
      <c r="P4636" t="s">
        <v>2068</v>
      </c>
      <c r="Q4636" t="s">
        <v>2080</v>
      </c>
    </row>
    <row r="4637" spans="11:17">
      <c r="K4637" t="s">
        <v>51</v>
      </c>
      <c r="L4637" t="s">
        <v>2078</v>
      </c>
      <c r="M4637" t="s">
        <v>2079</v>
      </c>
      <c r="N4637" t="s">
        <v>1337</v>
      </c>
      <c r="O4637" t="s">
        <v>62</v>
      </c>
      <c r="P4637" t="s">
        <v>2075</v>
      </c>
      <c r="Q4637" t="s">
        <v>2080</v>
      </c>
    </row>
    <row r="4638" spans="11:17">
      <c r="K4638" t="s">
        <v>51</v>
      </c>
      <c r="L4638" t="s">
        <v>2078</v>
      </c>
      <c r="M4638" t="s">
        <v>2079</v>
      </c>
      <c r="N4638" t="s">
        <v>1337</v>
      </c>
      <c r="O4638" t="s">
        <v>64</v>
      </c>
      <c r="P4638" t="s">
        <v>2081</v>
      </c>
      <c r="Q4638" t="s">
        <v>2080</v>
      </c>
    </row>
    <row r="4639" spans="11:17">
      <c r="K4639" t="s">
        <v>51</v>
      </c>
      <c r="L4639" t="s">
        <v>2078</v>
      </c>
      <c r="M4639" t="s">
        <v>2079</v>
      </c>
      <c r="N4639" t="s">
        <v>1337</v>
      </c>
      <c r="O4639" t="s">
        <v>66</v>
      </c>
      <c r="P4639" t="s">
        <v>2082</v>
      </c>
      <c r="Q4639" t="s">
        <v>2080</v>
      </c>
    </row>
    <row r="4640" spans="11:17">
      <c r="K4640" t="s">
        <v>51</v>
      </c>
      <c r="L4640" t="s">
        <v>2078</v>
      </c>
      <c r="M4640" t="s">
        <v>2079</v>
      </c>
      <c r="N4640" t="s">
        <v>1337</v>
      </c>
      <c r="O4640" t="s">
        <v>68</v>
      </c>
      <c r="Q4640" t="s">
        <v>2080</v>
      </c>
    </row>
    <row r="4641" spans="11:17">
      <c r="K4641" t="s">
        <v>51</v>
      </c>
      <c r="L4641" t="s">
        <v>2078</v>
      </c>
      <c r="M4641" t="s">
        <v>2079</v>
      </c>
      <c r="N4641" t="s">
        <v>1337</v>
      </c>
      <c r="O4641" t="s">
        <v>70</v>
      </c>
      <c r="Q4641" t="s">
        <v>2080</v>
      </c>
    </row>
    <row r="4642" spans="11:17">
      <c r="K4642" t="s">
        <v>51</v>
      </c>
      <c r="L4642" t="s">
        <v>2078</v>
      </c>
      <c r="M4642" t="s">
        <v>2079</v>
      </c>
      <c r="N4642" t="s">
        <v>1337</v>
      </c>
      <c r="O4642" t="s">
        <v>72</v>
      </c>
      <c r="Q4642" t="s">
        <v>2080</v>
      </c>
    </row>
    <row r="4643" spans="11:17">
      <c r="K4643" t="s">
        <v>51</v>
      </c>
      <c r="L4643" t="s">
        <v>2078</v>
      </c>
      <c r="M4643" t="s">
        <v>2079</v>
      </c>
      <c r="N4643" t="s">
        <v>1337</v>
      </c>
      <c r="O4643" t="s">
        <v>73</v>
      </c>
      <c r="P4643" t="s">
        <v>1343</v>
      </c>
      <c r="Q4643" t="s">
        <v>2080</v>
      </c>
    </row>
    <row r="4644" spans="11:17">
      <c r="K4644" t="s">
        <v>51</v>
      </c>
      <c r="L4644" t="s">
        <v>2083</v>
      </c>
      <c r="M4644" t="s">
        <v>2084</v>
      </c>
      <c r="N4644" t="s">
        <v>1337</v>
      </c>
      <c r="O4644" t="s">
        <v>14</v>
      </c>
      <c r="Q4644" t="s">
        <v>2085</v>
      </c>
    </row>
    <row r="4645" spans="11:17">
      <c r="K4645" t="s">
        <v>51</v>
      </c>
      <c r="L4645" t="s">
        <v>2083</v>
      </c>
      <c r="M4645" t="s">
        <v>2084</v>
      </c>
      <c r="N4645" t="s">
        <v>1337</v>
      </c>
      <c r="O4645" t="s">
        <v>56</v>
      </c>
      <c r="Q4645" t="s">
        <v>2085</v>
      </c>
    </row>
    <row r="4646" spans="11:17">
      <c r="K4646" t="s">
        <v>51</v>
      </c>
      <c r="L4646" t="s">
        <v>2083</v>
      </c>
      <c r="M4646" t="s">
        <v>2084</v>
      </c>
      <c r="N4646" t="s">
        <v>1337</v>
      </c>
      <c r="O4646" t="s">
        <v>57</v>
      </c>
      <c r="P4646" t="s">
        <v>1863</v>
      </c>
      <c r="Q4646" t="s">
        <v>2085</v>
      </c>
    </row>
    <row r="4647" spans="11:17">
      <c r="K4647" t="s">
        <v>51</v>
      </c>
      <c r="L4647" t="s">
        <v>2083</v>
      </c>
      <c r="M4647" t="s">
        <v>2084</v>
      </c>
      <c r="N4647" t="s">
        <v>1337</v>
      </c>
      <c r="O4647" t="s">
        <v>59</v>
      </c>
      <c r="P4647">
        <v>571</v>
      </c>
      <c r="Q4647" t="s">
        <v>2085</v>
      </c>
    </row>
    <row r="4648" spans="11:17">
      <c r="K4648" t="s">
        <v>51</v>
      </c>
      <c r="L4648" t="s">
        <v>2083</v>
      </c>
      <c r="M4648" t="s">
        <v>2084</v>
      </c>
      <c r="N4648" t="s">
        <v>1337</v>
      </c>
      <c r="O4648" t="s">
        <v>60</v>
      </c>
      <c r="P4648" t="s">
        <v>2068</v>
      </c>
      <c r="Q4648" t="s">
        <v>2085</v>
      </c>
    </row>
    <row r="4649" spans="11:17">
      <c r="K4649" t="s">
        <v>51</v>
      </c>
      <c r="L4649" t="s">
        <v>2083</v>
      </c>
      <c r="M4649" t="s">
        <v>2084</v>
      </c>
      <c r="N4649" t="s">
        <v>1337</v>
      </c>
      <c r="O4649" t="s">
        <v>62</v>
      </c>
      <c r="P4649" t="s">
        <v>2075</v>
      </c>
      <c r="Q4649" t="s">
        <v>2085</v>
      </c>
    </row>
    <row r="4650" spans="11:17">
      <c r="K4650" t="s">
        <v>51</v>
      </c>
      <c r="L4650" t="s">
        <v>2083</v>
      </c>
      <c r="M4650" t="s">
        <v>2084</v>
      </c>
      <c r="N4650" t="s">
        <v>1337</v>
      </c>
      <c r="O4650" t="s">
        <v>64</v>
      </c>
      <c r="P4650" t="s">
        <v>2086</v>
      </c>
      <c r="Q4650" t="s">
        <v>2085</v>
      </c>
    </row>
    <row r="4651" spans="11:17">
      <c r="K4651" t="s">
        <v>51</v>
      </c>
      <c r="L4651" t="s">
        <v>2083</v>
      </c>
      <c r="M4651" t="s">
        <v>2084</v>
      </c>
      <c r="N4651" t="s">
        <v>1337</v>
      </c>
      <c r="O4651" t="s">
        <v>66</v>
      </c>
      <c r="P4651" t="s">
        <v>2087</v>
      </c>
      <c r="Q4651" t="s">
        <v>2085</v>
      </c>
    </row>
    <row r="4652" spans="11:17">
      <c r="K4652" t="s">
        <v>51</v>
      </c>
      <c r="L4652" t="s">
        <v>2083</v>
      </c>
      <c r="M4652" t="s">
        <v>2084</v>
      </c>
      <c r="N4652" t="s">
        <v>1337</v>
      </c>
      <c r="O4652" t="s">
        <v>68</v>
      </c>
      <c r="P4652" t="s">
        <v>2088</v>
      </c>
      <c r="Q4652" t="s">
        <v>2085</v>
      </c>
    </row>
    <row r="4653" spans="11:17">
      <c r="K4653" t="s">
        <v>51</v>
      </c>
      <c r="L4653" t="s">
        <v>2083</v>
      </c>
      <c r="M4653" t="s">
        <v>2084</v>
      </c>
      <c r="N4653" t="s">
        <v>1337</v>
      </c>
      <c r="O4653" t="s">
        <v>70</v>
      </c>
      <c r="P4653" t="s">
        <v>1020</v>
      </c>
      <c r="Q4653" t="s">
        <v>2085</v>
      </c>
    </row>
    <row r="4654" spans="11:17">
      <c r="K4654" t="s">
        <v>51</v>
      </c>
      <c r="L4654" t="s">
        <v>2083</v>
      </c>
      <c r="M4654" t="s">
        <v>2084</v>
      </c>
      <c r="N4654" t="s">
        <v>1337</v>
      </c>
      <c r="O4654" t="s">
        <v>72</v>
      </c>
      <c r="P4654">
        <v>131</v>
      </c>
      <c r="Q4654" t="s">
        <v>2085</v>
      </c>
    </row>
    <row r="4655" spans="11:17">
      <c r="K4655" t="s">
        <v>51</v>
      </c>
      <c r="L4655" t="s">
        <v>2083</v>
      </c>
      <c r="M4655" t="s">
        <v>2084</v>
      </c>
      <c r="N4655" t="s">
        <v>1337</v>
      </c>
      <c r="O4655" t="s">
        <v>73</v>
      </c>
      <c r="P4655" t="s">
        <v>1343</v>
      </c>
      <c r="Q4655" t="s">
        <v>2085</v>
      </c>
    </row>
    <row r="4656" spans="11:17">
      <c r="K4656" t="s">
        <v>51</v>
      </c>
      <c r="L4656" t="s">
        <v>2089</v>
      </c>
      <c r="M4656" t="s">
        <v>2090</v>
      </c>
      <c r="N4656" t="s">
        <v>1337</v>
      </c>
      <c r="O4656" t="s">
        <v>14</v>
      </c>
      <c r="Q4656" t="s">
        <v>2091</v>
      </c>
    </row>
    <row r="4657" spans="11:17">
      <c r="K4657" t="s">
        <v>51</v>
      </c>
      <c r="L4657" t="s">
        <v>2089</v>
      </c>
      <c r="M4657" t="s">
        <v>2090</v>
      </c>
      <c r="N4657" t="s">
        <v>1337</v>
      </c>
      <c r="O4657" t="s">
        <v>56</v>
      </c>
      <c r="Q4657" t="s">
        <v>2091</v>
      </c>
    </row>
    <row r="4658" spans="11:17">
      <c r="K4658" t="s">
        <v>51</v>
      </c>
      <c r="L4658" t="s">
        <v>2089</v>
      </c>
      <c r="M4658" t="s">
        <v>2090</v>
      </c>
      <c r="N4658" t="s">
        <v>1337</v>
      </c>
      <c r="O4658" t="s">
        <v>57</v>
      </c>
      <c r="P4658" t="s">
        <v>1863</v>
      </c>
      <c r="Q4658" t="s">
        <v>2091</v>
      </c>
    </row>
    <row r="4659" spans="11:17">
      <c r="K4659" t="s">
        <v>51</v>
      </c>
      <c r="L4659" t="s">
        <v>2089</v>
      </c>
      <c r="M4659" t="s">
        <v>2090</v>
      </c>
      <c r="N4659" t="s">
        <v>1337</v>
      </c>
      <c r="O4659" t="s">
        <v>59</v>
      </c>
      <c r="P4659">
        <v>977</v>
      </c>
      <c r="Q4659" t="s">
        <v>2091</v>
      </c>
    </row>
    <row r="4660" spans="11:17">
      <c r="K4660" t="s">
        <v>51</v>
      </c>
      <c r="L4660" t="s">
        <v>2089</v>
      </c>
      <c r="M4660" t="s">
        <v>2090</v>
      </c>
      <c r="N4660" t="s">
        <v>1337</v>
      </c>
      <c r="O4660" t="s">
        <v>60</v>
      </c>
      <c r="P4660" t="s">
        <v>2068</v>
      </c>
      <c r="Q4660" t="s">
        <v>2091</v>
      </c>
    </row>
    <row r="4661" spans="11:17">
      <c r="K4661" t="s">
        <v>51</v>
      </c>
      <c r="L4661" t="s">
        <v>2089</v>
      </c>
      <c r="M4661" t="s">
        <v>2090</v>
      </c>
      <c r="N4661" t="s">
        <v>1337</v>
      </c>
      <c r="O4661" t="s">
        <v>62</v>
      </c>
      <c r="P4661" t="s">
        <v>2075</v>
      </c>
      <c r="Q4661" t="s">
        <v>2091</v>
      </c>
    </row>
    <row r="4662" spans="11:17">
      <c r="K4662" t="s">
        <v>51</v>
      </c>
      <c r="L4662" t="s">
        <v>2089</v>
      </c>
      <c r="M4662" t="s">
        <v>2090</v>
      </c>
      <c r="N4662" t="s">
        <v>1337</v>
      </c>
      <c r="O4662" t="s">
        <v>64</v>
      </c>
      <c r="P4662" t="s">
        <v>2092</v>
      </c>
      <c r="Q4662" t="s">
        <v>2091</v>
      </c>
    </row>
    <row r="4663" spans="11:17">
      <c r="K4663" t="s">
        <v>51</v>
      </c>
      <c r="L4663" t="s">
        <v>2089</v>
      </c>
      <c r="M4663" t="s">
        <v>2090</v>
      </c>
      <c r="N4663" t="s">
        <v>1337</v>
      </c>
      <c r="O4663" t="s">
        <v>66</v>
      </c>
      <c r="P4663" t="s">
        <v>2093</v>
      </c>
      <c r="Q4663" t="s">
        <v>2091</v>
      </c>
    </row>
    <row r="4664" spans="11:17">
      <c r="K4664" t="s">
        <v>51</v>
      </c>
      <c r="L4664" t="s">
        <v>2089</v>
      </c>
      <c r="M4664" t="s">
        <v>2090</v>
      </c>
      <c r="N4664" t="s">
        <v>1337</v>
      </c>
      <c r="O4664" t="s">
        <v>68</v>
      </c>
      <c r="Q4664" t="s">
        <v>2091</v>
      </c>
    </row>
    <row r="4665" spans="11:17">
      <c r="K4665" t="s">
        <v>51</v>
      </c>
      <c r="L4665" t="s">
        <v>2089</v>
      </c>
      <c r="M4665" t="s">
        <v>2090</v>
      </c>
      <c r="N4665" t="s">
        <v>1337</v>
      </c>
      <c r="O4665" t="s">
        <v>70</v>
      </c>
      <c r="P4665" t="s">
        <v>1020</v>
      </c>
      <c r="Q4665" t="s">
        <v>2091</v>
      </c>
    </row>
    <row r="4666" spans="11:17">
      <c r="K4666" t="s">
        <v>51</v>
      </c>
      <c r="L4666" t="s">
        <v>2089</v>
      </c>
      <c r="M4666" t="s">
        <v>2090</v>
      </c>
      <c r="N4666" t="s">
        <v>1337</v>
      </c>
      <c r="O4666" t="s">
        <v>72</v>
      </c>
      <c r="P4666">
        <v>338</v>
      </c>
      <c r="Q4666" t="s">
        <v>2091</v>
      </c>
    </row>
    <row r="4667" spans="11:17">
      <c r="K4667" t="s">
        <v>51</v>
      </c>
      <c r="L4667" t="s">
        <v>2089</v>
      </c>
      <c r="M4667" t="s">
        <v>2090</v>
      </c>
      <c r="N4667" t="s">
        <v>1337</v>
      </c>
      <c r="O4667" t="s">
        <v>73</v>
      </c>
      <c r="P4667" t="s">
        <v>1343</v>
      </c>
      <c r="Q4667" t="s">
        <v>2091</v>
      </c>
    </row>
    <row r="4668" spans="11:17">
      <c r="K4668" t="s">
        <v>51</v>
      </c>
      <c r="L4668" t="s">
        <v>2094</v>
      </c>
      <c r="M4668" t="s">
        <v>2095</v>
      </c>
      <c r="N4668" t="s">
        <v>1337</v>
      </c>
      <c r="O4668" t="s">
        <v>14</v>
      </c>
      <c r="Q4668" t="s">
        <v>2096</v>
      </c>
    </row>
    <row r="4669" spans="11:17">
      <c r="K4669" t="s">
        <v>51</v>
      </c>
      <c r="L4669" t="s">
        <v>2094</v>
      </c>
      <c r="M4669" t="s">
        <v>2095</v>
      </c>
      <c r="N4669" t="s">
        <v>1337</v>
      </c>
      <c r="O4669" t="s">
        <v>56</v>
      </c>
      <c r="Q4669" t="s">
        <v>2096</v>
      </c>
    </row>
    <row r="4670" spans="11:17">
      <c r="K4670" t="s">
        <v>51</v>
      </c>
      <c r="L4670" t="s">
        <v>2094</v>
      </c>
      <c r="M4670" t="s">
        <v>2095</v>
      </c>
      <c r="N4670" t="s">
        <v>1337</v>
      </c>
      <c r="O4670" t="s">
        <v>57</v>
      </c>
      <c r="P4670" t="s">
        <v>1863</v>
      </c>
      <c r="Q4670" t="s">
        <v>2096</v>
      </c>
    </row>
    <row r="4671" spans="11:17">
      <c r="K4671" t="s">
        <v>51</v>
      </c>
      <c r="L4671" t="s">
        <v>2094</v>
      </c>
      <c r="M4671" t="s">
        <v>2095</v>
      </c>
      <c r="N4671" t="s">
        <v>1337</v>
      </c>
      <c r="O4671" t="s">
        <v>59</v>
      </c>
      <c r="P4671">
        <v>841</v>
      </c>
      <c r="Q4671" t="s">
        <v>2096</v>
      </c>
    </row>
    <row r="4672" spans="11:17">
      <c r="K4672" t="s">
        <v>51</v>
      </c>
      <c r="L4672" t="s">
        <v>2094</v>
      </c>
      <c r="M4672" t="s">
        <v>2095</v>
      </c>
      <c r="N4672" t="s">
        <v>1337</v>
      </c>
      <c r="O4672" t="s">
        <v>60</v>
      </c>
      <c r="P4672" t="s">
        <v>2068</v>
      </c>
      <c r="Q4672" t="s">
        <v>2096</v>
      </c>
    </row>
    <row r="4673" spans="11:17">
      <c r="K4673" t="s">
        <v>51</v>
      </c>
      <c r="L4673" t="s">
        <v>2094</v>
      </c>
      <c r="M4673" t="s">
        <v>2095</v>
      </c>
      <c r="N4673" t="s">
        <v>1337</v>
      </c>
      <c r="O4673" t="s">
        <v>62</v>
      </c>
      <c r="P4673" t="s">
        <v>2075</v>
      </c>
      <c r="Q4673" t="s">
        <v>2096</v>
      </c>
    </row>
    <row r="4674" spans="11:17">
      <c r="K4674" t="s">
        <v>51</v>
      </c>
      <c r="L4674" t="s">
        <v>2094</v>
      </c>
      <c r="M4674" t="s">
        <v>2095</v>
      </c>
      <c r="N4674" t="s">
        <v>1337</v>
      </c>
      <c r="O4674" t="s">
        <v>64</v>
      </c>
      <c r="P4674" t="s">
        <v>2097</v>
      </c>
      <c r="Q4674" t="s">
        <v>2096</v>
      </c>
    </row>
    <row r="4675" spans="11:17">
      <c r="K4675" t="s">
        <v>51</v>
      </c>
      <c r="L4675" t="s">
        <v>2094</v>
      </c>
      <c r="M4675" t="s">
        <v>2095</v>
      </c>
      <c r="N4675" t="s">
        <v>1337</v>
      </c>
      <c r="O4675" t="s">
        <v>66</v>
      </c>
      <c r="Q4675" t="s">
        <v>2096</v>
      </c>
    </row>
    <row r="4676" spans="11:17">
      <c r="K4676" t="s">
        <v>51</v>
      </c>
      <c r="L4676" t="s">
        <v>2094</v>
      </c>
      <c r="M4676" t="s">
        <v>2095</v>
      </c>
      <c r="N4676" t="s">
        <v>1337</v>
      </c>
      <c r="O4676" t="s">
        <v>68</v>
      </c>
      <c r="P4676" t="s">
        <v>2088</v>
      </c>
      <c r="Q4676" t="s">
        <v>2096</v>
      </c>
    </row>
    <row r="4677" spans="11:17">
      <c r="K4677" t="s">
        <v>51</v>
      </c>
      <c r="L4677" t="s">
        <v>2094</v>
      </c>
      <c r="M4677" t="s">
        <v>2095</v>
      </c>
      <c r="N4677" t="s">
        <v>1337</v>
      </c>
      <c r="O4677" t="s">
        <v>70</v>
      </c>
      <c r="P4677" t="s">
        <v>131</v>
      </c>
      <c r="Q4677" t="s">
        <v>2096</v>
      </c>
    </row>
    <row r="4678" spans="11:17">
      <c r="K4678" t="s">
        <v>51</v>
      </c>
      <c r="L4678" t="s">
        <v>2094</v>
      </c>
      <c r="M4678" t="s">
        <v>2095</v>
      </c>
      <c r="N4678" t="s">
        <v>1337</v>
      </c>
      <c r="O4678" t="s">
        <v>72</v>
      </c>
      <c r="P4678">
        <v>185</v>
      </c>
      <c r="Q4678" t="s">
        <v>2096</v>
      </c>
    </row>
    <row r="4679" spans="11:17">
      <c r="K4679" t="s">
        <v>51</v>
      </c>
      <c r="L4679" t="s">
        <v>2094</v>
      </c>
      <c r="M4679" t="s">
        <v>2095</v>
      </c>
      <c r="N4679" t="s">
        <v>1337</v>
      </c>
      <c r="O4679" t="s">
        <v>73</v>
      </c>
      <c r="P4679" t="s">
        <v>1343</v>
      </c>
      <c r="Q4679" t="s">
        <v>2096</v>
      </c>
    </row>
    <row r="4680" spans="11:17">
      <c r="K4680" t="s">
        <v>51</v>
      </c>
      <c r="L4680" t="s">
        <v>2098</v>
      </c>
      <c r="M4680" t="s">
        <v>2099</v>
      </c>
      <c r="N4680" t="s">
        <v>1337</v>
      </c>
      <c r="O4680" t="s">
        <v>14</v>
      </c>
      <c r="Q4680" t="s">
        <v>2100</v>
      </c>
    </row>
    <row r="4681" spans="11:17">
      <c r="K4681" t="s">
        <v>51</v>
      </c>
      <c r="L4681" t="s">
        <v>2098</v>
      </c>
      <c r="M4681" t="s">
        <v>2099</v>
      </c>
      <c r="N4681" t="s">
        <v>1337</v>
      </c>
      <c r="O4681" t="s">
        <v>56</v>
      </c>
      <c r="Q4681" t="s">
        <v>2100</v>
      </c>
    </row>
    <row r="4682" spans="11:17">
      <c r="K4682" t="s">
        <v>51</v>
      </c>
      <c r="L4682" t="s">
        <v>2098</v>
      </c>
      <c r="M4682" t="s">
        <v>2099</v>
      </c>
      <c r="N4682" t="s">
        <v>1337</v>
      </c>
      <c r="O4682" t="s">
        <v>57</v>
      </c>
      <c r="P4682" t="s">
        <v>1863</v>
      </c>
      <c r="Q4682" t="s">
        <v>2100</v>
      </c>
    </row>
    <row r="4683" spans="11:17">
      <c r="K4683" t="s">
        <v>51</v>
      </c>
      <c r="L4683" t="s">
        <v>2098</v>
      </c>
      <c r="M4683" t="s">
        <v>2099</v>
      </c>
      <c r="N4683" t="s">
        <v>1337</v>
      </c>
      <c r="O4683" t="s">
        <v>59</v>
      </c>
      <c r="P4683">
        <v>781</v>
      </c>
      <c r="Q4683" t="s">
        <v>2100</v>
      </c>
    </row>
    <row r="4684" spans="11:17">
      <c r="K4684" t="s">
        <v>51</v>
      </c>
      <c r="L4684" t="s">
        <v>2098</v>
      </c>
      <c r="M4684" t="s">
        <v>2099</v>
      </c>
      <c r="N4684" t="s">
        <v>1337</v>
      </c>
      <c r="O4684" t="s">
        <v>60</v>
      </c>
      <c r="P4684" t="s">
        <v>2068</v>
      </c>
      <c r="Q4684" t="s">
        <v>2100</v>
      </c>
    </row>
    <row r="4685" spans="11:17">
      <c r="K4685" t="s">
        <v>51</v>
      </c>
      <c r="L4685" t="s">
        <v>2098</v>
      </c>
      <c r="M4685" t="s">
        <v>2099</v>
      </c>
      <c r="N4685" t="s">
        <v>1337</v>
      </c>
      <c r="O4685" t="s">
        <v>62</v>
      </c>
      <c r="P4685" t="s">
        <v>2069</v>
      </c>
      <c r="Q4685" t="s">
        <v>2100</v>
      </c>
    </row>
    <row r="4686" spans="11:17">
      <c r="K4686" t="s">
        <v>51</v>
      </c>
      <c r="L4686" t="s">
        <v>2098</v>
      </c>
      <c r="M4686" t="s">
        <v>2099</v>
      </c>
      <c r="N4686" t="s">
        <v>1337</v>
      </c>
      <c r="O4686" t="s">
        <v>64</v>
      </c>
      <c r="P4686" t="s">
        <v>2101</v>
      </c>
      <c r="Q4686" t="s">
        <v>2100</v>
      </c>
    </row>
    <row r="4687" spans="11:17">
      <c r="K4687" t="s">
        <v>51</v>
      </c>
      <c r="L4687" t="s">
        <v>2098</v>
      </c>
      <c r="M4687" t="s">
        <v>2099</v>
      </c>
      <c r="N4687" t="s">
        <v>1337</v>
      </c>
      <c r="O4687" t="s">
        <v>66</v>
      </c>
      <c r="P4687" t="s">
        <v>2102</v>
      </c>
      <c r="Q4687" t="s">
        <v>2100</v>
      </c>
    </row>
    <row r="4688" spans="11:17">
      <c r="K4688" t="s">
        <v>51</v>
      </c>
      <c r="L4688" t="s">
        <v>2098</v>
      </c>
      <c r="M4688" t="s">
        <v>2099</v>
      </c>
      <c r="N4688" t="s">
        <v>1337</v>
      </c>
      <c r="O4688" t="s">
        <v>68</v>
      </c>
      <c r="P4688" t="s">
        <v>2103</v>
      </c>
      <c r="Q4688" t="s">
        <v>2100</v>
      </c>
    </row>
    <row r="4689" spans="11:17">
      <c r="K4689" t="s">
        <v>51</v>
      </c>
      <c r="L4689" t="s">
        <v>2098</v>
      </c>
      <c r="M4689" t="s">
        <v>2099</v>
      </c>
      <c r="N4689" t="s">
        <v>1337</v>
      </c>
      <c r="O4689" t="s">
        <v>70</v>
      </c>
      <c r="P4689" t="s">
        <v>1020</v>
      </c>
      <c r="Q4689" t="s">
        <v>2100</v>
      </c>
    </row>
    <row r="4690" spans="11:17">
      <c r="K4690" t="s">
        <v>51</v>
      </c>
      <c r="L4690" t="s">
        <v>2098</v>
      </c>
      <c r="M4690" t="s">
        <v>2099</v>
      </c>
      <c r="N4690" t="s">
        <v>1337</v>
      </c>
      <c r="O4690" t="s">
        <v>72</v>
      </c>
      <c r="P4690">
        <v>256</v>
      </c>
      <c r="Q4690" t="s">
        <v>2100</v>
      </c>
    </row>
    <row r="4691" spans="11:17">
      <c r="K4691" t="s">
        <v>51</v>
      </c>
      <c r="L4691" t="s">
        <v>2098</v>
      </c>
      <c r="M4691" t="s">
        <v>2099</v>
      </c>
      <c r="N4691" t="s">
        <v>1337</v>
      </c>
      <c r="O4691" t="s">
        <v>73</v>
      </c>
      <c r="P4691" t="s">
        <v>1343</v>
      </c>
      <c r="Q4691" t="s">
        <v>2100</v>
      </c>
    </row>
    <row r="4692" spans="11:17">
      <c r="K4692" t="s">
        <v>51</v>
      </c>
      <c r="L4692" t="s">
        <v>2104</v>
      </c>
      <c r="M4692" t="s">
        <v>2105</v>
      </c>
      <c r="N4692" t="s">
        <v>1337</v>
      </c>
      <c r="O4692" t="s">
        <v>14</v>
      </c>
      <c r="Q4692" t="s">
        <v>2106</v>
      </c>
    </row>
    <row r="4693" spans="11:17">
      <c r="K4693" t="s">
        <v>51</v>
      </c>
      <c r="L4693" t="s">
        <v>2104</v>
      </c>
      <c r="M4693" t="s">
        <v>2105</v>
      </c>
      <c r="N4693" t="s">
        <v>1337</v>
      </c>
      <c r="O4693" t="s">
        <v>56</v>
      </c>
      <c r="Q4693" t="s">
        <v>2106</v>
      </c>
    </row>
    <row r="4694" spans="11:17">
      <c r="K4694" t="s">
        <v>51</v>
      </c>
      <c r="L4694" t="s">
        <v>2104</v>
      </c>
      <c r="M4694" t="s">
        <v>2105</v>
      </c>
      <c r="N4694" t="s">
        <v>1337</v>
      </c>
      <c r="O4694" t="s">
        <v>57</v>
      </c>
      <c r="P4694" t="s">
        <v>1863</v>
      </c>
      <c r="Q4694" t="s">
        <v>2106</v>
      </c>
    </row>
    <row r="4695" spans="11:17">
      <c r="K4695" t="s">
        <v>51</v>
      </c>
      <c r="L4695" t="s">
        <v>2104</v>
      </c>
      <c r="M4695" t="s">
        <v>2105</v>
      </c>
      <c r="N4695" t="s">
        <v>1337</v>
      </c>
      <c r="O4695" t="s">
        <v>59</v>
      </c>
      <c r="P4695">
        <v>465</v>
      </c>
      <c r="Q4695" t="s">
        <v>2106</v>
      </c>
    </row>
    <row r="4696" spans="11:17">
      <c r="K4696" t="s">
        <v>51</v>
      </c>
      <c r="L4696" t="s">
        <v>2104</v>
      </c>
      <c r="M4696" t="s">
        <v>2105</v>
      </c>
      <c r="N4696" t="s">
        <v>1337</v>
      </c>
      <c r="O4696" t="s">
        <v>60</v>
      </c>
      <c r="P4696" t="s">
        <v>2068</v>
      </c>
      <c r="Q4696" t="s">
        <v>2106</v>
      </c>
    </row>
    <row r="4697" spans="11:17">
      <c r="K4697" t="s">
        <v>51</v>
      </c>
      <c r="L4697" t="s">
        <v>2104</v>
      </c>
      <c r="M4697" t="s">
        <v>2105</v>
      </c>
      <c r="N4697" t="s">
        <v>1337</v>
      </c>
      <c r="O4697" t="s">
        <v>62</v>
      </c>
      <c r="P4697" t="s">
        <v>2069</v>
      </c>
      <c r="Q4697" t="s">
        <v>2106</v>
      </c>
    </row>
    <row r="4698" spans="11:17">
      <c r="K4698" t="s">
        <v>51</v>
      </c>
      <c r="L4698" t="s">
        <v>2104</v>
      </c>
      <c r="M4698" t="s">
        <v>2105</v>
      </c>
      <c r="N4698" t="s">
        <v>1337</v>
      </c>
      <c r="O4698" t="s">
        <v>64</v>
      </c>
      <c r="P4698" t="s">
        <v>2107</v>
      </c>
      <c r="Q4698" t="s">
        <v>2106</v>
      </c>
    </row>
    <row r="4699" spans="11:17">
      <c r="K4699" t="s">
        <v>51</v>
      </c>
      <c r="L4699" t="s">
        <v>2104</v>
      </c>
      <c r="M4699" t="s">
        <v>2105</v>
      </c>
      <c r="N4699" t="s">
        <v>1337</v>
      </c>
      <c r="O4699" t="s">
        <v>66</v>
      </c>
      <c r="P4699" t="s">
        <v>2108</v>
      </c>
      <c r="Q4699" t="s">
        <v>2106</v>
      </c>
    </row>
    <row r="4700" spans="11:17">
      <c r="K4700" t="s">
        <v>51</v>
      </c>
      <c r="L4700" t="s">
        <v>2104</v>
      </c>
      <c r="M4700" t="s">
        <v>2105</v>
      </c>
      <c r="N4700" t="s">
        <v>1337</v>
      </c>
      <c r="O4700" t="s">
        <v>68</v>
      </c>
      <c r="P4700" t="s">
        <v>2109</v>
      </c>
      <c r="Q4700" t="s">
        <v>2106</v>
      </c>
    </row>
    <row r="4701" spans="11:17">
      <c r="K4701" t="s">
        <v>51</v>
      </c>
      <c r="L4701" t="s">
        <v>2104</v>
      </c>
      <c r="M4701" t="s">
        <v>2105</v>
      </c>
      <c r="N4701" t="s">
        <v>1337</v>
      </c>
      <c r="O4701" t="s">
        <v>70</v>
      </c>
      <c r="P4701" t="s">
        <v>1020</v>
      </c>
      <c r="Q4701" t="s">
        <v>2106</v>
      </c>
    </row>
    <row r="4702" spans="11:17">
      <c r="K4702" t="s">
        <v>51</v>
      </c>
      <c r="L4702" t="s">
        <v>2104</v>
      </c>
      <c r="M4702" t="s">
        <v>2105</v>
      </c>
      <c r="N4702" t="s">
        <v>1337</v>
      </c>
      <c r="O4702" t="s">
        <v>72</v>
      </c>
      <c r="P4702">
        <v>112</v>
      </c>
      <c r="Q4702" t="s">
        <v>2106</v>
      </c>
    </row>
    <row r="4703" spans="11:17">
      <c r="K4703" t="s">
        <v>51</v>
      </c>
      <c r="L4703" t="s">
        <v>2104</v>
      </c>
      <c r="M4703" t="s">
        <v>2105</v>
      </c>
      <c r="N4703" t="s">
        <v>1337</v>
      </c>
      <c r="O4703" t="s">
        <v>73</v>
      </c>
      <c r="P4703" t="s">
        <v>1343</v>
      </c>
      <c r="Q4703" t="s">
        <v>2106</v>
      </c>
    </row>
    <row r="4704" spans="11:17">
      <c r="K4704" t="s">
        <v>51</v>
      </c>
      <c r="L4704" t="s">
        <v>2110</v>
      </c>
      <c r="M4704" t="s">
        <v>2111</v>
      </c>
      <c r="N4704" t="s">
        <v>1337</v>
      </c>
      <c r="O4704" t="s">
        <v>14</v>
      </c>
      <c r="Q4704" t="s">
        <v>2112</v>
      </c>
    </row>
    <row r="4705" spans="11:17">
      <c r="K4705" t="s">
        <v>51</v>
      </c>
      <c r="L4705" t="s">
        <v>2110</v>
      </c>
      <c r="M4705" t="s">
        <v>2111</v>
      </c>
      <c r="N4705" t="s">
        <v>1337</v>
      </c>
      <c r="O4705" t="s">
        <v>56</v>
      </c>
      <c r="Q4705" t="s">
        <v>2112</v>
      </c>
    </row>
    <row r="4706" spans="11:17">
      <c r="K4706" t="s">
        <v>51</v>
      </c>
      <c r="L4706" t="s">
        <v>2110</v>
      </c>
      <c r="M4706" t="s">
        <v>2111</v>
      </c>
      <c r="N4706" t="s">
        <v>1337</v>
      </c>
      <c r="O4706" t="s">
        <v>57</v>
      </c>
      <c r="P4706" t="s">
        <v>1863</v>
      </c>
      <c r="Q4706" t="s">
        <v>2112</v>
      </c>
    </row>
    <row r="4707" spans="11:17">
      <c r="K4707" t="s">
        <v>51</v>
      </c>
      <c r="L4707" t="s">
        <v>2110</v>
      </c>
      <c r="M4707" t="s">
        <v>2111</v>
      </c>
      <c r="N4707" t="s">
        <v>1337</v>
      </c>
      <c r="O4707" t="s">
        <v>59</v>
      </c>
      <c r="P4707">
        <v>696</v>
      </c>
      <c r="Q4707" t="s">
        <v>2112</v>
      </c>
    </row>
    <row r="4708" spans="11:17">
      <c r="K4708" t="s">
        <v>51</v>
      </c>
      <c r="L4708" t="s">
        <v>2110</v>
      </c>
      <c r="M4708" t="s">
        <v>2111</v>
      </c>
      <c r="N4708" t="s">
        <v>1337</v>
      </c>
      <c r="O4708" t="s">
        <v>60</v>
      </c>
      <c r="P4708" t="s">
        <v>2068</v>
      </c>
      <c r="Q4708" t="s">
        <v>2112</v>
      </c>
    </row>
    <row r="4709" spans="11:17">
      <c r="K4709" t="s">
        <v>51</v>
      </c>
      <c r="L4709" t="s">
        <v>2110</v>
      </c>
      <c r="M4709" t="s">
        <v>2111</v>
      </c>
      <c r="N4709" t="s">
        <v>1337</v>
      </c>
      <c r="O4709" t="s">
        <v>62</v>
      </c>
      <c r="P4709" t="s">
        <v>2069</v>
      </c>
      <c r="Q4709" t="s">
        <v>2112</v>
      </c>
    </row>
    <row r="4710" spans="11:17">
      <c r="K4710" t="s">
        <v>51</v>
      </c>
      <c r="L4710" t="s">
        <v>2110</v>
      </c>
      <c r="M4710" t="s">
        <v>2111</v>
      </c>
      <c r="N4710" t="s">
        <v>1337</v>
      </c>
      <c r="O4710" t="s">
        <v>64</v>
      </c>
      <c r="P4710" t="s">
        <v>2113</v>
      </c>
      <c r="Q4710" t="s">
        <v>2112</v>
      </c>
    </row>
    <row r="4711" spans="11:17">
      <c r="K4711" t="s">
        <v>51</v>
      </c>
      <c r="L4711" t="s">
        <v>2110</v>
      </c>
      <c r="M4711" t="s">
        <v>2111</v>
      </c>
      <c r="N4711" t="s">
        <v>1337</v>
      </c>
      <c r="O4711" t="s">
        <v>66</v>
      </c>
      <c r="P4711" t="s">
        <v>2114</v>
      </c>
      <c r="Q4711" t="s">
        <v>2112</v>
      </c>
    </row>
    <row r="4712" spans="11:17">
      <c r="K4712" t="s">
        <v>51</v>
      </c>
      <c r="L4712" t="s">
        <v>2110</v>
      </c>
      <c r="M4712" t="s">
        <v>2111</v>
      </c>
      <c r="N4712" t="s">
        <v>1337</v>
      </c>
      <c r="O4712" t="s">
        <v>68</v>
      </c>
      <c r="Q4712" t="s">
        <v>2112</v>
      </c>
    </row>
    <row r="4713" spans="11:17">
      <c r="K4713" t="s">
        <v>51</v>
      </c>
      <c r="L4713" t="s">
        <v>2110</v>
      </c>
      <c r="M4713" t="s">
        <v>2111</v>
      </c>
      <c r="N4713" t="s">
        <v>1337</v>
      </c>
      <c r="O4713" t="s">
        <v>70</v>
      </c>
      <c r="P4713" t="s">
        <v>131</v>
      </c>
      <c r="Q4713" t="s">
        <v>2112</v>
      </c>
    </row>
    <row r="4714" spans="11:17">
      <c r="K4714" t="s">
        <v>51</v>
      </c>
      <c r="L4714" t="s">
        <v>2110</v>
      </c>
      <c r="M4714" t="s">
        <v>2111</v>
      </c>
      <c r="N4714" t="s">
        <v>1337</v>
      </c>
      <c r="O4714" t="s">
        <v>72</v>
      </c>
      <c r="P4714">
        <v>70</v>
      </c>
      <c r="Q4714" t="s">
        <v>2112</v>
      </c>
    </row>
    <row r="4715" spans="11:17">
      <c r="K4715" t="s">
        <v>51</v>
      </c>
      <c r="L4715" t="s">
        <v>2110</v>
      </c>
      <c r="M4715" t="s">
        <v>2111</v>
      </c>
      <c r="N4715" t="s">
        <v>1337</v>
      </c>
      <c r="O4715" t="s">
        <v>73</v>
      </c>
      <c r="P4715" t="s">
        <v>1343</v>
      </c>
      <c r="Q4715" t="s">
        <v>2112</v>
      </c>
    </row>
    <row r="4716" spans="11:17">
      <c r="K4716" t="s">
        <v>51</v>
      </c>
      <c r="L4716" t="s">
        <v>2115</v>
      </c>
      <c r="M4716" t="s">
        <v>2116</v>
      </c>
      <c r="N4716" t="s">
        <v>1337</v>
      </c>
      <c r="O4716" t="s">
        <v>14</v>
      </c>
      <c r="Q4716" t="s">
        <v>2117</v>
      </c>
    </row>
    <row r="4717" spans="11:17">
      <c r="K4717" t="s">
        <v>51</v>
      </c>
      <c r="L4717" t="s">
        <v>2115</v>
      </c>
      <c r="M4717" t="s">
        <v>2116</v>
      </c>
      <c r="N4717" t="s">
        <v>1337</v>
      </c>
      <c r="O4717" t="s">
        <v>56</v>
      </c>
      <c r="Q4717" t="s">
        <v>2117</v>
      </c>
    </row>
    <row r="4718" spans="11:17">
      <c r="K4718" t="s">
        <v>51</v>
      </c>
      <c r="L4718" t="s">
        <v>2115</v>
      </c>
      <c r="M4718" t="s">
        <v>2116</v>
      </c>
      <c r="N4718" t="s">
        <v>1337</v>
      </c>
      <c r="O4718" t="s">
        <v>57</v>
      </c>
      <c r="P4718" t="s">
        <v>1863</v>
      </c>
      <c r="Q4718" t="s">
        <v>2117</v>
      </c>
    </row>
    <row r="4719" spans="11:17">
      <c r="K4719" t="s">
        <v>51</v>
      </c>
      <c r="L4719" t="s">
        <v>2115</v>
      </c>
      <c r="M4719" t="s">
        <v>2116</v>
      </c>
      <c r="N4719" t="s">
        <v>1337</v>
      </c>
      <c r="O4719" t="s">
        <v>59</v>
      </c>
      <c r="P4719">
        <v>931</v>
      </c>
      <c r="Q4719" t="s">
        <v>2117</v>
      </c>
    </row>
    <row r="4720" spans="11:17">
      <c r="K4720" t="s">
        <v>51</v>
      </c>
      <c r="L4720" t="s">
        <v>2115</v>
      </c>
      <c r="M4720" t="s">
        <v>2116</v>
      </c>
      <c r="N4720" t="s">
        <v>1337</v>
      </c>
      <c r="O4720" t="s">
        <v>60</v>
      </c>
      <c r="P4720" t="s">
        <v>2068</v>
      </c>
      <c r="Q4720" t="s">
        <v>2117</v>
      </c>
    </row>
    <row r="4721" spans="11:17">
      <c r="K4721" t="s">
        <v>51</v>
      </c>
      <c r="L4721" t="s">
        <v>2115</v>
      </c>
      <c r="M4721" t="s">
        <v>2116</v>
      </c>
      <c r="N4721" t="s">
        <v>1337</v>
      </c>
      <c r="O4721" t="s">
        <v>62</v>
      </c>
      <c r="P4721" t="s">
        <v>2075</v>
      </c>
      <c r="Q4721" t="s">
        <v>2117</v>
      </c>
    </row>
    <row r="4722" spans="11:17">
      <c r="K4722" t="s">
        <v>51</v>
      </c>
      <c r="L4722" t="s">
        <v>2115</v>
      </c>
      <c r="M4722" t="s">
        <v>2116</v>
      </c>
      <c r="N4722" t="s">
        <v>1337</v>
      </c>
      <c r="O4722" t="s">
        <v>64</v>
      </c>
      <c r="P4722" t="s">
        <v>2118</v>
      </c>
      <c r="Q4722" t="s">
        <v>2117</v>
      </c>
    </row>
    <row r="4723" spans="11:17">
      <c r="K4723" t="s">
        <v>51</v>
      </c>
      <c r="L4723" t="s">
        <v>2115</v>
      </c>
      <c r="M4723" t="s">
        <v>2116</v>
      </c>
      <c r="N4723" t="s">
        <v>1337</v>
      </c>
      <c r="O4723" t="s">
        <v>66</v>
      </c>
      <c r="P4723" t="s">
        <v>2119</v>
      </c>
      <c r="Q4723" t="s">
        <v>2117</v>
      </c>
    </row>
    <row r="4724" spans="11:17">
      <c r="K4724" t="s">
        <v>51</v>
      </c>
      <c r="L4724" t="s">
        <v>2115</v>
      </c>
      <c r="M4724" t="s">
        <v>2116</v>
      </c>
      <c r="N4724" t="s">
        <v>1337</v>
      </c>
      <c r="O4724" t="s">
        <v>68</v>
      </c>
      <c r="Q4724" t="s">
        <v>2117</v>
      </c>
    </row>
    <row r="4725" spans="11:17">
      <c r="K4725" t="s">
        <v>51</v>
      </c>
      <c r="L4725" t="s">
        <v>2115</v>
      </c>
      <c r="M4725" t="s">
        <v>2116</v>
      </c>
      <c r="N4725" t="s">
        <v>1337</v>
      </c>
      <c r="O4725" t="s">
        <v>70</v>
      </c>
      <c r="P4725" t="s">
        <v>1020</v>
      </c>
      <c r="Q4725" t="s">
        <v>2117</v>
      </c>
    </row>
    <row r="4726" spans="11:17">
      <c r="K4726" t="s">
        <v>51</v>
      </c>
      <c r="L4726" t="s">
        <v>2115</v>
      </c>
      <c r="M4726" t="s">
        <v>2116</v>
      </c>
      <c r="N4726" t="s">
        <v>1337</v>
      </c>
      <c r="O4726" t="s">
        <v>72</v>
      </c>
      <c r="P4726">
        <v>229</v>
      </c>
      <c r="Q4726" t="s">
        <v>2117</v>
      </c>
    </row>
    <row r="4727" spans="11:17">
      <c r="K4727" t="s">
        <v>51</v>
      </c>
      <c r="L4727" t="s">
        <v>2115</v>
      </c>
      <c r="M4727" t="s">
        <v>2116</v>
      </c>
      <c r="N4727" t="s">
        <v>1337</v>
      </c>
      <c r="O4727" t="s">
        <v>73</v>
      </c>
      <c r="P4727" t="s">
        <v>1343</v>
      </c>
      <c r="Q4727" t="s">
        <v>2117</v>
      </c>
    </row>
    <row r="4728" spans="11:17">
      <c r="K4728" t="s">
        <v>51</v>
      </c>
      <c r="L4728" t="s">
        <v>2120</v>
      </c>
      <c r="M4728" t="s">
        <v>2121</v>
      </c>
      <c r="N4728" t="s">
        <v>1337</v>
      </c>
      <c r="O4728" t="s">
        <v>14</v>
      </c>
      <c r="Q4728" t="s">
        <v>2122</v>
      </c>
    </row>
    <row r="4729" spans="11:17">
      <c r="K4729" t="s">
        <v>51</v>
      </c>
      <c r="L4729" t="s">
        <v>2120</v>
      </c>
      <c r="M4729" t="s">
        <v>2121</v>
      </c>
      <c r="N4729" t="s">
        <v>1337</v>
      </c>
      <c r="O4729" t="s">
        <v>56</v>
      </c>
      <c r="Q4729" t="s">
        <v>2122</v>
      </c>
    </row>
    <row r="4730" spans="11:17">
      <c r="K4730" t="s">
        <v>51</v>
      </c>
      <c r="L4730" t="s">
        <v>2120</v>
      </c>
      <c r="M4730" t="s">
        <v>2121</v>
      </c>
      <c r="N4730" t="s">
        <v>1337</v>
      </c>
      <c r="O4730" t="s">
        <v>57</v>
      </c>
      <c r="P4730" t="s">
        <v>1863</v>
      </c>
      <c r="Q4730" t="s">
        <v>2122</v>
      </c>
    </row>
    <row r="4731" spans="11:17">
      <c r="K4731" t="s">
        <v>51</v>
      </c>
      <c r="L4731" t="s">
        <v>2120</v>
      </c>
      <c r="M4731" t="s">
        <v>2121</v>
      </c>
      <c r="N4731" t="s">
        <v>1337</v>
      </c>
      <c r="O4731" t="s">
        <v>59</v>
      </c>
      <c r="P4731">
        <v>1097</v>
      </c>
      <c r="Q4731" t="s">
        <v>2122</v>
      </c>
    </row>
    <row r="4732" spans="11:17">
      <c r="K4732" t="s">
        <v>51</v>
      </c>
      <c r="L4732" t="s">
        <v>2120</v>
      </c>
      <c r="M4732" t="s">
        <v>2121</v>
      </c>
      <c r="N4732" t="s">
        <v>1337</v>
      </c>
      <c r="O4732" t="s">
        <v>60</v>
      </c>
      <c r="P4732" t="s">
        <v>2068</v>
      </c>
      <c r="Q4732" t="s">
        <v>2122</v>
      </c>
    </row>
    <row r="4733" spans="11:17">
      <c r="K4733" t="s">
        <v>51</v>
      </c>
      <c r="L4733" t="s">
        <v>2120</v>
      </c>
      <c r="M4733" t="s">
        <v>2121</v>
      </c>
      <c r="N4733" t="s">
        <v>1337</v>
      </c>
      <c r="O4733" t="s">
        <v>62</v>
      </c>
      <c r="P4733" t="s">
        <v>2075</v>
      </c>
      <c r="Q4733" t="s">
        <v>2122</v>
      </c>
    </row>
    <row r="4734" spans="11:17">
      <c r="K4734" t="s">
        <v>51</v>
      </c>
      <c r="L4734" t="s">
        <v>2120</v>
      </c>
      <c r="M4734" t="s">
        <v>2121</v>
      </c>
      <c r="N4734" t="s">
        <v>1337</v>
      </c>
      <c r="O4734" t="s">
        <v>64</v>
      </c>
      <c r="P4734" t="s">
        <v>2123</v>
      </c>
      <c r="Q4734" t="s">
        <v>2122</v>
      </c>
    </row>
    <row r="4735" spans="11:17">
      <c r="K4735" t="s">
        <v>51</v>
      </c>
      <c r="L4735" t="s">
        <v>2120</v>
      </c>
      <c r="M4735" t="s">
        <v>2121</v>
      </c>
      <c r="N4735" t="s">
        <v>1337</v>
      </c>
      <c r="O4735" t="s">
        <v>66</v>
      </c>
      <c r="P4735" t="s">
        <v>2124</v>
      </c>
      <c r="Q4735" t="s">
        <v>2122</v>
      </c>
    </row>
    <row r="4736" spans="11:17">
      <c r="K4736" t="s">
        <v>51</v>
      </c>
      <c r="L4736" t="s">
        <v>2120</v>
      </c>
      <c r="M4736" t="s">
        <v>2121</v>
      </c>
      <c r="N4736" t="s">
        <v>1337</v>
      </c>
      <c r="O4736" t="s">
        <v>68</v>
      </c>
      <c r="P4736" t="e">
        <f>-ต้องการหน้ากากอนามัยและเจลแอลกอฮอล์
-ต้องการน้ำยาฉีดพ่นฆ่าเชื้อ</f>
        <v>#NAME?</v>
      </c>
      <c r="Q4736" t="s">
        <v>2122</v>
      </c>
    </row>
    <row r="4737" spans="11:17">
      <c r="K4737" t="s">
        <v>51</v>
      </c>
      <c r="L4737" t="s">
        <v>2120</v>
      </c>
      <c r="M4737" t="s">
        <v>2121</v>
      </c>
      <c r="N4737" t="s">
        <v>1337</v>
      </c>
      <c r="O4737" t="s">
        <v>70</v>
      </c>
      <c r="P4737" t="s">
        <v>1020</v>
      </c>
      <c r="Q4737" t="s">
        <v>2122</v>
      </c>
    </row>
    <row r="4738" spans="11:17">
      <c r="K4738" t="s">
        <v>51</v>
      </c>
      <c r="L4738" t="s">
        <v>2120</v>
      </c>
      <c r="M4738" t="s">
        <v>2121</v>
      </c>
      <c r="N4738" t="s">
        <v>1337</v>
      </c>
      <c r="O4738" t="s">
        <v>72</v>
      </c>
      <c r="P4738">
        <v>66</v>
      </c>
      <c r="Q4738" t="s">
        <v>2122</v>
      </c>
    </row>
    <row r="4739" spans="11:17">
      <c r="K4739" t="s">
        <v>51</v>
      </c>
      <c r="L4739" t="s">
        <v>2120</v>
      </c>
      <c r="M4739" t="s">
        <v>2121</v>
      </c>
      <c r="N4739" t="s">
        <v>1337</v>
      </c>
      <c r="O4739" t="s">
        <v>73</v>
      </c>
      <c r="P4739" t="s">
        <v>1343</v>
      </c>
      <c r="Q4739" t="s">
        <v>2122</v>
      </c>
    </row>
    <row r="4740" spans="11:17">
      <c r="K4740" t="s">
        <v>51</v>
      </c>
      <c r="L4740" t="s">
        <v>2125</v>
      </c>
      <c r="M4740" t="s">
        <v>2126</v>
      </c>
      <c r="N4740" t="s">
        <v>1337</v>
      </c>
      <c r="O4740" t="s">
        <v>14</v>
      </c>
      <c r="Q4740" t="s">
        <v>2127</v>
      </c>
    </row>
    <row r="4741" spans="11:17">
      <c r="K4741" t="s">
        <v>51</v>
      </c>
      <c r="L4741" t="s">
        <v>2125</v>
      </c>
      <c r="M4741" t="s">
        <v>2126</v>
      </c>
      <c r="N4741" t="s">
        <v>1337</v>
      </c>
      <c r="O4741" t="s">
        <v>56</v>
      </c>
      <c r="Q4741" t="s">
        <v>2127</v>
      </c>
    </row>
    <row r="4742" spans="11:17">
      <c r="K4742" t="s">
        <v>51</v>
      </c>
      <c r="L4742" t="s">
        <v>2125</v>
      </c>
      <c r="M4742" t="s">
        <v>2126</v>
      </c>
      <c r="N4742" t="s">
        <v>1337</v>
      </c>
      <c r="O4742" t="s">
        <v>57</v>
      </c>
      <c r="P4742" t="s">
        <v>1863</v>
      </c>
      <c r="Q4742" t="s">
        <v>2127</v>
      </c>
    </row>
    <row r="4743" spans="11:17">
      <c r="K4743" t="s">
        <v>51</v>
      </c>
      <c r="L4743" t="s">
        <v>2125</v>
      </c>
      <c r="M4743" t="s">
        <v>2126</v>
      </c>
      <c r="N4743" t="s">
        <v>1337</v>
      </c>
      <c r="O4743" t="s">
        <v>59</v>
      </c>
      <c r="P4743">
        <v>916</v>
      </c>
      <c r="Q4743" t="s">
        <v>2127</v>
      </c>
    </row>
    <row r="4744" spans="11:17">
      <c r="K4744" t="s">
        <v>51</v>
      </c>
      <c r="L4744" t="s">
        <v>2125</v>
      </c>
      <c r="M4744" t="s">
        <v>2126</v>
      </c>
      <c r="N4744" t="s">
        <v>1337</v>
      </c>
      <c r="O4744" t="s">
        <v>60</v>
      </c>
      <c r="P4744" t="s">
        <v>2068</v>
      </c>
      <c r="Q4744" t="s">
        <v>2127</v>
      </c>
    </row>
    <row r="4745" spans="11:17">
      <c r="K4745" t="s">
        <v>51</v>
      </c>
      <c r="L4745" t="s">
        <v>2125</v>
      </c>
      <c r="M4745" t="s">
        <v>2126</v>
      </c>
      <c r="N4745" t="s">
        <v>1337</v>
      </c>
      <c r="O4745" t="s">
        <v>62</v>
      </c>
      <c r="P4745" t="s">
        <v>2069</v>
      </c>
      <c r="Q4745" t="s">
        <v>2127</v>
      </c>
    </row>
    <row r="4746" spans="11:17">
      <c r="K4746" t="s">
        <v>51</v>
      </c>
      <c r="L4746" t="s">
        <v>2125</v>
      </c>
      <c r="M4746" t="s">
        <v>2126</v>
      </c>
      <c r="N4746" t="s">
        <v>1337</v>
      </c>
      <c r="O4746" t="s">
        <v>64</v>
      </c>
      <c r="P4746" t="s">
        <v>2128</v>
      </c>
      <c r="Q4746" t="s">
        <v>2127</v>
      </c>
    </row>
    <row r="4747" spans="11:17">
      <c r="K4747" t="s">
        <v>51</v>
      </c>
      <c r="L4747" t="s">
        <v>2125</v>
      </c>
      <c r="M4747" t="s">
        <v>2126</v>
      </c>
      <c r="N4747" t="s">
        <v>1337</v>
      </c>
      <c r="O4747" t="s">
        <v>66</v>
      </c>
      <c r="P4747" t="s">
        <v>2129</v>
      </c>
      <c r="Q4747" t="s">
        <v>2127</v>
      </c>
    </row>
    <row r="4748" spans="11:17">
      <c r="K4748" t="s">
        <v>51</v>
      </c>
      <c r="L4748" t="s">
        <v>2125</v>
      </c>
      <c r="M4748" t="s">
        <v>2126</v>
      </c>
      <c r="N4748" t="s">
        <v>1337</v>
      </c>
      <c r="O4748" t="s">
        <v>68</v>
      </c>
      <c r="P4748" t="e">
        <f>-ต้องการหน้ากากอนามัยและเจลแอลกอฮอล์
-ต้องการการสนับสนุนในเรื่องค่าใช้จ่าย</f>
        <v>#NAME?</v>
      </c>
      <c r="Q4748" t="s">
        <v>2127</v>
      </c>
    </row>
    <row r="4749" spans="11:17">
      <c r="K4749" t="s">
        <v>51</v>
      </c>
      <c r="L4749" t="s">
        <v>2125</v>
      </c>
      <c r="M4749" t="s">
        <v>2126</v>
      </c>
      <c r="N4749" t="s">
        <v>1337</v>
      </c>
      <c r="O4749" t="s">
        <v>70</v>
      </c>
      <c r="P4749" t="s">
        <v>71</v>
      </c>
      <c r="Q4749" t="s">
        <v>2127</v>
      </c>
    </row>
    <row r="4750" spans="11:17">
      <c r="K4750" t="s">
        <v>51</v>
      </c>
      <c r="L4750" t="s">
        <v>2125</v>
      </c>
      <c r="M4750" t="s">
        <v>2126</v>
      </c>
      <c r="N4750" t="s">
        <v>1337</v>
      </c>
      <c r="O4750" t="s">
        <v>72</v>
      </c>
      <c r="P4750">
        <v>164</v>
      </c>
      <c r="Q4750" t="s">
        <v>2127</v>
      </c>
    </row>
    <row r="4751" spans="11:17">
      <c r="K4751" t="s">
        <v>51</v>
      </c>
      <c r="L4751" t="s">
        <v>2125</v>
      </c>
      <c r="M4751" t="s">
        <v>2126</v>
      </c>
      <c r="N4751" t="s">
        <v>1337</v>
      </c>
      <c r="O4751" t="s">
        <v>73</v>
      </c>
      <c r="P4751" t="s">
        <v>1343</v>
      </c>
      <c r="Q4751" t="s">
        <v>2127</v>
      </c>
    </row>
    <row r="4752" spans="11:17">
      <c r="K4752" t="s">
        <v>51</v>
      </c>
      <c r="L4752" t="s">
        <v>2130</v>
      </c>
      <c r="M4752" t="s">
        <v>2131</v>
      </c>
      <c r="N4752" t="s">
        <v>1337</v>
      </c>
      <c r="O4752" t="s">
        <v>14</v>
      </c>
      <c r="Q4752" t="s">
        <v>2132</v>
      </c>
    </row>
    <row r="4753" spans="11:17">
      <c r="K4753" t="s">
        <v>51</v>
      </c>
      <c r="L4753" t="s">
        <v>2130</v>
      </c>
      <c r="M4753" t="s">
        <v>2131</v>
      </c>
      <c r="N4753" t="s">
        <v>1337</v>
      </c>
      <c r="O4753" t="s">
        <v>56</v>
      </c>
      <c r="Q4753" t="s">
        <v>2132</v>
      </c>
    </row>
    <row r="4754" spans="11:17">
      <c r="K4754" t="s">
        <v>51</v>
      </c>
      <c r="L4754" t="s">
        <v>2130</v>
      </c>
      <c r="M4754" t="s">
        <v>2131</v>
      </c>
      <c r="N4754" t="s">
        <v>1337</v>
      </c>
      <c r="O4754" t="s">
        <v>57</v>
      </c>
      <c r="P4754" t="s">
        <v>1863</v>
      </c>
      <c r="Q4754" t="s">
        <v>2132</v>
      </c>
    </row>
    <row r="4755" spans="11:17">
      <c r="K4755" t="s">
        <v>51</v>
      </c>
      <c r="L4755" t="s">
        <v>2130</v>
      </c>
      <c r="M4755" t="s">
        <v>2131</v>
      </c>
      <c r="N4755" t="s">
        <v>1337</v>
      </c>
      <c r="O4755" t="s">
        <v>59</v>
      </c>
      <c r="P4755">
        <v>1217</v>
      </c>
      <c r="Q4755" t="s">
        <v>2132</v>
      </c>
    </row>
    <row r="4756" spans="11:17">
      <c r="K4756" t="s">
        <v>51</v>
      </c>
      <c r="L4756" t="s">
        <v>2130</v>
      </c>
      <c r="M4756" t="s">
        <v>2131</v>
      </c>
      <c r="N4756" t="s">
        <v>1337</v>
      </c>
      <c r="O4756" t="s">
        <v>60</v>
      </c>
      <c r="P4756" t="s">
        <v>2068</v>
      </c>
      <c r="Q4756" t="s">
        <v>2132</v>
      </c>
    </row>
    <row r="4757" spans="11:17">
      <c r="K4757" t="s">
        <v>51</v>
      </c>
      <c r="L4757" t="s">
        <v>2130</v>
      </c>
      <c r="M4757" t="s">
        <v>2131</v>
      </c>
      <c r="N4757" t="s">
        <v>1337</v>
      </c>
      <c r="O4757" t="s">
        <v>62</v>
      </c>
      <c r="P4757" t="s">
        <v>2075</v>
      </c>
      <c r="Q4757" t="s">
        <v>2132</v>
      </c>
    </row>
    <row r="4758" spans="11:17">
      <c r="K4758" t="s">
        <v>51</v>
      </c>
      <c r="L4758" t="s">
        <v>2130</v>
      </c>
      <c r="M4758" t="s">
        <v>2131</v>
      </c>
      <c r="N4758" t="s">
        <v>1337</v>
      </c>
      <c r="O4758" t="s">
        <v>64</v>
      </c>
      <c r="P4758" t="s">
        <v>2133</v>
      </c>
      <c r="Q4758" t="s">
        <v>2132</v>
      </c>
    </row>
    <row r="4759" spans="11:17">
      <c r="K4759" t="s">
        <v>51</v>
      </c>
      <c r="L4759" t="s">
        <v>2130</v>
      </c>
      <c r="M4759" t="s">
        <v>2131</v>
      </c>
      <c r="N4759" t="s">
        <v>1337</v>
      </c>
      <c r="O4759" t="s">
        <v>66</v>
      </c>
      <c r="P4759" t="s">
        <v>2134</v>
      </c>
      <c r="Q4759" t="s">
        <v>2132</v>
      </c>
    </row>
    <row r="4760" spans="11:17">
      <c r="K4760" t="s">
        <v>51</v>
      </c>
      <c r="L4760" t="s">
        <v>2130</v>
      </c>
      <c r="M4760" t="s">
        <v>2131</v>
      </c>
      <c r="N4760" t="s">
        <v>1337</v>
      </c>
      <c r="O4760" t="s">
        <v>68</v>
      </c>
      <c r="P4760" t="e">
        <f>-ต้องการหน้ากากอนามัย
-ทุกอย่างที่ต้องการช่วยเหลือ</f>
        <v>#NAME?</v>
      </c>
      <c r="Q4760" t="s">
        <v>2132</v>
      </c>
    </row>
    <row r="4761" spans="11:17">
      <c r="K4761" t="s">
        <v>51</v>
      </c>
      <c r="L4761" t="s">
        <v>2130</v>
      </c>
      <c r="M4761" t="s">
        <v>2131</v>
      </c>
      <c r="N4761" t="s">
        <v>1337</v>
      </c>
      <c r="O4761" t="s">
        <v>70</v>
      </c>
      <c r="P4761" t="s">
        <v>131</v>
      </c>
      <c r="Q4761" t="s">
        <v>2132</v>
      </c>
    </row>
    <row r="4762" spans="11:17">
      <c r="K4762" t="s">
        <v>51</v>
      </c>
      <c r="L4762" t="s">
        <v>2130</v>
      </c>
      <c r="M4762" t="s">
        <v>2131</v>
      </c>
      <c r="N4762" t="s">
        <v>1337</v>
      </c>
      <c r="O4762" t="s">
        <v>72</v>
      </c>
      <c r="P4762">
        <v>166</v>
      </c>
      <c r="Q4762" t="s">
        <v>2132</v>
      </c>
    </row>
    <row r="4763" spans="11:17">
      <c r="K4763" t="s">
        <v>51</v>
      </c>
      <c r="L4763" t="s">
        <v>2130</v>
      </c>
      <c r="M4763" t="s">
        <v>2131</v>
      </c>
      <c r="N4763" t="s">
        <v>1337</v>
      </c>
      <c r="O4763" t="s">
        <v>73</v>
      </c>
      <c r="P4763" t="s">
        <v>1343</v>
      </c>
      <c r="Q4763" t="s">
        <v>2132</v>
      </c>
    </row>
    <row r="4764" spans="11:17">
      <c r="K4764" t="s">
        <v>51</v>
      </c>
      <c r="L4764" t="s">
        <v>2135</v>
      </c>
      <c r="M4764" t="s">
        <v>2136</v>
      </c>
      <c r="N4764" t="s">
        <v>1337</v>
      </c>
      <c r="O4764" t="s">
        <v>14</v>
      </c>
      <c r="Q4764" t="s">
        <v>2137</v>
      </c>
    </row>
    <row r="4765" spans="11:17">
      <c r="K4765" t="s">
        <v>51</v>
      </c>
      <c r="L4765" t="s">
        <v>2135</v>
      </c>
      <c r="M4765" t="s">
        <v>2136</v>
      </c>
      <c r="N4765" t="s">
        <v>1337</v>
      </c>
      <c r="O4765" t="s">
        <v>56</v>
      </c>
      <c r="Q4765" t="s">
        <v>2137</v>
      </c>
    </row>
    <row r="4766" spans="11:17">
      <c r="K4766" t="s">
        <v>51</v>
      </c>
      <c r="L4766" t="s">
        <v>2135</v>
      </c>
      <c r="M4766" t="s">
        <v>2136</v>
      </c>
      <c r="N4766" t="s">
        <v>1337</v>
      </c>
      <c r="O4766" t="s">
        <v>57</v>
      </c>
      <c r="P4766" t="s">
        <v>1863</v>
      </c>
      <c r="Q4766" t="s">
        <v>2137</v>
      </c>
    </row>
    <row r="4767" spans="11:17">
      <c r="K4767" t="s">
        <v>51</v>
      </c>
      <c r="L4767" t="s">
        <v>2135</v>
      </c>
      <c r="M4767" t="s">
        <v>2136</v>
      </c>
      <c r="N4767" t="s">
        <v>1337</v>
      </c>
      <c r="O4767" t="s">
        <v>59</v>
      </c>
      <c r="P4767">
        <v>916</v>
      </c>
      <c r="Q4767" t="s">
        <v>2137</v>
      </c>
    </row>
    <row r="4768" spans="11:17">
      <c r="K4768" t="s">
        <v>51</v>
      </c>
      <c r="L4768" t="s">
        <v>2135</v>
      </c>
      <c r="M4768" t="s">
        <v>2136</v>
      </c>
      <c r="N4768" t="s">
        <v>1337</v>
      </c>
      <c r="O4768" t="s">
        <v>60</v>
      </c>
      <c r="P4768" t="s">
        <v>2068</v>
      </c>
      <c r="Q4768" t="s">
        <v>2137</v>
      </c>
    </row>
    <row r="4769" spans="11:17">
      <c r="K4769" t="s">
        <v>51</v>
      </c>
      <c r="L4769" t="s">
        <v>2135</v>
      </c>
      <c r="M4769" t="s">
        <v>2136</v>
      </c>
      <c r="N4769" t="s">
        <v>1337</v>
      </c>
      <c r="O4769" t="s">
        <v>62</v>
      </c>
      <c r="P4769" t="s">
        <v>2075</v>
      </c>
      <c r="Q4769" t="s">
        <v>2137</v>
      </c>
    </row>
    <row r="4770" spans="11:17">
      <c r="K4770" t="s">
        <v>51</v>
      </c>
      <c r="L4770" t="s">
        <v>2135</v>
      </c>
      <c r="M4770" t="s">
        <v>2136</v>
      </c>
      <c r="N4770" t="s">
        <v>1337</v>
      </c>
      <c r="O4770" t="s">
        <v>64</v>
      </c>
      <c r="P4770" t="s">
        <v>2138</v>
      </c>
      <c r="Q4770" t="s">
        <v>2137</v>
      </c>
    </row>
    <row r="4771" spans="11:17">
      <c r="K4771" t="s">
        <v>51</v>
      </c>
      <c r="L4771" t="s">
        <v>2135</v>
      </c>
      <c r="M4771" t="s">
        <v>2136</v>
      </c>
      <c r="N4771" t="s">
        <v>1337</v>
      </c>
      <c r="O4771" t="s">
        <v>66</v>
      </c>
      <c r="P4771" t="s">
        <v>2139</v>
      </c>
      <c r="Q4771" t="s">
        <v>2137</v>
      </c>
    </row>
    <row r="4772" spans="11:17">
      <c r="K4772" t="s">
        <v>51</v>
      </c>
      <c r="L4772" t="s">
        <v>2135</v>
      </c>
      <c r="M4772" t="s">
        <v>2136</v>
      </c>
      <c r="N4772" t="s">
        <v>1337</v>
      </c>
      <c r="O4772" t="s">
        <v>68</v>
      </c>
      <c r="P4772" t="s">
        <v>2140</v>
      </c>
      <c r="Q4772" t="s">
        <v>2137</v>
      </c>
    </row>
    <row r="4773" spans="11:17">
      <c r="K4773" t="s">
        <v>51</v>
      </c>
      <c r="L4773" t="s">
        <v>2135</v>
      </c>
      <c r="M4773" t="s">
        <v>2136</v>
      </c>
      <c r="N4773" t="s">
        <v>1337</v>
      </c>
      <c r="O4773" t="s">
        <v>70</v>
      </c>
      <c r="P4773" t="s">
        <v>1020</v>
      </c>
      <c r="Q4773" t="s">
        <v>2137</v>
      </c>
    </row>
    <row r="4774" spans="11:17">
      <c r="K4774" t="s">
        <v>51</v>
      </c>
      <c r="L4774" t="s">
        <v>2135</v>
      </c>
      <c r="M4774" t="s">
        <v>2136</v>
      </c>
      <c r="N4774" t="s">
        <v>1337</v>
      </c>
      <c r="O4774" t="s">
        <v>72</v>
      </c>
      <c r="P4774">
        <v>256</v>
      </c>
      <c r="Q4774" t="s">
        <v>2137</v>
      </c>
    </row>
    <row r="4775" spans="11:17">
      <c r="K4775" t="s">
        <v>51</v>
      </c>
      <c r="L4775" t="s">
        <v>2135</v>
      </c>
      <c r="M4775" t="s">
        <v>2136</v>
      </c>
      <c r="N4775" t="s">
        <v>1337</v>
      </c>
      <c r="O4775" t="s">
        <v>73</v>
      </c>
      <c r="P4775" t="s">
        <v>1343</v>
      </c>
      <c r="Q4775" t="s">
        <v>2137</v>
      </c>
    </row>
    <row r="4776" spans="11:17">
      <c r="K4776" t="s">
        <v>51</v>
      </c>
      <c r="L4776" t="s">
        <v>2141</v>
      </c>
      <c r="M4776" t="s">
        <v>2142</v>
      </c>
      <c r="N4776" t="s">
        <v>1337</v>
      </c>
      <c r="O4776" t="s">
        <v>14</v>
      </c>
      <c r="Q4776" t="s">
        <v>2143</v>
      </c>
    </row>
    <row r="4777" spans="11:17">
      <c r="K4777" t="s">
        <v>51</v>
      </c>
      <c r="L4777" t="s">
        <v>2141</v>
      </c>
      <c r="M4777" t="s">
        <v>2142</v>
      </c>
      <c r="N4777" t="s">
        <v>1337</v>
      </c>
      <c r="O4777" t="s">
        <v>56</v>
      </c>
      <c r="Q4777" t="s">
        <v>2143</v>
      </c>
    </row>
    <row r="4778" spans="11:17">
      <c r="K4778" t="s">
        <v>51</v>
      </c>
      <c r="L4778" t="s">
        <v>2141</v>
      </c>
      <c r="M4778" t="s">
        <v>2142</v>
      </c>
      <c r="N4778" t="s">
        <v>1337</v>
      </c>
      <c r="O4778" t="s">
        <v>57</v>
      </c>
      <c r="P4778" t="s">
        <v>1863</v>
      </c>
      <c r="Q4778" t="s">
        <v>2143</v>
      </c>
    </row>
    <row r="4779" spans="11:17">
      <c r="K4779" t="s">
        <v>51</v>
      </c>
      <c r="L4779" t="s">
        <v>2141</v>
      </c>
      <c r="M4779" t="s">
        <v>2142</v>
      </c>
      <c r="N4779" t="s">
        <v>1337</v>
      </c>
      <c r="O4779" t="s">
        <v>59</v>
      </c>
      <c r="P4779">
        <v>855</v>
      </c>
      <c r="Q4779" t="s">
        <v>2143</v>
      </c>
    </row>
    <row r="4780" spans="11:17">
      <c r="K4780" t="s">
        <v>51</v>
      </c>
      <c r="L4780" t="s">
        <v>2141</v>
      </c>
      <c r="M4780" t="s">
        <v>2142</v>
      </c>
      <c r="N4780" t="s">
        <v>1337</v>
      </c>
      <c r="O4780" t="s">
        <v>60</v>
      </c>
      <c r="P4780" t="s">
        <v>2068</v>
      </c>
      <c r="Q4780" t="s">
        <v>2143</v>
      </c>
    </row>
    <row r="4781" spans="11:17">
      <c r="K4781" t="s">
        <v>51</v>
      </c>
      <c r="L4781" t="s">
        <v>2141</v>
      </c>
      <c r="M4781" t="s">
        <v>2142</v>
      </c>
      <c r="N4781" t="s">
        <v>1337</v>
      </c>
      <c r="O4781" t="s">
        <v>62</v>
      </c>
      <c r="P4781" t="s">
        <v>2075</v>
      </c>
      <c r="Q4781" t="s">
        <v>2143</v>
      </c>
    </row>
    <row r="4782" spans="11:17">
      <c r="K4782" t="s">
        <v>51</v>
      </c>
      <c r="L4782" t="s">
        <v>2141</v>
      </c>
      <c r="M4782" t="s">
        <v>2142</v>
      </c>
      <c r="N4782" t="s">
        <v>1337</v>
      </c>
      <c r="O4782" t="s">
        <v>64</v>
      </c>
      <c r="P4782" t="s">
        <v>2144</v>
      </c>
      <c r="Q4782" t="s">
        <v>2143</v>
      </c>
    </row>
    <row r="4783" spans="11:17">
      <c r="K4783" t="s">
        <v>51</v>
      </c>
      <c r="L4783" t="s">
        <v>2141</v>
      </c>
      <c r="M4783" t="s">
        <v>2142</v>
      </c>
      <c r="N4783" t="s">
        <v>1337</v>
      </c>
      <c r="O4783" t="s">
        <v>66</v>
      </c>
      <c r="P4783" t="s">
        <v>2145</v>
      </c>
      <c r="Q4783" t="s">
        <v>2143</v>
      </c>
    </row>
    <row r="4784" spans="11:17">
      <c r="K4784" t="s">
        <v>51</v>
      </c>
      <c r="L4784" t="s">
        <v>2141</v>
      </c>
      <c r="M4784" t="s">
        <v>2142</v>
      </c>
      <c r="N4784" t="s">
        <v>1337</v>
      </c>
      <c r="O4784" t="s">
        <v>68</v>
      </c>
      <c r="Q4784" t="s">
        <v>2143</v>
      </c>
    </row>
    <row r="4785" spans="11:17">
      <c r="K4785" t="s">
        <v>51</v>
      </c>
      <c r="L4785" t="s">
        <v>2141</v>
      </c>
      <c r="M4785" t="s">
        <v>2142</v>
      </c>
      <c r="N4785" t="s">
        <v>1337</v>
      </c>
      <c r="O4785" t="s">
        <v>70</v>
      </c>
      <c r="P4785" t="s">
        <v>1020</v>
      </c>
      <c r="Q4785" t="s">
        <v>2143</v>
      </c>
    </row>
    <row r="4786" spans="11:17">
      <c r="K4786" t="s">
        <v>51</v>
      </c>
      <c r="L4786" t="s">
        <v>2141</v>
      </c>
      <c r="M4786" t="s">
        <v>2142</v>
      </c>
      <c r="N4786" t="s">
        <v>1337</v>
      </c>
      <c r="O4786" t="s">
        <v>72</v>
      </c>
      <c r="P4786">
        <v>156</v>
      </c>
      <c r="Q4786" t="s">
        <v>2143</v>
      </c>
    </row>
    <row r="4787" spans="11:17">
      <c r="K4787" t="s">
        <v>51</v>
      </c>
      <c r="L4787" t="s">
        <v>2141</v>
      </c>
      <c r="M4787" t="s">
        <v>2142</v>
      </c>
      <c r="N4787" t="s">
        <v>1337</v>
      </c>
      <c r="O4787" t="s">
        <v>73</v>
      </c>
      <c r="P4787" t="s">
        <v>1343</v>
      </c>
      <c r="Q4787" t="s">
        <v>2143</v>
      </c>
    </row>
    <row r="4788" spans="11:17">
      <c r="K4788" t="s">
        <v>51</v>
      </c>
      <c r="L4788" t="s">
        <v>2146</v>
      </c>
      <c r="M4788" t="s">
        <v>2147</v>
      </c>
      <c r="N4788" t="s">
        <v>1337</v>
      </c>
      <c r="O4788" t="s">
        <v>14</v>
      </c>
      <c r="Q4788" t="s">
        <v>2148</v>
      </c>
    </row>
    <row r="4789" spans="11:17">
      <c r="K4789" t="s">
        <v>51</v>
      </c>
      <c r="L4789" t="s">
        <v>2146</v>
      </c>
      <c r="M4789" t="s">
        <v>2147</v>
      </c>
      <c r="N4789" t="s">
        <v>1337</v>
      </c>
      <c r="O4789" t="s">
        <v>56</v>
      </c>
      <c r="Q4789" t="s">
        <v>2148</v>
      </c>
    </row>
    <row r="4790" spans="11:17">
      <c r="K4790" t="s">
        <v>51</v>
      </c>
      <c r="L4790" t="s">
        <v>2146</v>
      </c>
      <c r="M4790" t="s">
        <v>2147</v>
      </c>
      <c r="N4790" t="s">
        <v>1337</v>
      </c>
      <c r="O4790" t="s">
        <v>57</v>
      </c>
      <c r="P4790" t="s">
        <v>1863</v>
      </c>
      <c r="Q4790" t="s">
        <v>2148</v>
      </c>
    </row>
    <row r="4791" spans="11:17">
      <c r="K4791" t="s">
        <v>51</v>
      </c>
      <c r="L4791" t="s">
        <v>2146</v>
      </c>
      <c r="M4791" t="s">
        <v>2147</v>
      </c>
      <c r="N4791" t="s">
        <v>1337</v>
      </c>
      <c r="O4791" t="s">
        <v>59</v>
      </c>
      <c r="P4791">
        <v>1653</v>
      </c>
      <c r="Q4791" t="s">
        <v>2148</v>
      </c>
    </row>
    <row r="4792" spans="11:17">
      <c r="K4792" t="s">
        <v>51</v>
      </c>
      <c r="L4792" t="s">
        <v>2146</v>
      </c>
      <c r="M4792" t="s">
        <v>2147</v>
      </c>
      <c r="N4792" t="s">
        <v>1337</v>
      </c>
      <c r="O4792" t="s">
        <v>60</v>
      </c>
      <c r="P4792" t="s">
        <v>2068</v>
      </c>
      <c r="Q4792" t="s">
        <v>2148</v>
      </c>
    </row>
    <row r="4793" spans="11:17">
      <c r="K4793" t="s">
        <v>51</v>
      </c>
      <c r="L4793" t="s">
        <v>2146</v>
      </c>
      <c r="M4793" t="s">
        <v>2147</v>
      </c>
      <c r="N4793" t="s">
        <v>1337</v>
      </c>
      <c r="O4793" t="s">
        <v>62</v>
      </c>
      <c r="P4793" t="s">
        <v>2075</v>
      </c>
      <c r="Q4793" t="s">
        <v>2148</v>
      </c>
    </row>
    <row r="4794" spans="11:17">
      <c r="K4794" t="s">
        <v>51</v>
      </c>
      <c r="L4794" t="s">
        <v>2146</v>
      </c>
      <c r="M4794" t="s">
        <v>2147</v>
      </c>
      <c r="N4794" t="s">
        <v>1337</v>
      </c>
      <c r="O4794" t="s">
        <v>64</v>
      </c>
      <c r="P4794" t="s">
        <v>2149</v>
      </c>
      <c r="Q4794" t="s">
        <v>2148</v>
      </c>
    </row>
    <row r="4795" spans="11:17">
      <c r="K4795" t="s">
        <v>51</v>
      </c>
      <c r="L4795" t="s">
        <v>2146</v>
      </c>
      <c r="M4795" t="s">
        <v>2147</v>
      </c>
      <c r="N4795" t="s">
        <v>1337</v>
      </c>
      <c r="O4795" t="s">
        <v>66</v>
      </c>
      <c r="P4795" t="s">
        <v>2150</v>
      </c>
      <c r="Q4795" t="s">
        <v>2148</v>
      </c>
    </row>
    <row r="4796" spans="11:17">
      <c r="K4796" t="s">
        <v>51</v>
      </c>
      <c r="L4796" t="s">
        <v>2146</v>
      </c>
      <c r="M4796" t="s">
        <v>2147</v>
      </c>
      <c r="N4796" t="s">
        <v>1337</v>
      </c>
      <c r="O4796" t="s">
        <v>68</v>
      </c>
      <c r="Q4796" t="s">
        <v>2148</v>
      </c>
    </row>
    <row r="4797" spans="11:17">
      <c r="K4797" t="s">
        <v>51</v>
      </c>
      <c r="L4797" t="s">
        <v>2146</v>
      </c>
      <c r="M4797" t="s">
        <v>2147</v>
      </c>
      <c r="N4797" t="s">
        <v>1337</v>
      </c>
      <c r="O4797" t="s">
        <v>70</v>
      </c>
      <c r="P4797" t="s">
        <v>1020</v>
      </c>
      <c r="Q4797" t="s">
        <v>2148</v>
      </c>
    </row>
    <row r="4798" spans="11:17">
      <c r="K4798" t="s">
        <v>51</v>
      </c>
      <c r="L4798" t="s">
        <v>2146</v>
      </c>
      <c r="M4798" t="s">
        <v>2147</v>
      </c>
      <c r="N4798" t="s">
        <v>1337</v>
      </c>
      <c r="O4798" t="s">
        <v>72</v>
      </c>
      <c r="P4798">
        <v>148</v>
      </c>
      <c r="Q4798" t="s">
        <v>2148</v>
      </c>
    </row>
    <row r="4799" spans="11:17">
      <c r="K4799" t="s">
        <v>51</v>
      </c>
      <c r="L4799" t="s">
        <v>2146</v>
      </c>
      <c r="M4799" t="s">
        <v>2147</v>
      </c>
      <c r="N4799" t="s">
        <v>1337</v>
      </c>
      <c r="O4799" t="s">
        <v>73</v>
      </c>
      <c r="P4799" t="s">
        <v>1343</v>
      </c>
      <c r="Q4799" t="s">
        <v>2148</v>
      </c>
    </row>
    <row r="4800" spans="11:17">
      <c r="K4800" t="s">
        <v>51</v>
      </c>
      <c r="L4800" t="s">
        <v>2151</v>
      </c>
      <c r="M4800" t="s">
        <v>2152</v>
      </c>
      <c r="N4800" t="s">
        <v>1337</v>
      </c>
      <c r="O4800" t="s">
        <v>14</v>
      </c>
      <c r="Q4800" t="s">
        <v>2153</v>
      </c>
    </row>
    <row r="4801" spans="11:17">
      <c r="K4801" t="s">
        <v>51</v>
      </c>
      <c r="L4801" t="s">
        <v>2151</v>
      </c>
      <c r="M4801" t="s">
        <v>2152</v>
      </c>
      <c r="N4801" t="s">
        <v>1337</v>
      </c>
      <c r="O4801" t="s">
        <v>56</v>
      </c>
      <c r="Q4801" t="s">
        <v>2153</v>
      </c>
    </row>
    <row r="4802" spans="11:17">
      <c r="K4802" t="s">
        <v>51</v>
      </c>
      <c r="L4802" t="s">
        <v>2151</v>
      </c>
      <c r="M4802" t="s">
        <v>2152</v>
      </c>
      <c r="N4802" t="s">
        <v>1337</v>
      </c>
      <c r="O4802" t="s">
        <v>57</v>
      </c>
      <c r="P4802" t="s">
        <v>1863</v>
      </c>
      <c r="Q4802" t="s">
        <v>2153</v>
      </c>
    </row>
    <row r="4803" spans="11:17">
      <c r="K4803" t="s">
        <v>51</v>
      </c>
      <c r="L4803" t="s">
        <v>2151</v>
      </c>
      <c r="M4803" t="s">
        <v>2152</v>
      </c>
      <c r="N4803" t="s">
        <v>1337</v>
      </c>
      <c r="O4803" t="s">
        <v>59</v>
      </c>
      <c r="P4803">
        <v>1366</v>
      </c>
      <c r="Q4803" t="s">
        <v>2153</v>
      </c>
    </row>
    <row r="4804" spans="11:17">
      <c r="K4804" t="s">
        <v>51</v>
      </c>
      <c r="L4804" t="s">
        <v>2151</v>
      </c>
      <c r="M4804" t="s">
        <v>2152</v>
      </c>
      <c r="N4804" t="s">
        <v>1337</v>
      </c>
      <c r="O4804" t="s">
        <v>60</v>
      </c>
      <c r="P4804" t="s">
        <v>2068</v>
      </c>
      <c r="Q4804" t="s">
        <v>2153</v>
      </c>
    </row>
    <row r="4805" spans="11:17">
      <c r="K4805" t="s">
        <v>51</v>
      </c>
      <c r="L4805" t="s">
        <v>2151</v>
      </c>
      <c r="M4805" t="s">
        <v>2152</v>
      </c>
      <c r="N4805" t="s">
        <v>1337</v>
      </c>
      <c r="O4805" t="s">
        <v>62</v>
      </c>
      <c r="P4805" t="s">
        <v>2069</v>
      </c>
      <c r="Q4805" t="s">
        <v>2153</v>
      </c>
    </row>
    <row r="4806" spans="11:17">
      <c r="K4806" t="s">
        <v>51</v>
      </c>
      <c r="L4806" t="s">
        <v>2151</v>
      </c>
      <c r="M4806" t="s">
        <v>2152</v>
      </c>
      <c r="N4806" t="s">
        <v>1337</v>
      </c>
      <c r="O4806" t="s">
        <v>64</v>
      </c>
      <c r="P4806" t="s">
        <v>2154</v>
      </c>
      <c r="Q4806" t="s">
        <v>2153</v>
      </c>
    </row>
    <row r="4807" spans="11:17">
      <c r="K4807" t="s">
        <v>51</v>
      </c>
      <c r="L4807" t="s">
        <v>2151</v>
      </c>
      <c r="M4807" t="s">
        <v>2152</v>
      </c>
      <c r="N4807" t="s">
        <v>1337</v>
      </c>
      <c r="O4807" t="s">
        <v>66</v>
      </c>
      <c r="P4807" t="s">
        <v>2155</v>
      </c>
      <c r="Q4807" t="s">
        <v>2153</v>
      </c>
    </row>
    <row r="4808" spans="11:17">
      <c r="K4808" t="s">
        <v>51</v>
      </c>
      <c r="L4808" t="s">
        <v>2151</v>
      </c>
      <c r="M4808" t="s">
        <v>2152</v>
      </c>
      <c r="N4808" t="s">
        <v>1337</v>
      </c>
      <c r="O4808" t="s">
        <v>68</v>
      </c>
      <c r="P4808" t="s">
        <v>2109</v>
      </c>
      <c r="Q4808" t="s">
        <v>2153</v>
      </c>
    </row>
    <row r="4809" spans="11:17">
      <c r="K4809" t="s">
        <v>51</v>
      </c>
      <c r="L4809" t="s">
        <v>2151</v>
      </c>
      <c r="M4809" t="s">
        <v>2152</v>
      </c>
      <c r="N4809" t="s">
        <v>1337</v>
      </c>
      <c r="O4809" t="s">
        <v>70</v>
      </c>
      <c r="P4809" t="s">
        <v>131</v>
      </c>
      <c r="Q4809" t="s">
        <v>2153</v>
      </c>
    </row>
    <row r="4810" spans="11:17">
      <c r="K4810" t="s">
        <v>51</v>
      </c>
      <c r="L4810" t="s">
        <v>2151</v>
      </c>
      <c r="M4810" t="s">
        <v>2152</v>
      </c>
      <c r="N4810" t="s">
        <v>1337</v>
      </c>
      <c r="O4810" t="s">
        <v>72</v>
      </c>
      <c r="P4810">
        <v>153</v>
      </c>
      <c r="Q4810" t="s">
        <v>2153</v>
      </c>
    </row>
    <row r="4811" spans="11:17">
      <c r="K4811" t="s">
        <v>51</v>
      </c>
      <c r="L4811" t="s">
        <v>2151</v>
      </c>
      <c r="M4811" t="s">
        <v>2152</v>
      </c>
      <c r="N4811" t="s">
        <v>1337</v>
      </c>
      <c r="O4811" t="s">
        <v>73</v>
      </c>
      <c r="P4811" t="s">
        <v>1343</v>
      </c>
      <c r="Q4811" t="s">
        <v>2153</v>
      </c>
    </row>
    <row r="4812" spans="11:17">
      <c r="K4812" t="s">
        <v>51</v>
      </c>
      <c r="L4812" t="s">
        <v>2156</v>
      </c>
      <c r="M4812" t="s">
        <v>2157</v>
      </c>
      <c r="N4812" t="s">
        <v>1337</v>
      </c>
      <c r="O4812" t="s">
        <v>14</v>
      </c>
      <c r="Q4812" t="s">
        <v>2158</v>
      </c>
    </row>
    <row r="4813" spans="11:17">
      <c r="K4813" t="s">
        <v>51</v>
      </c>
      <c r="L4813" t="s">
        <v>2156</v>
      </c>
      <c r="M4813" t="s">
        <v>2157</v>
      </c>
      <c r="N4813" t="s">
        <v>1337</v>
      </c>
      <c r="O4813" t="s">
        <v>56</v>
      </c>
      <c r="Q4813" t="s">
        <v>2158</v>
      </c>
    </row>
    <row r="4814" spans="11:17">
      <c r="K4814" t="s">
        <v>51</v>
      </c>
      <c r="L4814" t="s">
        <v>2156</v>
      </c>
      <c r="M4814" t="s">
        <v>2157</v>
      </c>
      <c r="N4814" t="s">
        <v>1337</v>
      </c>
      <c r="O4814" t="s">
        <v>57</v>
      </c>
      <c r="P4814" t="s">
        <v>1863</v>
      </c>
      <c r="Q4814" t="s">
        <v>2158</v>
      </c>
    </row>
    <row r="4815" spans="11:17">
      <c r="K4815" t="s">
        <v>51</v>
      </c>
      <c r="L4815" t="s">
        <v>2156</v>
      </c>
      <c r="M4815" t="s">
        <v>2157</v>
      </c>
      <c r="N4815" t="s">
        <v>1337</v>
      </c>
      <c r="O4815" t="s">
        <v>59</v>
      </c>
      <c r="P4815">
        <v>1653</v>
      </c>
      <c r="Q4815" t="s">
        <v>2158</v>
      </c>
    </row>
    <row r="4816" spans="11:17">
      <c r="K4816" t="s">
        <v>51</v>
      </c>
      <c r="L4816" t="s">
        <v>2156</v>
      </c>
      <c r="M4816" t="s">
        <v>2157</v>
      </c>
      <c r="N4816" t="s">
        <v>1337</v>
      </c>
      <c r="O4816" t="s">
        <v>60</v>
      </c>
      <c r="P4816" t="s">
        <v>2068</v>
      </c>
      <c r="Q4816" t="s">
        <v>2158</v>
      </c>
    </row>
    <row r="4817" spans="11:17">
      <c r="K4817" t="s">
        <v>51</v>
      </c>
      <c r="L4817" t="s">
        <v>2156</v>
      </c>
      <c r="M4817" t="s">
        <v>2157</v>
      </c>
      <c r="N4817" t="s">
        <v>1337</v>
      </c>
      <c r="O4817" t="s">
        <v>62</v>
      </c>
      <c r="P4817" t="s">
        <v>2075</v>
      </c>
      <c r="Q4817" t="s">
        <v>2158</v>
      </c>
    </row>
    <row r="4818" spans="11:17">
      <c r="K4818" t="s">
        <v>51</v>
      </c>
      <c r="L4818" t="s">
        <v>2156</v>
      </c>
      <c r="M4818" t="s">
        <v>2157</v>
      </c>
      <c r="N4818" t="s">
        <v>1337</v>
      </c>
      <c r="O4818" t="s">
        <v>64</v>
      </c>
      <c r="P4818" t="s">
        <v>2159</v>
      </c>
      <c r="Q4818" t="s">
        <v>2158</v>
      </c>
    </row>
    <row r="4819" spans="11:17">
      <c r="K4819" t="s">
        <v>51</v>
      </c>
      <c r="L4819" t="s">
        <v>2156</v>
      </c>
      <c r="M4819" t="s">
        <v>2157</v>
      </c>
      <c r="N4819" t="s">
        <v>1337</v>
      </c>
      <c r="O4819" t="s">
        <v>66</v>
      </c>
      <c r="P4819" t="s">
        <v>2160</v>
      </c>
      <c r="Q4819" t="s">
        <v>2158</v>
      </c>
    </row>
    <row r="4820" spans="11:17">
      <c r="K4820" t="s">
        <v>51</v>
      </c>
      <c r="L4820" t="s">
        <v>2156</v>
      </c>
      <c r="M4820" t="s">
        <v>2157</v>
      </c>
      <c r="N4820" t="s">
        <v>1337</v>
      </c>
      <c r="O4820" t="s">
        <v>68</v>
      </c>
      <c r="P4820" t="s">
        <v>2161</v>
      </c>
      <c r="Q4820" t="s">
        <v>2158</v>
      </c>
    </row>
    <row r="4821" spans="11:17">
      <c r="K4821" t="s">
        <v>51</v>
      </c>
      <c r="L4821" t="s">
        <v>2156</v>
      </c>
      <c r="M4821" t="s">
        <v>2157</v>
      </c>
      <c r="N4821" t="s">
        <v>1337</v>
      </c>
      <c r="O4821" t="s">
        <v>70</v>
      </c>
      <c r="P4821" t="s">
        <v>1020</v>
      </c>
      <c r="Q4821" t="s">
        <v>2158</v>
      </c>
    </row>
    <row r="4822" spans="11:17">
      <c r="K4822" t="s">
        <v>51</v>
      </c>
      <c r="L4822" t="s">
        <v>2156</v>
      </c>
      <c r="M4822" t="s">
        <v>2157</v>
      </c>
      <c r="N4822" t="s">
        <v>1337</v>
      </c>
      <c r="O4822" t="s">
        <v>72</v>
      </c>
      <c r="P4822">
        <v>114</v>
      </c>
      <c r="Q4822" t="s">
        <v>2158</v>
      </c>
    </row>
    <row r="4823" spans="11:17">
      <c r="K4823" t="s">
        <v>51</v>
      </c>
      <c r="L4823" t="s">
        <v>2156</v>
      </c>
      <c r="M4823" t="s">
        <v>2157</v>
      </c>
      <c r="N4823" t="s">
        <v>1337</v>
      </c>
      <c r="O4823" t="s">
        <v>73</v>
      </c>
      <c r="P4823" t="s">
        <v>1343</v>
      </c>
      <c r="Q4823" t="s">
        <v>2158</v>
      </c>
    </row>
    <row r="4824" spans="11:17">
      <c r="K4824" t="s">
        <v>51</v>
      </c>
      <c r="L4824" t="s">
        <v>2162</v>
      </c>
      <c r="M4824" t="s">
        <v>2163</v>
      </c>
      <c r="N4824" t="s">
        <v>1337</v>
      </c>
      <c r="O4824" t="s">
        <v>14</v>
      </c>
      <c r="Q4824" t="s">
        <v>2164</v>
      </c>
    </row>
    <row r="4825" spans="11:17">
      <c r="K4825" t="s">
        <v>51</v>
      </c>
      <c r="L4825" t="s">
        <v>2162</v>
      </c>
      <c r="M4825" t="s">
        <v>2163</v>
      </c>
      <c r="N4825" t="s">
        <v>1337</v>
      </c>
      <c r="O4825" t="s">
        <v>56</v>
      </c>
      <c r="Q4825" t="s">
        <v>2164</v>
      </c>
    </row>
    <row r="4826" spans="11:17">
      <c r="K4826" t="s">
        <v>51</v>
      </c>
      <c r="L4826" t="s">
        <v>2162</v>
      </c>
      <c r="M4826" t="s">
        <v>2163</v>
      </c>
      <c r="N4826" t="s">
        <v>1337</v>
      </c>
      <c r="O4826" t="s">
        <v>57</v>
      </c>
      <c r="P4826" t="s">
        <v>1863</v>
      </c>
      <c r="Q4826" t="s">
        <v>2164</v>
      </c>
    </row>
    <row r="4827" spans="11:17">
      <c r="K4827" t="s">
        <v>51</v>
      </c>
      <c r="L4827" t="s">
        <v>2162</v>
      </c>
      <c r="M4827" t="s">
        <v>2163</v>
      </c>
      <c r="N4827" t="s">
        <v>1337</v>
      </c>
      <c r="O4827" t="s">
        <v>59</v>
      </c>
      <c r="P4827">
        <v>751</v>
      </c>
      <c r="Q4827" t="s">
        <v>2164</v>
      </c>
    </row>
    <row r="4828" spans="11:17">
      <c r="K4828" t="s">
        <v>51</v>
      </c>
      <c r="L4828" t="s">
        <v>2162</v>
      </c>
      <c r="M4828" t="s">
        <v>2163</v>
      </c>
      <c r="N4828" t="s">
        <v>1337</v>
      </c>
      <c r="O4828" t="s">
        <v>60</v>
      </c>
      <c r="P4828" t="s">
        <v>2068</v>
      </c>
      <c r="Q4828" t="s">
        <v>2164</v>
      </c>
    </row>
    <row r="4829" spans="11:17">
      <c r="K4829" t="s">
        <v>51</v>
      </c>
      <c r="L4829" t="s">
        <v>2162</v>
      </c>
      <c r="M4829" t="s">
        <v>2163</v>
      </c>
      <c r="N4829" t="s">
        <v>1337</v>
      </c>
      <c r="O4829" t="s">
        <v>62</v>
      </c>
      <c r="P4829" t="s">
        <v>2075</v>
      </c>
      <c r="Q4829" t="s">
        <v>2164</v>
      </c>
    </row>
    <row r="4830" spans="11:17">
      <c r="K4830" t="s">
        <v>51</v>
      </c>
      <c r="L4830" t="s">
        <v>2162</v>
      </c>
      <c r="M4830" t="s">
        <v>2163</v>
      </c>
      <c r="N4830" t="s">
        <v>1337</v>
      </c>
      <c r="O4830" t="s">
        <v>64</v>
      </c>
      <c r="P4830" t="s">
        <v>2165</v>
      </c>
      <c r="Q4830" t="s">
        <v>2164</v>
      </c>
    </row>
    <row r="4831" spans="11:17">
      <c r="K4831" t="s">
        <v>51</v>
      </c>
      <c r="L4831" t="s">
        <v>2162</v>
      </c>
      <c r="M4831" t="s">
        <v>2163</v>
      </c>
      <c r="N4831" t="s">
        <v>1337</v>
      </c>
      <c r="O4831" t="s">
        <v>66</v>
      </c>
      <c r="P4831" t="s">
        <v>2166</v>
      </c>
      <c r="Q4831" t="s">
        <v>2164</v>
      </c>
    </row>
    <row r="4832" spans="11:17">
      <c r="K4832" t="s">
        <v>51</v>
      </c>
      <c r="L4832" t="s">
        <v>2162</v>
      </c>
      <c r="M4832" t="s">
        <v>2163</v>
      </c>
      <c r="N4832" t="s">
        <v>1337</v>
      </c>
      <c r="O4832" t="s">
        <v>68</v>
      </c>
      <c r="P4832" t="s">
        <v>2109</v>
      </c>
      <c r="Q4832" t="s">
        <v>2164</v>
      </c>
    </row>
    <row r="4833" spans="11:17">
      <c r="K4833" t="s">
        <v>51</v>
      </c>
      <c r="L4833" t="s">
        <v>2162</v>
      </c>
      <c r="M4833" t="s">
        <v>2163</v>
      </c>
      <c r="N4833" t="s">
        <v>1337</v>
      </c>
      <c r="O4833" t="s">
        <v>70</v>
      </c>
      <c r="P4833" t="s">
        <v>1020</v>
      </c>
      <c r="Q4833" t="s">
        <v>2164</v>
      </c>
    </row>
    <row r="4834" spans="11:17">
      <c r="K4834" t="s">
        <v>51</v>
      </c>
      <c r="L4834" t="s">
        <v>2162</v>
      </c>
      <c r="M4834" t="s">
        <v>2163</v>
      </c>
      <c r="N4834" t="s">
        <v>1337</v>
      </c>
      <c r="O4834" t="s">
        <v>72</v>
      </c>
      <c r="P4834">
        <v>115</v>
      </c>
      <c r="Q4834" t="s">
        <v>2164</v>
      </c>
    </row>
    <row r="4835" spans="11:17">
      <c r="K4835" t="s">
        <v>51</v>
      </c>
      <c r="L4835" t="s">
        <v>2162</v>
      </c>
      <c r="M4835" t="s">
        <v>2163</v>
      </c>
      <c r="N4835" t="s">
        <v>1337</v>
      </c>
      <c r="O4835" t="s">
        <v>73</v>
      </c>
      <c r="P4835" t="s">
        <v>1343</v>
      </c>
      <c r="Q4835" t="s">
        <v>2164</v>
      </c>
    </row>
    <row r="4836" spans="11:17">
      <c r="K4836" t="s">
        <v>51</v>
      </c>
      <c r="L4836" t="s">
        <v>2167</v>
      </c>
      <c r="M4836" t="s">
        <v>2168</v>
      </c>
      <c r="N4836" t="s">
        <v>1337</v>
      </c>
      <c r="O4836" t="s">
        <v>14</v>
      </c>
      <c r="Q4836" t="s">
        <v>2169</v>
      </c>
    </row>
    <row r="4837" spans="11:17">
      <c r="K4837" t="s">
        <v>51</v>
      </c>
      <c r="L4837" t="s">
        <v>2167</v>
      </c>
      <c r="M4837" t="s">
        <v>2168</v>
      </c>
      <c r="N4837" t="s">
        <v>1337</v>
      </c>
      <c r="O4837" t="s">
        <v>56</v>
      </c>
      <c r="Q4837" t="s">
        <v>2169</v>
      </c>
    </row>
    <row r="4838" spans="11:17">
      <c r="K4838" t="s">
        <v>51</v>
      </c>
      <c r="L4838" t="s">
        <v>2167</v>
      </c>
      <c r="M4838" t="s">
        <v>2168</v>
      </c>
      <c r="N4838" t="s">
        <v>1337</v>
      </c>
      <c r="O4838" t="s">
        <v>57</v>
      </c>
      <c r="P4838" t="s">
        <v>1863</v>
      </c>
      <c r="Q4838" t="s">
        <v>2169</v>
      </c>
    </row>
    <row r="4839" spans="11:17">
      <c r="K4839" t="s">
        <v>51</v>
      </c>
      <c r="L4839" t="s">
        <v>2167</v>
      </c>
      <c r="M4839" t="s">
        <v>2168</v>
      </c>
      <c r="N4839" t="s">
        <v>1337</v>
      </c>
      <c r="O4839" t="s">
        <v>59</v>
      </c>
      <c r="P4839">
        <v>1097</v>
      </c>
      <c r="Q4839" t="s">
        <v>2169</v>
      </c>
    </row>
    <row r="4840" spans="11:17">
      <c r="K4840" t="s">
        <v>51</v>
      </c>
      <c r="L4840" t="s">
        <v>2167</v>
      </c>
      <c r="M4840" t="s">
        <v>2168</v>
      </c>
      <c r="N4840" t="s">
        <v>1337</v>
      </c>
      <c r="O4840" t="s">
        <v>60</v>
      </c>
      <c r="P4840" t="s">
        <v>2068</v>
      </c>
      <c r="Q4840" t="s">
        <v>2169</v>
      </c>
    </row>
    <row r="4841" spans="11:17">
      <c r="K4841" t="s">
        <v>51</v>
      </c>
      <c r="L4841" t="s">
        <v>2167</v>
      </c>
      <c r="M4841" t="s">
        <v>2168</v>
      </c>
      <c r="N4841" t="s">
        <v>1337</v>
      </c>
      <c r="O4841" t="s">
        <v>62</v>
      </c>
      <c r="P4841" t="s">
        <v>2069</v>
      </c>
      <c r="Q4841" t="s">
        <v>2169</v>
      </c>
    </row>
    <row r="4842" spans="11:17">
      <c r="K4842" t="s">
        <v>51</v>
      </c>
      <c r="L4842" t="s">
        <v>2167</v>
      </c>
      <c r="M4842" t="s">
        <v>2168</v>
      </c>
      <c r="N4842" t="s">
        <v>1337</v>
      </c>
      <c r="O4842" t="s">
        <v>64</v>
      </c>
      <c r="P4842" t="s">
        <v>2170</v>
      </c>
      <c r="Q4842" t="s">
        <v>2169</v>
      </c>
    </row>
    <row r="4843" spans="11:17">
      <c r="K4843" t="s">
        <v>51</v>
      </c>
      <c r="L4843" t="s">
        <v>2167</v>
      </c>
      <c r="M4843" t="s">
        <v>2168</v>
      </c>
      <c r="N4843" t="s">
        <v>1337</v>
      </c>
      <c r="O4843" t="s">
        <v>66</v>
      </c>
      <c r="P4843" t="s">
        <v>2171</v>
      </c>
      <c r="Q4843" t="s">
        <v>2169</v>
      </c>
    </row>
    <row r="4844" spans="11:17">
      <c r="K4844" t="s">
        <v>51</v>
      </c>
      <c r="L4844" t="s">
        <v>2167</v>
      </c>
      <c r="M4844" t="s">
        <v>2168</v>
      </c>
      <c r="N4844" t="s">
        <v>1337</v>
      </c>
      <c r="O4844" t="s">
        <v>68</v>
      </c>
      <c r="P4844" t="e">
        <f>-ต้องการหน้ากากอนามัย
-ต้องการให้มีการให้ฉีดพ่นน้ำยาฆ่าเชื้อให้มัสยิด หอพัก โรงเรียน</f>
        <v>#NAME?</v>
      </c>
      <c r="Q4844" t="s">
        <v>2169</v>
      </c>
    </row>
    <row r="4845" spans="11:17">
      <c r="K4845" t="s">
        <v>51</v>
      </c>
      <c r="L4845" t="s">
        <v>2167</v>
      </c>
      <c r="M4845" t="s">
        <v>2168</v>
      </c>
      <c r="N4845" t="s">
        <v>1337</v>
      </c>
      <c r="O4845" t="s">
        <v>70</v>
      </c>
      <c r="P4845" t="s">
        <v>1020</v>
      </c>
      <c r="Q4845" t="s">
        <v>2169</v>
      </c>
    </row>
    <row r="4846" spans="11:17">
      <c r="K4846" t="s">
        <v>51</v>
      </c>
      <c r="L4846" t="s">
        <v>2167</v>
      </c>
      <c r="M4846" t="s">
        <v>2168</v>
      </c>
      <c r="N4846" t="s">
        <v>1337</v>
      </c>
      <c r="O4846" t="s">
        <v>72</v>
      </c>
      <c r="P4846">
        <v>255</v>
      </c>
      <c r="Q4846" t="s">
        <v>2169</v>
      </c>
    </row>
    <row r="4847" spans="11:17">
      <c r="K4847" t="s">
        <v>51</v>
      </c>
      <c r="L4847" t="s">
        <v>2167</v>
      </c>
      <c r="M4847" t="s">
        <v>2168</v>
      </c>
      <c r="N4847" t="s">
        <v>1337</v>
      </c>
      <c r="O4847" t="s">
        <v>73</v>
      </c>
      <c r="P4847" t="s">
        <v>1343</v>
      </c>
      <c r="Q4847" t="s">
        <v>2169</v>
      </c>
    </row>
    <row r="4848" spans="11:17">
      <c r="K4848" t="s">
        <v>51</v>
      </c>
      <c r="L4848" t="s">
        <v>2172</v>
      </c>
      <c r="M4848" t="s">
        <v>2173</v>
      </c>
      <c r="N4848" t="s">
        <v>1337</v>
      </c>
      <c r="O4848" t="s">
        <v>14</v>
      </c>
      <c r="Q4848" t="s">
        <v>2174</v>
      </c>
    </row>
    <row r="4849" spans="11:17">
      <c r="K4849" t="s">
        <v>51</v>
      </c>
      <c r="L4849" t="s">
        <v>2172</v>
      </c>
      <c r="M4849" t="s">
        <v>2173</v>
      </c>
      <c r="N4849" t="s">
        <v>1337</v>
      </c>
      <c r="O4849" t="s">
        <v>56</v>
      </c>
      <c r="Q4849" t="s">
        <v>2174</v>
      </c>
    </row>
    <row r="4850" spans="11:17">
      <c r="K4850" t="s">
        <v>51</v>
      </c>
      <c r="L4850" t="s">
        <v>2172</v>
      </c>
      <c r="M4850" t="s">
        <v>2173</v>
      </c>
      <c r="N4850" t="s">
        <v>1337</v>
      </c>
      <c r="O4850" t="s">
        <v>57</v>
      </c>
      <c r="P4850" t="s">
        <v>1863</v>
      </c>
      <c r="Q4850" t="s">
        <v>2174</v>
      </c>
    </row>
    <row r="4851" spans="11:17">
      <c r="K4851" t="s">
        <v>51</v>
      </c>
      <c r="L4851" t="s">
        <v>2172</v>
      </c>
      <c r="M4851" t="s">
        <v>2173</v>
      </c>
      <c r="N4851" t="s">
        <v>1337</v>
      </c>
      <c r="O4851" t="s">
        <v>59</v>
      </c>
      <c r="P4851">
        <v>1758</v>
      </c>
      <c r="Q4851" t="s">
        <v>2174</v>
      </c>
    </row>
    <row r="4852" spans="11:17">
      <c r="K4852" t="s">
        <v>51</v>
      </c>
      <c r="L4852" t="s">
        <v>2172</v>
      </c>
      <c r="M4852" t="s">
        <v>2173</v>
      </c>
      <c r="N4852" t="s">
        <v>1337</v>
      </c>
      <c r="O4852" t="s">
        <v>60</v>
      </c>
      <c r="P4852" t="s">
        <v>2068</v>
      </c>
      <c r="Q4852" t="s">
        <v>2174</v>
      </c>
    </row>
    <row r="4853" spans="11:17">
      <c r="K4853" t="s">
        <v>51</v>
      </c>
      <c r="L4853" t="s">
        <v>2172</v>
      </c>
      <c r="M4853" t="s">
        <v>2173</v>
      </c>
      <c r="N4853" t="s">
        <v>1337</v>
      </c>
      <c r="O4853" t="s">
        <v>62</v>
      </c>
      <c r="P4853" t="s">
        <v>2069</v>
      </c>
      <c r="Q4853" t="s">
        <v>2174</v>
      </c>
    </row>
    <row r="4854" spans="11:17">
      <c r="K4854" t="s">
        <v>51</v>
      </c>
      <c r="L4854" t="s">
        <v>2172</v>
      </c>
      <c r="M4854" t="s">
        <v>2173</v>
      </c>
      <c r="N4854" t="s">
        <v>1337</v>
      </c>
      <c r="O4854" t="s">
        <v>64</v>
      </c>
      <c r="P4854" t="s">
        <v>2175</v>
      </c>
      <c r="Q4854" t="s">
        <v>2174</v>
      </c>
    </row>
    <row r="4855" spans="11:17">
      <c r="K4855" t="s">
        <v>51</v>
      </c>
      <c r="L4855" t="s">
        <v>2172</v>
      </c>
      <c r="M4855" t="s">
        <v>2173</v>
      </c>
      <c r="N4855" t="s">
        <v>1337</v>
      </c>
      <c r="O4855" t="s">
        <v>66</v>
      </c>
      <c r="P4855" t="s">
        <v>2176</v>
      </c>
      <c r="Q4855" t="s">
        <v>2174</v>
      </c>
    </row>
    <row r="4856" spans="11:17">
      <c r="K4856" t="s">
        <v>51</v>
      </c>
      <c r="L4856" t="s">
        <v>2172</v>
      </c>
      <c r="M4856" t="s">
        <v>2173</v>
      </c>
      <c r="N4856" t="s">
        <v>1337</v>
      </c>
      <c r="O4856" t="s">
        <v>68</v>
      </c>
      <c r="P4856" t="e">
        <f>-ต้องการหน้ากากอนามัย
-ต้องการให้มีการให้ฉีดพ่นน้ำยาฆ่าเชื้อให้มัสยิด หอพัก โรงเรียน</f>
        <v>#NAME?</v>
      </c>
      <c r="Q4856" t="s">
        <v>2174</v>
      </c>
    </row>
    <row r="4857" spans="11:17">
      <c r="K4857" t="s">
        <v>51</v>
      </c>
      <c r="L4857" t="s">
        <v>2172</v>
      </c>
      <c r="M4857" t="s">
        <v>2173</v>
      </c>
      <c r="N4857" t="s">
        <v>1337</v>
      </c>
      <c r="O4857" t="s">
        <v>70</v>
      </c>
      <c r="P4857" t="s">
        <v>131</v>
      </c>
      <c r="Q4857" t="s">
        <v>2174</v>
      </c>
    </row>
    <row r="4858" spans="11:17">
      <c r="K4858" t="s">
        <v>51</v>
      </c>
      <c r="L4858" t="s">
        <v>2172</v>
      </c>
      <c r="M4858" t="s">
        <v>2173</v>
      </c>
      <c r="N4858" t="s">
        <v>1337</v>
      </c>
      <c r="O4858" t="s">
        <v>72</v>
      </c>
      <c r="P4858">
        <v>375</v>
      </c>
      <c r="Q4858" t="s">
        <v>2174</v>
      </c>
    </row>
    <row r="4859" spans="11:17">
      <c r="K4859" t="s">
        <v>51</v>
      </c>
      <c r="L4859" t="s">
        <v>2172</v>
      </c>
      <c r="M4859" t="s">
        <v>2173</v>
      </c>
      <c r="N4859" t="s">
        <v>1337</v>
      </c>
      <c r="O4859" t="s">
        <v>73</v>
      </c>
      <c r="P4859" t="s">
        <v>1343</v>
      </c>
      <c r="Q4859" t="s">
        <v>2174</v>
      </c>
    </row>
    <row r="4860" spans="11:17">
      <c r="K4860" t="s">
        <v>51</v>
      </c>
      <c r="L4860" t="s">
        <v>1544</v>
      </c>
      <c r="M4860" t="s">
        <v>2177</v>
      </c>
      <c r="N4860" t="s">
        <v>1337</v>
      </c>
      <c r="O4860" t="s">
        <v>14</v>
      </c>
      <c r="Q4860" t="s">
        <v>2178</v>
      </c>
    </row>
    <row r="4861" spans="11:17">
      <c r="K4861" t="s">
        <v>51</v>
      </c>
      <c r="L4861" t="s">
        <v>1544</v>
      </c>
      <c r="M4861" t="s">
        <v>2177</v>
      </c>
      <c r="N4861" t="s">
        <v>1337</v>
      </c>
      <c r="O4861" t="s">
        <v>56</v>
      </c>
      <c r="Q4861" t="s">
        <v>2178</v>
      </c>
    </row>
    <row r="4862" spans="11:17">
      <c r="K4862" t="s">
        <v>51</v>
      </c>
      <c r="L4862" t="s">
        <v>1544</v>
      </c>
      <c r="M4862" t="s">
        <v>2177</v>
      </c>
      <c r="N4862" t="s">
        <v>1337</v>
      </c>
      <c r="O4862" t="s">
        <v>57</v>
      </c>
      <c r="P4862" t="s">
        <v>1863</v>
      </c>
      <c r="Q4862" t="s">
        <v>2178</v>
      </c>
    </row>
    <row r="4863" spans="11:17">
      <c r="K4863" t="s">
        <v>51</v>
      </c>
      <c r="L4863" t="s">
        <v>1544</v>
      </c>
      <c r="M4863" t="s">
        <v>2177</v>
      </c>
      <c r="N4863" t="s">
        <v>1337</v>
      </c>
      <c r="O4863" t="s">
        <v>59</v>
      </c>
      <c r="P4863">
        <v>1563</v>
      </c>
      <c r="Q4863" t="s">
        <v>2178</v>
      </c>
    </row>
    <row r="4864" spans="11:17">
      <c r="K4864" t="s">
        <v>51</v>
      </c>
      <c r="L4864" t="s">
        <v>1544</v>
      </c>
      <c r="M4864" t="s">
        <v>2177</v>
      </c>
      <c r="N4864" t="s">
        <v>1337</v>
      </c>
      <c r="O4864" t="s">
        <v>60</v>
      </c>
      <c r="P4864" t="s">
        <v>2068</v>
      </c>
      <c r="Q4864" t="s">
        <v>2178</v>
      </c>
    </row>
    <row r="4865" spans="11:17">
      <c r="K4865" t="s">
        <v>51</v>
      </c>
      <c r="L4865" t="s">
        <v>1544</v>
      </c>
      <c r="M4865" t="s">
        <v>2177</v>
      </c>
      <c r="N4865" t="s">
        <v>1337</v>
      </c>
      <c r="O4865" t="s">
        <v>62</v>
      </c>
      <c r="P4865" t="s">
        <v>2069</v>
      </c>
      <c r="Q4865" t="s">
        <v>2178</v>
      </c>
    </row>
    <row r="4866" spans="11:17">
      <c r="K4866" t="s">
        <v>51</v>
      </c>
      <c r="L4866" t="s">
        <v>1544</v>
      </c>
      <c r="M4866" t="s">
        <v>2177</v>
      </c>
      <c r="N4866" t="s">
        <v>1337</v>
      </c>
      <c r="O4866" t="s">
        <v>64</v>
      </c>
      <c r="P4866" t="s">
        <v>1547</v>
      </c>
      <c r="Q4866" t="s">
        <v>2178</v>
      </c>
    </row>
    <row r="4867" spans="11:17">
      <c r="K4867" t="s">
        <v>51</v>
      </c>
      <c r="L4867" t="s">
        <v>1544</v>
      </c>
      <c r="M4867" t="s">
        <v>2177</v>
      </c>
      <c r="N4867" t="s">
        <v>1337</v>
      </c>
      <c r="O4867" t="s">
        <v>66</v>
      </c>
      <c r="P4867" t="s">
        <v>1548</v>
      </c>
      <c r="Q4867" t="s">
        <v>2178</v>
      </c>
    </row>
    <row r="4868" spans="11:17">
      <c r="K4868" t="s">
        <v>51</v>
      </c>
      <c r="L4868" t="s">
        <v>1544</v>
      </c>
      <c r="M4868" t="s">
        <v>2177</v>
      </c>
      <c r="N4868" t="s">
        <v>1337</v>
      </c>
      <c r="O4868" t="s">
        <v>68</v>
      </c>
      <c r="Q4868" t="s">
        <v>2178</v>
      </c>
    </row>
    <row r="4869" spans="11:17">
      <c r="K4869" t="s">
        <v>51</v>
      </c>
      <c r="L4869" t="s">
        <v>1544</v>
      </c>
      <c r="M4869" t="s">
        <v>2177</v>
      </c>
      <c r="N4869" t="s">
        <v>1337</v>
      </c>
      <c r="O4869" t="s">
        <v>70</v>
      </c>
      <c r="P4869" t="s">
        <v>1020</v>
      </c>
      <c r="Q4869" t="s">
        <v>2178</v>
      </c>
    </row>
    <row r="4870" spans="11:17">
      <c r="K4870" t="s">
        <v>51</v>
      </c>
      <c r="L4870" t="s">
        <v>1544</v>
      </c>
      <c r="M4870" t="s">
        <v>2177</v>
      </c>
      <c r="N4870" t="s">
        <v>1337</v>
      </c>
      <c r="O4870" t="s">
        <v>72</v>
      </c>
      <c r="P4870">
        <v>237</v>
      </c>
      <c r="Q4870" t="s">
        <v>2178</v>
      </c>
    </row>
    <row r="4871" spans="11:17">
      <c r="K4871" t="s">
        <v>51</v>
      </c>
      <c r="L4871" t="s">
        <v>1544</v>
      </c>
      <c r="M4871" t="s">
        <v>2177</v>
      </c>
      <c r="N4871" t="s">
        <v>1337</v>
      </c>
      <c r="O4871" t="s">
        <v>73</v>
      </c>
      <c r="P4871" t="s">
        <v>1343</v>
      </c>
      <c r="Q4871" t="s">
        <v>2178</v>
      </c>
    </row>
    <row r="4872" spans="11:17">
      <c r="K4872" t="s">
        <v>51</v>
      </c>
      <c r="L4872" t="s">
        <v>2179</v>
      </c>
      <c r="M4872" t="s">
        <v>2180</v>
      </c>
      <c r="N4872" t="s">
        <v>1337</v>
      </c>
      <c r="O4872" t="s">
        <v>14</v>
      </c>
      <c r="Q4872" t="s">
        <v>2181</v>
      </c>
    </row>
    <row r="4873" spans="11:17">
      <c r="K4873" t="s">
        <v>51</v>
      </c>
      <c r="L4873" t="s">
        <v>2179</v>
      </c>
      <c r="M4873" t="s">
        <v>2180</v>
      </c>
      <c r="N4873" t="s">
        <v>1337</v>
      </c>
      <c r="O4873" t="s">
        <v>56</v>
      </c>
      <c r="Q4873" t="s">
        <v>2181</v>
      </c>
    </row>
    <row r="4874" spans="11:17">
      <c r="K4874" t="s">
        <v>51</v>
      </c>
      <c r="L4874" t="s">
        <v>2179</v>
      </c>
      <c r="M4874" t="s">
        <v>2180</v>
      </c>
      <c r="N4874" t="s">
        <v>1337</v>
      </c>
      <c r="O4874" t="s">
        <v>57</v>
      </c>
      <c r="P4874" t="s">
        <v>1863</v>
      </c>
      <c r="Q4874" t="s">
        <v>2181</v>
      </c>
    </row>
    <row r="4875" spans="11:17">
      <c r="K4875" t="s">
        <v>51</v>
      </c>
      <c r="L4875" t="s">
        <v>2179</v>
      </c>
      <c r="M4875" t="s">
        <v>2180</v>
      </c>
      <c r="N4875" t="s">
        <v>1337</v>
      </c>
      <c r="O4875" t="s">
        <v>59</v>
      </c>
      <c r="P4875">
        <v>1277</v>
      </c>
      <c r="Q4875" t="s">
        <v>2181</v>
      </c>
    </row>
    <row r="4876" spans="11:17">
      <c r="K4876" t="s">
        <v>51</v>
      </c>
      <c r="L4876" t="s">
        <v>2179</v>
      </c>
      <c r="M4876" t="s">
        <v>2180</v>
      </c>
      <c r="N4876" t="s">
        <v>1337</v>
      </c>
      <c r="O4876" t="s">
        <v>60</v>
      </c>
      <c r="P4876" t="s">
        <v>2068</v>
      </c>
      <c r="Q4876" t="s">
        <v>2181</v>
      </c>
    </row>
    <row r="4877" spans="11:17">
      <c r="K4877" t="s">
        <v>51</v>
      </c>
      <c r="L4877" t="s">
        <v>2179</v>
      </c>
      <c r="M4877" t="s">
        <v>2180</v>
      </c>
      <c r="N4877" t="s">
        <v>1337</v>
      </c>
      <c r="O4877" t="s">
        <v>62</v>
      </c>
      <c r="P4877" t="s">
        <v>2075</v>
      </c>
      <c r="Q4877" t="s">
        <v>2181</v>
      </c>
    </row>
    <row r="4878" spans="11:17">
      <c r="K4878" t="s">
        <v>51</v>
      </c>
      <c r="L4878" t="s">
        <v>2179</v>
      </c>
      <c r="M4878" t="s">
        <v>2180</v>
      </c>
      <c r="N4878" t="s">
        <v>1337</v>
      </c>
      <c r="O4878" t="s">
        <v>64</v>
      </c>
      <c r="P4878" t="s">
        <v>2182</v>
      </c>
      <c r="Q4878" t="s">
        <v>2181</v>
      </c>
    </row>
    <row r="4879" spans="11:17">
      <c r="K4879" t="s">
        <v>51</v>
      </c>
      <c r="L4879" t="s">
        <v>2179</v>
      </c>
      <c r="M4879" t="s">
        <v>2180</v>
      </c>
      <c r="N4879" t="s">
        <v>1337</v>
      </c>
      <c r="O4879" t="s">
        <v>66</v>
      </c>
      <c r="P4879" t="s">
        <v>2183</v>
      </c>
      <c r="Q4879" t="s">
        <v>2181</v>
      </c>
    </row>
    <row r="4880" spans="11:17">
      <c r="K4880" t="s">
        <v>51</v>
      </c>
      <c r="L4880" t="s">
        <v>2179</v>
      </c>
      <c r="M4880" t="s">
        <v>2180</v>
      </c>
      <c r="N4880" t="s">
        <v>1337</v>
      </c>
      <c r="O4880" t="s">
        <v>68</v>
      </c>
      <c r="P4880" t="e">
        <f>-ต้องการหน้ากากอนามัยและเจลแอลกอฮอล์
-ต้องการถุงยังชีพ</f>
        <v>#NAME?</v>
      </c>
      <c r="Q4880" t="s">
        <v>2181</v>
      </c>
    </row>
    <row r="4881" spans="11:17">
      <c r="K4881" t="s">
        <v>51</v>
      </c>
      <c r="L4881" t="s">
        <v>2179</v>
      </c>
      <c r="M4881" t="s">
        <v>2180</v>
      </c>
      <c r="N4881" t="s">
        <v>1337</v>
      </c>
      <c r="O4881" t="s">
        <v>70</v>
      </c>
      <c r="P4881" t="s">
        <v>1020</v>
      </c>
      <c r="Q4881" t="s">
        <v>2181</v>
      </c>
    </row>
    <row r="4882" spans="11:17">
      <c r="K4882" t="s">
        <v>51</v>
      </c>
      <c r="L4882" t="s">
        <v>2179</v>
      </c>
      <c r="M4882" t="s">
        <v>2180</v>
      </c>
      <c r="N4882" t="s">
        <v>1337</v>
      </c>
      <c r="O4882" t="s">
        <v>72</v>
      </c>
      <c r="P4882">
        <v>205</v>
      </c>
      <c r="Q4882" t="s">
        <v>2181</v>
      </c>
    </row>
    <row r="4883" spans="11:17">
      <c r="K4883" t="s">
        <v>51</v>
      </c>
      <c r="L4883" t="s">
        <v>2179</v>
      </c>
      <c r="M4883" t="s">
        <v>2180</v>
      </c>
      <c r="N4883" t="s">
        <v>1337</v>
      </c>
      <c r="O4883" t="s">
        <v>73</v>
      </c>
      <c r="P4883" t="s">
        <v>1343</v>
      </c>
      <c r="Q4883" t="s">
        <v>2181</v>
      </c>
    </row>
    <row r="4884" spans="11:17">
      <c r="K4884" t="s">
        <v>51</v>
      </c>
      <c r="L4884" t="s">
        <v>2184</v>
      </c>
      <c r="M4884" t="s">
        <v>2185</v>
      </c>
      <c r="N4884" t="s">
        <v>1337</v>
      </c>
      <c r="O4884" t="s">
        <v>14</v>
      </c>
      <c r="Q4884" t="s">
        <v>2186</v>
      </c>
    </row>
    <row r="4885" spans="11:17">
      <c r="K4885" t="s">
        <v>51</v>
      </c>
      <c r="L4885" t="s">
        <v>2184</v>
      </c>
      <c r="M4885" t="s">
        <v>2185</v>
      </c>
      <c r="N4885" t="s">
        <v>1337</v>
      </c>
      <c r="O4885" t="s">
        <v>56</v>
      </c>
      <c r="Q4885" t="s">
        <v>2186</v>
      </c>
    </row>
    <row r="4886" spans="11:17">
      <c r="K4886" t="s">
        <v>51</v>
      </c>
      <c r="L4886" t="s">
        <v>2184</v>
      </c>
      <c r="M4886" t="s">
        <v>2185</v>
      </c>
      <c r="N4886" t="s">
        <v>1337</v>
      </c>
      <c r="O4886" t="s">
        <v>57</v>
      </c>
      <c r="P4886" t="s">
        <v>1863</v>
      </c>
      <c r="Q4886" t="s">
        <v>2186</v>
      </c>
    </row>
    <row r="4887" spans="11:17">
      <c r="K4887" t="s">
        <v>51</v>
      </c>
      <c r="L4887" t="s">
        <v>2184</v>
      </c>
      <c r="M4887" t="s">
        <v>2185</v>
      </c>
      <c r="N4887" t="s">
        <v>1337</v>
      </c>
      <c r="O4887" t="s">
        <v>59</v>
      </c>
      <c r="P4887">
        <v>1488</v>
      </c>
      <c r="Q4887" t="s">
        <v>2186</v>
      </c>
    </row>
    <row r="4888" spans="11:17">
      <c r="K4888" t="s">
        <v>51</v>
      </c>
      <c r="L4888" t="s">
        <v>2184</v>
      </c>
      <c r="M4888" t="s">
        <v>2185</v>
      </c>
      <c r="N4888" t="s">
        <v>1337</v>
      </c>
      <c r="O4888" t="s">
        <v>60</v>
      </c>
      <c r="P4888" t="s">
        <v>2068</v>
      </c>
      <c r="Q4888" t="s">
        <v>2186</v>
      </c>
    </row>
    <row r="4889" spans="11:17">
      <c r="K4889" t="s">
        <v>51</v>
      </c>
      <c r="L4889" t="s">
        <v>2184</v>
      </c>
      <c r="M4889" t="s">
        <v>2185</v>
      </c>
      <c r="N4889" t="s">
        <v>1337</v>
      </c>
      <c r="O4889" t="s">
        <v>62</v>
      </c>
      <c r="P4889" t="s">
        <v>2075</v>
      </c>
      <c r="Q4889" t="s">
        <v>2186</v>
      </c>
    </row>
    <row r="4890" spans="11:17">
      <c r="K4890" t="s">
        <v>51</v>
      </c>
      <c r="L4890" t="s">
        <v>2184</v>
      </c>
      <c r="M4890" t="s">
        <v>2185</v>
      </c>
      <c r="N4890" t="s">
        <v>1337</v>
      </c>
      <c r="O4890" t="s">
        <v>64</v>
      </c>
      <c r="P4890" t="s">
        <v>2187</v>
      </c>
      <c r="Q4890" t="s">
        <v>2186</v>
      </c>
    </row>
    <row r="4891" spans="11:17">
      <c r="K4891" t="s">
        <v>51</v>
      </c>
      <c r="L4891" t="s">
        <v>2184</v>
      </c>
      <c r="M4891" t="s">
        <v>2185</v>
      </c>
      <c r="N4891" t="s">
        <v>1337</v>
      </c>
      <c r="O4891" t="s">
        <v>66</v>
      </c>
      <c r="P4891" t="s">
        <v>2188</v>
      </c>
      <c r="Q4891" t="s">
        <v>2186</v>
      </c>
    </row>
    <row r="4892" spans="11:17">
      <c r="K4892" t="s">
        <v>51</v>
      </c>
      <c r="L4892" t="s">
        <v>2184</v>
      </c>
      <c r="M4892" t="s">
        <v>2185</v>
      </c>
      <c r="N4892" t="s">
        <v>1337</v>
      </c>
      <c r="O4892" t="s">
        <v>68</v>
      </c>
      <c r="Q4892" t="s">
        <v>2186</v>
      </c>
    </row>
    <row r="4893" spans="11:17">
      <c r="K4893" t="s">
        <v>51</v>
      </c>
      <c r="L4893" t="s">
        <v>2184</v>
      </c>
      <c r="M4893" t="s">
        <v>2185</v>
      </c>
      <c r="N4893" t="s">
        <v>1337</v>
      </c>
      <c r="O4893" t="s">
        <v>70</v>
      </c>
      <c r="P4893" t="s">
        <v>1020</v>
      </c>
      <c r="Q4893" t="s">
        <v>2186</v>
      </c>
    </row>
    <row r="4894" spans="11:17">
      <c r="K4894" t="s">
        <v>51</v>
      </c>
      <c r="L4894" t="s">
        <v>2184</v>
      </c>
      <c r="M4894" t="s">
        <v>2185</v>
      </c>
      <c r="N4894" t="s">
        <v>1337</v>
      </c>
      <c r="O4894" t="s">
        <v>72</v>
      </c>
      <c r="P4894">
        <v>131</v>
      </c>
      <c r="Q4894" t="s">
        <v>2186</v>
      </c>
    </row>
    <row r="4895" spans="11:17">
      <c r="K4895" t="s">
        <v>51</v>
      </c>
      <c r="L4895" t="s">
        <v>2184</v>
      </c>
      <c r="M4895" t="s">
        <v>2185</v>
      </c>
      <c r="N4895" t="s">
        <v>1337</v>
      </c>
      <c r="O4895" t="s">
        <v>73</v>
      </c>
      <c r="P4895" t="s">
        <v>1343</v>
      </c>
      <c r="Q4895" t="s">
        <v>2186</v>
      </c>
    </row>
    <row r="4896" spans="11:17">
      <c r="K4896" t="s">
        <v>51</v>
      </c>
      <c r="L4896" t="s">
        <v>2189</v>
      </c>
      <c r="M4896" t="s">
        <v>2190</v>
      </c>
      <c r="N4896" t="s">
        <v>1337</v>
      </c>
      <c r="O4896" t="s">
        <v>14</v>
      </c>
      <c r="Q4896" t="s">
        <v>2191</v>
      </c>
    </row>
    <row r="4897" spans="11:17">
      <c r="K4897" t="s">
        <v>51</v>
      </c>
      <c r="L4897" t="s">
        <v>2189</v>
      </c>
      <c r="M4897" t="s">
        <v>2190</v>
      </c>
      <c r="N4897" t="s">
        <v>1337</v>
      </c>
      <c r="O4897" t="s">
        <v>56</v>
      </c>
      <c r="Q4897" t="s">
        <v>2191</v>
      </c>
    </row>
    <row r="4898" spans="11:17">
      <c r="K4898" t="s">
        <v>51</v>
      </c>
      <c r="L4898" t="s">
        <v>2189</v>
      </c>
      <c r="M4898" t="s">
        <v>2190</v>
      </c>
      <c r="N4898" t="s">
        <v>1337</v>
      </c>
      <c r="O4898" t="s">
        <v>57</v>
      </c>
      <c r="P4898" t="s">
        <v>1863</v>
      </c>
      <c r="Q4898" t="s">
        <v>2191</v>
      </c>
    </row>
    <row r="4899" spans="11:17">
      <c r="K4899" t="s">
        <v>51</v>
      </c>
      <c r="L4899" t="s">
        <v>2189</v>
      </c>
      <c r="M4899" t="s">
        <v>2190</v>
      </c>
      <c r="N4899" t="s">
        <v>1337</v>
      </c>
      <c r="O4899" t="s">
        <v>59</v>
      </c>
      <c r="P4899">
        <v>1818</v>
      </c>
      <c r="Q4899" t="s">
        <v>2191</v>
      </c>
    </row>
    <row r="4900" spans="11:17">
      <c r="K4900" t="s">
        <v>51</v>
      </c>
      <c r="L4900" t="s">
        <v>2189</v>
      </c>
      <c r="M4900" t="s">
        <v>2190</v>
      </c>
      <c r="N4900" t="s">
        <v>1337</v>
      </c>
      <c r="O4900" t="s">
        <v>60</v>
      </c>
      <c r="P4900" t="s">
        <v>2068</v>
      </c>
      <c r="Q4900" t="s">
        <v>2191</v>
      </c>
    </row>
    <row r="4901" spans="11:17">
      <c r="K4901" t="s">
        <v>51</v>
      </c>
      <c r="L4901" t="s">
        <v>2189</v>
      </c>
      <c r="M4901" t="s">
        <v>2190</v>
      </c>
      <c r="N4901" t="s">
        <v>1337</v>
      </c>
      <c r="O4901" t="s">
        <v>62</v>
      </c>
      <c r="P4901" t="s">
        <v>2075</v>
      </c>
      <c r="Q4901" t="s">
        <v>2191</v>
      </c>
    </row>
    <row r="4902" spans="11:17">
      <c r="K4902" t="s">
        <v>51</v>
      </c>
      <c r="L4902" t="s">
        <v>2189</v>
      </c>
      <c r="M4902" t="s">
        <v>2190</v>
      </c>
      <c r="N4902" t="s">
        <v>1337</v>
      </c>
      <c r="O4902" t="s">
        <v>64</v>
      </c>
      <c r="P4902" t="s">
        <v>2076</v>
      </c>
      <c r="Q4902" t="s">
        <v>2191</v>
      </c>
    </row>
    <row r="4903" spans="11:17">
      <c r="K4903" t="s">
        <v>51</v>
      </c>
      <c r="L4903" t="s">
        <v>2189</v>
      </c>
      <c r="M4903" t="s">
        <v>2190</v>
      </c>
      <c r="N4903" t="s">
        <v>1337</v>
      </c>
      <c r="O4903" t="s">
        <v>66</v>
      </c>
      <c r="P4903" t="s">
        <v>2077</v>
      </c>
      <c r="Q4903" t="s">
        <v>2191</v>
      </c>
    </row>
    <row r="4904" spans="11:17">
      <c r="K4904" t="s">
        <v>51</v>
      </c>
      <c r="L4904" t="s">
        <v>2189</v>
      </c>
      <c r="M4904" t="s">
        <v>2190</v>
      </c>
      <c r="N4904" t="s">
        <v>1337</v>
      </c>
      <c r="O4904" t="s">
        <v>68</v>
      </c>
      <c r="P4904" t="e">
        <f>-ต้องการหน้ากากอนามัย
-ต้องการน้ำยาฆ่าเชื้อ (มีเครื่องฉีดพ่นอยู่แล้ว)
-ทุกอย่างที่ต้องการช่วยเหลือ</f>
        <v>#NAME?</v>
      </c>
      <c r="Q4904" t="s">
        <v>2191</v>
      </c>
    </row>
    <row r="4905" spans="11:17">
      <c r="K4905" t="s">
        <v>51</v>
      </c>
      <c r="L4905" t="s">
        <v>2189</v>
      </c>
      <c r="M4905" t="s">
        <v>2190</v>
      </c>
      <c r="N4905" t="s">
        <v>1337</v>
      </c>
      <c r="O4905" t="s">
        <v>70</v>
      </c>
      <c r="Q4905" t="s">
        <v>2191</v>
      </c>
    </row>
    <row r="4906" spans="11:17">
      <c r="K4906" t="s">
        <v>51</v>
      </c>
      <c r="L4906" t="s">
        <v>2189</v>
      </c>
      <c r="M4906" t="s">
        <v>2190</v>
      </c>
      <c r="N4906" t="s">
        <v>1337</v>
      </c>
      <c r="O4906" t="s">
        <v>72</v>
      </c>
      <c r="Q4906" t="s">
        <v>2191</v>
      </c>
    </row>
    <row r="4907" spans="11:17">
      <c r="K4907" t="s">
        <v>51</v>
      </c>
      <c r="L4907" t="s">
        <v>2189</v>
      </c>
      <c r="M4907" t="s">
        <v>2190</v>
      </c>
      <c r="N4907" t="s">
        <v>1337</v>
      </c>
      <c r="O4907" t="s">
        <v>73</v>
      </c>
      <c r="P4907" t="s">
        <v>1343</v>
      </c>
      <c r="Q4907" t="s">
        <v>2191</v>
      </c>
    </row>
    <row r="4908" spans="11:17">
      <c r="K4908" t="s">
        <v>51</v>
      </c>
      <c r="L4908" t="s">
        <v>2192</v>
      </c>
      <c r="M4908" t="s">
        <v>2193</v>
      </c>
      <c r="N4908" t="s">
        <v>1337</v>
      </c>
      <c r="O4908" t="s">
        <v>14</v>
      </c>
      <c r="Q4908" t="s">
        <v>2194</v>
      </c>
    </row>
    <row r="4909" spans="11:17">
      <c r="K4909" t="s">
        <v>51</v>
      </c>
      <c r="L4909" t="s">
        <v>2192</v>
      </c>
      <c r="M4909" t="s">
        <v>2193</v>
      </c>
      <c r="N4909" t="s">
        <v>1337</v>
      </c>
      <c r="O4909" t="s">
        <v>56</v>
      </c>
      <c r="Q4909" t="s">
        <v>2194</v>
      </c>
    </row>
    <row r="4910" spans="11:17">
      <c r="K4910" t="s">
        <v>51</v>
      </c>
      <c r="L4910" t="s">
        <v>2192</v>
      </c>
      <c r="M4910" t="s">
        <v>2193</v>
      </c>
      <c r="N4910" t="s">
        <v>1337</v>
      </c>
      <c r="O4910" t="s">
        <v>57</v>
      </c>
      <c r="P4910" t="s">
        <v>1863</v>
      </c>
      <c r="Q4910" t="s">
        <v>2194</v>
      </c>
    </row>
    <row r="4911" spans="11:17">
      <c r="K4911" t="s">
        <v>51</v>
      </c>
      <c r="L4911" t="s">
        <v>2192</v>
      </c>
      <c r="M4911" t="s">
        <v>2193</v>
      </c>
      <c r="N4911" t="s">
        <v>1337</v>
      </c>
      <c r="O4911" t="s">
        <v>59</v>
      </c>
      <c r="P4911">
        <v>1427</v>
      </c>
      <c r="Q4911" t="s">
        <v>2194</v>
      </c>
    </row>
    <row r="4912" spans="11:17">
      <c r="K4912" t="s">
        <v>51</v>
      </c>
      <c r="L4912" t="s">
        <v>2192</v>
      </c>
      <c r="M4912" t="s">
        <v>2193</v>
      </c>
      <c r="N4912" t="s">
        <v>1337</v>
      </c>
      <c r="O4912" t="s">
        <v>60</v>
      </c>
      <c r="P4912" t="s">
        <v>2068</v>
      </c>
      <c r="Q4912" t="s">
        <v>2194</v>
      </c>
    </row>
    <row r="4913" spans="11:17">
      <c r="K4913" t="s">
        <v>51</v>
      </c>
      <c r="L4913" t="s">
        <v>2192</v>
      </c>
      <c r="M4913" t="s">
        <v>2193</v>
      </c>
      <c r="N4913" t="s">
        <v>1337</v>
      </c>
      <c r="O4913" t="s">
        <v>62</v>
      </c>
      <c r="P4913" t="s">
        <v>2075</v>
      </c>
      <c r="Q4913" t="s">
        <v>2194</v>
      </c>
    </row>
    <row r="4914" spans="11:17">
      <c r="K4914" t="s">
        <v>51</v>
      </c>
      <c r="L4914" t="s">
        <v>2192</v>
      </c>
      <c r="M4914" t="s">
        <v>2193</v>
      </c>
      <c r="N4914" t="s">
        <v>1337</v>
      </c>
      <c r="O4914" t="s">
        <v>64</v>
      </c>
      <c r="P4914" t="s">
        <v>2195</v>
      </c>
      <c r="Q4914" t="s">
        <v>2194</v>
      </c>
    </row>
    <row r="4915" spans="11:17">
      <c r="K4915" t="s">
        <v>51</v>
      </c>
      <c r="L4915" t="s">
        <v>2192</v>
      </c>
      <c r="M4915" t="s">
        <v>2193</v>
      </c>
      <c r="N4915" t="s">
        <v>1337</v>
      </c>
      <c r="O4915" t="s">
        <v>66</v>
      </c>
      <c r="P4915" t="s">
        <v>2196</v>
      </c>
      <c r="Q4915" t="s">
        <v>2194</v>
      </c>
    </row>
    <row r="4916" spans="11:17">
      <c r="K4916" t="s">
        <v>51</v>
      </c>
      <c r="L4916" t="s">
        <v>2192</v>
      </c>
      <c r="M4916" t="s">
        <v>2193</v>
      </c>
      <c r="N4916" t="s">
        <v>1337</v>
      </c>
      <c r="O4916" t="s">
        <v>68</v>
      </c>
      <c r="P4916" t="e">
        <f>-ต้องการหน้ากากอนามัยและเจลแอลกอฮอล์
-ต้องการเครื่องตรวจวัดอุณภูมิ
-ต้องการจักรเย็บ
-ต้องการถังขยะ
-ต้องการถุงยังชีพ</f>
        <v>#NAME?</v>
      </c>
      <c r="Q4916" t="s">
        <v>2194</v>
      </c>
    </row>
    <row r="4917" spans="11:17">
      <c r="K4917" t="s">
        <v>51</v>
      </c>
      <c r="L4917" t="s">
        <v>2192</v>
      </c>
      <c r="M4917" t="s">
        <v>2193</v>
      </c>
      <c r="N4917" t="s">
        <v>1337</v>
      </c>
      <c r="O4917" t="s">
        <v>70</v>
      </c>
      <c r="P4917" t="s">
        <v>1020</v>
      </c>
      <c r="Q4917" t="s">
        <v>2194</v>
      </c>
    </row>
    <row r="4918" spans="11:17">
      <c r="K4918" t="s">
        <v>51</v>
      </c>
      <c r="L4918" t="s">
        <v>2192</v>
      </c>
      <c r="M4918" t="s">
        <v>2193</v>
      </c>
      <c r="N4918" t="s">
        <v>1337</v>
      </c>
      <c r="O4918" t="s">
        <v>72</v>
      </c>
      <c r="P4918">
        <v>124</v>
      </c>
      <c r="Q4918" t="s">
        <v>2194</v>
      </c>
    </row>
    <row r="4919" spans="11:17">
      <c r="K4919" t="s">
        <v>51</v>
      </c>
      <c r="L4919" t="s">
        <v>2192</v>
      </c>
      <c r="M4919" t="s">
        <v>2193</v>
      </c>
      <c r="N4919" t="s">
        <v>1337</v>
      </c>
      <c r="O4919" t="s">
        <v>73</v>
      </c>
      <c r="P4919" t="s">
        <v>1343</v>
      </c>
      <c r="Q4919" t="s">
        <v>2194</v>
      </c>
    </row>
    <row r="4920" spans="11:17">
      <c r="K4920" t="s">
        <v>51</v>
      </c>
      <c r="L4920" t="s">
        <v>2197</v>
      </c>
      <c r="M4920" t="s">
        <v>2198</v>
      </c>
      <c r="N4920" t="s">
        <v>77</v>
      </c>
      <c r="O4920" t="s">
        <v>14</v>
      </c>
      <c r="Q4920" t="s">
        <v>2199</v>
      </c>
    </row>
    <row r="4921" spans="11:17">
      <c r="K4921" t="s">
        <v>51</v>
      </c>
      <c r="L4921" t="s">
        <v>2197</v>
      </c>
      <c r="M4921" t="s">
        <v>2198</v>
      </c>
      <c r="N4921" t="s">
        <v>77</v>
      </c>
      <c r="O4921" t="s">
        <v>56</v>
      </c>
      <c r="Q4921" t="s">
        <v>2199</v>
      </c>
    </row>
    <row r="4922" spans="11:17">
      <c r="K4922" t="s">
        <v>51</v>
      </c>
      <c r="L4922" t="s">
        <v>2197</v>
      </c>
      <c r="M4922" t="s">
        <v>2198</v>
      </c>
      <c r="N4922" t="s">
        <v>77</v>
      </c>
      <c r="O4922" t="s">
        <v>57</v>
      </c>
      <c r="P4922" t="s">
        <v>1863</v>
      </c>
      <c r="Q4922" t="s">
        <v>2199</v>
      </c>
    </row>
    <row r="4923" spans="11:17">
      <c r="K4923" t="s">
        <v>51</v>
      </c>
      <c r="L4923" t="s">
        <v>2197</v>
      </c>
      <c r="M4923" t="s">
        <v>2198</v>
      </c>
      <c r="N4923" t="s">
        <v>77</v>
      </c>
      <c r="O4923" t="s">
        <v>59</v>
      </c>
      <c r="P4923">
        <v>2032</v>
      </c>
      <c r="Q4923" t="s">
        <v>2199</v>
      </c>
    </row>
    <row r="4924" spans="11:17">
      <c r="K4924" t="s">
        <v>51</v>
      </c>
      <c r="L4924" t="s">
        <v>2197</v>
      </c>
      <c r="M4924" t="s">
        <v>2198</v>
      </c>
      <c r="N4924" t="s">
        <v>77</v>
      </c>
      <c r="O4924" t="s">
        <v>60</v>
      </c>
      <c r="P4924" t="s">
        <v>2200</v>
      </c>
      <c r="Q4924" t="s">
        <v>2199</v>
      </c>
    </row>
    <row r="4925" spans="11:17">
      <c r="K4925" t="s">
        <v>51</v>
      </c>
      <c r="L4925" t="s">
        <v>2197</v>
      </c>
      <c r="M4925" t="s">
        <v>2198</v>
      </c>
      <c r="N4925" t="s">
        <v>77</v>
      </c>
      <c r="O4925" t="s">
        <v>62</v>
      </c>
      <c r="P4925" t="s">
        <v>2201</v>
      </c>
      <c r="Q4925" t="s">
        <v>2199</v>
      </c>
    </row>
    <row r="4926" spans="11:17">
      <c r="K4926" t="s">
        <v>51</v>
      </c>
      <c r="L4926" t="s">
        <v>2197</v>
      </c>
      <c r="M4926" t="s">
        <v>2198</v>
      </c>
      <c r="N4926" t="s">
        <v>77</v>
      </c>
      <c r="O4926" t="s">
        <v>64</v>
      </c>
      <c r="P4926" t="s">
        <v>2202</v>
      </c>
      <c r="Q4926" t="s">
        <v>2199</v>
      </c>
    </row>
    <row r="4927" spans="11:17">
      <c r="K4927" t="s">
        <v>51</v>
      </c>
      <c r="L4927" t="s">
        <v>2197</v>
      </c>
      <c r="M4927" t="s">
        <v>2198</v>
      </c>
      <c r="N4927" t="s">
        <v>77</v>
      </c>
      <c r="O4927" t="s">
        <v>66</v>
      </c>
      <c r="P4927" t="s">
        <v>2203</v>
      </c>
      <c r="Q4927" t="s">
        <v>2199</v>
      </c>
    </row>
    <row r="4928" spans="11:17">
      <c r="K4928" t="s">
        <v>51</v>
      </c>
      <c r="L4928" t="s">
        <v>2197</v>
      </c>
      <c r="M4928" t="s">
        <v>2198</v>
      </c>
      <c r="N4928" t="s">
        <v>77</v>
      </c>
      <c r="O4928" t="s">
        <v>68</v>
      </c>
      <c r="Q4928" t="s">
        <v>2199</v>
      </c>
    </row>
    <row r="4929" spans="11:17">
      <c r="K4929" t="s">
        <v>51</v>
      </c>
      <c r="L4929" t="s">
        <v>2197</v>
      </c>
      <c r="M4929" t="s">
        <v>2198</v>
      </c>
      <c r="N4929" t="s">
        <v>77</v>
      </c>
      <c r="O4929" t="s">
        <v>70</v>
      </c>
      <c r="P4929" t="s">
        <v>131</v>
      </c>
      <c r="Q4929" t="s">
        <v>2199</v>
      </c>
    </row>
    <row r="4930" spans="11:17">
      <c r="K4930" t="s">
        <v>51</v>
      </c>
      <c r="L4930" t="s">
        <v>2197</v>
      </c>
      <c r="M4930" t="s">
        <v>2198</v>
      </c>
      <c r="N4930" t="s">
        <v>77</v>
      </c>
      <c r="O4930" t="s">
        <v>72</v>
      </c>
      <c r="P4930">
        <v>407</v>
      </c>
      <c r="Q4930" t="s">
        <v>2199</v>
      </c>
    </row>
    <row r="4931" spans="11:17">
      <c r="K4931" t="s">
        <v>51</v>
      </c>
      <c r="L4931" t="s">
        <v>2197</v>
      </c>
      <c r="M4931" t="s">
        <v>2198</v>
      </c>
      <c r="N4931" t="s">
        <v>77</v>
      </c>
      <c r="O4931" t="s">
        <v>73</v>
      </c>
      <c r="P4931" t="s">
        <v>82</v>
      </c>
      <c r="Q4931" t="s">
        <v>2199</v>
      </c>
    </row>
    <row r="4932" spans="11:17">
      <c r="K4932" t="s">
        <v>51</v>
      </c>
      <c r="L4932" t="s">
        <v>2204</v>
      </c>
      <c r="M4932" t="s">
        <v>2205</v>
      </c>
      <c r="N4932" t="s">
        <v>54</v>
      </c>
      <c r="O4932" t="s">
        <v>14</v>
      </c>
      <c r="Q4932" t="s">
        <v>2206</v>
      </c>
    </row>
    <row r="4933" spans="11:17">
      <c r="K4933" t="s">
        <v>51</v>
      </c>
      <c r="L4933" t="s">
        <v>2204</v>
      </c>
      <c r="M4933" t="s">
        <v>2205</v>
      </c>
      <c r="N4933" t="s">
        <v>54</v>
      </c>
      <c r="O4933" t="s">
        <v>56</v>
      </c>
      <c r="Q4933" t="s">
        <v>2206</v>
      </c>
    </row>
    <row r="4934" spans="11:17">
      <c r="K4934" t="s">
        <v>51</v>
      </c>
      <c r="L4934" t="s">
        <v>2204</v>
      </c>
      <c r="M4934" t="s">
        <v>2205</v>
      </c>
      <c r="N4934" t="s">
        <v>54</v>
      </c>
      <c r="O4934" t="s">
        <v>57</v>
      </c>
      <c r="P4934" t="s">
        <v>1863</v>
      </c>
      <c r="Q4934" t="s">
        <v>2206</v>
      </c>
    </row>
    <row r="4935" spans="11:17">
      <c r="K4935" t="s">
        <v>51</v>
      </c>
      <c r="L4935" t="s">
        <v>2204</v>
      </c>
      <c r="M4935" t="s">
        <v>2205</v>
      </c>
      <c r="N4935" t="s">
        <v>54</v>
      </c>
      <c r="O4935" t="s">
        <v>59</v>
      </c>
      <c r="P4935">
        <v>4534</v>
      </c>
      <c r="Q4935" t="s">
        <v>2206</v>
      </c>
    </row>
    <row r="4936" spans="11:17">
      <c r="K4936" t="s">
        <v>51</v>
      </c>
      <c r="L4936" t="s">
        <v>2204</v>
      </c>
      <c r="M4936" t="s">
        <v>2205</v>
      </c>
      <c r="N4936" t="s">
        <v>54</v>
      </c>
      <c r="O4936" t="s">
        <v>60</v>
      </c>
      <c r="P4936" t="s">
        <v>2200</v>
      </c>
      <c r="Q4936" t="s">
        <v>2206</v>
      </c>
    </row>
    <row r="4937" spans="11:17">
      <c r="K4937" t="s">
        <v>51</v>
      </c>
      <c r="L4937" t="s">
        <v>2204</v>
      </c>
      <c r="M4937" t="s">
        <v>2205</v>
      </c>
      <c r="N4937" t="s">
        <v>54</v>
      </c>
      <c r="O4937" t="s">
        <v>62</v>
      </c>
      <c r="P4937" t="s">
        <v>2207</v>
      </c>
      <c r="Q4937" t="s">
        <v>2206</v>
      </c>
    </row>
    <row r="4938" spans="11:17">
      <c r="K4938" t="s">
        <v>51</v>
      </c>
      <c r="L4938" t="s">
        <v>2204</v>
      </c>
      <c r="M4938" t="s">
        <v>2205</v>
      </c>
      <c r="N4938" t="s">
        <v>54</v>
      </c>
      <c r="O4938" t="s">
        <v>64</v>
      </c>
      <c r="P4938" t="s">
        <v>2208</v>
      </c>
      <c r="Q4938" t="s">
        <v>2206</v>
      </c>
    </row>
    <row r="4939" spans="11:17">
      <c r="K4939" t="s">
        <v>51</v>
      </c>
      <c r="L4939" t="s">
        <v>2204</v>
      </c>
      <c r="M4939" t="s">
        <v>2205</v>
      </c>
      <c r="N4939" t="s">
        <v>54</v>
      </c>
      <c r="O4939" t="s">
        <v>66</v>
      </c>
      <c r="P4939" t="s">
        <v>2209</v>
      </c>
      <c r="Q4939" t="s">
        <v>2206</v>
      </c>
    </row>
    <row r="4940" spans="11:17">
      <c r="K4940" t="s">
        <v>51</v>
      </c>
      <c r="L4940" t="s">
        <v>2204</v>
      </c>
      <c r="M4940" t="s">
        <v>2205</v>
      </c>
      <c r="N4940" t="s">
        <v>54</v>
      </c>
      <c r="O4940" t="s">
        <v>68</v>
      </c>
      <c r="Q4940" t="s">
        <v>2206</v>
      </c>
    </row>
    <row r="4941" spans="11:17">
      <c r="K4941" t="s">
        <v>51</v>
      </c>
      <c r="L4941" t="s">
        <v>2204</v>
      </c>
      <c r="M4941" t="s">
        <v>2205</v>
      </c>
      <c r="N4941" t="s">
        <v>54</v>
      </c>
      <c r="O4941" t="s">
        <v>70</v>
      </c>
      <c r="P4941" t="s">
        <v>131</v>
      </c>
      <c r="Q4941" t="s">
        <v>2206</v>
      </c>
    </row>
    <row r="4942" spans="11:17">
      <c r="K4942" t="s">
        <v>51</v>
      </c>
      <c r="L4942" t="s">
        <v>2204</v>
      </c>
      <c r="M4942" t="s">
        <v>2205</v>
      </c>
      <c r="N4942" t="s">
        <v>54</v>
      </c>
      <c r="O4942" t="s">
        <v>72</v>
      </c>
      <c r="P4942">
        <v>178</v>
      </c>
      <c r="Q4942" t="s">
        <v>2206</v>
      </c>
    </row>
    <row r="4943" spans="11:17">
      <c r="K4943" t="s">
        <v>51</v>
      </c>
      <c r="L4943" t="s">
        <v>2204</v>
      </c>
      <c r="M4943" t="s">
        <v>2205</v>
      </c>
      <c r="N4943" t="s">
        <v>54</v>
      </c>
      <c r="O4943" t="s">
        <v>73</v>
      </c>
      <c r="P4943" t="s">
        <v>74</v>
      </c>
      <c r="Q4943" t="s">
        <v>2206</v>
      </c>
    </row>
    <row r="4944" spans="11:17">
      <c r="K4944" t="s">
        <v>51</v>
      </c>
      <c r="L4944" t="s">
        <v>2210</v>
      </c>
      <c r="M4944" t="s">
        <v>2211</v>
      </c>
      <c r="N4944" t="s">
        <v>54</v>
      </c>
      <c r="O4944" t="s">
        <v>14</v>
      </c>
      <c r="Q4944" t="s">
        <v>2212</v>
      </c>
    </row>
    <row r="4945" spans="11:17">
      <c r="K4945" t="s">
        <v>51</v>
      </c>
      <c r="L4945" t="s">
        <v>2210</v>
      </c>
      <c r="M4945" t="s">
        <v>2211</v>
      </c>
      <c r="N4945" t="s">
        <v>54</v>
      </c>
      <c r="O4945" t="s">
        <v>56</v>
      </c>
      <c r="Q4945" t="s">
        <v>2212</v>
      </c>
    </row>
    <row r="4946" spans="11:17">
      <c r="K4946" t="s">
        <v>51</v>
      </c>
      <c r="L4946" t="s">
        <v>2210</v>
      </c>
      <c r="M4946" t="s">
        <v>2211</v>
      </c>
      <c r="N4946" t="s">
        <v>54</v>
      </c>
      <c r="O4946" t="s">
        <v>57</v>
      </c>
      <c r="P4946" t="s">
        <v>1863</v>
      </c>
      <c r="Q4946" t="s">
        <v>2212</v>
      </c>
    </row>
    <row r="4947" spans="11:17">
      <c r="K4947" t="s">
        <v>51</v>
      </c>
      <c r="L4947" t="s">
        <v>2210</v>
      </c>
      <c r="M4947" t="s">
        <v>2211</v>
      </c>
      <c r="N4947" t="s">
        <v>54</v>
      </c>
      <c r="O4947" t="s">
        <v>59</v>
      </c>
      <c r="P4947">
        <v>4322</v>
      </c>
      <c r="Q4947" t="s">
        <v>2212</v>
      </c>
    </row>
    <row r="4948" spans="11:17">
      <c r="K4948" t="s">
        <v>51</v>
      </c>
      <c r="L4948" t="s">
        <v>2210</v>
      </c>
      <c r="M4948" t="s">
        <v>2211</v>
      </c>
      <c r="N4948" t="s">
        <v>54</v>
      </c>
      <c r="O4948" t="s">
        <v>60</v>
      </c>
      <c r="P4948" t="s">
        <v>2200</v>
      </c>
      <c r="Q4948" t="s">
        <v>2212</v>
      </c>
    </row>
    <row r="4949" spans="11:17">
      <c r="K4949" t="s">
        <v>51</v>
      </c>
      <c r="L4949" t="s">
        <v>2210</v>
      </c>
      <c r="M4949" t="s">
        <v>2211</v>
      </c>
      <c r="N4949" t="s">
        <v>54</v>
      </c>
      <c r="O4949" t="s">
        <v>62</v>
      </c>
      <c r="P4949" t="s">
        <v>2207</v>
      </c>
      <c r="Q4949" t="s">
        <v>2212</v>
      </c>
    </row>
    <row r="4950" spans="11:17">
      <c r="K4950" t="s">
        <v>51</v>
      </c>
      <c r="L4950" t="s">
        <v>2210</v>
      </c>
      <c r="M4950" t="s">
        <v>2211</v>
      </c>
      <c r="N4950" t="s">
        <v>54</v>
      </c>
      <c r="O4950" t="s">
        <v>64</v>
      </c>
      <c r="P4950" t="s">
        <v>2213</v>
      </c>
      <c r="Q4950" t="s">
        <v>2212</v>
      </c>
    </row>
    <row r="4951" spans="11:17">
      <c r="K4951" t="s">
        <v>51</v>
      </c>
      <c r="L4951" t="s">
        <v>2210</v>
      </c>
      <c r="M4951" t="s">
        <v>2211</v>
      </c>
      <c r="N4951" t="s">
        <v>54</v>
      </c>
      <c r="O4951" t="s">
        <v>66</v>
      </c>
      <c r="P4951" t="s">
        <v>2214</v>
      </c>
      <c r="Q4951" t="s">
        <v>2212</v>
      </c>
    </row>
    <row r="4952" spans="11:17">
      <c r="K4952" t="s">
        <v>51</v>
      </c>
      <c r="L4952" t="s">
        <v>2210</v>
      </c>
      <c r="M4952" t="s">
        <v>2211</v>
      </c>
      <c r="N4952" t="s">
        <v>54</v>
      </c>
      <c r="O4952" t="s">
        <v>68</v>
      </c>
      <c r="Q4952" t="s">
        <v>2212</v>
      </c>
    </row>
    <row r="4953" spans="11:17">
      <c r="K4953" t="s">
        <v>51</v>
      </c>
      <c r="L4953" t="s">
        <v>2210</v>
      </c>
      <c r="M4953" t="s">
        <v>2211</v>
      </c>
      <c r="N4953" t="s">
        <v>54</v>
      </c>
      <c r="O4953" t="s">
        <v>70</v>
      </c>
      <c r="Q4953" t="s">
        <v>2212</v>
      </c>
    </row>
    <row r="4954" spans="11:17">
      <c r="K4954" t="s">
        <v>51</v>
      </c>
      <c r="L4954" t="s">
        <v>2210</v>
      </c>
      <c r="M4954" t="s">
        <v>2211</v>
      </c>
      <c r="N4954" t="s">
        <v>54</v>
      </c>
      <c r="O4954" t="s">
        <v>72</v>
      </c>
      <c r="Q4954" t="s">
        <v>2212</v>
      </c>
    </row>
    <row r="4955" spans="11:17">
      <c r="K4955" t="s">
        <v>51</v>
      </c>
      <c r="L4955" t="s">
        <v>2210</v>
      </c>
      <c r="M4955" t="s">
        <v>2211</v>
      </c>
      <c r="N4955" t="s">
        <v>54</v>
      </c>
      <c r="O4955" t="s">
        <v>73</v>
      </c>
      <c r="P4955" t="s">
        <v>74</v>
      </c>
      <c r="Q4955" t="s">
        <v>2212</v>
      </c>
    </row>
    <row r="4956" spans="11:17">
      <c r="K4956" t="s">
        <v>51</v>
      </c>
      <c r="L4956" t="s">
        <v>2215</v>
      </c>
      <c r="M4956" t="s">
        <v>2216</v>
      </c>
      <c r="N4956" t="s">
        <v>54</v>
      </c>
      <c r="O4956" t="s">
        <v>14</v>
      </c>
      <c r="Q4956" t="s">
        <v>2217</v>
      </c>
    </row>
    <row r="4957" spans="11:17">
      <c r="K4957" t="s">
        <v>51</v>
      </c>
      <c r="L4957" t="s">
        <v>2215</v>
      </c>
      <c r="M4957" t="s">
        <v>2216</v>
      </c>
      <c r="N4957" t="s">
        <v>54</v>
      </c>
      <c r="O4957" t="s">
        <v>56</v>
      </c>
      <c r="Q4957" t="s">
        <v>2217</v>
      </c>
    </row>
    <row r="4958" spans="11:17">
      <c r="K4958" t="s">
        <v>51</v>
      </c>
      <c r="L4958" t="s">
        <v>2215</v>
      </c>
      <c r="M4958" t="s">
        <v>2216</v>
      </c>
      <c r="N4958" t="s">
        <v>54</v>
      </c>
      <c r="O4958" t="s">
        <v>57</v>
      </c>
      <c r="P4958" t="s">
        <v>1863</v>
      </c>
      <c r="Q4958" t="s">
        <v>2217</v>
      </c>
    </row>
    <row r="4959" spans="11:17">
      <c r="K4959" t="s">
        <v>51</v>
      </c>
      <c r="L4959" t="s">
        <v>2215</v>
      </c>
      <c r="M4959" t="s">
        <v>2216</v>
      </c>
      <c r="N4959" t="s">
        <v>54</v>
      </c>
      <c r="O4959" t="s">
        <v>59</v>
      </c>
      <c r="P4959">
        <v>4782</v>
      </c>
      <c r="Q4959" t="s">
        <v>2217</v>
      </c>
    </row>
    <row r="4960" spans="11:17">
      <c r="K4960" t="s">
        <v>51</v>
      </c>
      <c r="L4960" t="s">
        <v>2215</v>
      </c>
      <c r="M4960" t="s">
        <v>2216</v>
      </c>
      <c r="N4960" t="s">
        <v>54</v>
      </c>
      <c r="O4960" t="s">
        <v>60</v>
      </c>
      <c r="P4960" t="s">
        <v>2200</v>
      </c>
      <c r="Q4960" t="s">
        <v>2217</v>
      </c>
    </row>
    <row r="4961" spans="11:17">
      <c r="K4961" t="s">
        <v>51</v>
      </c>
      <c r="L4961" t="s">
        <v>2215</v>
      </c>
      <c r="M4961" t="s">
        <v>2216</v>
      </c>
      <c r="N4961" t="s">
        <v>54</v>
      </c>
      <c r="O4961" t="s">
        <v>62</v>
      </c>
      <c r="P4961" t="s">
        <v>2207</v>
      </c>
      <c r="Q4961" t="s">
        <v>2217</v>
      </c>
    </row>
    <row r="4962" spans="11:17">
      <c r="K4962" t="s">
        <v>51</v>
      </c>
      <c r="L4962" t="s">
        <v>2215</v>
      </c>
      <c r="M4962" t="s">
        <v>2216</v>
      </c>
      <c r="N4962" t="s">
        <v>54</v>
      </c>
      <c r="O4962" t="s">
        <v>64</v>
      </c>
      <c r="P4962" t="s">
        <v>2218</v>
      </c>
      <c r="Q4962" t="s">
        <v>2217</v>
      </c>
    </row>
    <row r="4963" spans="11:17">
      <c r="K4963" t="s">
        <v>51</v>
      </c>
      <c r="L4963" t="s">
        <v>2215</v>
      </c>
      <c r="M4963" t="s">
        <v>2216</v>
      </c>
      <c r="N4963" t="s">
        <v>54</v>
      </c>
      <c r="O4963" t="s">
        <v>66</v>
      </c>
      <c r="P4963" t="s">
        <v>2219</v>
      </c>
      <c r="Q4963" t="s">
        <v>2217</v>
      </c>
    </row>
    <row r="4964" spans="11:17">
      <c r="K4964" t="s">
        <v>51</v>
      </c>
      <c r="L4964" t="s">
        <v>2215</v>
      </c>
      <c r="M4964" t="s">
        <v>2216</v>
      </c>
      <c r="N4964" t="s">
        <v>54</v>
      </c>
      <c r="O4964" t="s">
        <v>68</v>
      </c>
      <c r="Q4964" t="s">
        <v>2217</v>
      </c>
    </row>
    <row r="4965" spans="11:17">
      <c r="K4965" t="s">
        <v>51</v>
      </c>
      <c r="L4965" t="s">
        <v>2215</v>
      </c>
      <c r="M4965" t="s">
        <v>2216</v>
      </c>
      <c r="N4965" t="s">
        <v>54</v>
      </c>
      <c r="O4965" t="s">
        <v>70</v>
      </c>
      <c r="P4965" t="s">
        <v>131</v>
      </c>
      <c r="Q4965" t="s">
        <v>2217</v>
      </c>
    </row>
    <row r="4966" spans="11:17">
      <c r="K4966" t="s">
        <v>51</v>
      </c>
      <c r="L4966" t="s">
        <v>2215</v>
      </c>
      <c r="M4966" t="s">
        <v>2216</v>
      </c>
      <c r="N4966" t="s">
        <v>54</v>
      </c>
      <c r="O4966" t="s">
        <v>72</v>
      </c>
      <c r="P4966">
        <v>190</v>
      </c>
      <c r="Q4966" t="s">
        <v>2217</v>
      </c>
    </row>
    <row r="4967" spans="11:17">
      <c r="K4967" t="s">
        <v>51</v>
      </c>
      <c r="L4967" t="s">
        <v>2215</v>
      </c>
      <c r="M4967" t="s">
        <v>2216</v>
      </c>
      <c r="N4967" t="s">
        <v>54</v>
      </c>
      <c r="O4967" t="s">
        <v>73</v>
      </c>
      <c r="P4967" t="s">
        <v>74</v>
      </c>
      <c r="Q4967" t="s">
        <v>2217</v>
      </c>
    </row>
    <row r="4968" spans="11:17">
      <c r="K4968" t="s">
        <v>51</v>
      </c>
      <c r="L4968" t="s">
        <v>2220</v>
      </c>
      <c r="M4968" t="s">
        <v>2221</v>
      </c>
      <c r="N4968" t="s">
        <v>77</v>
      </c>
      <c r="O4968" t="s">
        <v>14</v>
      </c>
      <c r="Q4968" t="s">
        <v>2222</v>
      </c>
    </row>
    <row r="4969" spans="11:17">
      <c r="K4969" t="s">
        <v>51</v>
      </c>
      <c r="L4969" t="s">
        <v>2220</v>
      </c>
      <c r="M4969" t="s">
        <v>2221</v>
      </c>
      <c r="N4969" t="s">
        <v>77</v>
      </c>
      <c r="O4969" t="s">
        <v>56</v>
      </c>
      <c r="Q4969" t="s">
        <v>2222</v>
      </c>
    </row>
    <row r="4970" spans="11:17">
      <c r="K4970" t="s">
        <v>51</v>
      </c>
      <c r="L4970" t="s">
        <v>2220</v>
      </c>
      <c r="M4970" t="s">
        <v>2221</v>
      </c>
      <c r="N4970" t="s">
        <v>77</v>
      </c>
      <c r="O4970" t="s">
        <v>57</v>
      </c>
      <c r="P4970" t="s">
        <v>1863</v>
      </c>
      <c r="Q4970" t="s">
        <v>2222</v>
      </c>
    </row>
    <row r="4971" spans="11:17">
      <c r="K4971" t="s">
        <v>51</v>
      </c>
      <c r="L4971" t="s">
        <v>2220</v>
      </c>
      <c r="M4971" t="s">
        <v>2221</v>
      </c>
      <c r="N4971" t="s">
        <v>77</v>
      </c>
      <c r="O4971" t="s">
        <v>59</v>
      </c>
      <c r="P4971">
        <v>3188</v>
      </c>
      <c r="Q4971" t="s">
        <v>2222</v>
      </c>
    </row>
    <row r="4972" spans="11:17">
      <c r="K4972" t="s">
        <v>51</v>
      </c>
      <c r="L4972" t="s">
        <v>2220</v>
      </c>
      <c r="M4972" t="s">
        <v>2221</v>
      </c>
      <c r="N4972" t="s">
        <v>77</v>
      </c>
      <c r="O4972" t="s">
        <v>60</v>
      </c>
      <c r="P4972" t="s">
        <v>2200</v>
      </c>
      <c r="Q4972" t="s">
        <v>2222</v>
      </c>
    </row>
    <row r="4973" spans="11:17">
      <c r="K4973" t="s">
        <v>51</v>
      </c>
      <c r="L4973" t="s">
        <v>2220</v>
      </c>
      <c r="M4973" t="s">
        <v>2221</v>
      </c>
      <c r="N4973" t="s">
        <v>77</v>
      </c>
      <c r="O4973" t="s">
        <v>62</v>
      </c>
      <c r="P4973" t="s">
        <v>2207</v>
      </c>
      <c r="Q4973" t="s">
        <v>2222</v>
      </c>
    </row>
    <row r="4974" spans="11:17">
      <c r="K4974" t="s">
        <v>51</v>
      </c>
      <c r="L4974" t="s">
        <v>2220</v>
      </c>
      <c r="M4974" t="s">
        <v>2221</v>
      </c>
      <c r="N4974" t="s">
        <v>77</v>
      </c>
      <c r="O4974" t="s">
        <v>64</v>
      </c>
      <c r="P4974" t="s">
        <v>238</v>
      </c>
      <c r="Q4974" t="s">
        <v>2222</v>
      </c>
    </row>
    <row r="4975" spans="11:17">
      <c r="K4975" t="s">
        <v>51</v>
      </c>
      <c r="L4975" t="s">
        <v>2220</v>
      </c>
      <c r="M4975" t="s">
        <v>2221</v>
      </c>
      <c r="N4975" t="s">
        <v>77</v>
      </c>
      <c r="O4975" t="s">
        <v>66</v>
      </c>
      <c r="P4975" t="s">
        <v>238</v>
      </c>
      <c r="Q4975" t="s">
        <v>2222</v>
      </c>
    </row>
    <row r="4976" spans="11:17">
      <c r="K4976" t="s">
        <v>51</v>
      </c>
      <c r="L4976" t="s">
        <v>2220</v>
      </c>
      <c r="M4976" t="s">
        <v>2221</v>
      </c>
      <c r="N4976" t="s">
        <v>77</v>
      </c>
      <c r="O4976" t="s">
        <v>68</v>
      </c>
      <c r="Q4976" t="s">
        <v>2222</v>
      </c>
    </row>
    <row r="4977" spans="11:17">
      <c r="K4977" t="s">
        <v>51</v>
      </c>
      <c r="L4977" t="s">
        <v>2220</v>
      </c>
      <c r="M4977" t="s">
        <v>2221</v>
      </c>
      <c r="N4977" t="s">
        <v>77</v>
      </c>
      <c r="O4977" t="s">
        <v>70</v>
      </c>
      <c r="P4977" t="s">
        <v>131</v>
      </c>
      <c r="Q4977" t="s">
        <v>2222</v>
      </c>
    </row>
    <row r="4978" spans="11:17">
      <c r="K4978" t="s">
        <v>51</v>
      </c>
      <c r="L4978" t="s">
        <v>2220</v>
      </c>
      <c r="M4978" t="s">
        <v>2221</v>
      </c>
      <c r="N4978" t="s">
        <v>77</v>
      </c>
      <c r="O4978" t="s">
        <v>72</v>
      </c>
      <c r="P4978">
        <v>135</v>
      </c>
      <c r="Q4978" t="s">
        <v>2222</v>
      </c>
    </row>
    <row r="4979" spans="11:17">
      <c r="K4979" t="s">
        <v>51</v>
      </c>
      <c r="L4979" t="s">
        <v>2220</v>
      </c>
      <c r="M4979" t="s">
        <v>2221</v>
      </c>
      <c r="N4979" t="s">
        <v>77</v>
      </c>
      <c r="O4979" t="s">
        <v>73</v>
      </c>
      <c r="P4979" t="s">
        <v>82</v>
      </c>
      <c r="Q4979" t="s">
        <v>2222</v>
      </c>
    </row>
    <row r="4980" spans="11:17">
      <c r="K4980" t="s">
        <v>51</v>
      </c>
      <c r="L4980" t="s">
        <v>2223</v>
      </c>
      <c r="M4980" t="s">
        <v>2224</v>
      </c>
      <c r="N4980" t="s">
        <v>77</v>
      </c>
      <c r="O4980" t="s">
        <v>14</v>
      </c>
      <c r="Q4980" t="s">
        <v>2225</v>
      </c>
    </row>
    <row r="4981" spans="11:17">
      <c r="K4981" t="s">
        <v>51</v>
      </c>
      <c r="L4981" t="s">
        <v>2223</v>
      </c>
      <c r="M4981" t="s">
        <v>2224</v>
      </c>
      <c r="N4981" t="s">
        <v>77</v>
      </c>
      <c r="O4981" t="s">
        <v>56</v>
      </c>
      <c r="Q4981" t="s">
        <v>2225</v>
      </c>
    </row>
    <row r="4982" spans="11:17">
      <c r="K4982" t="s">
        <v>51</v>
      </c>
      <c r="L4982" t="s">
        <v>2223</v>
      </c>
      <c r="M4982" t="s">
        <v>2224</v>
      </c>
      <c r="N4982" t="s">
        <v>77</v>
      </c>
      <c r="O4982" t="s">
        <v>57</v>
      </c>
      <c r="P4982" t="s">
        <v>1863</v>
      </c>
      <c r="Q4982" t="s">
        <v>2225</v>
      </c>
    </row>
    <row r="4983" spans="11:17">
      <c r="K4983" t="s">
        <v>51</v>
      </c>
      <c r="L4983" t="s">
        <v>2223</v>
      </c>
      <c r="M4983" t="s">
        <v>2224</v>
      </c>
      <c r="N4983" t="s">
        <v>77</v>
      </c>
      <c r="O4983" t="s">
        <v>59</v>
      </c>
      <c r="P4983">
        <v>3701</v>
      </c>
      <c r="Q4983" t="s">
        <v>2225</v>
      </c>
    </row>
    <row r="4984" spans="11:17">
      <c r="K4984" t="s">
        <v>51</v>
      </c>
      <c r="L4984" t="s">
        <v>2223</v>
      </c>
      <c r="M4984" t="s">
        <v>2224</v>
      </c>
      <c r="N4984" t="s">
        <v>77</v>
      </c>
      <c r="O4984" t="s">
        <v>60</v>
      </c>
      <c r="P4984" t="s">
        <v>2200</v>
      </c>
      <c r="Q4984" t="s">
        <v>2225</v>
      </c>
    </row>
    <row r="4985" spans="11:17">
      <c r="K4985" t="s">
        <v>51</v>
      </c>
      <c r="L4985" t="s">
        <v>2223</v>
      </c>
      <c r="M4985" t="s">
        <v>2224</v>
      </c>
      <c r="N4985" t="s">
        <v>77</v>
      </c>
      <c r="O4985" t="s">
        <v>62</v>
      </c>
      <c r="P4985" t="s">
        <v>2201</v>
      </c>
      <c r="Q4985" t="s">
        <v>2225</v>
      </c>
    </row>
    <row r="4986" spans="11:17">
      <c r="K4986" t="s">
        <v>51</v>
      </c>
      <c r="L4986" t="s">
        <v>2223</v>
      </c>
      <c r="M4986" t="s">
        <v>2224</v>
      </c>
      <c r="N4986" t="s">
        <v>77</v>
      </c>
      <c r="O4986" t="s">
        <v>64</v>
      </c>
      <c r="P4986" t="s">
        <v>2226</v>
      </c>
      <c r="Q4986" t="s">
        <v>2225</v>
      </c>
    </row>
    <row r="4987" spans="11:17">
      <c r="K4987" t="s">
        <v>51</v>
      </c>
      <c r="L4987" t="s">
        <v>2223</v>
      </c>
      <c r="M4987" t="s">
        <v>2224</v>
      </c>
      <c r="N4987" t="s">
        <v>77</v>
      </c>
      <c r="O4987" t="s">
        <v>66</v>
      </c>
      <c r="P4987" t="s">
        <v>2227</v>
      </c>
      <c r="Q4987" t="s">
        <v>2225</v>
      </c>
    </row>
    <row r="4988" spans="11:17">
      <c r="K4988" t="s">
        <v>51</v>
      </c>
      <c r="L4988" t="s">
        <v>2223</v>
      </c>
      <c r="M4988" t="s">
        <v>2224</v>
      </c>
      <c r="N4988" t="s">
        <v>77</v>
      </c>
      <c r="O4988" t="s">
        <v>68</v>
      </c>
      <c r="Q4988" t="s">
        <v>2225</v>
      </c>
    </row>
    <row r="4989" spans="11:17">
      <c r="K4989" t="s">
        <v>51</v>
      </c>
      <c r="L4989" t="s">
        <v>2223</v>
      </c>
      <c r="M4989" t="s">
        <v>2224</v>
      </c>
      <c r="N4989" t="s">
        <v>77</v>
      </c>
      <c r="O4989" t="s">
        <v>70</v>
      </c>
      <c r="P4989" t="s">
        <v>71</v>
      </c>
      <c r="Q4989" t="s">
        <v>2225</v>
      </c>
    </row>
    <row r="4990" spans="11:17">
      <c r="K4990" t="s">
        <v>51</v>
      </c>
      <c r="L4990" t="s">
        <v>2223</v>
      </c>
      <c r="M4990" t="s">
        <v>2224</v>
      </c>
      <c r="N4990" t="s">
        <v>77</v>
      </c>
      <c r="O4990" t="s">
        <v>72</v>
      </c>
      <c r="P4990">
        <v>449</v>
      </c>
      <c r="Q4990" t="s">
        <v>2225</v>
      </c>
    </row>
    <row r="4991" spans="11:17">
      <c r="K4991" t="s">
        <v>51</v>
      </c>
      <c r="L4991" t="s">
        <v>2223</v>
      </c>
      <c r="M4991" t="s">
        <v>2224</v>
      </c>
      <c r="N4991" t="s">
        <v>77</v>
      </c>
      <c r="O4991" t="s">
        <v>73</v>
      </c>
      <c r="P4991" t="s">
        <v>82</v>
      </c>
      <c r="Q4991" t="s">
        <v>2225</v>
      </c>
    </row>
    <row r="4992" spans="11:17">
      <c r="K4992" t="s">
        <v>51</v>
      </c>
      <c r="L4992" t="s">
        <v>2228</v>
      </c>
      <c r="M4992" t="s">
        <v>2229</v>
      </c>
      <c r="N4992" t="s">
        <v>77</v>
      </c>
      <c r="O4992" t="s">
        <v>14</v>
      </c>
      <c r="Q4992" t="s">
        <v>2230</v>
      </c>
    </row>
    <row r="4993" spans="11:17">
      <c r="K4993" t="s">
        <v>51</v>
      </c>
      <c r="L4993" t="s">
        <v>2228</v>
      </c>
      <c r="M4993" t="s">
        <v>2229</v>
      </c>
      <c r="N4993" t="s">
        <v>77</v>
      </c>
      <c r="O4993" t="s">
        <v>56</v>
      </c>
      <c r="Q4993" t="s">
        <v>2230</v>
      </c>
    </row>
    <row r="4994" spans="11:17">
      <c r="K4994" t="s">
        <v>51</v>
      </c>
      <c r="L4994" t="s">
        <v>2228</v>
      </c>
      <c r="M4994" t="s">
        <v>2229</v>
      </c>
      <c r="N4994" t="s">
        <v>77</v>
      </c>
      <c r="O4994" t="s">
        <v>57</v>
      </c>
      <c r="P4994" t="s">
        <v>1863</v>
      </c>
      <c r="Q4994" t="s">
        <v>2230</v>
      </c>
    </row>
    <row r="4995" spans="11:17">
      <c r="K4995" t="s">
        <v>51</v>
      </c>
      <c r="L4995" t="s">
        <v>2228</v>
      </c>
      <c r="M4995" t="s">
        <v>2229</v>
      </c>
      <c r="N4995" t="s">
        <v>77</v>
      </c>
      <c r="O4995" t="s">
        <v>59</v>
      </c>
      <c r="P4995">
        <v>3890</v>
      </c>
      <c r="Q4995" t="s">
        <v>2230</v>
      </c>
    </row>
    <row r="4996" spans="11:17">
      <c r="K4996" t="s">
        <v>51</v>
      </c>
      <c r="L4996" t="s">
        <v>2228</v>
      </c>
      <c r="M4996" t="s">
        <v>2229</v>
      </c>
      <c r="N4996" t="s">
        <v>77</v>
      </c>
      <c r="O4996" t="s">
        <v>60</v>
      </c>
      <c r="P4996" t="s">
        <v>2200</v>
      </c>
      <c r="Q4996" t="s">
        <v>2230</v>
      </c>
    </row>
    <row r="4997" spans="11:17">
      <c r="K4997" t="s">
        <v>51</v>
      </c>
      <c r="L4997" t="s">
        <v>2228</v>
      </c>
      <c r="M4997" t="s">
        <v>2229</v>
      </c>
      <c r="N4997" t="s">
        <v>77</v>
      </c>
      <c r="O4997" t="s">
        <v>62</v>
      </c>
      <c r="P4997" t="s">
        <v>2201</v>
      </c>
      <c r="Q4997" t="s">
        <v>2230</v>
      </c>
    </row>
    <row r="4998" spans="11:17">
      <c r="K4998" t="s">
        <v>51</v>
      </c>
      <c r="L4998" t="s">
        <v>2228</v>
      </c>
      <c r="M4998" t="s">
        <v>2229</v>
      </c>
      <c r="N4998" t="s">
        <v>77</v>
      </c>
      <c r="O4998" t="s">
        <v>64</v>
      </c>
      <c r="P4998" t="s">
        <v>2231</v>
      </c>
      <c r="Q4998" t="s">
        <v>2230</v>
      </c>
    </row>
    <row r="4999" spans="11:17">
      <c r="K4999" t="s">
        <v>51</v>
      </c>
      <c r="L4999" t="s">
        <v>2228</v>
      </c>
      <c r="M4999" t="s">
        <v>2229</v>
      </c>
      <c r="N4999" t="s">
        <v>77</v>
      </c>
      <c r="O4999" t="s">
        <v>66</v>
      </c>
      <c r="P4999" t="s">
        <v>2232</v>
      </c>
      <c r="Q4999" t="s">
        <v>2230</v>
      </c>
    </row>
    <row r="5000" spans="11:17">
      <c r="K5000" t="s">
        <v>51</v>
      </c>
      <c r="L5000" t="s">
        <v>2228</v>
      </c>
      <c r="M5000" t="s">
        <v>2229</v>
      </c>
      <c r="N5000" t="s">
        <v>77</v>
      </c>
      <c r="O5000" t="s">
        <v>68</v>
      </c>
      <c r="Q5000" t="s">
        <v>2230</v>
      </c>
    </row>
    <row r="5001" spans="11:17">
      <c r="K5001" t="s">
        <v>51</v>
      </c>
      <c r="L5001" t="s">
        <v>2228</v>
      </c>
      <c r="M5001" t="s">
        <v>2229</v>
      </c>
      <c r="N5001" t="s">
        <v>77</v>
      </c>
      <c r="O5001" t="s">
        <v>70</v>
      </c>
      <c r="P5001" t="s">
        <v>71</v>
      </c>
      <c r="Q5001" t="s">
        <v>2230</v>
      </c>
    </row>
    <row r="5002" spans="11:17">
      <c r="K5002" t="s">
        <v>51</v>
      </c>
      <c r="L5002" t="s">
        <v>2228</v>
      </c>
      <c r="M5002" t="s">
        <v>2229</v>
      </c>
      <c r="N5002" t="s">
        <v>77</v>
      </c>
      <c r="O5002" t="s">
        <v>72</v>
      </c>
      <c r="P5002">
        <v>239</v>
      </c>
      <c r="Q5002" t="s">
        <v>2230</v>
      </c>
    </row>
    <row r="5003" spans="11:17">
      <c r="K5003" t="s">
        <v>51</v>
      </c>
      <c r="L5003" t="s">
        <v>2228</v>
      </c>
      <c r="M5003" t="s">
        <v>2229</v>
      </c>
      <c r="N5003" t="s">
        <v>77</v>
      </c>
      <c r="O5003" t="s">
        <v>73</v>
      </c>
      <c r="P5003" t="s">
        <v>82</v>
      </c>
      <c r="Q5003" t="s">
        <v>2230</v>
      </c>
    </row>
    <row r="5004" spans="11:17">
      <c r="K5004" t="s">
        <v>51</v>
      </c>
      <c r="L5004" t="s">
        <v>2233</v>
      </c>
      <c r="M5004" t="s">
        <v>2234</v>
      </c>
      <c r="N5004" t="s">
        <v>54</v>
      </c>
      <c r="O5004" t="s">
        <v>14</v>
      </c>
      <c r="Q5004" t="s">
        <v>2235</v>
      </c>
    </row>
    <row r="5005" spans="11:17">
      <c r="K5005" t="s">
        <v>51</v>
      </c>
      <c r="L5005" t="s">
        <v>2233</v>
      </c>
      <c r="M5005" t="s">
        <v>2234</v>
      </c>
      <c r="N5005" t="s">
        <v>54</v>
      </c>
      <c r="O5005" t="s">
        <v>56</v>
      </c>
      <c r="Q5005" t="s">
        <v>2235</v>
      </c>
    </row>
    <row r="5006" spans="11:17">
      <c r="K5006" t="s">
        <v>51</v>
      </c>
      <c r="L5006" t="s">
        <v>2233</v>
      </c>
      <c r="M5006" t="s">
        <v>2234</v>
      </c>
      <c r="N5006" t="s">
        <v>54</v>
      </c>
      <c r="O5006" t="s">
        <v>57</v>
      </c>
      <c r="P5006" t="s">
        <v>1863</v>
      </c>
      <c r="Q5006" t="s">
        <v>2235</v>
      </c>
    </row>
    <row r="5007" spans="11:17">
      <c r="K5007" t="s">
        <v>51</v>
      </c>
      <c r="L5007" t="s">
        <v>2233</v>
      </c>
      <c r="M5007" t="s">
        <v>2234</v>
      </c>
      <c r="N5007" t="s">
        <v>54</v>
      </c>
      <c r="O5007" t="s">
        <v>59</v>
      </c>
      <c r="P5007">
        <v>4890</v>
      </c>
      <c r="Q5007" t="s">
        <v>2235</v>
      </c>
    </row>
    <row r="5008" spans="11:17">
      <c r="K5008" t="s">
        <v>51</v>
      </c>
      <c r="L5008" t="s">
        <v>2233</v>
      </c>
      <c r="M5008" t="s">
        <v>2234</v>
      </c>
      <c r="N5008" t="s">
        <v>54</v>
      </c>
      <c r="O5008" t="s">
        <v>60</v>
      </c>
      <c r="P5008" t="s">
        <v>2200</v>
      </c>
      <c r="Q5008" t="s">
        <v>2235</v>
      </c>
    </row>
    <row r="5009" spans="11:17">
      <c r="K5009" t="s">
        <v>51</v>
      </c>
      <c r="L5009" t="s">
        <v>2233</v>
      </c>
      <c r="M5009" t="s">
        <v>2234</v>
      </c>
      <c r="N5009" t="s">
        <v>54</v>
      </c>
      <c r="O5009" t="s">
        <v>62</v>
      </c>
      <c r="P5009" t="s">
        <v>2207</v>
      </c>
      <c r="Q5009" t="s">
        <v>2235</v>
      </c>
    </row>
    <row r="5010" spans="11:17">
      <c r="K5010" t="s">
        <v>51</v>
      </c>
      <c r="L5010" t="s">
        <v>2233</v>
      </c>
      <c r="M5010" t="s">
        <v>2234</v>
      </c>
      <c r="N5010" t="s">
        <v>54</v>
      </c>
      <c r="O5010" t="s">
        <v>64</v>
      </c>
      <c r="P5010" t="s">
        <v>2236</v>
      </c>
      <c r="Q5010" t="s">
        <v>2235</v>
      </c>
    </row>
    <row r="5011" spans="11:17">
      <c r="K5011" t="s">
        <v>51</v>
      </c>
      <c r="L5011" t="s">
        <v>2233</v>
      </c>
      <c r="M5011" t="s">
        <v>2234</v>
      </c>
      <c r="N5011" t="s">
        <v>54</v>
      </c>
      <c r="O5011" t="s">
        <v>66</v>
      </c>
      <c r="P5011" t="s">
        <v>2237</v>
      </c>
      <c r="Q5011" t="s">
        <v>2235</v>
      </c>
    </row>
    <row r="5012" spans="11:17">
      <c r="K5012" t="s">
        <v>51</v>
      </c>
      <c r="L5012" t="s">
        <v>2233</v>
      </c>
      <c r="M5012" t="s">
        <v>2234</v>
      </c>
      <c r="N5012" t="s">
        <v>54</v>
      </c>
      <c r="O5012" t="s">
        <v>68</v>
      </c>
      <c r="Q5012" t="s">
        <v>2235</v>
      </c>
    </row>
    <row r="5013" spans="11:17">
      <c r="K5013" t="s">
        <v>51</v>
      </c>
      <c r="L5013" t="s">
        <v>2233</v>
      </c>
      <c r="M5013" t="s">
        <v>2234</v>
      </c>
      <c r="N5013" t="s">
        <v>54</v>
      </c>
      <c r="O5013" t="s">
        <v>70</v>
      </c>
      <c r="P5013" t="s">
        <v>131</v>
      </c>
      <c r="Q5013" t="s">
        <v>2235</v>
      </c>
    </row>
    <row r="5014" spans="11:17">
      <c r="K5014" t="s">
        <v>51</v>
      </c>
      <c r="L5014" t="s">
        <v>2233</v>
      </c>
      <c r="M5014" t="s">
        <v>2234</v>
      </c>
      <c r="N5014" t="s">
        <v>54</v>
      </c>
      <c r="O5014" t="s">
        <v>72</v>
      </c>
      <c r="P5014">
        <v>409</v>
      </c>
      <c r="Q5014" t="s">
        <v>2235</v>
      </c>
    </row>
    <row r="5015" spans="11:17">
      <c r="K5015" t="s">
        <v>51</v>
      </c>
      <c r="L5015" t="s">
        <v>2233</v>
      </c>
      <c r="M5015" t="s">
        <v>2234</v>
      </c>
      <c r="N5015" t="s">
        <v>54</v>
      </c>
      <c r="O5015" t="s">
        <v>73</v>
      </c>
      <c r="P5015" t="s">
        <v>74</v>
      </c>
      <c r="Q5015" t="s">
        <v>2235</v>
      </c>
    </row>
    <row r="5016" spans="11:17">
      <c r="K5016" t="s">
        <v>51</v>
      </c>
      <c r="L5016" t="s">
        <v>2238</v>
      </c>
      <c r="M5016" t="s">
        <v>2239</v>
      </c>
      <c r="N5016" t="s">
        <v>77</v>
      </c>
      <c r="O5016" t="s">
        <v>14</v>
      </c>
      <c r="Q5016" t="s">
        <v>2240</v>
      </c>
    </row>
    <row r="5017" spans="11:17">
      <c r="K5017" t="s">
        <v>51</v>
      </c>
      <c r="L5017" t="s">
        <v>2238</v>
      </c>
      <c r="M5017" t="s">
        <v>2239</v>
      </c>
      <c r="N5017" t="s">
        <v>77</v>
      </c>
      <c r="O5017" t="s">
        <v>56</v>
      </c>
      <c r="Q5017" t="s">
        <v>2240</v>
      </c>
    </row>
    <row r="5018" spans="11:17">
      <c r="K5018" t="s">
        <v>51</v>
      </c>
      <c r="L5018" t="s">
        <v>2238</v>
      </c>
      <c r="M5018" t="s">
        <v>2239</v>
      </c>
      <c r="N5018" t="s">
        <v>77</v>
      </c>
      <c r="O5018" t="s">
        <v>57</v>
      </c>
      <c r="P5018" t="s">
        <v>1863</v>
      </c>
      <c r="Q5018" t="s">
        <v>2240</v>
      </c>
    </row>
    <row r="5019" spans="11:17">
      <c r="K5019" t="s">
        <v>51</v>
      </c>
      <c r="L5019" t="s">
        <v>2238</v>
      </c>
      <c r="M5019" t="s">
        <v>2239</v>
      </c>
      <c r="N5019" t="s">
        <v>77</v>
      </c>
      <c r="O5019" t="s">
        <v>59</v>
      </c>
      <c r="P5019">
        <v>3105</v>
      </c>
      <c r="Q5019" t="s">
        <v>2240</v>
      </c>
    </row>
    <row r="5020" spans="11:17">
      <c r="K5020" t="s">
        <v>51</v>
      </c>
      <c r="L5020" t="s">
        <v>2238</v>
      </c>
      <c r="M5020" t="s">
        <v>2239</v>
      </c>
      <c r="N5020" t="s">
        <v>77</v>
      </c>
      <c r="O5020" t="s">
        <v>60</v>
      </c>
      <c r="P5020" t="s">
        <v>2200</v>
      </c>
      <c r="Q5020" t="s">
        <v>2240</v>
      </c>
    </row>
    <row r="5021" spans="11:17">
      <c r="K5021" t="s">
        <v>51</v>
      </c>
      <c r="L5021" t="s">
        <v>2238</v>
      </c>
      <c r="M5021" t="s">
        <v>2239</v>
      </c>
      <c r="N5021" t="s">
        <v>77</v>
      </c>
      <c r="O5021" t="s">
        <v>62</v>
      </c>
      <c r="P5021" t="s">
        <v>2201</v>
      </c>
      <c r="Q5021" t="s">
        <v>2240</v>
      </c>
    </row>
    <row r="5022" spans="11:17">
      <c r="K5022" t="s">
        <v>51</v>
      </c>
      <c r="L5022" t="s">
        <v>2238</v>
      </c>
      <c r="M5022" t="s">
        <v>2239</v>
      </c>
      <c r="N5022" t="s">
        <v>77</v>
      </c>
      <c r="O5022" t="s">
        <v>64</v>
      </c>
      <c r="P5022" t="s">
        <v>2241</v>
      </c>
      <c r="Q5022" t="s">
        <v>2240</v>
      </c>
    </row>
    <row r="5023" spans="11:17">
      <c r="K5023" t="s">
        <v>51</v>
      </c>
      <c r="L5023" t="s">
        <v>2238</v>
      </c>
      <c r="M5023" t="s">
        <v>2239</v>
      </c>
      <c r="N5023" t="s">
        <v>77</v>
      </c>
      <c r="O5023" t="s">
        <v>66</v>
      </c>
      <c r="P5023" t="s">
        <v>2242</v>
      </c>
      <c r="Q5023" t="s">
        <v>2240</v>
      </c>
    </row>
    <row r="5024" spans="11:17">
      <c r="K5024" t="s">
        <v>51</v>
      </c>
      <c r="L5024" t="s">
        <v>2238</v>
      </c>
      <c r="M5024" t="s">
        <v>2239</v>
      </c>
      <c r="N5024" t="s">
        <v>77</v>
      </c>
      <c r="O5024" t="s">
        <v>68</v>
      </c>
      <c r="Q5024" t="s">
        <v>2240</v>
      </c>
    </row>
    <row r="5025" spans="11:17">
      <c r="K5025" t="s">
        <v>51</v>
      </c>
      <c r="L5025" t="s">
        <v>2238</v>
      </c>
      <c r="M5025" t="s">
        <v>2239</v>
      </c>
      <c r="N5025" t="s">
        <v>77</v>
      </c>
      <c r="O5025" t="s">
        <v>70</v>
      </c>
      <c r="P5025" t="s">
        <v>71</v>
      </c>
      <c r="Q5025" t="s">
        <v>2240</v>
      </c>
    </row>
    <row r="5026" spans="11:17">
      <c r="K5026" t="s">
        <v>51</v>
      </c>
      <c r="L5026" t="s">
        <v>2238</v>
      </c>
      <c r="M5026" t="s">
        <v>2239</v>
      </c>
      <c r="N5026" t="s">
        <v>77</v>
      </c>
      <c r="O5026" t="s">
        <v>72</v>
      </c>
      <c r="P5026">
        <v>125</v>
      </c>
      <c r="Q5026" t="s">
        <v>2240</v>
      </c>
    </row>
    <row r="5027" spans="11:17">
      <c r="K5027" t="s">
        <v>51</v>
      </c>
      <c r="L5027" t="s">
        <v>2238</v>
      </c>
      <c r="M5027" t="s">
        <v>2239</v>
      </c>
      <c r="N5027" t="s">
        <v>77</v>
      </c>
      <c r="O5027" t="s">
        <v>73</v>
      </c>
      <c r="P5027" t="s">
        <v>82</v>
      </c>
      <c r="Q5027" t="s">
        <v>2240</v>
      </c>
    </row>
    <row r="5028" spans="11:17">
      <c r="K5028" t="s">
        <v>51</v>
      </c>
      <c r="L5028" t="s">
        <v>2184</v>
      </c>
      <c r="M5028" t="s">
        <v>2243</v>
      </c>
      <c r="N5028" t="s">
        <v>54</v>
      </c>
      <c r="O5028" t="s">
        <v>14</v>
      </c>
      <c r="Q5028" t="s">
        <v>2244</v>
      </c>
    </row>
    <row r="5029" spans="11:17">
      <c r="K5029" t="s">
        <v>51</v>
      </c>
      <c r="L5029" t="s">
        <v>2184</v>
      </c>
      <c r="M5029" t="s">
        <v>2243</v>
      </c>
      <c r="N5029" t="s">
        <v>54</v>
      </c>
      <c r="O5029" t="s">
        <v>56</v>
      </c>
      <c r="Q5029" t="s">
        <v>2244</v>
      </c>
    </row>
    <row r="5030" spans="11:17">
      <c r="K5030" t="s">
        <v>51</v>
      </c>
      <c r="L5030" t="s">
        <v>2184</v>
      </c>
      <c r="M5030" t="s">
        <v>2243</v>
      </c>
      <c r="N5030" t="s">
        <v>54</v>
      </c>
      <c r="O5030" t="s">
        <v>57</v>
      </c>
      <c r="P5030" t="s">
        <v>1863</v>
      </c>
      <c r="Q5030" t="s">
        <v>2244</v>
      </c>
    </row>
    <row r="5031" spans="11:17">
      <c r="K5031" t="s">
        <v>51</v>
      </c>
      <c r="L5031" t="s">
        <v>2184</v>
      </c>
      <c r="M5031" t="s">
        <v>2243</v>
      </c>
      <c r="N5031" t="s">
        <v>54</v>
      </c>
      <c r="O5031" t="s">
        <v>59</v>
      </c>
      <c r="P5031">
        <v>4052</v>
      </c>
      <c r="Q5031" t="s">
        <v>2244</v>
      </c>
    </row>
    <row r="5032" spans="11:17">
      <c r="K5032" t="s">
        <v>51</v>
      </c>
      <c r="L5032" t="s">
        <v>2184</v>
      </c>
      <c r="M5032" t="s">
        <v>2243</v>
      </c>
      <c r="N5032" t="s">
        <v>54</v>
      </c>
      <c r="O5032" t="s">
        <v>60</v>
      </c>
      <c r="P5032" t="s">
        <v>2200</v>
      </c>
      <c r="Q5032" t="s">
        <v>2244</v>
      </c>
    </row>
    <row r="5033" spans="11:17">
      <c r="K5033" t="s">
        <v>51</v>
      </c>
      <c r="L5033" t="s">
        <v>2184</v>
      </c>
      <c r="M5033" t="s">
        <v>2243</v>
      </c>
      <c r="N5033" t="s">
        <v>54</v>
      </c>
      <c r="O5033" t="s">
        <v>62</v>
      </c>
      <c r="P5033" t="s">
        <v>2201</v>
      </c>
      <c r="Q5033" t="s">
        <v>2244</v>
      </c>
    </row>
    <row r="5034" spans="11:17">
      <c r="K5034" t="s">
        <v>51</v>
      </c>
      <c r="L5034" t="s">
        <v>2184</v>
      </c>
      <c r="M5034" t="s">
        <v>2243</v>
      </c>
      <c r="N5034" t="s">
        <v>54</v>
      </c>
      <c r="O5034" t="s">
        <v>64</v>
      </c>
      <c r="P5034" t="s">
        <v>2187</v>
      </c>
      <c r="Q5034" t="s">
        <v>2244</v>
      </c>
    </row>
    <row r="5035" spans="11:17">
      <c r="K5035" t="s">
        <v>51</v>
      </c>
      <c r="L5035" t="s">
        <v>2184</v>
      </c>
      <c r="M5035" t="s">
        <v>2243</v>
      </c>
      <c r="N5035" t="s">
        <v>54</v>
      </c>
      <c r="O5035" t="s">
        <v>66</v>
      </c>
      <c r="P5035" t="s">
        <v>2188</v>
      </c>
      <c r="Q5035" t="s">
        <v>2244</v>
      </c>
    </row>
    <row r="5036" spans="11:17">
      <c r="K5036" t="s">
        <v>51</v>
      </c>
      <c r="L5036" t="s">
        <v>2184</v>
      </c>
      <c r="M5036" t="s">
        <v>2243</v>
      </c>
      <c r="N5036" t="s">
        <v>54</v>
      </c>
      <c r="O5036" t="s">
        <v>68</v>
      </c>
      <c r="Q5036" t="s">
        <v>2244</v>
      </c>
    </row>
    <row r="5037" spans="11:17">
      <c r="K5037" t="s">
        <v>51</v>
      </c>
      <c r="L5037" t="s">
        <v>2184</v>
      </c>
      <c r="M5037" t="s">
        <v>2243</v>
      </c>
      <c r="N5037" t="s">
        <v>54</v>
      </c>
      <c r="O5037" t="s">
        <v>70</v>
      </c>
      <c r="P5037" t="s">
        <v>1020</v>
      </c>
      <c r="Q5037" t="s">
        <v>2244</v>
      </c>
    </row>
    <row r="5038" spans="11:17">
      <c r="K5038" t="s">
        <v>51</v>
      </c>
      <c r="L5038" t="s">
        <v>2184</v>
      </c>
      <c r="M5038" t="s">
        <v>2243</v>
      </c>
      <c r="N5038" t="s">
        <v>54</v>
      </c>
      <c r="O5038" t="s">
        <v>72</v>
      </c>
      <c r="P5038">
        <v>131</v>
      </c>
      <c r="Q5038" t="s">
        <v>2244</v>
      </c>
    </row>
    <row r="5039" spans="11:17">
      <c r="K5039" t="s">
        <v>51</v>
      </c>
      <c r="L5039" t="s">
        <v>2184</v>
      </c>
      <c r="M5039" t="s">
        <v>2243</v>
      </c>
      <c r="N5039" t="s">
        <v>54</v>
      </c>
      <c r="O5039" t="s">
        <v>73</v>
      </c>
      <c r="P5039" t="s">
        <v>74</v>
      </c>
      <c r="Q5039" t="s">
        <v>2244</v>
      </c>
    </row>
    <row r="5040" spans="11:17">
      <c r="K5040" t="s">
        <v>51</v>
      </c>
      <c r="L5040" t="s">
        <v>2245</v>
      </c>
      <c r="M5040" t="s">
        <v>2246</v>
      </c>
      <c r="N5040" t="s">
        <v>1337</v>
      </c>
      <c r="O5040" t="s">
        <v>14</v>
      </c>
      <c r="Q5040" t="s">
        <v>2247</v>
      </c>
    </row>
    <row r="5041" spans="11:17">
      <c r="K5041" t="s">
        <v>51</v>
      </c>
      <c r="L5041" t="s">
        <v>2245</v>
      </c>
      <c r="M5041" t="s">
        <v>2246</v>
      </c>
      <c r="N5041" t="s">
        <v>1337</v>
      </c>
      <c r="O5041" t="s">
        <v>56</v>
      </c>
      <c r="Q5041" t="s">
        <v>2247</v>
      </c>
    </row>
    <row r="5042" spans="11:17">
      <c r="K5042" t="s">
        <v>51</v>
      </c>
      <c r="L5042" t="s">
        <v>2245</v>
      </c>
      <c r="M5042" t="s">
        <v>2246</v>
      </c>
      <c r="N5042" t="s">
        <v>1337</v>
      </c>
      <c r="O5042" t="s">
        <v>57</v>
      </c>
      <c r="P5042" t="s">
        <v>1863</v>
      </c>
      <c r="Q5042" t="s">
        <v>2247</v>
      </c>
    </row>
    <row r="5043" spans="11:17">
      <c r="K5043" t="s">
        <v>51</v>
      </c>
      <c r="L5043" t="s">
        <v>2245</v>
      </c>
      <c r="M5043" t="s">
        <v>2246</v>
      </c>
      <c r="N5043" t="s">
        <v>1337</v>
      </c>
      <c r="O5043" t="s">
        <v>59</v>
      </c>
      <c r="P5043">
        <v>908</v>
      </c>
      <c r="Q5043" t="s">
        <v>2247</v>
      </c>
    </row>
    <row r="5044" spans="11:17">
      <c r="K5044" t="s">
        <v>51</v>
      </c>
      <c r="L5044" t="s">
        <v>2245</v>
      </c>
      <c r="M5044" t="s">
        <v>2246</v>
      </c>
      <c r="N5044" t="s">
        <v>1337</v>
      </c>
      <c r="O5044" t="s">
        <v>60</v>
      </c>
      <c r="P5044" t="s">
        <v>2200</v>
      </c>
      <c r="Q5044" t="s">
        <v>2247</v>
      </c>
    </row>
    <row r="5045" spans="11:17">
      <c r="K5045" t="s">
        <v>51</v>
      </c>
      <c r="L5045" t="s">
        <v>2245</v>
      </c>
      <c r="M5045" t="s">
        <v>2246</v>
      </c>
      <c r="N5045" t="s">
        <v>1337</v>
      </c>
      <c r="O5045" t="s">
        <v>62</v>
      </c>
      <c r="P5045" t="s">
        <v>2201</v>
      </c>
      <c r="Q5045" t="s">
        <v>2247</v>
      </c>
    </row>
    <row r="5046" spans="11:17">
      <c r="K5046" t="s">
        <v>51</v>
      </c>
      <c r="L5046" t="s">
        <v>2245</v>
      </c>
      <c r="M5046" t="s">
        <v>2246</v>
      </c>
      <c r="N5046" t="s">
        <v>1337</v>
      </c>
      <c r="O5046" t="s">
        <v>64</v>
      </c>
      <c r="P5046" t="s">
        <v>2248</v>
      </c>
      <c r="Q5046" t="s">
        <v>2247</v>
      </c>
    </row>
    <row r="5047" spans="11:17">
      <c r="K5047" t="s">
        <v>51</v>
      </c>
      <c r="L5047" t="s">
        <v>2245</v>
      </c>
      <c r="M5047" t="s">
        <v>2246</v>
      </c>
      <c r="N5047" t="s">
        <v>1337</v>
      </c>
      <c r="O5047" t="s">
        <v>66</v>
      </c>
      <c r="P5047" t="s">
        <v>2249</v>
      </c>
      <c r="Q5047" t="s">
        <v>2247</v>
      </c>
    </row>
    <row r="5048" spans="11:17">
      <c r="K5048" t="s">
        <v>51</v>
      </c>
      <c r="L5048" t="s">
        <v>2245</v>
      </c>
      <c r="M5048" t="s">
        <v>2246</v>
      </c>
      <c r="N5048" t="s">
        <v>1337</v>
      </c>
      <c r="O5048" t="s">
        <v>68</v>
      </c>
      <c r="Q5048" t="s">
        <v>2247</v>
      </c>
    </row>
    <row r="5049" spans="11:17">
      <c r="K5049" t="s">
        <v>51</v>
      </c>
      <c r="L5049" t="s">
        <v>2245</v>
      </c>
      <c r="M5049" t="s">
        <v>2246</v>
      </c>
      <c r="N5049" t="s">
        <v>1337</v>
      </c>
      <c r="O5049" t="s">
        <v>70</v>
      </c>
      <c r="P5049" t="s">
        <v>71</v>
      </c>
      <c r="Q5049" t="s">
        <v>2247</v>
      </c>
    </row>
    <row r="5050" spans="11:17">
      <c r="K5050" t="s">
        <v>51</v>
      </c>
      <c r="L5050" t="s">
        <v>2245</v>
      </c>
      <c r="M5050" t="s">
        <v>2246</v>
      </c>
      <c r="N5050" t="s">
        <v>1337</v>
      </c>
      <c r="O5050" t="s">
        <v>72</v>
      </c>
      <c r="P5050">
        <v>120</v>
      </c>
      <c r="Q5050" t="s">
        <v>2247</v>
      </c>
    </row>
    <row r="5051" spans="11:17">
      <c r="K5051" t="s">
        <v>51</v>
      </c>
      <c r="L5051" t="s">
        <v>2245</v>
      </c>
      <c r="M5051" t="s">
        <v>2246</v>
      </c>
      <c r="N5051" t="s">
        <v>1337</v>
      </c>
      <c r="O5051" t="s">
        <v>73</v>
      </c>
      <c r="P5051" t="s">
        <v>1343</v>
      </c>
      <c r="Q5051" t="s">
        <v>2247</v>
      </c>
    </row>
    <row r="5052" spans="11:17">
      <c r="K5052" t="s">
        <v>51</v>
      </c>
      <c r="L5052" t="s">
        <v>2250</v>
      </c>
      <c r="M5052" t="s">
        <v>2251</v>
      </c>
      <c r="N5052" t="s">
        <v>77</v>
      </c>
      <c r="O5052" t="s">
        <v>14</v>
      </c>
      <c r="Q5052" t="s">
        <v>2252</v>
      </c>
    </row>
    <row r="5053" spans="11:17">
      <c r="K5053" t="s">
        <v>51</v>
      </c>
      <c r="L5053" t="s">
        <v>2250</v>
      </c>
      <c r="M5053" t="s">
        <v>2251</v>
      </c>
      <c r="N5053" t="s">
        <v>77</v>
      </c>
      <c r="O5053" t="s">
        <v>56</v>
      </c>
      <c r="Q5053" t="s">
        <v>2252</v>
      </c>
    </row>
    <row r="5054" spans="11:17">
      <c r="K5054" t="s">
        <v>51</v>
      </c>
      <c r="L5054" t="s">
        <v>2250</v>
      </c>
      <c r="M5054" t="s">
        <v>2251</v>
      </c>
      <c r="N5054" t="s">
        <v>77</v>
      </c>
      <c r="O5054" t="s">
        <v>57</v>
      </c>
      <c r="P5054" t="s">
        <v>1863</v>
      </c>
      <c r="Q5054" t="s">
        <v>2252</v>
      </c>
    </row>
    <row r="5055" spans="11:17">
      <c r="K5055" t="s">
        <v>51</v>
      </c>
      <c r="L5055" t="s">
        <v>2250</v>
      </c>
      <c r="M5055" t="s">
        <v>2251</v>
      </c>
      <c r="N5055" t="s">
        <v>77</v>
      </c>
      <c r="O5055" t="s">
        <v>59</v>
      </c>
      <c r="P5055">
        <v>3878</v>
      </c>
      <c r="Q5055" t="s">
        <v>2252</v>
      </c>
    </row>
    <row r="5056" spans="11:17">
      <c r="K5056" t="s">
        <v>51</v>
      </c>
      <c r="L5056" t="s">
        <v>2250</v>
      </c>
      <c r="M5056" t="s">
        <v>2251</v>
      </c>
      <c r="N5056" t="s">
        <v>77</v>
      </c>
      <c r="O5056" t="s">
        <v>60</v>
      </c>
      <c r="P5056" t="s">
        <v>2200</v>
      </c>
      <c r="Q5056" t="s">
        <v>2252</v>
      </c>
    </row>
    <row r="5057" spans="11:17">
      <c r="K5057" t="s">
        <v>51</v>
      </c>
      <c r="L5057" t="s">
        <v>2250</v>
      </c>
      <c r="M5057" t="s">
        <v>2251</v>
      </c>
      <c r="N5057" t="s">
        <v>77</v>
      </c>
      <c r="O5057" t="s">
        <v>62</v>
      </c>
      <c r="P5057" t="s">
        <v>2207</v>
      </c>
      <c r="Q5057" t="s">
        <v>2252</v>
      </c>
    </row>
    <row r="5058" spans="11:17">
      <c r="K5058" t="s">
        <v>51</v>
      </c>
      <c r="L5058" t="s">
        <v>2250</v>
      </c>
      <c r="M5058" t="s">
        <v>2251</v>
      </c>
      <c r="N5058" t="s">
        <v>77</v>
      </c>
      <c r="O5058" t="s">
        <v>64</v>
      </c>
      <c r="P5058" t="s">
        <v>2253</v>
      </c>
      <c r="Q5058" t="s">
        <v>2252</v>
      </c>
    </row>
    <row r="5059" spans="11:17">
      <c r="K5059" t="s">
        <v>51</v>
      </c>
      <c r="L5059" t="s">
        <v>2250</v>
      </c>
      <c r="M5059" t="s">
        <v>2251</v>
      </c>
      <c r="N5059" t="s">
        <v>77</v>
      </c>
      <c r="O5059" t="s">
        <v>66</v>
      </c>
      <c r="P5059" t="s">
        <v>2254</v>
      </c>
      <c r="Q5059" t="s">
        <v>2252</v>
      </c>
    </row>
    <row r="5060" spans="11:17">
      <c r="K5060" t="s">
        <v>51</v>
      </c>
      <c r="L5060" t="s">
        <v>2250</v>
      </c>
      <c r="M5060" t="s">
        <v>2251</v>
      </c>
      <c r="N5060" t="s">
        <v>77</v>
      </c>
      <c r="O5060" t="s">
        <v>68</v>
      </c>
      <c r="Q5060" t="s">
        <v>2252</v>
      </c>
    </row>
    <row r="5061" spans="11:17">
      <c r="K5061" t="s">
        <v>51</v>
      </c>
      <c r="L5061" t="s">
        <v>2250</v>
      </c>
      <c r="M5061" t="s">
        <v>2251</v>
      </c>
      <c r="N5061" t="s">
        <v>77</v>
      </c>
      <c r="O5061" t="s">
        <v>70</v>
      </c>
      <c r="P5061" t="s">
        <v>131</v>
      </c>
      <c r="Q5061" t="s">
        <v>2252</v>
      </c>
    </row>
    <row r="5062" spans="11:17">
      <c r="K5062" t="s">
        <v>51</v>
      </c>
      <c r="L5062" t="s">
        <v>2250</v>
      </c>
      <c r="M5062" t="s">
        <v>2251</v>
      </c>
      <c r="N5062" t="s">
        <v>77</v>
      </c>
      <c r="O5062" t="s">
        <v>72</v>
      </c>
      <c r="P5062">
        <v>150</v>
      </c>
      <c r="Q5062" t="s">
        <v>2252</v>
      </c>
    </row>
    <row r="5063" spans="11:17">
      <c r="K5063" t="s">
        <v>51</v>
      </c>
      <c r="L5063" t="s">
        <v>2250</v>
      </c>
      <c r="M5063" t="s">
        <v>2251</v>
      </c>
      <c r="N5063" t="s">
        <v>77</v>
      </c>
      <c r="O5063" t="s">
        <v>73</v>
      </c>
      <c r="P5063" t="s">
        <v>82</v>
      </c>
      <c r="Q5063" t="s">
        <v>2252</v>
      </c>
    </row>
    <row r="5064" spans="11:17">
      <c r="K5064" t="s">
        <v>51</v>
      </c>
      <c r="L5064" t="s">
        <v>2255</v>
      </c>
      <c r="M5064" t="s">
        <v>2256</v>
      </c>
      <c r="N5064" t="s">
        <v>54</v>
      </c>
      <c r="O5064" t="s">
        <v>14</v>
      </c>
      <c r="Q5064" t="s">
        <v>2257</v>
      </c>
    </row>
    <row r="5065" spans="11:17">
      <c r="K5065" t="s">
        <v>51</v>
      </c>
      <c r="L5065" t="s">
        <v>2255</v>
      </c>
      <c r="M5065" t="s">
        <v>2256</v>
      </c>
      <c r="N5065" t="s">
        <v>54</v>
      </c>
      <c r="O5065" t="s">
        <v>56</v>
      </c>
      <c r="Q5065" t="s">
        <v>2257</v>
      </c>
    </row>
    <row r="5066" spans="11:17">
      <c r="K5066" t="s">
        <v>51</v>
      </c>
      <c r="L5066" t="s">
        <v>2255</v>
      </c>
      <c r="M5066" t="s">
        <v>2256</v>
      </c>
      <c r="N5066" t="s">
        <v>54</v>
      </c>
      <c r="O5066" t="s">
        <v>57</v>
      </c>
      <c r="P5066" t="s">
        <v>1863</v>
      </c>
      <c r="Q5066" t="s">
        <v>2257</v>
      </c>
    </row>
    <row r="5067" spans="11:17">
      <c r="K5067" t="s">
        <v>51</v>
      </c>
      <c r="L5067" t="s">
        <v>2255</v>
      </c>
      <c r="M5067" t="s">
        <v>2256</v>
      </c>
      <c r="N5067" t="s">
        <v>54</v>
      </c>
      <c r="O5067" t="s">
        <v>59</v>
      </c>
      <c r="P5067">
        <v>4133</v>
      </c>
      <c r="Q5067" t="s">
        <v>2257</v>
      </c>
    </row>
    <row r="5068" spans="11:17">
      <c r="K5068" t="s">
        <v>51</v>
      </c>
      <c r="L5068" t="s">
        <v>2255</v>
      </c>
      <c r="M5068" t="s">
        <v>2256</v>
      </c>
      <c r="N5068" t="s">
        <v>54</v>
      </c>
      <c r="O5068" t="s">
        <v>60</v>
      </c>
      <c r="P5068" t="s">
        <v>2200</v>
      </c>
      <c r="Q5068" t="s">
        <v>2257</v>
      </c>
    </row>
    <row r="5069" spans="11:17">
      <c r="K5069" t="s">
        <v>51</v>
      </c>
      <c r="L5069" t="s">
        <v>2255</v>
      </c>
      <c r="M5069" t="s">
        <v>2256</v>
      </c>
      <c r="N5069" t="s">
        <v>54</v>
      </c>
      <c r="O5069" t="s">
        <v>62</v>
      </c>
      <c r="P5069" t="s">
        <v>2207</v>
      </c>
      <c r="Q5069" t="s">
        <v>2257</v>
      </c>
    </row>
    <row r="5070" spans="11:17">
      <c r="K5070" t="s">
        <v>51</v>
      </c>
      <c r="L5070" t="s">
        <v>2255</v>
      </c>
      <c r="M5070" t="s">
        <v>2256</v>
      </c>
      <c r="N5070" t="s">
        <v>54</v>
      </c>
      <c r="O5070" t="s">
        <v>64</v>
      </c>
      <c r="P5070" t="s">
        <v>2258</v>
      </c>
      <c r="Q5070" t="s">
        <v>2257</v>
      </c>
    </row>
    <row r="5071" spans="11:17">
      <c r="K5071" t="s">
        <v>51</v>
      </c>
      <c r="L5071" t="s">
        <v>2255</v>
      </c>
      <c r="M5071" t="s">
        <v>2256</v>
      </c>
      <c r="N5071" t="s">
        <v>54</v>
      </c>
      <c r="O5071" t="s">
        <v>66</v>
      </c>
      <c r="P5071" t="s">
        <v>2259</v>
      </c>
      <c r="Q5071" t="s">
        <v>2257</v>
      </c>
    </row>
    <row r="5072" spans="11:17">
      <c r="K5072" t="s">
        <v>51</v>
      </c>
      <c r="L5072" t="s">
        <v>2255</v>
      </c>
      <c r="M5072" t="s">
        <v>2256</v>
      </c>
      <c r="N5072" t="s">
        <v>54</v>
      </c>
      <c r="O5072" t="s">
        <v>68</v>
      </c>
      <c r="Q5072" t="s">
        <v>2257</v>
      </c>
    </row>
    <row r="5073" spans="11:17">
      <c r="K5073" t="s">
        <v>51</v>
      </c>
      <c r="L5073" t="s">
        <v>2255</v>
      </c>
      <c r="M5073" t="s">
        <v>2256</v>
      </c>
      <c r="N5073" t="s">
        <v>54</v>
      </c>
      <c r="O5073" t="s">
        <v>70</v>
      </c>
      <c r="P5073" t="s">
        <v>131</v>
      </c>
      <c r="Q5073" t="s">
        <v>2257</v>
      </c>
    </row>
    <row r="5074" spans="11:17">
      <c r="K5074" t="s">
        <v>51</v>
      </c>
      <c r="L5074" t="s">
        <v>2255</v>
      </c>
      <c r="M5074" t="s">
        <v>2256</v>
      </c>
      <c r="N5074" t="s">
        <v>54</v>
      </c>
      <c r="O5074" t="s">
        <v>72</v>
      </c>
      <c r="P5074">
        <v>160</v>
      </c>
      <c r="Q5074" t="s">
        <v>2257</v>
      </c>
    </row>
    <row r="5075" spans="11:17">
      <c r="K5075" t="s">
        <v>51</v>
      </c>
      <c r="L5075" t="s">
        <v>2255</v>
      </c>
      <c r="M5075" t="s">
        <v>2256</v>
      </c>
      <c r="N5075" t="s">
        <v>54</v>
      </c>
      <c r="O5075" t="s">
        <v>73</v>
      </c>
      <c r="P5075" t="s">
        <v>74</v>
      </c>
      <c r="Q5075" t="s">
        <v>2257</v>
      </c>
    </row>
    <row r="5076" spans="11:17">
      <c r="K5076" t="s">
        <v>51</v>
      </c>
      <c r="L5076" t="s">
        <v>2260</v>
      </c>
      <c r="M5076" t="s">
        <v>2261</v>
      </c>
      <c r="N5076" t="s">
        <v>77</v>
      </c>
      <c r="O5076" t="s">
        <v>14</v>
      </c>
      <c r="Q5076" t="s">
        <v>2262</v>
      </c>
    </row>
    <row r="5077" spans="11:17">
      <c r="K5077" t="s">
        <v>51</v>
      </c>
      <c r="L5077" t="s">
        <v>2260</v>
      </c>
      <c r="M5077" t="s">
        <v>2261</v>
      </c>
      <c r="N5077" t="s">
        <v>77</v>
      </c>
      <c r="O5077" t="s">
        <v>56</v>
      </c>
      <c r="Q5077" t="s">
        <v>2262</v>
      </c>
    </row>
    <row r="5078" spans="11:17">
      <c r="K5078" t="s">
        <v>51</v>
      </c>
      <c r="L5078" t="s">
        <v>2260</v>
      </c>
      <c r="M5078" t="s">
        <v>2261</v>
      </c>
      <c r="N5078" t="s">
        <v>77</v>
      </c>
      <c r="O5078" t="s">
        <v>57</v>
      </c>
      <c r="P5078" t="s">
        <v>2263</v>
      </c>
      <c r="Q5078" t="s">
        <v>2262</v>
      </c>
    </row>
    <row r="5079" spans="11:17">
      <c r="K5079" t="s">
        <v>51</v>
      </c>
      <c r="L5079" t="s">
        <v>2260</v>
      </c>
      <c r="M5079" t="s">
        <v>2261</v>
      </c>
      <c r="N5079" t="s">
        <v>77</v>
      </c>
      <c r="O5079" t="s">
        <v>59</v>
      </c>
      <c r="P5079">
        <v>2211</v>
      </c>
      <c r="Q5079" t="s">
        <v>2262</v>
      </c>
    </row>
    <row r="5080" spans="11:17">
      <c r="K5080" t="s">
        <v>51</v>
      </c>
      <c r="L5080" t="s">
        <v>2260</v>
      </c>
      <c r="M5080" t="s">
        <v>2261</v>
      </c>
      <c r="N5080" t="s">
        <v>77</v>
      </c>
      <c r="O5080" t="s">
        <v>60</v>
      </c>
      <c r="P5080" t="s">
        <v>2264</v>
      </c>
      <c r="Q5080" t="s">
        <v>2262</v>
      </c>
    </row>
    <row r="5081" spans="11:17">
      <c r="K5081" t="s">
        <v>51</v>
      </c>
      <c r="L5081" t="s">
        <v>2260</v>
      </c>
      <c r="M5081" t="s">
        <v>2261</v>
      </c>
      <c r="N5081" t="s">
        <v>77</v>
      </c>
      <c r="O5081" t="s">
        <v>62</v>
      </c>
      <c r="P5081" t="s">
        <v>2265</v>
      </c>
      <c r="Q5081" t="s">
        <v>2262</v>
      </c>
    </row>
    <row r="5082" spans="11:17">
      <c r="K5082" t="s">
        <v>51</v>
      </c>
      <c r="L5082" t="s">
        <v>2260</v>
      </c>
      <c r="M5082" t="s">
        <v>2261</v>
      </c>
      <c r="N5082" t="s">
        <v>77</v>
      </c>
      <c r="O5082" t="s">
        <v>64</v>
      </c>
      <c r="P5082" t="s">
        <v>2266</v>
      </c>
      <c r="Q5082" t="s">
        <v>2262</v>
      </c>
    </row>
    <row r="5083" spans="11:17">
      <c r="K5083" t="s">
        <v>51</v>
      </c>
      <c r="L5083" t="s">
        <v>2260</v>
      </c>
      <c r="M5083" t="s">
        <v>2261</v>
      </c>
      <c r="N5083" t="s">
        <v>77</v>
      </c>
      <c r="O5083" t="s">
        <v>66</v>
      </c>
      <c r="P5083" t="s">
        <v>2267</v>
      </c>
      <c r="Q5083" t="s">
        <v>2262</v>
      </c>
    </row>
    <row r="5084" spans="11:17">
      <c r="K5084" t="s">
        <v>51</v>
      </c>
      <c r="L5084" t="s">
        <v>2260</v>
      </c>
      <c r="M5084" t="s">
        <v>2261</v>
      </c>
      <c r="N5084" t="s">
        <v>77</v>
      </c>
      <c r="O5084" t="s">
        <v>68</v>
      </c>
      <c r="Q5084" t="s">
        <v>2262</v>
      </c>
    </row>
    <row r="5085" spans="11:17">
      <c r="K5085" t="s">
        <v>51</v>
      </c>
      <c r="L5085" t="s">
        <v>2260</v>
      </c>
      <c r="M5085" t="s">
        <v>2261</v>
      </c>
      <c r="N5085" t="s">
        <v>77</v>
      </c>
      <c r="O5085" t="s">
        <v>70</v>
      </c>
      <c r="P5085" t="s">
        <v>71</v>
      </c>
      <c r="Q5085" t="s">
        <v>2262</v>
      </c>
    </row>
    <row r="5086" spans="11:17">
      <c r="K5086" t="s">
        <v>51</v>
      </c>
      <c r="L5086" t="s">
        <v>2260</v>
      </c>
      <c r="M5086" t="s">
        <v>2261</v>
      </c>
      <c r="N5086" t="s">
        <v>77</v>
      </c>
      <c r="O5086" t="s">
        <v>72</v>
      </c>
      <c r="P5086">
        <v>197</v>
      </c>
      <c r="Q5086" t="s">
        <v>2262</v>
      </c>
    </row>
    <row r="5087" spans="11:17">
      <c r="K5087" t="s">
        <v>51</v>
      </c>
      <c r="L5087" t="s">
        <v>2260</v>
      </c>
      <c r="M5087" t="s">
        <v>2261</v>
      </c>
      <c r="N5087" t="s">
        <v>77</v>
      </c>
      <c r="O5087" t="s">
        <v>73</v>
      </c>
      <c r="P5087" t="s">
        <v>82</v>
      </c>
      <c r="Q5087" t="s">
        <v>2262</v>
      </c>
    </row>
    <row r="5088" spans="11:17">
      <c r="K5088" t="s">
        <v>51</v>
      </c>
      <c r="L5088" t="s">
        <v>2268</v>
      </c>
      <c r="M5088" t="s">
        <v>2269</v>
      </c>
      <c r="N5088" t="s">
        <v>77</v>
      </c>
      <c r="O5088" t="s">
        <v>14</v>
      </c>
      <c r="Q5088" t="s">
        <v>2270</v>
      </c>
    </row>
    <row r="5089" spans="11:17">
      <c r="K5089" t="s">
        <v>51</v>
      </c>
      <c r="L5089" t="s">
        <v>2268</v>
      </c>
      <c r="M5089" t="s">
        <v>2269</v>
      </c>
      <c r="N5089" t="s">
        <v>77</v>
      </c>
      <c r="O5089" t="s">
        <v>56</v>
      </c>
      <c r="Q5089" t="s">
        <v>2270</v>
      </c>
    </row>
    <row r="5090" spans="11:17">
      <c r="K5090" t="s">
        <v>51</v>
      </c>
      <c r="L5090" t="s">
        <v>2268</v>
      </c>
      <c r="M5090" t="s">
        <v>2269</v>
      </c>
      <c r="N5090" t="s">
        <v>77</v>
      </c>
      <c r="O5090" t="s">
        <v>57</v>
      </c>
      <c r="P5090" t="s">
        <v>2263</v>
      </c>
      <c r="Q5090" t="s">
        <v>2270</v>
      </c>
    </row>
    <row r="5091" spans="11:17">
      <c r="K5091" t="s">
        <v>51</v>
      </c>
      <c r="L5091" t="s">
        <v>2268</v>
      </c>
      <c r="M5091" t="s">
        <v>2269</v>
      </c>
      <c r="N5091" t="s">
        <v>77</v>
      </c>
      <c r="O5091" t="s">
        <v>59</v>
      </c>
      <c r="P5091">
        <v>2134</v>
      </c>
      <c r="Q5091" t="s">
        <v>2270</v>
      </c>
    </row>
    <row r="5092" spans="11:17">
      <c r="K5092" t="s">
        <v>51</v>
      </c>
      <c r="L5092" t="s">
        <v>2268</v>
      </c>
      <c r="M5092" t="s">
        <v>2269</v>
      </c>
      <c r="N5092" t="s">
        <v>77</v>
      </c>
      <c r="O5092" t="s">
        <v>60</v>
      </c>
      <c r="P5092" t="s">
        <v>2264</v>
      </c>
      <c r="Q5092" t="s">
        <v>2270</v>
      </c>
    </row>
    <row r="5093" spans="11:17">
      <c r="K5093" t="s">
        <v>51</v>
      </c>
      <c r="L5093" t="s">
        <v>2268</v>
      </c>
      <c r="M5093" t="s">
        <v>2269</v>
      </c>
      <c r="N5093" t="s">
        <v>77</v>
      </c>
      <c r="O5093" t="s">
        <v>62</v>
      </c>
      <c r="P5093" t="s">
        <v>2265</v>
      </c>
      <c r="Q5093" t="s">
        <v>2270</v>
      </c>
    </row>
    <row r="5094" spans="11:17">
      <c r="K5094" t="s">
        <v>51</v>
      </c>
      <c r="L5094" t="s">
        <v>2268</v>
      </c>
      <c r="M5094" t="s">
        <v>2269</v>
      </c>
      <c r="N5094" t="s">
        <v>77</v>
      </c>
      <c r="O5094" t="s">
        <v>64</v>
      </c>
      <c r="P5094" t="s">
        <v>2271</v>
      </c>
      <c r="Q5094" t="s">
        <v>2270</v>
      </c>
    </row>
    <row r="5095" spans="11:17">
      <c r="K5095" t="s">
        <v>51</v>
      </c>
      <c r="L5095" t="s">
        <v>2268</v>
      </c>
      <c r="M5095" t="s">
        <v>2269</v>
      </c>
      <c r="N5095" t="s">
        <v>77</v>
      </c>
      <c r="O5095" t="s">
        <v>66</v>
      </c>
      <c r="P5095" t="s">
        <v>2272</v>
      </c>
      <c r="Q5095" t="s">
        <v>2270</v>
      </c>
    </row>
    <row r="5096" spans="11:17">
      <c r="K5096" t="s">
        <v>51</v>
      </c>
      <c r="L5096" t="s">
        <v>2268</v>
      </c>
      <c r="M5096" t="s">
        <v>2269</v>
      </c>
      <c r="N5096" t="s">
        <v>77</v>
      </c>
      <c r="O5096" t="s">
        <v>68</v>
      </c>
      <c r="Q5096" t="s">
        <v>2270</v>
      </c>
    </row>
    <row r="5097" spans="11:17">
      <c r="K5097" t="s">
        <v>51</v>
      </c>
      <c r="L5097" t="s">
        <v>2268</v>
      </c>
      <c r="M5097" t="s">
        <v>2269</v>
      </c>
      <c r="N5097" t="s">
        <v>77</v>
      </c>
      <c r="O5097" t="s">
        <v>70</v>
      </c>
      <c r="P5097" t="s">
        <v>131</v>
      </c>
      <c r="Q5097" t="s">
        <v>2270</v>
      </c>
    </row>
    <row r="5098" spans="11:17">
      <c r="K5098" t="s">
        <v>51</v>
      </c>
      <c r="L5098" t="s">
        <v>2268</v>
      </c>
      <c r="M5098" t="s">
        <v>2269</v>
      </c>
      <c r="N5098" t="s">
        <v>77</v>
      </c>
      <c r="O5098" t="s">
        <v>72</v>
      </c>
      <c r="P5098">
        <v>316</v>
      </c>
      <c r="Q5098" t="s">
        <v>2270</v>
      </c>
    </row>
    <row r="5099" spans="11:17">
      <c r="K5099" t="s">
        <v>51</v>
      </c>
      <c r="L5099" t="s">
        <v>2268</v>
      </c>
      <c r="M5099" t="s">
        <v>2269</v>
      </c>
      <c r="N5099" t="s">
        <v>77</v>
      </c>
      <c r="O5099" t="s">
        <v>73</v>
      </c>
      <c r="P5099" t="s">
        <v>82</v>
      </c>
      <c r="Q5099" t="s">
        <v>2270</v>
      </c>
    </row>
    <row r="5100" spans="11:17">
      <c r="K5100" t="s">
        <v>51</v>
      </c>
      <c r="L5100" t="s">
        <v>2273</v>
      </c>
      <c r="M5100" t="s">
        <v>2274</v>
      </c>
      <c r="N5100" t="s">
        <v>77</v>
      </c>
      <c r="O5100" t="s">
        <v>14</v>
      </c>
      <c r="Q5100" t="s">
        <v>2275</v>
      </c>
    </row>
    <row r="5101" spans="11:17">
      <c r="K5101" t="s">
        <v>51</v>
      </c>
      <c r="L5101" t="s">
        <v>2273</v>
      </c>
      <c r="M5101" t="s">
        <v>2274</v>
      </c>
      <c r="N5101" t="s">
        <v>77</v>
      </c>
      <c r="O5101" t="s">
        <v>56</v>
      </c>
      <c r="Q5101" t="s">
        <v>2275</v>
      </c>
    </row>
    <row r="5102" spans="11:17">
      <c r="K5102" t="s">
        <v>51</v>
      </c>
      <c r="L5102" t="s">
        <v>2273</v>
      </c>
      <c r="M5102" t="s">
        <v>2274</v>
      </c>
      <c r="N5102" t="s">
        <v>77</v>
      </c>
      <c r="O5102" t="s">
        <v>57</v>
      </c>
      <c r="P5102" t="s">
        <v>2263</v>
      </c>
      <c r="Q5102" t="s">
        <v>2275</v>
      </c>
    </row>
    <row r="5103" spans="11:17">
      <c r="K5103" t="s">
        <v>51</v>
      </c>
      <c r="L5103" t="s">
        <v>2273</v>
      </c>
      <c r="M5103" t="s">
        <v>2274</v>
      </c>
      <c r="N5103" t="s">
        <v>77</v>
      </c>
      <c r="O5103" t="s">
        <v>59</v>
      </c>
      <c r="P5103">
        <v>2436</v>
      </c>
      <c r="Q5103" t="s">
        <v>2275</v>
      </c>
    </row>
    <row r="5104" spans="11:17">
      <c r="K5104" t="s">
        <v>51</v>
      </c>
      <c r="L5104" t="s">
        <v>2273</v>
      </c>
      <c r="M5104" t="s">
        <v>2274</v>
      </c>
      <c r="N5104" t="s">
        <v>77</v>
      </c>
      <c r="O5104" t="s">
        <v>60</v>
      </c>
      <c r="P5104" t="s">
        <v>2264</v>
      </c>
      <c r="Q5104" t="s">
        <v>2275</v>
      </c>
    </row>
    <row r="5105" spans="11:17">
      <c r="K5105" t="s">
        <v>51</v>
      </c>
      <c r="L5105" t="s">
        <v>2273</v>
      </c>
      <c r="M5105" t="s">
        <v>2274</v>
      </c>
      <c r="N5105" t="s">
        <v>77</v>
      </c>
      <c r="O5105" t="s">
        <v>62</v>
      </c>
      <c r="P5105" t="s">
        <v>2265</v>
      </c>
      <c r="Q5105" t="s">
        <v>2275</v>
      </c>
    </row>
    <row r="5106" spans="11:17">
      <c r="K5106" t="s">
        <v>51</v>
      </c>
      <c r="L5106" t="s">
        <v>2273</v>
      </c>
      <c r="M5106" t="s">
        <v>2274</v>
      </c>
      <c r="N5106" t="s">
        <v>77</v>
      </c>
      <c r="O5106" t="s">
        <v>64</v>
      </c>
      <c r="P5106" t="s">
        <v>2276</v>
      </c>
      <c r="Q5106" t="s">
        <v>2275</v>
      </c>
    </row>
    <row r="5107" spans="11:17">
      <c r="K5107" t="s">
        <v>51</v>
      </c>
      <c r="L5107" t="s">
        <v>2273</v>
      </c>
      <c r="M5107" t="s">
        <v>2274</v>
      </c>
      <c r="N5107" t="s">
        <v>77</v>
      </c>
      <c r="O5107" t="s">
        <v>66</v>
      </c>
      <c r="P5107" t="s">
        <v>2277</v>
      </c>
      <c r="Q5107" t="s">
        <v>2275</v>
      </c>
    </row>
    <row r="5108" spans="11:17">
      <c r="K5108" t="s">
        <v>51</v>
      </c>
      <c r="L5108" t="s">
        <v>2273</v>
      </c>
      <c r="M5108" t="s">
        <v>2274</v>
      </c>
      <c r="N5108" t="s">
        <v>77</v>
      </c>
      <c r="O5108" t="s">
        <v>68</v>
      </c>
      <c r="P5108" s="1" t="s">
        <v>2278</v>
      </c>
      <c r="Q5108" t="s">
        <v>2275</v>
      </c>
    </row>
    <row r="5109" spans="11:17">
      <c r="K5109" t="s">
        <v>51</v>
      </c>
      <c r="L5109" t="s">
        <v>2273</v>
      </c>
      <c r="M5109" t="s">
        <v>2274</v>
      </c>
      <c r="N5109" t="s">
        <v>77</v>
      </c>
      <c r="O5109" t="s">
        <v>70</v>
      </c>
      <c r="P5109" t="s">
        <v>1020</v>
      </c>
      <c r="Q5109" t="s">
        <v>2275</v>
      </c>
    </row>
    <row r="5110" spans="11:17">
      <c r="K5110" t="s">
        <v>51</v>
      </c>
      <c r="L5110" t="s">
        <v>2273</v>
      </c>
      <c r="M5110" t="s">
        <v>2274</v>
      </c>
      <c r="N5110" t="s">
        <v>77</v>
      </c>
      <c r="O5110" t="s">
        <v>72</v>
      </c>
      <c r="P5110">
        <v>180</v>
      </c>
      <c r="Q5110" t="s">
        <v>2275</v>
      </c>
    </row>
    <row r="5111" spans="11:17">
      <c r="K5111" t="s">
        <v>51</v>
      </c>
      <c r="L5111" t="s">
        <v>2273</v>
      </c>
      <c r="M5111" t="s">
        <v>2274</v>
      </c>
      <c r="N5111" t="s">
        <v>77</v>
      </c>
      <c r="O5111" t="s">
        <v>73</v>
      </c>
      <c r="P5111" t="s">
        <v>82</v>
      </c>
      <c r="Q5111" t="s">
        <v>2275</v>
      </c>
    </row>
    <row r="5112" spans="11:17">
      <c r="K5112" t="s">
        <v>51</v>
      </c>
      <c r="L5112" t="s">
        <v>99</v>
      </c>
      <c r="M5112" t="s">
        <v>2279</v>
      </c>
      <c r="N5112" t="s">
        <v>77</v>
      </c>
      <c r="O5112" t="s">
        <v>14</v>
      </c>
      <c r="Q5112" t="s">
        <v>2280</v>
      </c>
    </row>
    <row r="5113" spans="11:17">
      <c r="K5113" t="s">
        <v>51</v>
      </c>
      <c r="L5113" t="s">
        <v>99</v>
      </c>
      <c r="M5113" t="s">
        <v>2279</v>
      </c>
      <c r="N5113" t="s">
        <v>77</v>
      </c>
      <c r="O5113" t="s">
        <v>56</v>
      </c>
      <c r="Q5113" t="s">
        <v>2280</v>
      </c>
    </row>
    <row r="5114" spans="11:17">
      <c r="K5114" t="s">
        <v>51</v>
      </c>
      <c r="L5114" t="s">
        <v>99</v>
      </c>
      <c r="M5114" t="s">
        <v>2279</v>
      </c>
      <c r="N5114" t="s">
        <v>77</v>
      </c>
      <c r="O5114" t="s">
        <v>57</v>
      </c>
      <c r="P5114" t="s">
        <v>2263</v>
      </c>
      <c r="Q5114" t="s">
        <v>2280</v>
      </c>
    </row>
    <row r="5115" spans="11:17">
      <c r="K5115" t="s">
        <v>51</v>
      </c>
      <c r="L5115" t="s">
        <v>99</v>
      </c>
      <c r="M5115" t="s">
        <v>2279</v>
      </c>
      <c r="N5115" t="s">
        <v>77</v>
      </c>
      <c r="O5115" t="s">
        <v>59</v>
      </c>
      <c r="P5115">
        <v>2210</v>
      </c>
      <c r="Q5115" t="s">
        <v>2280</v>
      </c>
    </row>
    <row r="5116" spans="11:17">
      <c r="K5116" t="s">
        <v>51</v>
      </c>
      <c r="L5116" t="s">
        <v>99</v>
      </c>
      <c r="M5116" t="s">
        <v>2279</v>
      </c>
      <c r="N5116" t="s">
        <v>77</v>
      </c>
      <c r="O5116" t="s">
        <v>60</v>
      </c>
      <c r="P5116" t="s">
        <v>2264</v>
      </c>
      <c r="Q5116" t="s">
        <v>2280</v>
      </c>
    </row>
    <row r="5117" spans="11:17">
      <c r="K5117" t="s">
        <v>51</v>
      </c>
      <c r="L5117" t="s">
        <v>99</v>
      </c>
      <c r="M5117" t="s">
        <v>2279</v>
      </c>
      <c r="N5117" t="s">
        <v>77</v>
      </c>
      <c r="O5117" t="s">
        <v>62</v>
      </c>
      <c r="P5117" t="s">
        <v>2281</v>
      </c>
      <c r="Q5117" t="s">
        <v>2280</v>
      </c>
    </row>
    <row r="5118" spans="11:17">
      <c r="K5118" t="s">
        <v>51</v>
      </c>
      <c r="L5118" t="s">
        <v>99</v>
      </c>
      <c r="M5118" t="s">
        <v>2279</v>
      </c>
      <c r="N5118" t="s">
        <v>77</v>
      </c>
      <c r="O5118" t="s">
        <v>64</v>
      </c>
      <c r="P5118" t="s">
        <v>102</v>
      </c>
      <c r="Q5118" t="s">
        <v>2280</v>
      </c>
    </row>
    <row r="5119" spans="11:17">
      <c r="K5119" t="s">
        <v>51</v>
      </c>
      <c r="L5119" t="s">
        <v>99</v>
      </c>
      <c r="M5119" t="s">
        <v>2279</v>
      </c>
      <c r="N5119" t="s">
        <v>77</v>
      </c>
      <c r="O5119" t="s">
        <v>66</v>
      </c>
      <c r="P5119" t="s">
        <v>103</v>
      </c>
      <c r="Q5119" t="s">
        <v>2280</v>
      </c>
    </row>
    <row r="5120" spans="11:17">
      <c r="K5120" t="s">
        <v>51</v>
      </c>
      <c r="L5120" t="s">
        <v>99</v>
      </c>
      <c r="M5120" t="s">
        <v>2279</v>
      </c>
      <c r="N5120" t="s">
        <v>77</v>
      </c>
      <c r="O5120" t="s">
        <v>68</v>
      </c>
      <c r="Q5120" t="s">
        <v>2280</v>
      </c>
    </row>
    <row r="5121" spans="11:17">
      <c r="K5121" t="s">
        <v>51</v>
      </c>
      <c r="L5121" t="s">
        <v>99</v>
      </c>
      <c r="M5121" t="s">
        <v>2279</v>
      </c>
      <c r="N5121" t="s">
        <v>77</v>
      </c>
      <c r="O5121" t="s">
        <v>70</v>
      </c>
      <c r="P5121" t="s">
        <v>71</v>
      </c>
      <c r="Q5121" t="s">
        <v>2280</v>
      </c>
    </row>
    <row r="5122" spans="11:17">
      <c r="K5122" t="s">
        <v>51</v>
      </c>
      <c r="L5122" t="s">
        <v>99</v>
      </c>
      <c r="M5122" t="s">
        <v>2279</v>
      </c>
      <c r="N5122" t="s">
        <v>77</v>
      </c>
      <c r="O5122" t="s">
        <v>72</v>
      </c>
      <c r="P5122">
        <v>127</v>
      </c>
      <c r="Q5122" t="s">
        <v>2280</v>
      </c>
    </row>
    <row r="5123" spans="11:17">
      <c r="K5123" t="s">
        <v>51</v>
      </c>
      <c r="L5123" t="s">
        <v>99</v>
      </c>
      <c r="M5123" t="s">
        <v>2279</v>
      </c>
      <c r="N5123" t="s">
        <v>77</v>
      </c>
      <c r="O5123" t="s">
        <v>73</v>
      </c>
      <c r="P5123" t="s">
        <v>82</v>
      </c>
      <c r="Q5123" t="s">
        <v>2280</v>
      </c>
    </row>
    <row r="5124" spans="11:17">
      <c r="K5124" t="s">
        <v>51</v>
      </c>
      <c r="L5124" t="s">
        <v>2282</v>
      </c>
      <c r="M5124" t="s">
        <v>2283</v>
      </c>
      <c r="N5124" t="s">
        <v>1337</v>
      </c>
      <c r="O5124" t="s">
        <v>14</v>
      </c>
      <c r="Q5124" t="s">
        <v>2284</v>
      </c>
    </row>
    <row r="5125" spans="11:17">
      <c r="K5125" t="s">
        <v>51</v>
      </c>
      <c r="L5125" t="s">
        <v>2282</v>
      </c>
      <c r="M5125" t="s">
        <v>2283</v>
      </c>
      <c r="N5125" t="s">
        <v>1337</v>
      </c>
      <c r="O5125" t="s">
        <v>56</v>
      </c>
      <c r="Q5125" t="s">
        <v>2284</v>
      </c>
    </row>
    <row r="5126" spans="11:17">
      <c r="K5126" t="s">
        <v>51</v>
      </c>
      <c r="L5126" t="s">
        <v>2282</v>
      </c>
      <c r="M5126" t="s">
        <v>2283</v>
      </c>
      <c r="N5126" t="s">
        <v>1337</v>
      </c>
      <c r="O5126" t="s">
        <v>57</v>
      </c>
      <c r="P5126" t="s">
        <v>2263</v>
      </c>
      <c r="Q5126" t="s">
        <v>2284</v>
      </c>
    </row>
    <row r="5127" spans="11:17">
      <c r="K5127" t="s">
        <v>51</v>
      </c>
      <c r="L5127" t="s">
        <v>2282</v>
      </c>
      <c r="M5127" t="s">
        <v>2283</v>
      </c>
      <c r="N5127" t="s">
        <v>1337</v>
      </c>
      <c r="O5127" t="s">
        <v>59</v>
      </c>
      <c r="P5127">
        <v>1985</v>
      </c>
      <c r="Q5127" t="s">
        <v>2284</v>
      </c>
    </row>
    <row r="5128" spans="11:17">
      <c r="K5128" t="s">
        <v>51</v>
      </c>
      <c r="L5128" t="s">
        <v>2282</v>
      </c>
      <c r="M5128" t="s">
        <v>2283</v>
      </c>
      <c r="N5128" t="s">
        <v>1337</v>
      </c>
      <c r="O5128" t="s">
        <v>60</v>
      </c>
      <c r="P5128" t="s">
        <v>2264</v>
      </c>
      <c r="Q5128" t="s">
        <v>2284</v>
      </c>
    </row>
    <row r="5129" spans="11:17">
      <c r="K5129" t="s">
        <v>51</v>
      </c>
      <c r="L5129" t="s">
        <v>2282</v>
      </c>
      <c r="M5129" t="s">
        <v>2283</v>
      </c>
      <c r="N5129" t="s">
        <v>1337</v>
      </c>
      <c r="O5129" t="s">
        <v>62</v>
      </c>
      <c r="P5129" t="s">
        <v>2281</v>
      </c>
      <c r="Q5129" t="s">
        <v>2284</v>
      </c>
    </row>
    <row r="5130" spans="11:17">
      <c r="K5130" t="s">
        <v>51</v>
      </c>
      <c r="L5130" t="s">
        <v>2282</v>
      </c>
      <c r="M5130" t="s">
        <v>2283</v>
      </c>
      <c r="N5130" t="s">
        <v>1337</v>
      </c>
      <c r="O5130" t="s">
        <v>64</v>
      </c>
      <c r="P5130" t="s">
        <v>2285</v>
      </c>
      <c r="Q5130" t="s">
        <v>2284</v>
      </c>
    </row>
    <row r="5131" spans="11:17">
      <c r="K5131" t="s">
        <v>51</v>
      </c>
      <c r="L5131" t="s">
        <v>2282</v>
      </c>
      <c r="M5131" t="s">
        <v>2283</v>
      </c>
      <c r="N5131" t="s">
        <v>1337</v>
      </c>
      <c r="O5131" t="s">
        <v>66</v>
      </c>
      <c r="P5131" t="s">
        <v>2286</v>
      </c>
      <c r="Q5131" t="s">
        <v>2284</v>
      </c>
    </row>
    <row r="5132" spans="11:17">
      <c r="K5132" t="s">
        <v>51</v>
      </c>
      <c r="L5132" t="s">
        <v>2282</v>
      </c>
      <c r="M5132" t="s">
        <v>2283</v>
      </c>
      <c r="N5132" t="s">
        <v>1337</v>
      </c>
      <c r="O5132" t="s">
        <v>68</v>
      </c>
      <c r="Q5132" t="s">
        <v>2284</v>
      </c>
    </row>
    <row r="5133" spans="11:17">
      <c r="K5133" t="s">
        <v>51</v>
      </c>
      <c r="L5133" t="s">
        <v>2282</v>
      </c>
      <c r="M5133" t="s">
        <v>2283</v>
      </c>
      <c r="N5133" t="s">
        <v>1337</v>
      </c>
      <c r="O5133" t="s">
        <v>70</v>
      </c>
      <c r="P5133" t="s">
        <v>71</v>
      </c>
      <c r="Q5133" t="s">
        <v>2284</v>
      </c>
    </row>
    <row r="5134" spans="11:17">
      <c r="K5134" t="s">
        <v>51</v>
      </c>
      <c r="L5134" t="s">
        <v>2282</v>
      </c>
      <c r="M5134" t="s">
        <v>2283</v>
      </c>
      <c r="N5134" t="s">
        <v>1337</v>
      </c>
      <c r="O5134" t="s">
        <v>72</v>
      </c>
      <c r="P5134">
        <v>143</v>
      </c>
      <c r="Q5134" t="s">
        <v>2284</v>
      </c>
    </row>
    <row r="5135" spans="11:17">
      <c r="K5135" t="s">
        <v>51</v>
      </c>
      <c r="L5135" t="s">
        <v>2282</v>
      </c>
      <c r="M5135" t="s">
        <v>2283</v>
      </c>
      <c r="N5135" t="s">
        <v>1337</v>
      </c>
      <c r="O5135" t="s">
        <v>73</v>
      </c>
      <c r="P5135" t="s">
        <v>1343</v>
      </c>
      <c r="Q5135" t="s">
        <v>2284</v>
      </c>
    </row>
    <row r="5136" spans="11:17">
      <c r="K5136" t="s">
        <v>51</v>
      </c>
      <c r="L5136" t="s">
        <v>2287</v>
      </c>
      <c r="M5136" t="s">
        <v>2288</v>
      </c>
      <c r="N5136" t="s">
        <v>1337</v>
      </c>
      <c r="O5136" t="s">
        <v>14</v>
      </c>
      <c r="Q5136" t="s">
        <v>2289</v>
      </c>
    </row>
    <row r="5137" spans="11:17">
      <c r="K5137" t="s">
        <v>51</v>
      </c>
      <c r="L5137" t="s">
        <v>2287</v>
      </c>
      <c r="M5137" t="s">
        <v>2288</v>
      </c>
      <c r="N5137" t="s">
        <v>1337</v>
      </c>
      <c r="O5137" t="s">
        <v>56</v>
      </c>
      <c r="Q5137" t="s">
        <v>2289</v>
      </c>
    </row>
    <row r="5138" spans="11:17">
      <c r="K5138" t="s">
        <v>51</v>
      </c>
      <c r="L5138" t="s">
        <v>2287</v>
      </c>
      <c r="M5138" t="s">
        <v>2288</v>
      </c>
      <c r="N5138" t="s">
        <v>1337</v>
      </c>
      <c r="O5138" t="s">
        <v>57</v>
      </c>
      <c r="P5138" t="s">
        <v>2263</v>
      </c>
      <c r="Q5138" t="s">
        <v>2289</v>
      </c>
    </row>
    <row r="5139" spans="11:17">
      <c r="K5139" t="s">
        <v>51</v>
      </c>
      <c r="L5139" t="s">
        <v>2287</v>
      </c>
      <c r="M5139" t="s">
        <v>2288</v>
      </c>
      <c r="N5139" t="s">
        <v>1337</v>
      </c>
      <c r="O5139" t="s">
        <v>59</v>
      </c>
      <c r="P5139">
        <v>1834</v>
      </c>
      <c r="Q5139" t="s">
        <v>2289</v>
      </c>
    </row>
    <row r="5140" spans="11:17">
      <c r="K5140" t="s">
        <v>51</v>
      </c>
      <c r="L5140" t="s">
        <v>2287</v>
      </c>
      <c r="M5140" t="s">
        <v>2288</v>
      </c>
      <c r="N5140" t="s">
        <v>1337</v>
      </c>
      <c r="O5140" t="s">
        <v>60</v>
      </c>
      <c r="P5140" t="s">
        <v>2264</v>
      </c>
      <c r="Q5140" t="s">
        <v>2289</v>
      </c>
    </row>
    <row r="5141" spans="11:17">
      <c r="K5141" t="s">
        <v>51</v>
      </c>
      <c r="L5141" t="s">
        <v>2287</v>
      </c>
      <c r="M5141" t="s">
        <v>2288</v>
      </c>
      <c r="N5141" t="s">
        <v>1337</v>
      </c>
      <c r="O5141" t="s">
        <v>62</v>
      </c>
      <c r="P5141" t="s">
        <v>2281</v>
      </c>
      <c r="Q5141" t="s">
        <v>2289</v>
      </c>
    </row>
    <row r="5142" spans="11:17">
      <c r="K5142" t="s">
        <v>51</v>
      </c>
      <c r="L5142" t="s">
        <v>2287</v>
      </c>
      <c r="M5142" t="s">
        <v>2288</v>
      </c>
      <c r="N5142" t="s">
        <v>1337</v>
      </c>
      <c r="O5142" t="s">
        <v>64</v>
      </c>
      <c r="P5142" t="s">
        <v>2290</v>
      </c>
      <c r="Q5142" t="s">
        <v>2289</v>
      </c>
    </row>
    <row r="5143" spans="11:17">
      <c r="K5143" t="s">
        <v>51</v>
      </c>
      <c r="L5143" t="s">
        <v>2287</v>
      </c>
      <c r="M5143" t="s">
        <v>2288</v>
      </c>
      <c r="N5143" t="s">
        <v>1337</v>
      </c>
      <c r="O5143" t="s">
        <v>66</v>
      </c>
      <c r="P5143" t="s">
        <v>238</v>
      </c>
      <c r="Q5143" t="s">
        <v>2289</v>
      </c>
    </row>
    <row r="5144" spans="11:17">
      <c r="K5144" t="s">
        <v>51</v>
      </c>
      <c r="L5144" t="s">
        <v>2287</v>
      </c>
      <c r="M5144" t="s">
        <v>2288</v>
      </c>
      <c r="N5144" t="s">
        <v>1337</v>
      </c>
      <c r="O5144" t="s">
        <v>68</v>
      </c>
      <c r="Q5144" t="s">
        <v>2289</v>
      </c>
    </row>
    <row r="5145" spans="11:17">
      <c r="K5145" t="s">
        <v>51</v>
      </c>
      <c r="L5145" t="s">
        <v>2287</v>
      </c>
      <c r="M5145" t="s">
        <v>2288</v>
      </c>
      <c r="N5145" t="s">
        <v>1337</v>
      </c>
      <c r="O5145" t="s">
        <v>70</v>
      </c>
      <c r="P5145" t="s">
        <v>71</v>
      </c>
      <c r="Q5145" t="s">
        <v>2289</v>
      </c>
    </row>
    <row r="5146" spans="11:17">
      <c r="K5146" t="s">
        <v>51</v>
      </c>
      <c r="L5146" t="s">
        <v>2287</v>
      </c>
      <c r="M5146" t="s">
        <v>2288</v>
      </c>
      <c r="N5146" t="s">
        <v>1337</v>
      </c>
      <c r="O5146" t="s">
        <v>72</v>
      </c>
      <c r="P5146">
        <v>126</v>
      </c>
      <c r="Q5146" t="s">
        <v>2289</v>
      </c>
    </row>
    <row r="5147" spans="11:17">
      <c r="K5147" t="s">
        <v>51</v>
      </c>
      <c r="L5147" t="s">
        <v>2287</v>
      </c>
      <c r="M5147" t="s">
        <v>2288</v>
      </c>
      <c r="N5147" t="s">
        <v>1337</v>
      </c>
      <c r="O5147" t="s">
        <v>73</v>
      </c>
      <c r="P5147" t="s">
        <v>1343</v>
      </c>
      <c r="Q5147" t="s">
        <v>2289</v>
      </c>
    </row>
    <row r="5148" spans="11:17">
      <c r="K5148" t="s">
        <v>51</v>
      </c>
      <c r="L5148" t="s">
        <v>2291</v>
      </c>
      <c r="M5148" t="s">
        <v>2292</v>
      </c>
      <c r="N5148" t="s">
        <v>1337</v>
      </c>
      <c r="O5148" t="s">
        <v>14</v>
      </c>
      <c r="Q5148" t="s">
        <v>2293</v>
      </c>
    </row>
    <row r="5149" spans="11:17">
      <c r="K5149" t="s">
        <v>51</v>
      </c>
      <c r="L5149" t="s">
        <v>2291</v>
      </c>
      <c r="M5149" t="s">
        <v>2292</v>
      </c>
      <c r="N5149" t="s">
        <v>1337</v>
      </c>
      <c r="O5149" t="s">
        <v>56</v>
      </c>
      <c r="Q5149" t="s">
        <v>2293</v>
      </c>
    </row>
    <row r="5150" spans="11:17">
      <c r="K5150" t="s">
        <v>51</v>
      </c>
      <c r="L5150" t="s">
        <v>2291</v>
      </c>
      <c r="M5150" t="s">
        <v>2292</v>
      </c>
      <c r="N5150" t="s">
        <v>1337</v>
      </c>
      <c r="O5150" t="s">
        <v>57</v>
      </c>
      <c r="P5150" t="s">
        <v>2263</v>
      </c>
      <c r="Q5150" t="s">
        <v>2293</v>
      </c>
    </row>
    <row r="5151" spans="11:17">
      <c r="K5151" t="s">
        <v>51</v>
      </c>
      <c r="L5151" t="s">
        <v>2291</v>
      </c>
      <c r="M5151" t="s">
        <v>2292</v>
      </c>
      <c r="N5151" t="s">
        <v>1337</v>
      </c>
      <c r="O5151" t="s">
        <v>59</v>
      </c>
      <c r="P5151">
        <v>1499</v>
      </c>
      <c r="Q5151" t="s">
        <v>2293</v>
      </c>
    </row>
    <row r="5152" spans="11:17">
      <c r="K5152" t="s">
        <v>51</v>
      </c>
      <c r="L5152" t="s">
        <v>2291</v>
      </c>
      <c r="M5152" t="s">
        <v>2292</v>
      </c>
      <c r="N5152" t="s">
        <v>1337</v>
      </c>
      <c r="O5152" t="s">
        <v>60</v>
      </c>
      <c r="P5152" t="s">
        <v>2264</v>
      </c>
      <c r="Q5152" t="s">
        <v>2293</v>
      </c>
    </row>
    <row r="5153" spans="11:17">
      <c r="K5153" t="s">
        <v>51</v>
      </c>
      <c r="L5153" t="s">
        <v>2291</v>
      </c>
      <c r="M5153" t="s">
        <v>2292</v>
      </c>
      <c r="N5153" t="s">
        <v>1337</v>
      </c>
      <c r="O5153" t="s">
        <v>62</v>
      </c>
      <c r="P5153" t="s">
        <v>2281</v>
      </c>
      <c r="Q5153" t="s">
        <v>2293</v>
      </c>
    </row>
    <row r="5154" spans="11:17">
      <c r="K5154" t="s">
        <v>51</v>
      </c>
      <c r="L5154" t="s">
        <v>2291</v>
      </c>
      <c r="M5154" t="s">
        <v>2292</v>
      </c>
      <c r="N5154" t="s">
        <v>1337</v>
      </c>
      <c r="O5154" t="s">
        <v>64</v>
      </c>
      <c r="P5154" t="s">
        <v>2294</v>
      </c>
      <c r="Q5154" t="s">
        <v>2293</v>
      </c>
    </row>
    <row r="5155" spans="11:17">
      <c r="K5155" t="s">
        <v>51</v>
      </c>
      <c r="L5155" t="s">
        <v>2291</v>
      </c>
      <c r="M5155" t="s">
        <v>2292</v>
      </c>
      <c r="N5155" t="s">
        <v>1337</v>
      </c>
      <c r="O5155" t="s">
        <v>66</v>
      </c>
      <c r="P5155" t="s">
        <v>2295</v>
      </c>
      <c r="Q5155" t="s">
        <v>2293</v>
      </c>
    </row>
    <row r="5156" spans="11:17">
      <c r="K5156" t="s">
        <v>51</v>
      </c>
      <c r="L5156" t="s">
        <v>2291</v>
      </c>
      <c r="M5156" t="s">
        <v>2292</v>
      </c>
      <c r="N5156" t="s">
        <v>1337</v>
      </c>
      <c r="O5156" t="s">
        <v>68</v>
      </c>
      <c r="P5156" t="e">
        <f>-ต้องการอาหารแห้ง ข้าวสาร
-ต้องการเจลล้างมือ น้ำยาฆ่าเชื้อ และหน้ากากอนามัย
-ปัญหาเศรษฐกิจ คนถูกพักงาน
-ความยากลำบากในการเดินทางและซื้อสินค้า</f>
        <v>#NAME?</v>
      </c>
      <c r="Q5156" t="s">
        <v>2293</v>
      </c>
    </row>
    <row r="5157" spans="11:17">
      <c r="K5157" t="s">
        <v>51</v>
      </c>
      <c r="L5157" t="s">
        <v>2291</v>
      </c>
      <c r="M5157" t="s">
        <v>2292</v>
      </c>
      <c r="N5157" t="s">
        <v>1337</v>
      </c>
      <c r="O5157" t="s">
        <v>70</v>
      </c>
      <c r="P5157" t="s">
        <v>1912</v>
      </c>
      <c r="Q5157" t="s">
        <v>2293</v>
      </c>
    </row>
    <row r="5158" spans="11:17">
      <c r="K5158" t="s">
        <v>51</v>
      </c>
      <c r="L5158" t="s">
        <v>2291</v>
      </c>
      <c r="M5158" t="s">
        <v>2292</v>
      </c>
      <c r="N5158" t="s">
        <v>1337</v>
      </c>
      <c r="O5158" t="s">
        <v>72</v>
      </c>
      <c r="P5158">
        <v>515</v>
      </c>
      <c r="Q5158" t="s">
        <v>2293</v>
      </c>
    </row>
    <row r="5159" spans="11:17">
      <c r="K5159" t="s">
        <v>51</v>
      </c>
      <c r="L5159" t="s">
        <v>2291</v>
      </c>
      <c r="M5159" t="s">
        <v>2292</v>
      </c>
      <c r="N5159" t="s">
        <v>1337</v>
      </c>
      <c r="O5159" t="s">
        <v>73</v>
      </c>
      <c r="P5159" t="s">
        <v>1343</v>
      </c>
      <c r="Q5159" t="s">
        <v>2293</v>
      </c>
    </row>
    <row r="5160" spans="11:17">
      <c r="K5160" t="s">
        <v>51</v>
      </c>
      <c r="L5160" t="s">
        <v>2296</v>
      </c>
      <c r="M5160" t="s">
        <v>2297</v>
      </c>
      <c r="N5160" t="s">
        <v>77</v>
      </c>
      <c r="O5160" t="s">
        <v>14</v>
      </c>
      <c r="Q5160" t="s">
        <v>2298</v>
      </c>
    </row>
    <row r="5161" spans="11:17">
      <c r="K5161" t="s">
        <v>51</v>
      </c>
      <c r="L5161" t="s">
        <v>2296</v>
      </c>
      <c r="M5161" t="s">
        <v>2297</v>
      </c>
      <c r="N5161" t="s">
        <v>77</v>
      </c>
      <c r="O5161" t="s">
        <v>56</v>
      </c>
      <c r="Q5161" t="s">
        <v>2298</v>
      </c>
    </row>
    <row r="5162" spans="11:17">
      <c r="K5162" t="s">
        <v>51</v>
      </c>
      <c r="L5162" t="s">
        <v>2296</v>
      </c>
      <c r="M5162" t="s">
        <v>2297</v>
      </c>
      <c r="N5162" t="s">
        <v>77</v>
      </c>
      <c r="O5162" t="s">
        <v>57</v>
      </c>
      <c r="P5162" t="s">
        <v>2263</v>
      </c>
      <c r="Q5162" t="s">
        <v>2298</v>
      </c>
    </row>
    <row r="5163" spans="11:17">
      <c r="K5163" t="s">
        <v>51</v>
      </c>
      <c r="L5163" t="s">
        <v>2296</v>
      </c>
      <c r="M5163" t="s">
        <v>2297</v>
      </c>
      <c r="N5163" t="s">
        <v>77</v>
      </c>
      <c r="O5163" t="s">
        <v>59</v>
      </c>
      <c r="P5163">
        <v>2336</v>
      </c>
      <c r="Q5163" t="s">
        <v>2298</v>
      </c>
    </row>
    <row r="5164" spans="11:17">
      <c r="K5164" t="s">
        <v>51</v>
      </c>
      <c r="L5164" t="s">
        <v>2296</v>
      </c>
      <c r="M5164" t="s">
        <v>2297</v>
      </c>
      <c r="N5164" t="s">
        <v>77</v>
      </c>
      <c r="O5164" t="s">
        <v>60</v>
      </c>
      <c r="P5164" t="s">
        <v>2264</v>
      </c>
      <c r="Q5164" t="s">
        <v>2298</v>
      </c>
    </row>
    <row r="5165" spans="11:17">
      <c r="K5165" t="s">
        <v>51</v>
      </c>
      <c r="L5165" t="s">
        <v>2296</v>
      </c>
      <c r="M5165" t="s">
        <v>2297</v>
      </c>
      <c r="N5165" t="s">
        <v>77</v>
      </c>
      <c r="O5165" t="s">
        <v>62</v>
      </c>
      <c r="P5165" t="s">
        <v>2281</v>
      </c>
      <c r="Q5165" t="s">
        <v>2298</v>
      </c>
    </row>
    <row r="5166" spans="11:17">
      <c r="K5166" t="s">
        <v>51</v>
      </c>
      <c r="L5166" t="s">
        <v>2296</v>
      </c>
      <c r="M5166" t="s">
        <v>2297</v>
      </c>
      <c r="N5166" t="s">
        <v>77</v>
      </c>
      <c r="O5166" t="s">
        <v>64</v>
      </c>
      <c r="P5166" t="s">
        <v>2299</v>
      </c>
      <c r="Q5166" t="s">
        <v>2298</v>
      </c>
    </row>
    <row r="5167" spans="11:17">
      <c r="K5167" t="s">
        <v>51</v>
      </c>
      <c r="L5167" t="s">
        <v>2296</v>
      </c>
      <c r="M5167" t="s">
        <v>2297</v>
      </c>
      <c r="N5167" t="s">
        <v>77</v>
      </c>
      <c r="O5167" t="s">
        <v>66</v>
      </c>
      <c r="P5167" t="s">
        <v>2300</v>
      </c>
      <c r="Q5167" t="s">
        <v>2298</v>
      </c>
    </row>
    <row r="5168" spans="11:17">
      <c r="K5168" t="s">
        <v>51</v>
      </c>
      <c r="L5168" t="s">
        <v>2296</v>
      </c>
      <c r="M5168" t="s">
        <v>2297</v>
      </c>
      <c r="N5168" t="s">
        <v>77</v>
      </c>
      <c r="O5168" t="s">
        <v>68</v>
      </c>
      <c r="P5168" t="s">
        <v>2301</v>
      </c>
      <c r="Q5168" t="s">
        <v>2298</v>
      </c>
    </row>
    <row r="5169" spans="11:17">
      <c r="K5169" t="s">
        <v>51</v>
      </c>
      <c r="L5169" t="s">
        <v>2296</v>
      </c>
      <c r="M5169" t="s">
        <v>2297</v>
      </c>
      <c r="N5169" t="s">
        <v>77</v>
      </c>
      <c r="O5169" t="s">
        <v>70</v>
      </c>
      <c r="P5169" t="s">
        <v>71</v>
      </c>
      <c r="Q5169" t="s">
        <v>2298</v>
      </c>
    </row>
    <row r="5170" spans="11:17">
      <c r="K5170" t="s">
        <v>51</v>
      </c>
      <c r="L5170" t="s">
        <v>2296</v>
      </c>
      <c r="M5170" t="s">
        <v>2297</v>
      </c>
      <c r="N5170" t="s">
        <v>77</v>
      </c>
      <c r="O5170" t="s">
        <v>72</v>
      </c>
      <c r="P5170">
        <v>163</v>
      </c>
      <c r="Q5170" t="s">
        <v>2298</v>
      </c>
    </row>
    <row r="5171" spans="11:17">
      <c r="K5171" t="s">
        <v>51</v>
      </c>
      <c r="L5171" t="s">
        <v>2296</v>
      </c>
      <c r="M5171" t="s">
        <v>2297</v>
      </c>
      <c r="N5171" t="s">
        <v>77</v>
      </c>
      <c r="O5171" t="s">
        <v>73</v>
      </c>
      <c r="P5171" t="s">
        <v>82</v>
      </c>
      <c r="Q5171" t="s">
        <v>2298</v>
      </c>
    </row>
    <row r="5172" spans="11:17">
      <c r="K5172" t="s">
        <v>51</v>
      </c>
      <c r="L5172" t="s">
        <v>2302</v>
      </c>
      <c r="M5172" t="s">
        <v>2303</v>
      </c>
      <c r="N5172" t="s">
        <v>1337</v>
      </c>
      <c r="O5172" t="s">
        <v>14</v>
      </c>
      <c r="Q5172" t="s">
        <v>2304</v>
      </c>
    </row>
    <row r="5173" spans="11:17">
      <c r="K5173" t="s">
        <v>51</v>
      </c>
      <c r="L5173" t="s">
        <v>2302</v>
      </c>
      <c r="M5173" t="s">
        <v>2303</v>
      </c>
      <c r="N5173" t="s">
        <v>1337</v>
      </c>
      <c r="O5173" t="s">
        <v>56</v>
      </c>
      <c r="Q5173" t="s">
        <v>2304</v>
      </c>
    </row>
    <row r="5174" spans="11:17">
      <c r="K5174" t="s">
        <v>51</v>
      </c>
      <c r="L5174" t="s">
        <v>2302</v>
      </c>
      <c r="M5174" t="s">
        <v>2303</v>
      </c>
      <c r="N5174" t="s">
        <v>1337</v>
      </c>
      <c r="O5174" t="s">
        <v>57</v>
      </c>
      <c r="P5174" t="s">
        <v>2263</v>
      </c>
      <c r="Q5174" t="s">
        <v>2304</v>
      </c>
    </row>
    <row r="5175" spans="11:17">
      <c r="K5175" t="s">
        <v>51</v>
      </c>
      <c r="L5175" t="s">
        <v>2302</v>
      </c>
      <c r="M5175" t="s">
        <v>2303</v>
      </c>
      <c r="N5175" t="s">
        <v>1337</v>
      </c>
      <c r="O5175" t="s">
        <v>59</v>
      </c>
      <c r="P5175">
        <v>1081</v>
      </c>
      <c r="Q5175" t="s">
        <v>2304</v>
      </c>
    </row>
    <row r="5176" spans="11:17">
      <c r="K5176" t="s">
        <v>51</v>
      </c>
      <c r="L5176" t="s">
        <v>2302</v>
      </c>
      <c r="M5176" t="s">
        <v>2303</v>
      </c>
      <c r="N5176" t="s">
        <v>1337</v>
      </c>
      <c r="O5176" t="s">
        <v>60</v>
      </c>
      <c r="P5176" t="s">
        <v>2264</v>
      </c>
      <c r="Q5176" t="s">
        <v>2304</v>
      </c>
    </row>
    <row r="5177" spans="11:17">
      <c r="K5177" t="s">
        <v>51</v>
      </c>
      <c r="L5177" t="s">
        <v>2302</v>
      </c>
      <c r="M5177" t="s">
        <v>2303</v>
      </c>
      <c r="N5177" t="s">
        <v>1337</v>
      </c>
      <c r="O5177" t="s">
        <v>62</v>
      </c>
      <c r="P5177" t="s">
        <v>2281</v>
      </c>
      <c r="Q5177" t="s">
        <v>2304</v>
      </c>
    </row>
    <row r="5178" spans="11:17">
      <c r="K5178" t="s">
        <v>51</v>
      </c>
      <c r="L5178" t="s">
        <v>2302</v>
      </c>
      <c r="M5178" t="s">
        <v>2303</v>
      </c>
      <c r="N5178" t="s">
        <v>1337</v>
      </c>
      <c r="O5178" t="s">
        <v>64</v>
      </c>
      <c r="P5178" t="s">
        <v>2305</v>
      </c>
      <c r="Q5178" t="s">
        <v>2304</v>
      </c>
    </row>
    <row r="5179" spans="11:17">
      <c r="K5179" t="s">
        <v>51</v>
      </c>
      <c r="L5179" t="s">
        <v>2302</v>
      </c>
      <c r="M5179" t="s">
        <v>2303</v>
      </c>
      <c r="N5179" t="s">
        <v>1337</v>
      </c>
      <c r="O5179" t="s">
        <v>66</v>
      </c>
      <c r="P5179" t="s">
        <v>2306</v>
      </c>
      <c r="Q5179" t="s">
        <v>2304</v>
      </c>
    </row>
    <row r="5180" spans="11:17">
      <c r="K5180" t="s">
        <v>51</v>
      </c>
      <c r="L5180" t="s">
        <v>2302</v>
      </c>
      <c r="M5180" t="s">
        <v>2303</v>
      </c>
      <c r="N5180" t="s">
        <v>1337</v>
      </c>
      <c r="O5180" t="s">
        <v>68</v>
      </c>
      <c r="Q5180" t="s">
        <v>2304</v>
      </c>
    </row>
    <row r="5181" spans="11:17">
      <c r="K5181" t="s">
        <v>51</v>
      </c>
      <c r="L5181" t="s">
        <v>2302</v>
      </c>
      <c r="M5181" t="s">
        <v>2303</v>
      </c>
      <c r="N5181" t="s">
        <v>1337</v>
      </c>
      <c r="O5181" t="s">
        <v>70</v>
      </c>
      <c r="P5181" t="s">
        <v>71</v>
      </c>
      <c r="Q5181" t="s">
        <v>2304</v>
      </c>
    </row>
    <row r="5182" spans="11:17">
      <c r="K5182" t="s">
        <v>51</v>
      </c>
      <c r="L5182" t="s">
        <v>2302</v>
      </c>
      <c r="M5182" t="s">
        <v>2303</v>
      </c>
      <c r="N5182" t="s">
        <v>1337</v>
      </c>
      <c r="O5182" t="s">
        <v>72</v>
      </c>
      <c r="P5182">
        <v>68</v>
      </c>
      <c r="Q5182" t="s">
        <v>2304</v>
      </c>
    </row>
    <row r="5183" spans="11:17">
      <c r="K5183" t="s">
        <v>51</v>
      </c>
      <c r="L5183" t="s">
        <v>2302</v>
      </c>
      <c r="M5183" t="s">
        <v>2303</v>
      </c>
      <c r="N5183" t="s">
        <v>1337</v>
      </c>
      <c r="O5183" t="s">
        <v>73</v>
      </c>
      <c r="P5183" t="s">
        <v>1343</v>
      </c>
      <c r="Q5183" t="s">
        <v>2304</v>
      </c>
    </row>
    <row r="5184" spans="11:17">
      <c r="K5184" t="s">
        <v>51</v>
      </c>
      <c r="L5184" t="s">
        <v>2307</v>
      </c>
      <c r="M5184" t="s">
        <v>2308</v>
      </c>
      <c r="N5184" t="s">
        <v>77</v>
      </c>
      <c r="O5184" t="s">
        <v>14</v>
      </c>
      <c r="Q5184" t="s">
        <v>2309</v>
      </c>
    </row>
    <row r="5185" spans="11:17">
      <c r="K5185" t="s">
        <v>51</v>
      </c>
      <c r="L5185" t="s">
        <v>2307</v>
      </c>
      <c r="M5185" t="s">
        <v>2308</v>
      </c>
      <c r="N5185" t="s">
        <v>77</v>
      </c>
      <c r="O5185" t="s">
        <v>56</v>
      </c>
      <c r="Q5185" t="s">
        <v>2309</v>
      </c>
    </row>
    <row r="5186" spans="11:17">
      <c r="K5186" t="s">
        <v>51</v>
      </c>
      <c r="L5186" t="s">
        <v>2307</v>
      </c>
      <c r="M5186" t="s">
        <v>2308</v>
      </c>
      <c r="N5186" t="s">
        <v>77</v>
      </c>
      <c r="O5186" t="s">
        <v>57</v>
      </c>
      <c r="P5186" t="s">
        <v>2263</v>
      </c>
      <c r="Q5186" t="s">
        <v>2309</v>
      </c>
    </row>
    <row r="5187" spans="11:17">
      <c r="K5187" t="s">
        <v>51</v>
      </c>
      <c r="L5187" t="s">
        <v>2307</v>
      </c>
      <c r="M5187" t="s">
        <v>2308</v>
      </c>
      <c r="N5187" t="s">
        <v>77</v>
      </c>
      <c r="O5187" t="s">
        <v>59</v>
      </c>
      <c r="P5187">
        <v>2466</v>
      </c>
      <c r="Q5187" t="s">
        <v>2309</v>
      </c>
    </row>
    <row r="5188" spans="11:17">
      <c r="K5188" t="s">
        <v>51</v>
      </c>
      <c r="L5188" t="s">
        <v>2307</v>
      </c>
      <c r="M5188" t="s">
        <v>2308</v>
      </c>
      <c r="N5188" t="s">
        <v>77</v>
      </c>
      <c r="O5188" t="s">
        <v>60</v>
      </c>
      <c r="P5188" t="s">
        <v>2264</v>
      </c>
      <c r="Q5188" t="s">
        <v>2309</v>
      </c>
    </row>
    <row r="5189" spans="11:17">
      <c r="K5189" t="s">
        <v>51</v>
      </c>
      <c r="L5189" t="s">
        <v>2307</v>
      </c>
      <c r="M5189" t="s">
        <v>2308</v>
      </c>
      <c r="N5189" t="s">
        <v>77</v>
      </c>
      <c r="O5189" t="s">
        <v>62</v>
      </c>
      <c r="P5189" t="s">
        <v>2265</v>
      </c>
      <c r="Q5189" t="s">
        <v>2309</v>
      </c>
    </row>
    <row r="5190" spans="11:17">
      <c r="K5190" t="s">
        <v>51</v>
      </c>
      <c r="L5190" t="s">
        <v>2307</v>
      </c>
      <c r="M5190" t="s">
        <v>2308</v>
      </c>
      <c r="N5190" t="s">
        <v>77</v>
      </c>
      <c r="O5190" t="s">
        <v>64</v>
      </c>
      <c r="P5190" t="s">
        <v>2310</v>
      </c>
      <c r="Q5190" t="s">
        <v>2309</v>
      </c>
    </row>
    <row r="5191" spans="11:17">
      <c r="K5191" t="s">
        <v>51</v>
      </c>
      <c r="L5191" t="s">
        <v>2307</v>
      </c>
      <c r="M5191" t="s">
        <v>2308</v>
      </c>
      <c r="N5191" t="s">
        <v>77</v>
      </c>
      <c r="O5191" t="s">
        <v>66</v>
      </c>
      <c r="P5191" t="s">
        <v>2311</v>
      </c>
      <c r="Q5191" t="s">
        <v>2309</v>
      </c>
    </row>
    <row r="5192" spans="11:17">
      <c r="K5192" t="s">
        <v>51</v>
      </c>
      <c r="L5192" t="s">
        <v>2307</v>
      </c>
      <c r="M5192" t="s">
        <v>2308</v>
      </c>
      <c r="N5192" t="s">
        <v>77</v>
      </c>
      <c r="O5192" t="s">
        <v>68</v>
      </c>
      <c r="P5192" s="1" t="s">
        <v>2312</v>
      </c>
      <c r="Q5192" t="s">
        <v>2309</v>
      </c>
    </row>
    <row r="5193" spans="11:17">
      <c r="K5193" t="s">
        <v>51</v>
      </c>
      <c r="L5193" t="s">
        <v>2307</v>
      </c>
      <c r="M5193" t="s">
        <v>2308</v>
      </c>
      <c r="N5193" t="s">
        <v>77</v>
      </c>
      <c r="O5193" t="s">
        <v>70</v>
      </c>
      <c r="P5193" t="s">
        <v>767</v>
      </c>
      <c r="Q5193" t="s">
        <v>2309</v>
      </c>
    </row>
    <row r="5194" spans="11:17">
      <c r="K5194" t="s">
        <v>51</v>
      </c>
      <c r="L5194" t="s">
        <v>2307</v>
      </c>
      <c r="M5194" t="s">
        <v>2308</v>
      </c>
      <c r="N5194" t="s">
        <v>77</v>
      </c>
      <c r="O5194" t="s">
        <v>72</v>
      </c>
      <c r="P5194">
        <v>573</v>
      </c>
      <c r="Q5194" t="s">
        <v>2309</v>
      </c>
    </row>
    <row r="5195" spans="11:17">
      <c r="K5195" t="s">
        <v>51</v>
      </c>
      <c r="L5195" t="s">
        <v>2307</v>
      </c>
      <c r="M5195" t="s">
        <v>2308</v>
      </c>
      <c r="N5195" t="s">
        <v>77</v>
      </c>
      <c r="O5195" t="s">
        <v>73</v>
      </c>
      <c r="P5195" t="s">
        <v>82</v>
      </c>
      <c r="Q5195" t="s">
        <v>2309</v>
      </c>
    </row>
    <row r="5196" spans="11:17">
      <c r="K5196" t="s">
        <v>51</v>
      </c>
      <c r="L5196" t="s">
        <v>2313</v>
      </c>
      <c r="M5196" t="s">
        <v>2314</v>
      </c>
      <c r="N5196" t="s">
        <v>77</v>
      </c>
      <c r="O5196" t="s">
        <v>14</v>
      </c>
      <c r="Q5196" t="s">
        <v>2315</v>
      </c>
    </row>
    <row r="5197" spans="11:17">
      <c r="K5197" t="s">
        <v>51</v>
      </c>
      <c r="L5197" t="s">
        <v>2313</v>
      </c>
      <c r="M5197" t="s">
        <v>2314</v>
      </c>
      <c r="N5197" t="s">
        <v>77</v>
      </c>
      <c r="O5197" t="s">
        <v>56</v>
      </c>
      <c r="Q5197" t="s">
        <v>2315</v>
      </c>
    </row>
    <row r="5198" spans="11:17">
      <c r="K5198" t="s">
        <v>51</v>
      </c>
      <c r="L5198" t="s">
        <v>2313</v>
      </c>
      <c r="M5198" t="s">
        <v>2314</v>
      </c>
      <c r="N5198" t="s">
        <v>77</v>
      </c>
      <c r="O5198" t="s">
        <v>57</v>
      </c>
      <c r="P5198" t="s">
        <v>2263</v>
      </c>
      <c r="Q5198" t="s">
        <v>2315</v>
      </c>
    </row>
    <row r="5199" spans="11:17">
      <c r="K5199" t="s">
        <v>51</v>
      </c>
      <c r="L5199" t="s">
        <v>2313</v>
      </c>
      <c r="M5199" t="s">
        <v>2314</v>
      </c>
      <c r="N5199" t="s">
        <v>77</v>
      </c>
      <c r="O5199" t="s">
        <v>59</v>
      </c>
      <c r="P5199">
        <v>2177</v>
      </c>
      <c r="Q5199" t="s">
        <v>2315</v>
      </c>
    </row>
    <row r="5200" spans="11:17">
      <c r="K5200" t="s">
        <v>51</v>
      </c>
      <c r="L5200" t="s">
        <v>2313</v>
      </c>
      <c r="M5200" t="s">
        <v>2314</v>
      </c>
      <c r="N5200" t="s">
        <v>77</v>
      </c>
      <c r="O5200" t="s">
        <v>60</v>
      </c>
      <c r="P5200" t="s">
        <v>2264</v>
      </c>
      <c r="Q5200" t="s">
        <v>2315</v>
      </c>
    </row>
    <row r="5201" spans="11:17">
      <c r="K5201" t="s">
        <v>51</v>
      </c>
      <c r="L5201" t="s">
        <v>2313</v>
      </c>
      <c r="M5201" t="s">
        <v>2314</v>
      </c>
      <c r="N5201" t="s">
        <v>77</v>
      </c>
      <c r="O5201" t="s">
        <v>62</v>
      </c>
      <c r="P5201" t="s">
        <v>2265</v>
      </c>
      <c r="Q5201" t="s">
        <v>2315</v>
      </c>
    </row>
    <row r="5202" spans="11:17">
      <c r="K5202" t="s">
        <v>51</v>
      </c>
      <c r="L5202" t="s">
        <v>2313</v>
      </c>
      <c r="M5202" t="s">
        <v>2314</v>
      </c>
      <c r="N5202" t="s">
        <v>77</v>
      </c>
      <c r="O5202" t="s">
        <v>64</v>
      </c>
      <c r="P5202" t="s">
        <v>2316</v>
      </c>
      <c r="Q5202" t="s">
        <v>2315</v>
      </c>
    </row>
    <row r="5203" spans="11:17">
      <c r="K5203" t="s">
        <v>51</v>
      </c>
      <c r="L5203" t="s">
        <v>2313</v>
      </c>
      <c r="M5203" t="s">
        <v>2314</v>
      </c>
      <c r="N5203" t="s">
        <v>77</v>
      </c>
      <c r="O5203" t="s">
        <v>66</v>
      </c>
      <c r="P5203" t="s">
        <v>2317</v>
      </c>
      <c r="Q5203" t="s">
        <v>2315</v>
      </c>
    </row>
    <row r="5204" spans="11:17">
      <c r="K5204" t="s">
        <v>51</v>
      </c>
      <c r="L5204" t="s">
        <v>2313</v>
      </c>
      <c r="M5204" t="s">
        <v>2314</v>
      </c>
      <c r="N5204" t="s">
        <v>77</v>
      </c>
      <c r="O5204" t="s">
        <v>68</v>
      </c>
      <c r="P5204" s="1" t="s">
        <v>2318</v>
      </c>
      <c r="Q5204" t="s">
        <v>2315</v>
      </c>
    </row>
    <row r="5205" spans="11:17">
      <c r="K5205" t="s">
        <v>51</v>
      </c>
      <c r="L5205" t="s">
        <v>2313</v>
      </c>
      <c r="M5205" t="s">
        <v>2314</v>
      </c>
      <c r="N5205" t="s">
        <v>77</v>
      </c>
      <c r="O5205" t="s">
        <v>70</v>
      </c>
      <c r="P5205" t="s">
        <v>71</v>
      </c>
      <c r="Q5205" t="s">
        <v>2315</v>
      </c>
    </row>
    <row r="5206" spans="11:17">
      <c r="K5206" t="s">
        <v>51</v>
      </c>
      <c r="L5206" t="s">
        <v>2313</v>
      </c>
      <c r="M5206" t="s">
        <v>2314</v>
      </c>
      <c r="N5206" t="s">
        <v>77</v>
      </c>
      <c r="O5206" t="s">
        <v>72</v>
      </c>
      <c r="P5206">
        <v>169</v>
      </c>
      <c r="Q5206" t="s">
        <v>2315</v>
      </c>
    </row>
    <row r="5207" spans="11:17">
      <c r="K5207" t="s">
        <v>51</v>
      </c>
      <c r="L5207" t="s">
        <v>2313</v>
      </c>
      <c r="M5207" t="s">
        <v>2314</v>
      </c>
      <c r="N5207" t="s">
        <v>77</v>
      </c>
      <c r="O5207" t="s">
        <v>73</v>
      </c>
      <c r="P5207" t="s">
        <v>82</v>
      </c>
      <c r="Q5207" t="s">
        <v>2315</v>
      </c>
    </row>
    <row r="5208" spans="11:17">
      <c r="K5208" t="s">
        <v>51</v>
      </c>
      <c r="L5208" t="s">
        <v>2319</v>
      </c>
      <c r="M5208" t="s">
        <v>2320</v>
      </c>
      <c r="N5208" t="s">
        <v>77</v>
      </c>
      <c r="O5208" t="s">
        <v>14</v>
      </c>
      <c r="Q5208" t="s">
        <v>2321</v>
      </c>
    </row>
    <row r="5209" spans="11:17">
      <c r="K5209" t="s">
        <v>51</v>
      </c>
      <c r="L5209" t="s">
        <v>2319</v>
      </c>
      <c r="M5209" t="s">
        <v>2320</v>
      </c>
      <c r="N5209" t="s">
        <v>77</v>
      </c>
      <c r="O5209" t="s">
        <v>56</v>
      </c>
      <c r="Q5209" t="s">
        <v>2321</v>
      </c>
    </row>
    <row r="5210" spans="11:17">
      <c r="K5210" t="s">
        <v>51</v>
      </c>
      <c r="L5210" t="s">
        <v>2319</v>
      </c>
      <c r="M5210" t="s">
        <v>2320</v>
      </c>
      <c r="N5210" t="s">
        <v>77</v>
      </c>
      <c r="O5210" t="s">
        <v>57</v>
      </c>
      <c r="P5210" t="s">
        <v>2263</v>
      </c>
      <c r="Q5210" t="s">
        <v>2321</v>
      </c>
    </row>
    <row r="5211" spans="11:17">
      <c r="K5211" t="s">
        <v>51</v>
      </c>
      <c r="L5211" t="s">
        <v>2319</v>
      </c>
      <c r="M5211" t="s">
        <v>2320</v>
      </c>
      <c r="N5211" t="s">
        <v>77</v>
      </c>
      <c r="O5211" t="s">
        <v>59</v>
      </c>
      <c r="P5211">
        <v>2033</v>
      </c>
      <c r="Q5211" t="s">
        <v>2321</v>
      </c>
    </row>
    <row r="5212" spans="11:17">
      <c r="K5212" t="s">
        <v>51</v>
      </c>
      <c r="L5212" t="s">
        <v>2319</v>
      </c>
      <c r="M5212" t="s">
        <v>2320</v>
      </c>
      <c r="N5212" t="s">
        <v>77</v>
      </c>
      <c r="O5212" t="s">
        <v>60</v>
      </c>
      <c r="P5212" t="s">
        <v>2264</v>
      </c>
      <c r="Q5212" t="s">
        <v>2321</v>
      </c>
    </row>
    <row r="5213" spans="11:17">
      <c r="K5213" t="s">
        <v>51</v>
      </c>
      <c r="L5213" t="s">
        <v>2319</v>
      </c>
      <c r="M5213" t="s">
        <v>2320</v>
      </c>
      <c r="N5213" t="s">
        <v>77</v>
      </c>
      <c r="O5213" t="s">
        <v>62</v>
      </c>
      <c r="P5213" t="s">
        <v>2265</v>
      </c>
      <c r="Q5213" t="s">
        <v>2321</v>
      </c>
    </row>
    <row r="5214" spans="11:17">
      <c r="K5214" t="s">
        <v>51</v>
      </c>
      <c r="L5214" t="s">
        <v>2319</v>
      </c>
      <c r="M5214" t="s">
        <v>2320</v>
      </c>
      <c r="N5214" t="s">
        <v>77</v>
      </c>
      <c r="O5214" t="s">
        <v>64</v>
      </c>
      <c r="P5214" t="s">
        <v>2322</v>
      </c>
      <c r="Q5214" t="s">
        <v>2321</v>
      </c>
    </row>
    <row r="5215" spans="11:17">
      <c r="K5215" t="s">
        <v>51</v>
      </c>
      <c r="L5215" t="s">
        <v>2319</v>
      </c>
      <c r="M5215" t="s">
        <v>2320</v>
      </c>
      <c r="N5215" t="s">
        <v>77</v>
      </c>
      <c r="O5215" t="s">
        <v>66</v>
      </c>
      <c r="P5215" t="s">
        <v>2317</v>
      </c>
      <c r="Q5215" t="s">
        <v>2321</v>
      </c>
    </row>
    <row r="5216" spans="11:17">
      <c r="K5216" t="s">
        <v>51</v>
      </c>
      <c r="L5216" t="s">
        <v>2319</v>
      </c>
      <c r="M5216" t="s">
        <v>2320</v>
      </c>
      <c r="N5216" t="s">
        <v>77</v>
      </c>
      <c r="O5216" t="s">
        <v>68</v>
      </c>
      <c r="Q5216" t="s">
        <v>2321</v>
      </c>
    </row>
    <row r="5217" spans="11:17">
      <c r="K5217" t="s">
        <v>51</v>
      </c>
      <c r="L5217" t="s">
        <v>2319</v>
      </c>
      <c r="M5217" t="s">
        <v>2320</v>
      </c>
      <c r="N5217" t="s">
        <v>77</v>
      </c>
      <c r="O5217" t="s">
        <v>70</v>
      </c>
      <c r="P5217" t="s">
        <v>131</v>
      </c>
      <c r="Q5217" t="s">
        <v>2321</v>
      </c>
    </row>
    <row r="5218" spans="11:17">
      <c r="K5218" t="s">
        <v>51</v>
      </c>
      <c r="L5218" t="s">
        <v>2319</v>
      </c>
      <c r="M5218" t="s">
        <v>2320</v>
      </c>
      <c r="N5218" t="s">
        <v>77</v>
      </c>
      <c r="O5218" t="s">
        <v>72</v>
      </c>
      <c r="P5218">
        <v>114</v>
      </c>
      <c r="Q5218" t="s">
        <v>2321</v>
      </c>
    </row>
    <row r="5219" spans="11:17">
      <c r="K5219" t="s">
        <v>51</v>
      </c>
      <c r="L5219" t="s">
        <v>2319</v>
      </c>
      <c r="M5219" t="s">
        <v>2320</v>
      </c>
      <c r="N5219" t="s">
        <v>77</v>
      </c>
      <c r="O5219" t="s">
        <v>73</v>
      </c>
      <c r="P5219" t="s">
        <v>82</v>
      </c>
      <c r="Q5219" t="s">
        <v>2321</v>
      </c>
    </row>
    <row r="5220" spans="11:17">
      <c r="K5220" t="s">
        <v>51</v>
      </c>
      <c r="L5220" t="s">
        <v>2323</v>
      </c>
      <c r="M5220" t="s">
        <v>2324</v>
      </c>
      <c r="N5220" t="s">
        <v>77</v>
      </c>
      <c r="O5220" t="s">
        <v>14</v>
      </c>
      <c r="Q5220" t="s">
        <v>2325</v>
      </c>
    </row>
    <row r="5221" spans="11:17">
      <c r="K5221" t="s">
        <v>51</v>
      </c>
      <c r="L5221" t="s">
        <v>2323</v>
      </c>
      <c r="M5221" t="s">
        <v>2324</v>
      </c>
      <c r="N5221" t="s">
        <v>77</v>
      </c>
      <c r="O5221" t="s">
        <v>56</v>
      </c>
      <c r="Q5221" t="s">
        <v>2325</v>
      </c>
    </row>
    <row r="5222" spans="11:17">
      <c r="K5222" t="s">
        <v>51</v>
      </c>
      <c r="L5222" t="s">
        <v>2323</v>
      </c>
      <c r="M5222" t="s">
        <v>2324</v>
      </c>
      <c r="N5222" t="s">
        <v>77</v>
      </c>
      <c r="O5222" t="s">
        <v>57</v>
      </c>
      <c r="P5222" t="s">
        <v>2263</v>
      </c>
      <c r="Q5222" t="s">
        <v>2325</v>
      </c>
    </row>
    <row r="5223" spans="11:17">
      <c r="K5223" t="s">
        <v>51</v>
      </c>
      <c r="L5223" t="s">
        <v>2323</v>
      </c>
      <c r="M5223" t="s">
        <v>2324</v>
      </c>
      <c r="N5223" t="s">
        <v>77</v>
      </c>
      <c r="O5223" t="s">
        <v>59</v>
      </c>
      <c r="P5223">
        <v>2004</v>
      </c>
      <c r="Q5223" t="s">
        <v>2325</v>
      </c>
    </row>
    <row r="5224" spans="11:17">
      <c r="K5224" t="s">
        <v>51</v>
      </c>
      <c r="L5224" t="s">
        <v>2323</v>
      </c>
      <c r="M5224" t="s">
        <v>2324</v>
      </c>
      <c r="N5224" t="s">
        <v>77</v>
      </c>
      <c r="O5224" t="s">
        <v>60</v>
      </c>
      <c r="P5224" t="s">
        <v>2264</v>
      </c>
      <c r="Q5224" t="s">
        <v>2325</v>
      </c>
    </row>
    <row r="5225" spans="11:17">
      <c r="K5225" t="s">
        <v>51</v>
      </c>
      <c r="L5225" t="s">
        <v>2323</v>
      </c>
      <c r="M5225" t="s">
        <v>2324</v>
      </c>
      <c r="N5225" t="s">
        <v>77</v>
      </c>
      <c r="O5225" t="s">
        <v>62</v>
      </c>
      <c r="P5225" t="s">
        <v>2265</v>
      </c>
      <c r="Q5225" t="s">
        <v>2325</v>
      </c>
    </row>
    <row r="5226" spans="11:17">
      <c r="K5226" t="s">
        <v>51</v>
      </c>
      <c r="L5226" t="s">
        <v>2323</v>
      </c>
      <c r="M5226" t="s">
        <v>2324</v>
      </c>
      <c r="N5226" t="s">
        <v>77</v>
      </c>
      <c r="O5226" t="s">
        <v>64</v>
      </c>
      <c r="P5226" t="s">
        <v>2326</v>
      </c>
      <c r="Q5226" t="s">
        <v>2325</v>
      </c>
    </row>
    <row r="5227" spans="11:17">
      <c r="K5227" t="s">
        <v>51</v>
      </c>
      <c r="L5227" t="s">
        <v>2323</v>
      </c>
      <c r="M5227" t="s">
        <v>2324</v>
      </c>
      <c r="N5227" t="s">
        <v>77</v>
      </c>
      <c r="O5227" t="s">
        <v>66</v>
      </c>
      <c r="P5227" t="s">
        <v>2327</v>
      </c>
      <c r="Q5227" t="s">
        <v>2325</v>
      </c>
    </row>
    <row r="5228" spans="11:17">
      <c r="K5228" t="s">
        <v>51</v>
      </c>
      <c r="L5228" t="s">
        <v>2323</v>
      </c>
      <c r="M5228" t="s">
        <v>2324</v>
      </c>
      <c r="N5228" t="s">
        <v>77</v>
      </c>
      <c r="O5228" t="s">
        <v>68</v>
      </c>
      <c r="P5228" s="1" t="s">
        <v>2328</v>
      </c>
      <c r="Q5228" t="s">
        <v>2325</v>
      </c>
    </row>
    <row r="5229" spans="11:17">
      <c r="K5229" t="s">
        <v>51</v>
      </c>
      <c r="L5229" t="s">
        <v>2323</v>
      </c>
      <c r="M5229" t="s">
        <v>2324</v>
      </c>
      <c r="N5229" t="s">
        <v>77</v>
      </c>
      <c r="O5229" t="s">
        <v>70</v>
      </c>
      <c r="P5229" t="s">
        <v>71</v>
      </c>
      <c r="Q5229" t="s">
        <v>2325</v>
      </c>
    </row>
    <row r="5230" spans="11:17">
      <c r="K5230" t="s">
        <v>51</v>
      </c>
      <c r="L5230" t="s">
        <v>2323</v>
      </c>
      <c r="M5230" t="s">
        <v>2324</v>
      </c>
      <c r="N5230" t="s">
        <v>77</v>
      </c>
      <c r="O5230" t="s">
        <v>72</v>
      </c>
      <c r="P5230">
        <v>294</v>
      </c>
      <c r="Q5230" t="s">
        <v>2325</v>
      </c>
    </row>
    <row r="5231" spans="11:17">
      <c r="K5231" t="s">
        <v>51</v>
      </c>
      <c r="L5231" t="s">
        <v>2323</v>
      </c>
      <c r="M5231" t="s">
        <v>2324</v>
      </c>
      <c r="N5231" t="s">
        <v>77</v>
      </c>
      <c r="O5231" t="s">
        <v>73</v>
      </c>
      <c r="P5231" t="s">
        <v>82</v>
      </c>
      <c r="Q5231" t="s">
        <v>2325</v>
      </c>
    </row>
    <row r="5232" spans="11:17">
      <c r="K5232" t="s">
        <v>51</v>
      </c>
      <c r="L5232" t="s">
        <v>2329</v>
      </c>
      <c r="M5232" t="s">
        <v>2330</v>
      </c>
      <c r="N5232" t="s">
        <v>77</v>
      </c>
      <c r="O5232" t="s">
        <v>14</v>
      </c>
      <c r="Q5232" t="s">
        <v>2331</v>
      </c>
    </row>
    <row r="5233" spans="11:17">
      <c r="K5233" t="s">
        <v>51</v>
      </c>
      <c r="L5233" t="s">
        <v>2329</v>
      </c>
      <c r="M5233" t="s">
        <v>2330</v>
      </c>
      <c r="N5233" t="s">
        <v>77</v>
      </c>
      <c r="O5233" t="s">
        <v>56</v>
      </c>
      <c r="Q5233" t="s">
        <v>2331</v>
      </c>
    </row>
    <row r="5234" spans="11:17">
      <c r="K5234" t="s">
        <v>51</v>
      </c>
      <c r="L5234" t="s">
        <v>2329</v>
      </c>
      <c r="M5234" t="s">
        <v>2330</v>
      </c>
      <c r="N5234" t="s">
        <v>77</v>
      </c>
      <c r="O5234" t="s">
        <v>57</v>
      </c>
      <c r="P5234" t="s">
        <v>2263</v>
      </c>
      <c r="Q5234" t="s">
        <v>2331</v>
      </c>
    </row>
    <row r="5235" spans="11:17">
      <c r="K5235" t="s">
        <v>51</v>
      </c>
      <c r="L5235" t="s">
        <v>2329</v>
      </c>
      <c r="M5235" t="s">
        <v>2330</v>
      </c>
      <c r="N5235" t="s">
        <v>77</v>
      </c>
      <c r="O5235" t="s">
        <v>59</v>
      </c>
      <c r="P5235">
        <v>2521</v>
      </c>
      <c r="Q5235" t="s">
        <v>2331</v>
      </c>
    </row>
    <row r="5236" spans="11:17">
      <c r="K5236" t="s">
        <v>51</v>
      </c>
      <c r="L5236" t="s">
        <v>2329</v>
      </c>
      <c r="M5236" t="s">
        <v>2330</v>
      </c>
      <c r="N5236" t="s">
        <v>77</v>
      </c>
      <c r="O5236" t="s">
        <v>60</v>
      </c>
      <c r="P5236" t="s">
        <v>2264</v>
      </c>
      <c r="Q5236" t="s">
        <v>2331</v>
      </c>
    </row>
    <row r="5237" spans="11:17">
      <c r="K5237" t="s">
        <v>51</v>
      </c>
      <c r="L5237" t="s">
        <v>2329</v>
      </c>
      <c r="M5237" t="s">
        <v>2330</v>
      </c>
      <c r="N5237" t="s">
        <v>77</v>
      </c>
      <c r="O5237" t="s">
        <v>62</v>
      </c>
      <c r="P5237" t="s">
        <v>2281</v>
      </c>
      <c r="Q5237" t="s">
        <v>2331</v>
      </c>
    </row>
    <row r="5238" spans="11:17">
      <c r="K5238" t="s">
        <v>51</v>
      </c>
      <c r="L5238" t="s">
        <v>2329</v>
      </c>
      <c r="M5238" t="s">
        <v>2330</v>
      </c>
      <c r="N5238" t="s">
        <v>77</v>
      </c>
      <c r="O5238" t="s">
        <v>64</v>
      </c>
      <c r="P5238" t="s">
        <v>2332</v>
      </c>
      <c r="Q5238" t="s">
        <v>2331</v>
      </c>
    </row>
    <row r="5239" spans="11:17">
      <c r="K5239" t="s">
        <v>51</v>
      </c>
      <c r="L5239" t="s">
        <v>2329</v>
      </c>
      <c r="M5239" t="s">
        <v>2330</v>
      </c>
      <c r="N5239" t="s">
        <v>77</v>
      </c>
      <c r="O5239" t="s">
        <v>66</v>
      </c>
      <c r="P5239" t="s">
        <v>2333</v>
      </c>
      <c r="Q5239" t="s">
        <v>2331</v>
      </c>
    </row>
    <row r="5240" spans="11:17">
      <c r="K5240" t="s">
        <v>51</v>
      </c>
      <c r="L5240" t="s">
        <v>2329</v>
      </c>
      <c r="M5240" t="s">
        <v>2330</v>
      </c>
      <c r="N5240" t="s">
        <v>77</v>
      </c>
      <c r="O5240" t="s">
        <v>68</v>
      </c>
      <c r="P5240" t="e">
        <f>-สส./สก./เจ้าหน้าที่เขต ควรวางแผนงานในการแจกสิ่งของร่วมกัน
-สิ่งที่นำมาแจกจ่ายให้แต่ละหลังคาเรือนไม่ครบถ้วน</f>
        <v>#NAME?</v>
      </c>
      <c r="Q5240" t="s">
        <v>2331</v>
      </c>
    </row>
    <row r="5241" spans="11:17">
      <c r="K5241" t="s">
        <v>51</v>
      </c>
      <c r="L5241" t="s">
        <v>2329</v>
      </c>
      <c r="M5241" t="s">
        <v>2330</v>
      </c>
      <c r="N5241" t="s">
        <v>77</v>
      </c>
      <c r="O5241" t="s">
        <v>70</v>
      </c>
      <c r="P5241" t="s">
        <v>131</v>
      </c>
      <c r="Q5241" t="s">
        <v>2331</v>
      </c>
    </row>
    <row r="5242" spans="11:17">
      <c r="K5242" t="s">
        <v>51</v>
      </c>
      <c r="L5242" t="s">
        <v>2329</v>
      </c>
      <c r="M5242" t="s">
        <v>2330</v>
      </c>
      <c r="N5242" t="s">
        <v>77</v>
      </c>
      <c r="O5242" t="s">
        <v>72</v>
      </c>
      <c r="P5242">
        <v>588</v>
      </c>
      <c r="Q5242" t="s">
        <v>2331</v>
      </c>
    </row>
    <row r="5243" spans="11:17">
      <c r="K5243" t="s">
        <v>51</v>
      </c>
      <c r="L5243" t="s">
        <v>2329</v>
      </c>
      <c r="M5243" t="s">
        <v>2330</v>
      </c>
      <c r="N5243" t="s">
        <v>77</v>
      </c>
      <c r="O5243" t="s">
        <v>73</v>
      </c>
      <c r="P5243" t="s">
        <v>82</v>
      </c>
      <c r="Q5243" t="s">
        <v>2331</v>
      </c>
    </row>
    <row r="5244" spans="11:17">
      <c r="K5244" t="s">
        <v>51</v>
      </c>
      <c r="L5244" t="s">
        <v>2334</v>
      </c>
      <c r="M5244" t="s">
        <v>2335</v>
      </c>
      <c r="N5244" t="s">
        <v>77</v>
      </c>
      <c r="O5244" t="s">
        <v>14</v>
      </c>
      <c r="Q5244" t="s">
        <v>2336</v>
      </c>
    </row>
    <row r="5245" spans="11:17">
      <c r="K5245" t="s">
        <v>51</v>
      </c>
      <c r="L5245" t="s">
        <v>2334</v>
      </c>
      <c r="M5245" t="s">
        <v>2335</v>
      </c>
      <c r="N5245" t="s">
        <v>77</v>
      </c>
      <c r="O5245" t="s">
        <v>56</v>
      </c>
      <c r="Q5245" t="s">
        <v>2336</v>
      </c>
    </row>
    <row r="5246" spans="11:17">
      <c r="K5246" t="s">
        <v>51</v>
      </c>
      <c r="L5246" t="s">
        <v>2334</v>
      </c>
      <c r="M5246" t="s">
        <v>2335</v>
      </c>
      <c r="N5246" t="s">
        <v>77</v>
      </c>
      <c r="O5246" t="s">
        <v>57</v>
      </c>
      <c r="P5246" t="s">
        <v>2263</v>
      </c>
      <c r="Q5246" t="s">
        <v>2336</v>
      </c>
    </row>
    <row r="5247" spans="11:17">
      <c r="K5247" t="s">
        <v>51</v>
      </c>
      <c r="L5247" t="s">
        <v>2334</v>
      </c>
      <c r="M5247" t="s">
        <v>2335</v>
      </c>
      <c r="N5247" t="s">
        <v>77</v>
      </c>
      <c r="O5247" t="s">
        <v>59</v>
      </c>
      <c r="P5247">
        <v>2408</v>
      </c>
      <c r="Q5247" t="s">
        <v>2336</v>
      </c>
    </row>
    <row r="5248" spans="11:17">
      <c r="K5248" t="s">
        <v>51</v>
      </c>
      <c r="L5248" t="s">
        <v>2334</v>
      </c>
      <c r="M5248" t="s">
        <v>2335</v>
      </c>
      <c r="N5248" t="s">
        <v>77</v>
      </c>
      <c r="O5248" t="s">
        <v>60</v>
      </c>
      <c r="P5248" t="s">
        <v>2264</v>
      </c>
      <c r="Q5248" t="s">
        <v>2336</v>
      </c>
    </row>
    <row r="5249" spans="11:17">
      <c r="K5249" t="s">
        <v>51</v>
      </c>
      <c r="L5249" t="s">
        <v>2334</v>
      </c>
      <c r="M5249" t="s">
        <v>2335</v>
      </c>
      <c r="N5249" t="s">
        <v>77</v>
      </c>
      <c r="O5249" t="s">
        <v>62</v>
      </c>
      <c r="P5249" t="s">
        <v>2281</v>
      </c>
      <c r="Q5249" t="s">
        <v>2336</v>
      </c>
    </row>
    <row r="5250" spans="11:17">
      <c r="K5250" t="s">
        <v>51</v>
      </c>
      <c r="L5250" t="s">
        <v>2334</v>
      </c>
      <c r="M5250" t="s">
        <v>2335</v>
      </c>
      <c r="N5250" t="s">
        <v>77</v>
      </c>
      <c r="O5250" t="s">
        <v>64</v>
      </c>
      <c r="P5250" t="s">
        <v>2337</v>
      </c>
      <c r="Q5250" t="s">
        <v>2336</v>
      </c>
    </row>
    <row r="5251" spans="11:17">
      <c r="K5251" t="s">
        <v>51</v>
      </c>
      <c r="L5251" t="s">
        <v>2334</v>
      </c>
      <c r="M5251" t="s">
        <v>2335</v>
      </c>
      <c r="N5251" t="s">
        <v>77</v>
      </c>
      <c r="O5251" t="s">
        <v>66</v>
      </c>
      <c r="P5251" t="s">
        <v>238</v>
      </c>
      <c r="Q5251" t="s">
        <v>2336</v>
      </c>
    </row>
    <row r="5252" spans="11:17">
      <c r="K5252" t="s">
        <v>51</v>
      </c>
      <c r="L5252" t="s">
        <v>2334</v>
      </c>
      <c r="M5252" t="s">
        <v>2335</v>
      </c>
      <c r="N5252" t="s">
        <v>77</v>
      </c>
      <c r="O5252" t="s">
        <v>68</v>
      </c>
      <c r="Q5252" t="s">
        <v>2336</v>
      </c>
    </row>
    <row r="5253" spans="11:17">
      <c r="K5253" t="s">
        <v>51</v>
      </c>
      <c r="L5253" t="s">
        <v>2334</v>
      </c>
      <c r="M5253" t="s">
        <v>2335</v>
      </c>
      <c r="N5253" t="s">
        <v>77</v>
      </c>
      <c r="O5253" t="s">
        <v>70</v>
      </c>
      <c r="P5253" t="s">
        <v>1912</v>
      </c>
      <c r="Q5253" t="s">
        <v>2336</v>
      </c>
    </row>
    <row r="5254" spans="11:17">
      <c r="K5254" t="s">
        <v>51</v>
      </c>
      <c r="L5254" t="s">
        <v>2334</v>
      </c>
      <c r="M5254" t="s">
        <v>2335</v>
      </c>
      <c r="N5254" t="s">
        <v>77</v>
      </c>
      <c r="O5254" t="s">
        <v>72</v>
      </c>
      <c r="P5254">
        <v>349</v>
      </c>
      <c r="Q5254" t="s">
        <v>2336</v>
      </c>
    </row>
    <row r="5255" spans="11:17">
      <c r="K5255" t="s">
        <v>51</v>
      </c>
      <c r="L5255" t="s">
        <v>2334</v>
      </c>
      <c r="M5255" t="s">
        <v>2335</v>
      </c>
      <c r="N5255" t="s">
        <v>77</v>
      </c>
      <c r="O5255" t="s">
        <v>73</v>
      </c>
      <c r="P5255" t="s">
        <v>82</v>
      </c>
      <c r="Q5255" t="s">
        <v>2336</v>
      </c>
    </row>
    <row r="5256" spans="11:17">
      <c r="K5256" t="s">
        <v>51</v>
      </c>
      <c r="L5256" t="s">
        <v>2338</v>
      </c>
      <c r="M5256" t="s">
        <v>2339</v>
      </c>
      <c r="N5256" t="s">
        <v>77</v>
      </c>
      <c r="O5256" t="s">
        <v>14</v>
      </c>
      <c r="Q5256" t="s">
        <v>2340</v>
      </c>
    </row>
    <row r="5257" spans="11:17">
      <c r="K5257" t="s">
        <v>51</v>
      </c>
      <c r="L5257" t="s">
        <v>2338</v>
      </c>
      <c r="M5257" t="s">
        <v>2339</v>
      </c>
      <c r="N5257" t="s">
        <v>77</v>
      </c>
      <c r="O5257" t="s">
        <v>56</v>
      </c>
      <c r="Q5257" t="s">
        <v>2340</v>
      </c>
    </row>
    <row r="5258" spans="11:17">
      <c r="K5258" t="s">
        <v>51</v>
      </c>
      <c r="L5258" t="s">
        <v>2338</v>
      </c>
      <c r="M5258" t="s">
        <v>2339</v>
      </c>
      <c r="N5258" t="s">
        <v>77</v>
      </c>
      <c r="O5258" t="s">
        <v>57</v>
      </c>
      <c r="P5258" t="s">
        <v>2263</v>
      </c>
      <c r="Q5258" t="s">
        <v>2340</v>
      </c>
    </row>
    <row r="5259" spans="11:17">
      <c r="K5259" t="s">
        <v>51</v>
      </c>
      <c r="L5259" t="s">
        <v>2338</v>
      </c>
      <c r="M5259" t="s">
        <v>2339</v>
      </c>
      <c r="N5259" t="s">
        <v>77</v>
      </c>
      <c r="O5259" t="s">
        <v>59</v>
      </c>
      <c r="P5259">
        <v>2480</v>
      </c>
      <c r="Q5259" t="s">
        <v>2340</v>
      </c>
    </row>
    <row r="5260" spans="11:17">
      <c r="K5260" t="s">
        <v>51</v>
      </c>
      <c r="L5260" t="s">
        <v>2338</v>
      </c>
      <c r="M5260" t="s">
        <v>2339</v>
      </c>
      <c r="N5260" t="s">
        <v>77</v>
      </c>
      <c r="O5260" t="s">
        <v>60</v>
      </c>
      <c r="P5260" t="s">
        <v>2264</v>
      </c>
      <c r="Q5260" t="s">
        <v>2340</v>
      </c>
    </row>
    <row r="5261" spans="11:17">
      <c r="K5261" t="s">
        <v>51</v>
      </c>
      <c r="L5261" t="s">
        <v>2338</v>
      </c>
      <c r="M5261" t="s">
        <v>2339</v>
      </c>
      <c r="N5261" t="s">
        <v>77</v>
      </c>
      <c r="O5261" t="s">
        <v>62</v>
      </c>
      <c r="P5261" t="s">
        <v>2281</v>
      </c>
      <c r="Q5261" t="s">
        <v>2340</v>
      </c>
    </row>
    <row r="5262" spans="11:17">
      <c r="K5262" t="s">
        <v>51</v>
      </c>
      <c r="L5262" t="s">
        <v>2338</v>
      </c>
      <c r="M5262" t="s">
        <v>2339</v>
      </c>
      <c r="N5262" t="s">
        <v>77</v>
      </c>
      <c r="O5262" t="s">
        <v>64</v>
      </c>
      <c r="P5262" t="s">
        <v>2341</v>
      </c>
      <c r="Q5262" t="s">
        <v>2340</v>
      </c>
    </row>
    <row r="5263" spans="11:17">
      <c r="K5263" t="s">
        <v>51</v>
      </c>
      <c r="L5263" t="s">
        <v>2338</v>
      </c>
      <c r="M5263" t="s">
        <v>2339</v>
      </c>
      <c r="N5263" t="s">
        <v>77</v>
      </c>
      <c r="O5263" t="s">
        <v>66</v>
      </c>
      <c r="P5263" t="s">
        <v>2342</v>
      </c>
      <c r="Q5263" t="s">
        <v>2340</v>
      </c>
    </row>
    <row r="5264" spans="11:17">
      <c r="K5264" t="s">
        <v>51</v>
      </c>
      <c r="L5264" t="s">
        <v>2338</v>
      </c>
      <c r="M5264" t="s">
        <v>2339</v>
      </c>
      <c r="N5264" t="s">
        <v>77</v>
      </c>
      <c r="O5264" t="s">
        <v>68</v>
      </c>
      <c r="Q5264" t="s">
        <v>2340</v>
      </c>
    </row>
    <row r="5265" spans="11:17">
      <c r="K5265" t="s">
        <v>51</v>
      </c>
      <c r="L5265" t="s">
        <v>2338</v>
      </c>
      <c r="M5265" t="s">
        <v>2339</v>
      </c>
      <c r="N5265" t="s">
        <v>77</v>
      </c>
      <c r="O5265" t="s">
        <v>70</v>
      </c>
      <c r="P5265" t="s">
        <v>131</v>
      </c>
      <c r="Q5265" t="s">
        <v>2340</v>
      </c>
    </row>
    <row r="5266" spans="11:17">
      <c r="K5266" t="s">
        <v>51</v>
      </c>
      <c r="L5266" t="s">
        <v>2338</v>
      </c>
      <c r="M5266" t="s">
        <v>2339</v>
      </c>
      <c r="N5266" t="s">
        <v>77</v>
      </c>
      <c r="O5266" t="s">
        <v>72</v>
      </c>
      <c r="P5266">
        <v>68</v>
      </c>
      <c r="Q5266" t="s">
        <v>2340</v>
      </c>
    </row>
    <row r="5267" spans="11:17">
      <c r="K5267" t="s">
        <v>51</v>
      </c>
      <c r="L5267" t="s">
        <v>2338</v>
      </c>
      <c r="M5267" t="s">
        <v>2339</v>
      </c>
      <c r="N5267" t="s">
        <v>77</v>
      </c>
      <c r="O5267" t="s">
        <v>73</v>
      </c>
      <c r="P5267" t="s">
        <v>82</v>
      </c>
      <c r="Q5267" t="s">
        <v>2340</v>
      </c>
    </row>
    <row r="5268" spans="11:17">
      <c r="K5268" t="s">
        <v>51</v>
      </c>
      <c r="L5268" t="s">
        <v>2343</v>
      </c>
      <c r="M5268" t="s">
        <v>2344</v>
      </c>
      <c r="N5268" t="s">
        <v>1337</v>
      </c>
      <c r="O5268" t="s">
        <v>14</v>
      </c>
      <c r="Q5268" t="s">
        <v>2345</v>
      </c>
    </row>
    <row r="5269" spans="11:17">
      <c r="K5269" t="s">
        <v>51</v>
      </c>
      <c r="L5269" t="s">
        <v>2343</v>
      </c>
      <c r="M5269" t="s">
        <v>2344</v>
      </c>
      <c r="N5269" t="s">
        <v>1337</v>
      </c>
      <c r="O5269" t="s">
        <v>56</v>
      </c>
      <c r="Q5269" t="s">
        <v>2345</v>
      </c>
    </row>
    <row r="5270" spans="11:17">
      <c r="K5270" t="s">
        <v>51</v>
      </c>
      <c r="L5270" t="s">
        <v>2343</v>
      </c>
      <c r="M5270" t="s">
        <v>2344</v>
      </c>
      <c r="N5270" t="s">
        <v>1337</v>
      </c>
      <c r="O5270" t="s">
        <v>57</v>
      </c>
      <c r="P5270" t="s">
        <v>2263</v>
      </c>
      <c r="Q5270" t="s">
        <v>2345</v>
      </c>
    </row>
    <row r="5271" spans="11:17">
      <c r="K5271" t="s">
        <v>51</v>
      </c>
      <c r="L5271" t="s">
        <v>2343</v>
      </c>
      <c r="M5271" t="s">
        <v>2344</v>
      </c>
      <c r="N5271" t="s">
        <v>1337</v>
      </c>
      <c r="O5271" t="s">
        <v>59</v>
      </c>
      <c r="P5271">
        <v>1499</v>
      </c>
      <c r="Q5271" t="s">
        <v>2345</v>
      </c>
    </row>
    <row r="5272" spans="11:17">
      <c r="K5272" t="s">
        <v>51</v>
      </c>
      <c r="L5272" t="s">
        <v>2343</v>
      </c>
      <c r="M5272" t="s">
        <v>2344</v>
      </c>
      <c r="N5272" t="s">
        <v>1337</v>
      </c>
      <c r="O5272" t="s">
        <v>60</v>
      </c>
      <c r="P5272" t="s">
        <v>2264</v>
      </c>
      <c r="Q5272" t="s">
        <v>2345</v>
      </c>
    </row>
    <row r="5273" spans="11:17">
      <c r="K5273" t="s">
        <v>51</v>
      </c>
      <c r="L5273" t="s">
        <v>2343</v>
      </c>
      <c r="M5273" t="s">
        <v>2344</v>
      </c>
      <c r="N5273" t="s">
        <v>1337</v>
      </c>
      <c r="O5273" t="s">
        <v>62</v>
      </c>
      <c r="P5273" t="s">
        <v>2281</v>
      </c>
      <c r="Q5273" t="s">
        <v>2345</v>
      </c>
    </row>
    <row r="5274" spans="11:17">
      <c r="K5274" t="s">
        <v>51</v>
      </c>
      <c r="L5274" t="s">
        <v>2343</v>
      </c>
      <c r="M5274" t="s">
        <v>2344</v>
      </c>
      <c r="N5274" t="s">
        <v>1337</v>
      </c>
      <c r="O5274" t="s">
        <v>64</v>
      </c>
      <c r="P5274" t="s">
        <v>2346</v>
      </c>
      <c r="Q5274" t="s">
        <v>2345</v>
      </c>
    </row>
    <row r="5275" spans="11:17">
      <c r="K5275" t="s">
        <v>51</v>
      </c>
      <c r="L5275" t="s">
        <v>2343</v>
      </c>
      <c r="M5275" t="s">
        <v>2344</v>
      </c>
      <c r="N5275" t="s">
        <v>1337</v>
      </c>
      <c r="O5275" t="s">
        <v>66</v>
      </c>
      <c r="P5275" t="s">
        <v>2347</v>
      </c>
      <c r="Q5275" t="s">
        <v>2345</v>
      </c>
    </row>
    <row r="5276" spans="11:17">
      <c r="K5276" t="s">
        <v>51</v>
      </c>
      <c r="L5276" t="s">
        <v>2343</v>
      </c>
      <c r="M5276" t="s">
        <v>2344</v>
      </c>
      <c r="N5276" t="s">
        <v>1337</v>
      </c>
      <c r="O5276" t="s">
        <v>68</v>
      </c>
      <c r="P5276" t="s">
        <v>2348</v>
      </c>
      <c r="Q5276" t="s">
        <v>2345</v>
      </c>
    </row>
    <row r="5277" spans="11:17">
      <c r="K5277" t="s">
        <v>51</v>
      </c>
      <c r="L5277" t="s">
        <v>2343</v>
      </c>
      <c r="M5277" t="s">
        <v>2344</v>
      </c>
      <c r="N5277" t="s">
        <v>1337</v>
      </c>
      <c r="O5277" t="s">
        <v>70</v>
      </c>
      <c r="P5277" t="s">
        <v>71</v>
      </c>
      <c r="Q5277" t="s">
        <v>2345</v>
      </c>
    </row>
    <row r="5278" spans="11:17">
      <c r="K5278" t="s">
        <v>51</v>
      </c>
      <c r="L5278" t="s">
        <v>2343</v>
      </c>
      <c r="M5278" t="s">
        <v>2344</v>
      </c>
      <c r="N5278" t="s">
        <v>1337</v>
      </c>
      <c r="O5278" t="s">
        <v>72</v>
      </c>
      <c r="P5278">
        <v>253</v>
      </c>
      <c r="Q5278" t="s">
        <v>2345</v>
      </c>
    </row>
    <row r="5279" spans="11:17">
      <c r="K5279" t="s">
        <v>51</v>
      </c>
      <c r="L5279" t="s">
        <v>2343</v>
      </c>
      <c r="M5279" t="s">
        <v>2344</v>
      </c>
      <c r="N5279" t="s">
        <v>1337</v>
      </c>
      <c r="O5279" t="s">
        <v>73</v>
      </c>
      <c r="P5279" t="s">
        <v>1343</v>
      </c>
      <c r="Q5279" t="s">
        <v>2345</v>
      </c>
    </row>
    <row r="5280" spans="11:17">
      <c r="K5280" t="s">
        <v>51</v>
      </c>
      <c r="L5280" t="s">
        <v>2349</v>
      </c>
      <c r="M5280" t="s">
        <v>2350</v>
      </c>
      <c r="N5280" t="s">
        <v>77</v>
      </c>
      <c r="O5280" t="s">
        <v>14</v>
      </c>
      <c r="Q5280" t="s">
        <v>2351</v>
      </c>
    </row>
    <row r="5281" spans="11:17">
      <c r="K5281" t="s">
        <v>51</v>
      </c>
      <c r="L5281" t="s">
        <v>2349</v>
      </c>
      <c r="M5281" t="s">
        <v>2350</v>
      </c>
      <c r="N5281" t="s">
        <v>77</v>
      </c>
      <c r="O5281" t="s">
        <v>56</v>
      </c>
      <c r="Q5281" t="s">
        <v>2351</v>
      </c>
    </row>
    <row r="5282" spans="11:17">
      <c r="K5282" t="s">
        <v>51</v>
      </c>
      <c r="L5282" t="s">
        <v>2349</v>
      </c>
      <c r="M5282" t="s">
        <v>2350</v>
      </c>
      <c r="N5282" t="s">
        <v>77</v>
      </c>
      <c r="O5282" t="s">
        <v>57</v>
      </c>
      <c r="P5282" t="s">
        <v>2263</v>
      </c>
      <c r="Q5282" t="s">
        <v>2351</v>
      </c>
    </row>
    <row r="5283" spans="11:17">
      <c r="K5283" t="s">
        <v>51</v>
      </c>
      <c r="L5283" t="s">
        <v>2349</v>
      </c>
      <c r="M5283" t="s">
        <v>2350</v>
      </c>
      <c r="N5283" t="s">
        <v>77</v>
      </c>
      <c r="O5283" t="s">
        <v>59</v>
      </c>
      <c r="P5283">
        <v>2365</v>
      </c>
      <c r="Q5283" t="s">
        <v>2351</v>
      </c>
    </row>
    <row r="5284" spans="11:17">
      <c r="K5284" t="s">
        <v>51</v>
      </c>
      <c r="L5284" t="s">
        <v>2349</v>
      </c>
      <c r="M5284" t="s">
        <v>2350</v>
      </c>
      <c r="N5284" t="s">
        <v>77</v>
      </c>
      <c r="O5284" t="s">
        <v>60</v>
      </c>
      <c r="P5284" t="s">
        <v>2264</v>
      </c>
      <c r="Q5284" t="s">
        <v>2351</v>
      </c>
    </row>
    <row r="5285" spans="11:17">
      <c r="K5285" t="s">
        <v>51</v>
      </c>
      <c r="L5285" t="s">
        <v>2349</v>
      </c>
      <c r="M5285" t="s">
        <v>2350</v>
      </c>
      <c r="N5285" t="s">
        <v>77</v>
      </c>
      <c r="O5285" t="s">
        <v>62</v>
      </c>
      <c r="P5285" t="s">
        <v>2281</v>
      </c>
      <c r="Q5285" t="s">
        <v>2351</v>
      </c>
    </row>
    <row r="5286" spans="11:17">
      <c r="K5286" t="s">
        <v>51</v>
      </c>
      <c r="L5286" t="s">
        <v>2349</v>
      </c>
      <c r="M5286" t="s">
        <v>2350</v>
      </c>
      <c r="N5286" t="s">
        <v>77</v>
      </c>
      <c r="O5286" t="s">
        <v>64</v>
      </c>
      <c r="P5286" t="s">
        <v>2352</v>
      </c>
      <c r="Q5286" t="s">
        <v>2351</v>
      </c>
    </row>
    <row r="5287" spans="11:17">
      <c r="K5287" t="s">
        <v>51</v>
      </c>
      <c r="L5287" t="s">
        <v>2349</v>
      </c>
      <c r="M5287" t="s">
        <v>2350</v>
      </c>
      <c r="N5287" t="s">
        <v>77</v>
      </c>
      <c r="O5287" t="s">
        <v>66</v>
      </c>
      <c r="P5287" t="s">
        <v>2353</v>
      </c>
      <c r="Q5287" t="s">
        <v>2351</v>
      </c>
    </row>
    <row r="5288" spans="11:17">
      <c r="K5288" t="s">
        <v>51</v>
      </c>
      <c r="L5288" t="s">
        <v>2349</v>
      </c>
      <c r="M5288" t="s">
        <v>2350</v>
      </c>
      <c r="N5288" t="s">
        <v>77</v>
      </c>
      <c r="O5288" t="s">
        <v>68</v>
      </c>
      <c r="P5288" s="1" t="s">
        <v>2354</v>
      </c>
      <c r="Q5288" t="s">
        <v>2351</v>
      </c>
    </row>
    <row r="5289" spans="11:17">
      <c r="K5289" t="s">
        <v>51</v>
      </c>
      <c r="L5289" t="s">
        <v>2349</v>
      </c>
      <c r="M5289" t="s">
        <v>2350</v>
      </c>
      <c r="N5289" t="s">
        <v>77</v>
      </c>
      <c r="O5289" t="s">
        <v>70</v>
      </c>
      <c r="Q5289" t="s">
        <v>2351</v>
      </c>
    </row>
    <row r="5290" spans="11:17">
      <c r="K5290" t="s">
        <v>51</v>
      </c>
      <c r="L5290" t="s">
        <v>2349</v>
      </c>
      <c r="M5290" t="s">
        <v>2350</v>
      </c>
      <c r="N5290" t="s">
        <v>77</v>
      </c>
      <c r="O5290" t="s">
        <v>72</v>
      </c>
      <c r="Q5290" t="s">
        <v>2351</v>
      </c>
    </row>
    <row r="5291" spans="11:17">
      <c r="K5291" t="s">
        <v>51</v>
      </c>
      <c r="L5291" t="s">
        <v>2349</v>
      </c>
      <c r="M5291" t="s">
        <v>2350</v>
      </c>
      <c r="N5291" t="s">
        <v>77</v>
      </c>
      <c r="O5291" t="s">
        <v>73</v>
      </c>
      <c r="P5291" t="s">
        <v>82</v>
      </c>
      <c r="Q5291" t="s">
        <v>2351</v>
      </c>
    </row>
    <row r="5292" spans="11:17">
      <c r="K5292" t="s">
        <v>51</v>
      </c>
      <c r="L5292" t="s">
        <v>2355</v>
      </c>
      <c r="M5292" t="s">
        <v>2356</v>
      </c>
      <c r="N5292" t="s">
        <v>77</v>
      </c>
      <c r="O5292" t="s">
        <v>14</v>
      </c>
      <c r="Q5292" t="s">
        <v>2357</v>
      </c>
    </row>
    <row r="5293" spans="11:17">
      <c r="K5293" t="s">
        <v>51</v>
      </c>
      <c r="L5293" t="s">
        <v>2355</v>
      </c>
      <c r="M5293" t="s">
        <v>2356</v>
      </c>
      <c r="N5293" t="s">
        <v>77</v>
      </c>
      <c r="O5293" t="s">
        <v>56</v>
      </c>
      <c r="Q5293" t="s">
        <v>2357</v>
      </c>
    </row>
    <row r="5294" spans="11:17">
      <c r="K5294" t="s">
        <v>51</v>
      </c>
      <c r="L5294" t="s">
        <v>2355</v>
      </c>
      <c r="M5294" t="s">
        <v>2356</v>
      </c>
      <c r="N5294" t="s">
        <v>77</v>
      </c>
      <c r="O5294" t="s">
        <v>57</v>
      </c>
      <c r="P5294" t="s">
        <v>2263</v>
      </c>
      <c r="Q5294" t="s">
        <v>2357</v>
      </c>
    </row>
    <row r="5295" spans="11:17">
      <c r="K5295" t="s">
        <v>51</v>
      </c>
      <c r="L5295" t="s">
        <v>2355</v>
      </c>
      <c r="M5295" t="s">
        <v>2356</v>
      </c>
      <c r="N5295" t="s">
        <v>77</v>
      </c>
      <c r="O5295" t="s">
        <v>59</v>
      </c>
      <c r="P5295">
        <v>2826</v>
      </c>
      <c r="Q5295" t="s">
        <v>2357</v>
      </c>
    </row>
    <row r="5296" spans="11:17">
      <c r="K5296" t="s">
        <v>51</v>
      </c>
      <c r="L5296" t="s">
        <v>2355</v>
      </c>
      <c r="M5296" t="s">
        <v>2356</v>
      </c>
      <c r="N5296" t="s">
        <v>77</v>
      </c>
      <c r="O5296" t="s">
        <v>60</v>
      </c>
      <c r="P5296" t="s">
        <v>2264</v>
      </c>
      <c r="Q5296" t="s">
        <v>2357</v>
      </c>
    </row>
    <row r="5297" spans="11:17">
      <c r="K5297" t="s">
        <v>51</v>
      </c>
      <c r="L5297" t="s">
        <v>2355</v>
      </c>
      <c r="M5297" t="s">
        <v>2356</v>
      </c>
      <c r="N5297" t="s">
        <v>77</v>
      </c>
      <c r="O5297" t="s">
        <v>62</v>
      </c>
      <c r="P5297" t="s">
        <v>2265</v>
      </c>
      <c r="Q5297" t="s">
        <v>2357</v>
      </c>
    </row>
    <row r="5298" spans="11:17">
      <c r="K5298" t="s">
        <v>51</v>
      </c>
      <c r="L5298" t="s">
        <v>2355</v>
      </c>
      <c r="M5298" t="s">
        <v>2356</v>
      </c>
      <c r="N5298" t="s">
        <v>77</v>
      </c>
      <c r="O5298" t="s">
        <v>64</v>
      </c>
      <c r="P5298" t="s">
        <v>2358</v>
      </c>
      <c r="Q5298" t="s">
        <v>2357</v>
      </c>
    </row>
    <row r="5299" spans="11:17">
      <c r="K5299" t="s">
        <v>51</v>
      </c>
      <c r="L5299" t="s">
        <v>2355</v>
      </c>
      <c r="M5299" t="s">
        <v>2356</v>
      </c>
      <c r="N5299" t="s">
        <v>77</v>
      </c>
      <c r="O5299" t="s">
        <v>66</v>
      </c>
      <c r="P5299" t="s">
        <v>2359</v>
      </c>
      <c r="Q5299" t="s">
        <v>2357</v>
      </c>
    </row>
    <row r="5300" spans="11:17">
      <c r="K5300" t="s">
        <v>51</v>
      </c>
      <c r="L5300" t="s">
        <v>2355</v>
      </c>
      <c r="M5300" t="s">
        <v>2356</v>
      </c>
      <c r="N5300" t="s">
        <v>77</v>
      </c>
      <c r="O5300" t="s">
        <v>68</v>
      </c>
      <c r="Q5300" t="s">
        <v>2357</v>
      </c>
    </row>
    <row r="5301" spans="11:17">
      <c r="K5301" t="s">
        <v>51</v>
      </c>
      <c r="L5301" t="s">
        <v>2355</v>
      </c>
      <c r="M5301" t="s">
        <v>2356</v>
      </c>
      <c r="N5301" t="s">
        <v>77</v>
      </c>
      <c r="O5301" t="s">
        <v>70</v>
      </c>
      <c r="Q5301" t="s">
        <v>2357</v>
      </c>
    </row>
    <row r="5302" spans="11:17">
      <c r="K5302" t="s">
        <v>51</v>
      </c>
      <c r="L5302" t="s">
        <v>2355</v>
      </c>
      <c r="M5302" t="s">
        <v>2356</v>
      </c>
      <c r="N5302" t="s">
        <v>77</v>
      </c>
      <c r="O5302" t="s">
        <v>72</v>
      </c>
      <c r="Q5302" t="s">
        <v>2357</v>
      </c>
    </row>
    <row r="5303" spans="11:17">
      <c r="K5303" t="s">
        <v>51</v>
      </c>
      <c r="L5303" t="s">
        <v>2355</v>
      </c>
      <c r="M5303" t="s">
        <v>2356</v>
      </c>
      <c r="N5303" t="s">
        <v>77</v>
      </c>
      <c r="O5303" t="s">
        <v>73</v>
      </c>
      <c r="P5303" t="s">
        <v>82</v>
      </c>
      <c r="Q5303" t="s">
        <v>2357</v>
      </c>
    </row>
    <row r="5304" spans="11:17">
      <c r="K5304" t="s">
        <v>51</v>
      </c>
      <c r="L5304" t="s">
        <v>2360</v>
      </c>
      <c r="M5304" t="s">
        <v>2361</v>
      </c>
      <c r="N5304" t="s">
        <v>1337</v>
      </c>
      <c r="O5304" t="s">
        <v>14</v>
      </c>
      <c r="Q5304" t="s">
        <v>2362</v>
      </c>
    </row>
    <row r="5305" spans="11:17">
      <c r="K5305" t="s">
        <v>51</v>
      </c>
      <c r="L5305" t="s">
        <v>2360</v>
      </c>
      <c r="M5305" t="s">
        <v>2361</v>
      </c>
      <c r="N5305" t="s">
        <v>1337</v>
      </c>
      <c r="O5305" t="s">
        <v>56</v>
      </c>
      <c r="Q5305" t="s">
        <v>2362</v>
      </c>
    </row>
    <row r="5306" spans="11:17">
      <c r="K5306" t="s">
        <v>51</v>
      </c>
      <c r="L5306" t="s">
        <v>2360</v>
      </c>
      <c r="M5306" t="s">
        <v>2361</v>
      </c>
      <c r="N5306" t="s">
        <v>1337</v>
      </c>
      <c r="O5306" t="s">
        <v>57</v>
      </c>
      <c r="P5306" t="s">
        <v>2263</v>
      </c>
      <c r="Q5306" t="s">
        <v>2362</v>
      </c>
    </row>
    <row r="5307" spans="11:17">
      <c r="K5307" t="s">
        <v>51</v>
      </c>
      <c r="L5307" t="s">
        <v>2360</v>
      </c>
      <c r="M5307" t="s">
        <v>2361</v>
      </c>
      <c r="N5307" t="s">
        <v>1337</v>
      </c>
      <c r="O5307" t="s">
        <v>59</v>
      </c>
      <c r="P5307">
        <v>1716</v>
      </c>
      <c r="Q5307" t="s">
        <v>2362</v>
      </c>
    </row>
    <row r="5308" spans="11:17">
      <c r="K5308" t="s">
        <v>51</v>
      </c>
      <c r="L5308" t="s">
        <v>2360</v>
      </c>
      <c r="M5308" t="s">
        <v>2361</v>
      </c>
      <c r="N5308" t="s">
        <v>1337</v>
      </c>
      <c r="O5308" t="s">
        <v>60</v>
      </c>
      <c r="P5308" t="s">
        <v>2264</v>
      </c>
      <c r="Q5308" t="s">
        <v>2362</v>
      </c>
    </row>
    <row r="5309" spans="11:17">
      <c r="K5309" t="s">
        <v>51</v>
      </c>
      <c r="L5309" t="s">
        <v>2360</v>
      </c>
      <c r="M5309" t="s">
        <v>2361</v>
      </c>
      <c r="N5309" t="s">
        <v>1337</v>
      </c>
      <c r="O5309" t="s">
        <v>62</v>
      </c>
      <c r="P5309" t="s">
        <v>2265</v>
      </c>
      <c r="Q5309" t="s">
        <v>2362</v>
      </c>
    </row>
    <row r="5310" spans="11:17">
      <c r="K5310" t="s">
        <v>51</v>
      </c>
      <c r="L5310" t="s">
        <v>2360</v>
      </c>
      <c r="M5310" t="s">
        <v>2361</v>
      </c>
      <c r="N5310" t="s">
        <v>1337</v>
      </c>
      <c r="O5310" t="s">
        <v>64</v>
      </c>
      <c r="P5310" t="s">
        <v>2363</v>
      </c>
      <c r="Q5310" t="s">
        <v>2362</v>
      </c>
    </row>
    <row r="5311" spans="11:17">
      <c r="K5311" t="s">
        <v>51</v>
      </c>
      <c r="L5311" t="s">
        <v>2360</v>
      </c>
      <c r="M5311" t="s">
        <v>2361</v>
      </c>
      <c r="N5311" t="s">
        <v>1337</v>
      </c>
      <c r="O5311" t="s">
        <v>66</v>
      </c>
      <c r="P5311" t="s">
        <v>2364</v>
      </c>
      <c r="Q5311" t="s">
        <v>2362</v>
      </c>
    </row>
    <row r="5312" spans="11:17">
      <c r="K5312" t="s">
        <v>51</v>
      </c>
      <c r="L5312" t="s">
        <v>2360</v>
      </c>
      <c r="M5312" t="s">
        <v>2361</v>
      </c>
      <c r="N5312" t="s">
        <v>1337</v>
      </c>
      <c r="O5312" t="s">
        <v>68</v>
      </c>
      <c r="Q5312" t="s">
        <v>2362</v>
      </c>
    </row>
    <row r="5313" spans="11:17">
      <c r="K5313" t="s">
        <v>51</v>
      </c>
      <c r="L5313" t="s">
        <v>2360</v>
      </c>
      <c r="M5313" t="s">
        <v>2361</v>
      </c>
      <c r="N5313" t="s">
        <v>1337</v>
      </c>
      <c r="O5313" t="s">
        <v>70</v>
      </c>
      <c r="P5313" t="s">
        <v>131</v>
      </c>
      <c r="Q5313" t="s">
        <v>2362</v>
      </c>
    </row>
    <row r="5314" spans="11:17">
      <c r="K5314" t="s">
        <v>51</v>
      </c>
      <c r="L5314" t="s">
        <v>2360</v>
      </c>
      <c r="M5314" t="s">
        <v>2361</v>
      </c>
      <c r="N5314" t="s">
        <v>1337</v>
      </c>
      <c r="O5314" t="s">
        <v>72</v>
      </c>
      <c r="P5314">
        <v>214</v>
      </c>
      <c r="Q5314" t="s">
        <v>2362</v>
      </c>
    </row>
    <row r="5315" spans="11:17">
      <c r="K5315" t="s">
        <v>51</v>
      </c>
      <c r="L5315" t="s">
        <v>2360</v>
      </c>
      <c r="M5315" t="s">
        <v>2361</v>
      </c>
      <c r="N5315" t="s">
        <v>1337</v>
      </c>
      <c r="O5315" t="s">
        <v>73</v>
      </c>
      <c r="P5315" t="s">
        <v>1343</v>
      </c>
      <c r="Q5315" t="s">
        <v>2362</v>
      </c>
    </row>
    <row r="5316" spans="11:17">
      <c r="K5316" t="s">
        <v>51</v>
      </c>
      <c r="L5316" t="s">
        <v>2365</v>
      </c>
      <c r="M5316" t="s">
        <v>2366</v>
      </c>
      <c r="N5316" t="s">
        <v>1337</v>
      </c>
      <c r="O5316" t="s">
        <v>14</v>
      </c>
      <c r="Q5316" t="s">
        <v>2367</v>
      </c>
    </row>
    <row r="5317" spans="11:17">
      <c r="K5317" t="s">
        <v>51</v>
      </c>
      <c r="L5317" t="s">
        <v>2365</v>
      </c>
      <c r="M5317" t="s">
        <v>2366</v>
      </c>
      <c r="N5317" t="s">
        <v>1337</v>
      </c>
      <c r="O5317" t="s">
        <v>56</v>
      </c>
      <c r="Q5317" t="s">
        <v>2367</v>
      </c>
    </row>
    <row r="5318" spans="11:17">
      <c r="K5318" t="s">
        <v>51</v>
      </c>
      <c r="L5318" t="s">
        <v>2365</v>
      </c>
      <c r="M5318" t="s">
        <v>2366</v>
      </c>
      <c r="N5318" t="s">
        <v>1337</v>
      </c>
      <c r="O5318" t="s">
        <v>57</v>
      </c>
      <c r="P5318" t="s">
        <v>2263</v>
      </c>
      <c r="Q5318" t="s">
        <v>2367</v>
      </c>
    </row>
    <row r="5319" spans="11:17">
      <c r="K5319" t="s">
        <v>51</v>
      </c>
      <c r="L5319" t="s">
        <v>2365</v>
      </c>
      <c r="M5319" t="s">
        <v>2366</v>
      </c>
      <c r="N5319" t="s">
        <v>1337</v>
      </c>
      <c r="O5319" t="s">
        <v>59</v>
      </c>
      <c r="P5319">
        <v>1975</v>
      </c>
      <c r="Q5319" t="s">
        <v>2367</v>
      </c>
    </row>
    <row r="5320" spans="11:17">
      <c r="K5320" t="s">
        <v>51</v>
      </c>
      <c r="L5320" t="s">
        <v>2365</v>
      </c>
      <c r="M5320" t="s">
        <v>2366</v>
      </c>
      <c r="N5320" t="s">
        <v>1337</v>
      </c>
      <c r="O5320" t="s">
        <v>60</v>
      </c>
      <c r="P5320" t="s">
        <v>2264</v>
      </c>
      <c r="Q5320" t="s">
        <v>2367</v>
      </c>
    </row>
    <row r="5321" spans="11:17">
      <c r="K5321" t="s">
        <v>51</v>
      </c>
      <c r="L5321" t="s">
        <v>2365</v>
      </c>
      <c r="M5321" t="s">
        <v>2366</v>
      </c>
      <c r="N5321" t="s">
        <v>1337</v>
      </c>
      <c r="O5321" t="s">
        <v>62</v>
      </c>
      <c r="P5321" t="s">
        <v>2281</v>
      </c>
      <c r="Q5321" t="s">
        <v>2367</v>
      </c>
    </row>
    <row r="5322" spans="11:17">
      <c r="K5322" t="s">
        <v>51</v>
      </c>
      <c r="L5322" t="s">
        <v>2365</v>
      </c>
      <c r="M5322" t="s">
        <v>2366</v>
      </c>
      <c r="N5322" t="s">
        <v>1337</v>
      </c>
      <c r="O5322" t="s">
        <v>64</v>
      </c>
      <c r="P5322" t="s">
        <v>2368</v>
      </c>
      <c r="Q5322" t="s">
        <v>2367</v>
      </c>
    </row>
    <row r="5323" spans="11:17">
      <c r="K5323" t="s">
        <v>51</v>
      </c>
      <c r="L5323" t="s">
        <v>2365</v>
      </c>
      <c r="M5323" t="s">
        <v>2366</v>
      </c>
      <c r="N5323" t="s">
        <v>1337</v>
      </c>
      <c r="O5323" t="s">
        <v>66</v>
      </c>
      <c r="P5323" t="s">
        <v>2369</v>
      </c>
      <c r="Q5323" t="s">
        <v>2367</v>
      </c>
    </row>
    <row r="5324" spans="11:17">
      <c r="K5324" t="s">
        <v>51</v>
      </c>
      <c r="L5324" t="s">
        <v>2365</v>
      </c>
      <c r="M5324" t="s">
        <v>2366</v>
      </c>
      <c r="N5324" t="s">
        <v>1337</v>
      </c>
      <c r="O5324" t="s">
        <v>68</v>
      </c>
      <c r="P5324" s="1" t="s">
        <v>2370</v>
      </c>
      <c r="Q5324" t="s">
        <v>2367</v>
      </c>
    </row>
    <row r="5325" spans="11:17">
      <c r="K5325" t="s">
        <v>51</v>
      </c>
      <c r="L5325" t="s">
        <v>2365</v>
      </c>
      <c r="M5325" t="s">
        <v>2366</v>
      </c>
      <c r="N5325" t="s">
        <v>1337</v>
      </c>
      <c r="O5325" t="s">
        <v>70</v>
      </c>
      <c r="P5325" t="s">
        <v>131</v>
      </c>
      <c r="Q5325" t="s">
        <v>2367</v>
      </c>
    </row>
    <row r="5326" spans="11:17">
      <c r="K5326" t="s">
        <v>51</v>
      </c>
      <c r="L5326" t="s">
        <v>2365</v>
      </c>
      <c r="M5326" t="s">
        <v>2366</v>
      </c>
      <c r="N5326" t="s">
        <v>1337</v>
      </c>
      <c r="O5326" t="s">
        <v>72</v>
      </c>
      <c r="P5326">
        <v>435</v>
      </c>
      <c r="Q5326" t="s">
        <v>2367</v>
      </c>
    </row>
    <row r="5327" spans="11:17">
      <c r="K5327" t="s">
        <v>51</v>
      </c>
      <c r="L5327" t="s">
        <v>2365</v>
      </c>
      <c r="M5327" t="s">
        <v>2366</v>
      </c>
      <c r="N5327" t="s">
        <v>1337</v>
      </c>
      <c r="O5327" t="s">
        <v>73</v>
      </c>
      <c r="P5327" t="s">
        <v>1343</v>
      </c>
      <c r="Q5327" t="s">
        <v>2367</v>
      </c>
    </row>
    <row r="5328" spans="11:17">
      <c r="K5328" t="s">
        <v>51</v>
      </c>
      <c r="L5328" t="s">
        <v>2371</v>
      </c>
      <c r="M5328" t="s">
        <v>2372</v>
      </c>
      <c r="N5328" t="s">
        <v>77</v>
      </c>
      <c r="O5328" t="s">
        <v>14</v>
      </c>
      <c r="Q5328" t="s">
        <v>2373</v>
      </c>
    </row>
    <row r="5329" spans="11:17">
      <c r="K5329" t="s">
        <v>51</v>
      </c>
      <c r="L5329" t="s">
        <v>2371</v>
      </c>
      <c r="M5329" t="s">
        <v>2372</v>
      </c>
      <c r="N5329" t="s">
        <v>77</v>
      </c>
      <c r="O5329" t="s">
        <v>56</v>
      </c>
      <c r="Q5329" t="s">
        <v>2373</v>
      </c>
    </row>
    <row r="5330" spans="11:17">
      <c r="K5330" t="s">
        <v>51</v>
      </c>
      <c r="L5330" t="s">
        <v>2371</v>
      </c>
      <c r="M5330" t="s">
        <v>2372</v>
      </c>
      <c r="N5330" t="s">
        <v>77</v>
      </c>
      <c r="O5330" t="s">
        <v>57</v>
      </c>
      <c r="P5330" t="s">
        <v>2263</v>
      </c>
      <c r="Q5330" t="s">
        <v>2373</v>
      </c>
    </row>
    <row r="5331" spans="11:17">
      <c r="K5331" t="s">
        <v>51</v>
      </c>
      <c r="L5331" t="s">
        <v>2371</v>
      </c>
      <c r="M5331" t="s">
        <v>2372</v>
      </c>
      <c r="N5331" t="s">
        <v>77</v>
      </c>
      <c r="O5331" t="s">
        <v>59</v>
      </c>
      <c r="P5331">
        <v>2062</v>
      </c>
      <c r="Q5331" t="s">
        <v>2373</v>
      </c>
    </row>
    <row r="5332" spans="11:17">
      <c r="K5332" t="s">
        <v>51</v>
      </c>
      <c r="L5332" t="s">
        <v>2371</v>
      </c>
      <c r="M5332" t="s">
        <v>2372</v>
      </c>
      <c r="N5332" t="s">
        <v>77</v>
      </c>
      <c r="O5332" t="s">
        <v>60</v>
      </c>
      <c r="P5332" t="s">
        <v>2264</v>
      </c>
      <c r="Q5332" t="s">
        <v>2373</v>
      </c>
    </row>
    <row r="5333" spans="11:17">
      <c r="K5333" t="s">
        <v>51</v>
      </c>
      <c r="L5333" t="s">
        <v>2371</v>
      </c>
      <c r="M5333" t="s">
        <v>2372</v>
      </c>
      <c r="N5333" t="s">
        <v>77</v>
      </c>
      <c r="O5333" t="s">
        <v>62</v>
      </c>
      <c r="P5333" t="s">
        <v>2281</v>
      </c>
      <c r="Q5333" t="s">
        <v>2373</v>
      </c>
    </row>
    <row r="5334" spans="11:17">
      <c r="K5334" t="s">
        <v>51</v>
      </c>
      <c r="L5334" t="s">
        <v>2371</v>
      </c>
      <c r="M5334" t="s">
        <v>2372</v>
      </c>
      <c r="N5334" t="s">
        <v>77</v>
      </c>
      <c r="O5334" t="s">
        <v>64</v>
      </c>
      <c r="P5334" t="s">
        <v>2374</v>
      </c>
      <c r="Q5334" t="s">
        <v>2373</v>
      </c>
    </row>
    <row r="5335" spans="11:17">
      <c r="K5335" t="s">
        <v>51</v>
      </c>
      <c r="L5335" t="s">
        <v>2371</v>
      </c>
      <c r="M5335" t="s">
        <v>2372</v>
      </c>
      <c r="N5335" t="s">
        <v>77</v>
      </c>
      <c r="O5335" t="s">
        <v>66</v>
      </c>
      <c r="P5335" t="s">
        <v>2375</v>
      </c>
      <c r="Q5335" t="s">
        <v>2373</v>
      </c>
    </row>
    <row r="5336" spans="11:17">
      <c r="K5336" t="s">
        <v>51</v>
      </c>
      <c r="L5336" t="s">
        <v>2371</v>
      </c>
      <c r="M5336" t="s">
        <v>2372</v>
      </c>
      <c r="N5336" t="s">
        <v>77</v>
      </c>
      <c r="O5336" t="s">
        <v>68</v>
      </c>
      <c r="P5336" t="s">
        <v>2301</v>
      </c>
      <c r="Q5336" t="s">
        <v>2373</v>
      </c>
    </row>
    <row r="5337" spans="11:17">
      <c r="K5337" t="s">
        <v>51</v>
      </c>
      <c r="L5337" t="s">
        <v>2371</v>
      </c>
      <c r="M5337" t="s">
        <v>2372</v>
      </c>
      <c r="N5337" t="s">
        <v>77</v>
      </c>
      <c r="O5337" t="s">
        <v>70</v>
      </c>
      <c r="P5337" t="s">
        <v>71</v>
      </c>
      <c r="Q5337" t="s">
        <v>2373</v>
      </c>
    </row>
    <row r="5338" spans="11:17">
      <c r="K5338" t="s">
        <v>51</v>
      </c>
      <c r="L5338" t="s">
        <v>2371</v>
      </c>
      <c r="M5338" t="s">
        <v>2372</v>
      </c>
      <c r="N5338" t="s">
        <v>77</v>
      </c>
      <c r="O5338" t="s">
        <v>72</v>
      </c>
      <c r="P5338">
        <v>165</v>
      </c>
      <c r="Q5338" t="s">
        <v>2373</v>
      </c>
    </row>
    <row r="5339" spans="11:17">
      <c r="K5339" t="s">
        <v>51</v>
      </c>
      <c r="L5339" t="s">
        <v>2371</v>
      </c>
      <c r="M5339" t="s">
        <v>2372</v>
      </c>
      <c r="N5339" t="s">
        <v>77</v>
      </c>
      <c r="O5339" t="s">
        <v>73</v>
      </c>
      <c r="P5339" t="s">
        <v>82</v>
      </c>
      <c r="Q5339" t="s">
        <v>2373</v>
      </c>
    </row>
    <row r="5340" spans="11:17">
      <c r="K5340" t="s">
        <v>51</v>
      </c>
      <c r="L5340" t="s">
        <v>2376</v>
      </c>
      <c r="M5340" t="s">
        <v>2377</v>
      </c>
      <c r="N5340" t="s">
        <v>1337</v>
      </c>
      <c r="O5340" t="s">
        <v>14</v>
      </c>
      <c r="Q5340" t="s">
        <v>2378</v>
      </c>
    </row>
    <row r="5341" spans="11:17">
      <c r="K5341" t="s">
        <v>51</v>
      </c>
      <c r="L5341" t="s">
        <v>2376</v>
      </c>
      <c r="M5341" t="s">
        <v>2377</v>
      </c>
      <c r="N5341" t="s">
        <v>1337</v>
      </c>
      <c r="O5341" t="s">
        <v>56</v>
      </c>
      <c r="Q5341" t="s">
        <v>2378</v>
      </c>
    </row>
    <row r="5342" spans="11:17">
      <c r="K5342" t="s">
        <v>51</v>
      </c>
      <c r="L5342" t="s">
        <v>2376</v>
      </c>
      <c r="M5342" t="s">
        <v>2377</v>
      </c>
      <c r="N5342" t="s">
        <v>1337</v>
      </c>
      <c r="O5342" t="s">
        <v>57</v>
      </c>
      <c r="P5342" t="s">
        <v>1863</v>
      </c>
      <c r="Q5342" t="s">
        <v>2378</v>
      </c>
    </row>
    <row r="5343" spans="11:17">
      <c r="K5343" t="s">
        <v>51</v>
      </c>
      <c r="L5343" t="s">
        <v>2376</v>
      </c>
      <c r="M5343" t="s">
        <v>2377</v>
      </c>
      <c r="N5343" t="s">
        <v>1337</v>
      </c>
      <c r="O5343" t="s">
        <v>59</v>
      </c>
      <c r="P5343">
        <v>206</v>
      </c>
      <c r="Q5343" t="s">
        <v>2378</v>
      </c>
    </row>
    <row r="5344" spans="11:17">
      <c r="K5344" t="s">
        <v>51</v>
      </c>
      <c r="L5344" t="s">
        <v>2376</v>
      </c>
      <c r="M5344" t="s">
        <v>2377</v>
      </c>
      <c r="N5344" t="s">
        <v>1337</v>
      </c>
      <c r="O5344" t="s">
        <v>60</v>
      </c>
      <c r="P5344" t="s">
        <v>2379</v>
      </c>
      <c r="Q5344" t="s">
        <v>2378</v>
      </c>
    </row>
    <row r="5345" spans="11:17">
      <c r="K5345" t="s">
        <v>51</v>
      </c>
      <c r="L5345" t="s">
        <v>2376</v>
      </c>
      <c r="M5345" t="s">
        <v>2377</v>
      </c>
      <c r="N5345" t="s">
        <v>1337</v>
      </c>
      <c r="O5345" t="s">
        <v>62</v>
      </c>
      <c r="P5345" t="s">
        <v>2380</v>
      </c>
      <c r="Q5345" t="s">
        <v>2378</v>
      </c>
    </row>
    <row r="5346" spans="11:17">
      <c r="K5346" t="s">
        <v>51</v>
      </c>
      <c r="L5346" t="s">
        <v>2376</v>
      </c>
      <c r="M5346" t="s">
        <v>2377</v>
      </c>
      <c r="N5346" t="s">
        <v>1337</v>
      </c>
      <c r="O5346" t="s">
        <v>64</v>
      </c>
      <c r="P5346" t="s">
        <v>2381</v>
      </c>
      <c r="Q5346" t="s">
        <v>2378</v>
      </c>
    </row>
    <row r="5347" spans="11:17">
      <c r="K5347" t="s">
        <v>51</v>
      </c>
      <c r="L5347" t="s">
        <v>2376</v>
      </c>
      <c r="M5347" t="s">
        <v>2377</v>
      </c>
      <c r="N5347" t="s">
        <v>1337</v>
      </c>
      <c r="O5347" t="s">
        <v>66</v>
      </c>
      <c r="P5347" t="s">
        <v>2382</v>
      </c>
      <c r="Q5347" t="s">
        <v>2378</v>
      </c>
    </row>
    <row r="5348" spans="11:17">
      <c r="K5348" t="s">
        <v>51</v>
      </c>
      <c r="L5348" t="s">
        <v>2376</v>
      </c>
      <c r="M5348" t="s">
        <v>2377</v>
      </c>
      <c r="N5348" t="s">
        <v>1337</v>
      </c>
      <c r="O5348" t="s">
        <v>68</v>
      </c>
      <c r="Q5348" t="s">
        <v>2378</v>
      </c>
    </row>
    <row r="5349" spans="11:17">
      <c r="K5349" t="s">
        <v>51</v>
      </c>
      <c r="L5349" t="s">
        <v>2376</v>
      </c>
      <c r="M5349" t="s">
        <v>2377</v>
      </c>
      <c r="N5349" t="s">
        <v>1337</v>
      </c>
      <c r="O5349" t="s">
        <v>70</v>
      </c>
      <c r="P5349" t="s">
        <v>1020</v>
      </c>
      <c r="Q5349" t="s">
        <v>2378</v>
      </c>
    </row>
    <row r="5350" spans="11:17">
      <c r="K5350" t="s">
        <v>51</v>
      </c>
      <c r="L5350" t="s">
        <v>2376</v>
      </c>
      <c r="M5350" t="s">
        <v>2377</v>
      </c>
      <c r="N5350" t="s">
        <v>1337</v>
      </c>
      <c r="O5350" t="s">
        <v>72</v>
      </c>
      <c r="P5350">
        <v>196</v>
      </c>
      <c r="Q5350" t="s">
        <v>2378</v>
      </c>
    </row>
    <row r="5351" spans="11:17">
      <c r="K5351" t="s">
        <v>51</v>
      </c>
      <c r="L5351" t="s">
        <v>2376</v>
      </c>
      <c r="M5351" t="s">
        <v>2377</v>
      </c>
      <c r="N5351" t="s">
        <v>1337</v>
      </c>
      <c r="O5351" t="s">
        <v>73</v>
      </c>
      <c r="P5351" t="s">
        <v>1343</v>
      </c>
      <c r="Q5351" t="s">
        <v>2378</v>
      </c>
    </row>
    <row r="5352" spans="11:17">
      <c r="K5352" t="s">
        <v>51</v>
      </c>
      <c r="L5352" t="s">
        <v>2383</v>
      </c>
      <c r="M5352" t="s">
        <v>2384</v>
      </c>
      <c r="N5352" t="s">
        <v>1337</v>
      </c>
      <c r="O5352" t="s">
        <v>14</v>
      </c>
      <c r="Q5352" t="s">
        <v>2385</v>
      </c>
    </row>
    <row r="5353" spans="11:17">
      <c r="K5353" t="s">
        <v>51</v>
      </c>
      <c r="L5353" t="s">
        <v>2383</v>
      </c>
      <c r="M5353" t="s">
        <v>2384</v>
      </c>
      <c r="N5353" t="s">
        <v>1337</v>
      </c>
      <c r="O5353" t="s">
        <v>56</v>
      </c>
      <c r="Q5353" t="s">
        <v>2385</v>
      </c>
    </row>
    <row r="5354" spans="11:17">
      <c r="K5354" t="s">
        <v>51</v>
      </c>
      <c r="L5354" t="s">
        <v>2383</v>
      </c>
      <c r="M5354" t="s">
        <v>2384</v>
      </c>
      <c r="N5354" t="s">
        <v>1337</v>
      </c>
      <c r="O5354" t="s">
        <v>57</v>
      </c>
      <c r="P5354" t="s">
        <v>1863</v>
      </c>
      <c r="Q5354" t="s">
        <v>2385</v>
      </c>
    </row>
    <row r="5355" spans="11:17">
      <c r="K5355" t="s">
        <v>51</v>
      </c>
      <c r="L5355" t="s">
        <v>2383</v>
      </c>
      <c r="M5355" t="s">
        <v>2384</v>
      </c>
      <c r="N5355" t="s">
        <v>1337</v>
      </c>
      <c r="O5355" t="s">
        <v>59</v>
      </c>
      <c r="P5355">
        <v>259</v>
      </c>
      <c r="Q5355" t="s">
        <v>2385</v>
      </c>
    </row>
    <row r="5356" spans="11:17">
      <c r="K5356" t="s">
        <v>51</v>
      </c>
      <c r="L5356" t="s">
        <v>2383</v>
      </c>
      <c r="M5356" t="s">
        <v>2384</v>
      </c>
      <c r="N5356" t="s">
        <v>1337</v>
      </c>
      <c r="O5356" t="s">
        <v>60</v>
      </c>
      <c r="P5356" t="s">
        <v>2379</v>
      </c>
      <c r="Q5356" t="s">
        <v>2385</v>
      </c>
    </row>
    <row r="5357" spans="11:17">
      <c r="K5357" t="s">
        <v>51</v>
      </c>
      <c r="L5357" t="s">
        <v>2383</v>
      </c>
      <c r="M5357" t="s">
        <v>2384</v>
      </c>
      <c r="N5357" t="s">
        <v>1337</v>
      </c>
      <c r="O5357" t="s">
        <v>62</v>
      </c>
      <c r="P5357" t="s">
        <v>2386</v>
      </c>
      <c r="Q5357" t="s">
        <v>2385</v>
      </c>
    </row>
    <row r="5358" spans="11:17">
      <c r="K5358" t="s">
        <v>51</v>
      </c>
      <c r="L5358" t="s">
        <v>2383</v>
      </c>
      <c r="M5358" t="s">
        <v>2384</v>
      </c>
      <c r="N5358" t="s">
        <v>1337</v>
      </c>
      <c r="O5358" t="s">
        <v>64</v>
      </c>
      <c r="P5358" t="s">
        <v>2387</v>
      </c>
      <c r="Q5358" t="s">
        <v>2385</v>
      </c>
    </row>
    <row r="5359" spans="11:17">
      <c r="K5359" t="s">
        <v>51</v>
      </c>
      <c r="L5359" t="s">
        <v>2383</v>
      </c>
      <c r="M5359" t="s">
        <v>2384</v>
      </c>
      <c r="N5359" t="s">
        <v>1337</v>
      </c>
      <c r="O5359" t="s">
        <v>66</v>
      </c>
      <c r="P5359" t="s">
        <v>2388</v>
      </c>
      <c r="Q5359" t="s">
        <v>2385</v>
      </c>
    </row>
    <row r="5360" spans="11:17">
      <c r="K5360" t="s">
        <v>51</v>
      </c>
      <c r="L5360" t="s">
        <v>2383</v>
      </c>
      <c r="M5360" t="s">
        <v>2384</v>
      </c>
      <c r="N5360" t="s">
        <v>1337</v>
      </c>
      <c r="O5360" t="s">
        <v>68</v>
      </c>
      <c r="Q5360" t="s">
        <v>2385</v>
      </c>
    </row>
    <row r="5361" spans="11:17">
      <c r="K5361" t="s">
        <v>51</v>
      </c>
      <c r="L5361" t="s">
        <v>2383</v>
      </c>
      <c r="M5361" t="s">
        <v>2384</v>
      </c>
      <c r="N5361" t="s">
        <v>1337</v>
      </c>
      <c r="O5361" t="s">
        <v>70</v>
      </c>
      <c r="P5361" t="s">
        <v>1020</v>
      </c>
      <c r="Q5361" t="s">
        <v>2385</v>
      </c>
    </row>
    <row r="5362" spans="11:17">
      <c r="K5362" t="s">
        <v>51</v>
      </c>
      <c r="L5362" t="s">
        <v>2383</v>
      </c>
      <c r="M5362" t="s">
        <v>2384</v>
      </c>
      <c r="N5362" t="s">
        <v>1337</v>
      </c>
      <c r="O5362" t="s">
        <v>72</v>
      </c>
      <c r="P5362">
        <v>120</v>
      </c>
      <c r="Q5362" t="s">
        <v>2385</v>
      </c>
    </row>
    <row r="5363" spans="11:17">
      <c r="K5363" t="s">
        <v>51</v>
      </c>
      <c r="L5363" t="s">
        <v>2383</v>
      </c>
      <c r="M5363" t="s">
        <v>2384</v>
      </c>
      <c r="N5363" t="s">
        <v>1337</v>
      </c>
      <c r="O5363" t="s">
        <v>73</v>
      </c>
      <c r="P5363" t="s">
        <v>1343</v>
      </c>
      <c r="Q5363" t="s">
        <v>2385</v>
      </c>
    </row>
    <row r="5364" spans="11:17">
      <c r="K5364" t="s">
        <v>51</v>
      </c>
      <c r="L5364" t="s">
        <v>2389</v>
      </c>
      <c r="M5364" t="s">
        <v>2390</v>
      </c>
      <c r="N5364" t="s">
        <v>1337</v>
      </c>
      <c r="O5364" t="s">
        <v>14</v>
      </c>
      <c r="Q5364" t="s">
        <v>2391</v>
      </c>
    </row>
    <row r="5365" spans="11:17">
      <c r="K5365" t="s">
        <v>51</v>
      </c>
      <c r="L5365" t="s">
        <v>2389</v>
      </c>
      <c r="M5365" t="s">
        <v>2390</v>
      </c>
      <c r="N5365" t="s">
        <v>1337</v>
      </c>
      <c r="O5365" t="s">
        <v>56</v>
      </c>
      <c r="Q5365" t="s">
        <v>2391</v>
      </c>
    </row>
    <row r="5366" spans="11:17">
      <c r="K5366" t="s">
        <v>51</v>
      </c>
      <c r="L5366" t="s">
        <v>2389</v>
      </c>
      <c r="M5366" t="s">
        <v>2390</v>
      </c>
      <c r="N5366" t="s">
        <v>1337</v>
      </c>
      <c r="O5366" t="s">
        <v>57</v>
      </c>
      <c r="P5366" t="s">
        <v>1863</v>
      </c>
      <c r="Q5366" t="s">
        <v>2391</v>
      </c>
    </row>
    <row r="5367" spans="11:17">
      <c r="K5367" t="s">
        <v>51</v>
      </c>
      <c r="L5367" t="s">
        <v>2389</v>
      </c>
      <c r="M5367" t="s">
        <v>2390</v>
      </c>
      <c r="N5367" t="s">
        <v>1337</v>
      </c>
      <c r="O5367" t="s">
        <v>59</v>
      </c>
      <c r="P5367">
        <v>346</v>
      </c>
      <c r="Q5367" t="s">
        <v>2391</v>
      </c>
    </row>
    <row r="5368" spans="11:17">
      <c r="K5368" t="s">
        <v>51</v>
      </c>
      <c r="L5368" t="s">
        <v>2389</v>
      </c>
      <c r="M5368" t="s">
        <v>2390</v>
      </c>
      <c r="N5368" t="s">
        <v>1337</v>
      </c>
      <c r="O5368" t="s">
        <v>60</v>
      </c>
      <c r="P5368" t="s">
        <v>2379</v>
      </c>
      <c r="Q5368" t="s">
        <v>2391</v>
      </c>
    </row>
    <row r="5369" spans="11:17">
      <c r="K5369" t="s">
        <v>51</v>
      </c>
      <c r="L5369" t="s">
        <v>2389</v>
      </c>
      <c r="M5369" t="s">
        <v>2390</v>
      </c>
      <c r="N5369" t="s">
        <v>1337</v>
      </c>
      <c r="O5369" t="s">
        <v>62</v>
      </c>
      <c r="P5369" t="s">
        <v>2386</v>
      </c>
      <c r="Q5369" t="s">
        <v>2391</v>
      </c>
    </row>
    <row r="5370" spans="11:17">
      <c r="K5370" t="s">
        <v>51</v>
      </c>
      <c r="L5370" t="s">
        <v>2389</v>
      </c>
      <c r="M5370" t="s">
        <v>2390</v>
      </c>
      <c r="N5370" t="s">
        <v>1337</v>
      </c>
      <c r="O5370" t="s">
        <v>64</v>
      </c>
      <c r="P5370" t="s">
        <v>2392</v>
      </c>
      <c r="Q5370" t="s">
        <v>2391</v>
      </c>
    </row>
    <row r="5371" spans="11:17">
      <c r="K5371" t="s">
        <v>51</v>
      </c>
      <c r="L5371" t="s">
        <v>2389</v>
      </c>
      <c r="M5371" t="s">
        <v>2390</v>
      </c>
      <c r="N5371" t="s">
        <v>1337</v>
      </c>
      <c r="O5371" t="s">
        <v>66</v>
      </c>
      <c r="P5371" t="s">
        <v>2393</v>
      </c>
      <c r="Q5371" t="s">
        <v>2391</v>
      </c>
    </row>
    <row r="5372" spans="11:17">
      <c r="K5372" t="s">
        <v>51</v>
      </c>
      <c r="L5372" t="s">
        <v>2389</v>
      </c>
      <c r="M5372" t="s">
        <v>2390</v>
      </c>
      <c r="N5372" t="s">
        <v>1337</v>
      </c>
      <c r="O5372" t="s">
        <v>68</v>
      </c>
      <c r="Q5372" t="s">
        <v>2391</v>
      </c>
    </row>
    <row r="5373" spans="11:17">
      <c r="K5373" t="s">
        <v>51</v>
      </c>
      <c r="L5373" t="s">
        <v>2389</v>
      </c>
      <c r="M5373" t="s">
        <v>2390</v>
      </c>
      <c r="N5373" t="s">
        <v>1337</v>
      </c>
      <c r="O5373" t="s">
        <v>70</v>
      </c>
      <c r="P5373" t="s">
        <v>1020</v>
      </c>
      <c r="Q5373" t="s">
        <v>2391</v>
      </c>
    </row>
    <row r="5374" spans="11:17">
      <c r="K5374" t="s">
        <v>51</v>
      </c>
      <c r="L5374" t="s">
        <v>2389</v>
      </c>
      <c r="M5374" t="s">
        <v>2390</v>
      </c>
      <c r="N5374" t="s">
        <v>1337</v>
      </c>
      <c r="O5374" t="s">
        <v>72</v>
      </c>
      <c r="P5374">
        <v>234</v>
      </c>
      <c r="Q5374" t="s">
        <v>2391</v>
      </c>
    </row>
    <row r="5375" spans="11:17">
      <c r="K5375" t="s">
        <v>51</v>
      </c>
      <c r="L5375" t="s">
        <v>2389</v>
      </c>
      <c r="M5375" t="s">
        <v>2390</v>
      </c>
      <c r="N5375" t="s">
        <v>1337</v>
      </c>
      <c r="O5375" t="s">
        <v>73</v>
      </c>
      <c r="P5375" t="s">
        <v>1343</v>
      </c>
      <c r="Q5375" t="s">
        <v>2391</v>
      </c>
    </row>
    <row r="5376" spans="11:17">
      <c r="K5376" t="s">
        <v>51</v>
      </c>
      <c r="L5376" t="s">
        <v>2394</v>
      </c>
      <c r="M5376" t="s">
        <v>2395</v>
      </c>
      <c r="N5376" t="s">
        <v>1337</v>
      </c>
      <c r="O5376" t="s">
        <v>14</v>
      </c>
      <c r="Q5376" t="s">
        <v>2396</v>
      </c>
    </row>
    <row r="5377" spans="11:17">
      <c r="K5377" t="s">
        <v>51</v>
      </c>
      <c r="L5377" t="s">
        <v>2394</v>
      </c>
      <c r="M5377" t="s">
        <v>2395</v>
      </c>
      <c r="N5377" t="s">
        <v>1337</v>
      </c>
      <c r="O5377" t="s">
        <v>56</v>
      </c>
      <c r="Q5377" t="s">
        <v>2396</v>
      </c>
    </row>
    <row r="5378" spans="11:17">
      <c r="K5378" t="s">
        <v>51</v>
      </c>
      <c r="L5378" t="s">
        <v>2394</v>
      </c>
      <c r="M5378" t="s">
        <v>2395</v>
      </c>
      <c r="N5378" t="s">
        <v>1337</v>
      </c>
      <c r="O5378" t="s">
        <v>57</v>
      </c>
      <c r="P5378" t="s">
        <v>1863</v>
      </c>
      <c r="Q5378" t="s">
        <v>2396</v>
      </c>
    </row>
    <row r="5379" spans="11:17">
      <c r="K5379" t="s">
        <v>51</v>
      </c>
      <c r="L5379" t="s">
        <v>2394</v>
      </c>
      <c r="M5379" t="s">
        <v>2395</v>
      </c>
      <c r="N5379" t="s">
        <v>1337</v>
      </c>
      <c r="O5379" t="s">
        <v>59</v>
      </c>
      <c r="P5379">
        <v>212</v>
      </c>
      <c r="Q5379" t="s">
        <v>2396</v>
      </c>
    </row>
    <row r="5380" spans="11:17">
      <c r="K5380" t="s">
        <v>51</v>
      </c>
      <c r="L5380" t="s">
        <v>2394</v>
      </c>
      <c r="M5380" t="s">
        <v>2395</v>
      </c>
      <c r="N5380" t="s">
        <v>1337</v>
      </c>
      <c r="O5380" t="s">
        <v>60</v>
      </c>
      <c r="P5380" t="s">
        <v>2379</v>
      </c>
      <c r="Q5380" t="s">
        <v>2396</v>
      </c>
    </row>
    <row r="5381" spans="11:17">
      <c r="K5381" t="s">
        <v>51</v>
      </c>
      <c r="L5381" t="s">
        <v>2394</v>
      </c>
      <c r="M5381" t="s">
        <v>2395</v>
      </c>
      <c r="N5381" t="s">
        <v>1337</v>
      </c>
      <c r="O5381" t="s">
        <v>62</v>
      </c>
      <c r="P5381" t="s">
        <v>2386</v>
      </c>
      <c r="Q5381" t="s">
        <v>2396</v>
      </c>
    </row>
    <row r="5382" spans="11:17">
      <c r="K5382" t="s">
        <v>51</v>
      </c>
      <c r="L5382" t="s">
        <v>2394</v>
      </c>
      <c r="M5382" t="s">
        <v>2395</v>
      </c>
      <c r="N5382" t="s">
        <v>1337</v>
      </c>
      <c r="O5382" t="s">
        <v>64</v>
      </c>
      <c r="P5382" t="s">
        <v>2397</v>
      </c>
      <c r="Q5382" t="s">
        <v>2396</v>
      </c>
    </row>
    <row r="5383" spans="11:17">
      <c r="K5383" t="s">
        <v>51</v>
      </c>
      <c r="L5383" t="s">
        <v>2394</v>
      </c>
      <c r="M5383" t="s">
        <v>2395</v>
      </c>
      <c r="N5383" t="s">
        <v>1337</v>
      </c>
      <c r="O5383" t="s">
        <v>66</v>
      </c>
      <c r="P5383" t="s">
        <v>2398</v>
      </c>
      <c r="Q5383" t="s">
        <v>2396</v>
      </c>
    </row>
    <row r="5384" spans="11:17">
      <c r="K5384" t="s">
        <v>51</v>
      </c>
      <c r="L5384" t="s">
        <v>2394</v>
      </c>
      <c r="M5384" t="s">
        <v>2395</v>
      </c>
      <c r="N5384" t="s">
        <v>1337</v>
      </c>
      <c r="O5384" t="s">
        <v>68</v>
      </c>
      <c r="P5384" t="e">
        <f>-ต้องการหน้ากากอนามัยและเจลล้างมือ
-ต้องการถุงยังชีพ</f>
        <v>#NAME?</v>
      </c>
      <c r="Q5384" t="s">
        <v>2396</v>
      </c>
    </row>
    <row r="5385" spans="11:17">
      <c r="K5385" t="s">
        <v>51</v>
      </c>
      <c r="L5385" t="s">
        <v>2394</v>
      </c>
      <c r="M5385" t="s">
        <v>2395</v>
      </c>
      <c r="N5385" t="s">
        <v>1337</v>
      </c>
      <c r="O5385" t="s">
        <v>70</v>
      </c>
      <c r="P5385" t="s">
        <v>1020</v>
      </c>
      <c r="Q5385" t="s">
        <v>2396</v>
      </c>
    </row>
    <row r="5386" spans="11:17">
      <c r="K5386" t="s">
        <v>51</v>
      </c>
      <c r="L5386" t="s">
        <v>2394</v>
      </c>
      <c r="M5386" t="s">
        <v>2395</v>
      </c>
      <c r="N5386" t="s">
        <v>1337</v>
      </c>
      <c r="O5386" t="s">
        <v>72</v>
      </c>
      <c r="P5386">
        <v>124</v>
      </c>
      <c r="Q5386" t="s">
        <v>2396</v>
      </c>
    </row>
    <row r="5387" spans="11:17">
      <c r="K5387" t="s">
        <v>51</v>
      </c>
      <c r="L5387" t="s">
        <v>2394</v>
      </c>
      <c r="M5387" t="s">
        <v>2395</v>
      </c>
      <c r="N5387" t="s">
        <v>1337</v>
      </c>
      <c r="O5387" t="s">
        <v>73</v>
      </c>
      <c r="P5387" t="s">
        <v>1343</v>
      </c>
      <c r="Q5387" t="s">
        <v>2396</v>
      </c>
    </row>
    <row r="5388" spans="11:17">
      <c r="K5388" t="s">
        <v>51</v>
      </c>
      <c r="L5388" t="s">
        <v>2399</v>
      </c>
      <c r="M5388" t="s">
        <v>2400</v>
      </c>
      <c r="N5388" t="s">
        <v>1337</v>
      </c>
      <c r="O5388" t="s">
        <v>14</v>
      </c>
      <c r="Q5388" t="s">
        <v>2401</v>
      </c>
    </row>
    <row r="5389" spans="11:17">
      <c r="K5389" t="s">
        <v>51</v>
      </c>
      <c r="L5389" t="s">
        <v>2399</v>
      </c>
      <c r="M5389" t="s">
        <v>2400</v>
      </c>
      <c r="N5389" t="s">
        <v>1337</v>
      </c>
      <c r="O5389" t="s">
        <v>56</v>
      </c>
      <c r="Q5389" t="s">
        <v>2401</v>
      </c>
    </row>
    <row r="5390" spans="11:17">
      <c r="K5390" t="s">
        <v>51</v>
      </c>
      <c r="L5390" t="s">
        <v>2399</v>
      </c>
      <c r="M5390" t="s">
        <v>2400</v>
      </c>
      <c r="N5390" t="s">
        <v>1337</v>
      </c>
      <c r="O5390" t="s">
        <v>57</v>
      </c>
      <c r="P5390" t="s">
        <v>1863</v>
      </c>
      <c r="Q5390" t="s">
        <v>2401</v>
      </c>
    </row>
    <row r="5391" spans="11:17">
      <c r="K5391" t="s">
        <v>51</v>
      </c>
      <c r="L5391" t="s">
        <v>2399</v>
      </c>
      <c r="M5391" t="s">
        <v>2400</v>
      </c>
      <c r="N5391" t="s">
        <v>1337</v>
      </c>
      <c r="O5391" t="s">
        <v>59</v>
      </c>
      <c r="P5391">
        <v>785</v>
      </c>
      <c r="Q5391" t="s">
        <v>2401</v>
      </c>
    </row>
    <row r="5392" spans="11:17">
      <c r="K5392" t="s">
        <v>51</v>
      </c>
      <c r="L5392" t="s">
        <v>2399</v>
      </c>
      <c r="M5392" t="s">
        <v>2400</v>
      </c>
      <c r="N5392" t="s">
        <v>1337</v>
      </c>
      <c r="O5392" t="s">
        <v>60</v>
      </c>
      <c r="P5392" t="s">
        <v>2379</v>
      </c>
      <c r="Q5392" t="s">
        <v>2401</v>
      </c>
    </row>
    <row r="5393" spans="11:17">
      <c r="K5393" t="s">
        <v>51</v>
      </c>
      <c r="L5393" t="s">
        <v>2399</v>
      </c>
      <c r="M5393" t="s">
        <v>2400</v>
      </c>
      <c r="N5393" t="s">
        <v>1337</v>
      </c>
      <c r="O5393" t="s">
        <v>62</v>
      </c>
      <c r="P5393" t="s">
        <v>2402</v>
      </c>
      <c r="Q5393" t="s">
        <v>2401</v>
      </c>
    </row>
    <row r="5394" spans="11:17">
      <c r="K5394" t="s">
        <v>51</v>
      </c>
      <c r="L5394" t="s">
        <v>2399</v>
      </c>
      <c r="M5394" t="s">
        <v>2400</v>
      </c>
      <c r="N5394" t="s">
        <v>1337</v>
      </c>
      <c r="O5394" t="s">
        <v>64</v>
      </c>
      <c r="P5394" t="s">
        <v>2403</v>
      </c>
      <c r="Q5394" t="s">
        <v>2401</v>
      </c>
    </row>
    <row r="5395" spans="11:17">
      <c r="K5395" t="s">
        <v>51</v>
      </c>
      <c r="L5395" t="s">
        <v>2399</v>
      </c>
      <c r="M5395" t="s">
        <v>2400</v>
      </c>
      <c r="N5395" t="s">
        <v>1337</v>
      </c>
      <c r="O5395" t="s">
        <v>66</v>
      </c>
      <c r="P5395" t="s">
        <v>2404</v>
      </c>
      <c r="Q5395" t="s">
        <v>2401</v>
      </c>
    </row>
    <row r="5396" spans="11:17">
      <c r="K5396" t="s">
        <v>51</v>
      </c>
      <c r="L5396" t="s">
        <v>2399</v>
      </c>
      <c r="M5396" t="s">
        <v>2400</v>
      </c>
      <c r="N5396" t="s">
        <v>1337</v>
      </c>
      <c r="O5396" t="s">
        <v>68</v>
      </c>
      <c r="P5396" t="e">
        <f>-ต้องการหน้ากากอนามัยและเจลล้างมือ
-ต้องการถุงยังชีพ</f>
        <v>#NAME?</v>
      </c>
      <c r="Q5396" t="s">
        <v>2401</v>
      </c>
    </row>
    <row r="5397" spans="11:17">
      <c r="K5397" t="s">
        <v>51</v>
      </c>
      <c r="L5397" t="s">
        <v>2399</v>
      </c>
      <c r="M5397" t="s">
        <v>2400</v>
      </c>
      <c r="N5397" t="s">
        <v>1337</v>
      </c>
      <c r="O5397" t="s">
        <v>70</v>
      </c>
      <c r="P5397" t="s">
        <v>1020</v>
      </c>
      <c r="Q5397" t="s">
        <v>2401</v>
      </c>
    </row>
    <row r="5398" spans="11:17">
      <c r="K5398" t="s">
        <v>51</v>
      </c>
      <c r="L5398" t="s">
        <v>2399</v>
      </c>
      <c r="M5398" t="s">
        <v>2400</v>
      </c>
      <c r="N5398" t="s">
        <v>1337</v>
      </c>
      <c r="O5398" t="s">
        <v>72</v>
      </c>
      <c r="P5398">
        <v>206</v>
      </c>
      <c r="Q5398" t="s">
        <v>2401</v>
      </c>
    </row>
    <row r="5399" spans="11:17">
      <c r="K5399" t="s">
        <v>51</v>
      </c>
      <c r="L5399" t="s">
        <v>2399</v>
      </c>
      <c r="M5399" t="s">
        <v>2400</v>
      </c>
      <c r="N5399" t="s">
        <v>1337</v>
      </c>
      <c r="O5399" t="s">
        <v>73</v>
      </c>
      <c r="P5399" t="s">
        <v>1343</v>
      </c>
      <c r="Q5399" t="s">
        <v>2401</v>
      </c>
    </row>
    <row r="5400" spans="11:17">
      <c r="K5400" t="s">
        <v>51</v>
      </c>
      <c r="L5400" t="s">
        <v>2405</v>
      </c>
      <c r="M5400" t="s">
        <v>2406</v>
      </c>
      <c r="N5400" t="s">
        <v>1337</v>
      </c>
      <c r="O5400" t="s">
        <v>14</v>
      </c>
      <c r="Q5400" t="s">
        <v>2407</v>
      </c>
    </row>
    <row r="5401" spans="11:17">
      <c r="K5401" t="s">
        <v>51</v>
      </c>
      <c r="L5401" t="s">
        <v>2405</v>
      </c>
      <c r="M5401" t="s">
        <v>2406</v>
      </c>
      <c r="N5401" t="s">
        <v>1337</v>
      </c>
      <c r="O5401" t="s">
        <v>56</v>
      </c>
      <c r="Q5401" t="s">
        <v>2407</v>
      </c>
    </row>
    <row r="5402" spans="11:17">
      <c r="K5402" t="s">
        <v>51</v>
      </c>
      <c r="L5402" t="s">
        <v>2405</v>
      </c>
      <c r="M5402" t="s">
        <v>2406</v>
      </c>
      <c r="N5402" t="s">
        <v>1337</v>
      </c>
      <c r="O5402" t="s">
        <v>57</v>
      </c>
      <c r="P5402" t="s">
        <v>1863</v>
      </c>
      <c r="Q5402" t="s">
        <v>2407</v>
      </c>
    </row>
    <row r="5403" spans="11:17">
      <c r="K5403" t="s">
        <v>51</v>
      </c>
      <c r="L5403" t="s">
        <v>2405</v>
      </c>
      <c r="M5403" t="s">
        <v>2406</v>
      </c>
      <c r="N5403" t="s">
        <v>1337</v>
      </c>
      <c r="O5403" t="s">
        <v>59</v>
      </c>
      <c r="P5403">
        <v>326</v>
      </c>
      <c r="Q5403" t="s">
        <v>2407</v>
      </c>
    </row>
    <row r="5404" spans="11:17">
      <c r="K5404" t="s">
        <v>51</v>
      </c>
      <c r="L5404" t="s">
        <v>2405</v>
      </c>
      <c r="M5404" t="s">
        <v>2406</v>
      </c>
      <c r="N5404" t="s">
        <v>1337</v>
      </c>
      <c r="O5404" t="s">
        <v>60</v>
      </c>
      <c r="P5404" t="s">
        <v>2379</v>
      </c>
      <c r="Q5404" t="s">
        <v>2407</v>
      </c>
    </row>
    <row r="5405" spans="11:17">
      <c r="K5405" t="s">
        <v>51</v>
      </c>
      <c r="L5405" t="s">
        <v>2405</v>
      </c>
      <c r="M5405" t="s">
        <v>2406</v>
      </c>
      <c r="N5405" t="s">
        <v>1337</v>
      </c>
      <c r="O5405" t="s">
        <v>62</v>
      </c>
      <c r="P5405" t="s">
        <v>2402</v>
      </c>
      <c r="Q5405" t="s">
        <v>2407</v>
      </c>
    </row>
    <row r="5406" spans="11:17">
      <c r="K5406" t="s">
        <v>51</v>
      </c>
      <c r="L5406" t="s">
        <v>2405</v>
      </c>
      <c r="M5406" t="s">
        <v>2406</v>
      </c>
      <c r="N5406" t="s">
        <v>1337</v>
      </c>
      <c r="O5406" t="s">
        <v>64</v>
      </c>
      <c r="P5406" t="s">
        <v>2408</v>
      </c>
      <c r="Q5406" t="s">
        <v>2407</v>
      </c>
    </row>
    <row r="5407" spans="11:17">
      <c r="K5407" t="s">
        <v>51</v>
      </c>
      <c r="L5407" t="s">
        <v>2405</v>
      </c>
      <c r="M5407" t="s">
        <v>2406</v>
      </c>
      <c r="N5407" t="s">
        <v>1337</v>
      </c>
      <c r="O5407" t="s">
        <v>66</v>
      </c>
      <c r="P5407" t="s">
        <v>2409</v>
      </c>
      <c r="Q5407" t="s">
        <v>2407</v>
      </c>
    </row>
    <row r="5408" spans="11:17">
      <c r="K5408" t="s">
        <v>51</v>
      </c>
      <c r="L5408" t="s">
        <v>2405</v>
      </c>
      <c r="M5408" t="s">
        <v>2406</v>
      </c>
      <c r="N5408" t="s">
        <v>1337</v>
      </c>
      <c r="O5408" t="s">
        <v>68</v>
      </c>
      <c r="Q5408" t="s">
        <v>2407</v>
      </c>
    </row>
    <row r="5409" spans="11:17">
      <c r="K5409" t="s">
        <v>51</v>
      </c>
      <c r="L5409" t="s">
        <v>2405</v>
      </c>
      <c r="M5409" t="s">
        <v>2406</v>
      </c>
      <c r="N5409" t="s">
        <v>1337</v>
      </c>
      <c r="O5409" t="s">
        <v>70</v>
      </c>
      <c r="P5409" t="s">
        <v>1020</v>
      </c>
      <c r="Q5409" t="s">
        <v>2407</v>
      </c>
    </row>
    <row r="5410" spans="11:17">
      <c r="K5410" t="s">
        <v>51</v>
      </c>
      <c r="L5410" t="s">
        <v>2405</v>
      </c>
      <c r="M5410" t="s">
        <v>2406</v>
      </c>
      <c r="N5410" t="s">
        <v>1337</v>
      </c>
      <c r="O5410" t="s">
        <v>72</v>
      </c>
      <c r="P5410">
        <v>50</v>
      </c>
      <c r="Q5410" t="s">
        <v>2407</v>
      </c>
    </row>
    <row r="5411" spans="11:17">
      <c r="K5411" t="s">
        <v>51</v>
      </c>
      <c r="L5411" t="s">
        <v>2405</v>
      </c>
      <c r="M5411" t="s">
        <v>2406</v>
      </c>
      <c r="N5411" t="s">
        <v>1337</v>
      </c>
      <c r="O5411" t="s">
        <v>73</v>
      </c>
      <c r="P5411" t="s">
        <v>1343</v>
      </c>
      <c r="Q5411" t="s">
        <v>2407</v>
      </c>
    </row>
    <row r="5412" spans="11:17">
      <c r="K5412" t="s">
        <v>51</v>
      </c>
      <c r="L5412" t="s">
        <v>2410</v>
      </c>
      <c r="M5412" t="s">
        <v>2411</v>
      </c>
      <c r="N5412" t="s">
        <v>1337</v>
      </c>
      <c r="O5412" t="s">
        <v>14</v>
      </c>
      <c r="Q5412" t="s">
        <v>2412</v>
      </c>
    </row>
    <row r="5413" spans="11:17">
      <c r="K5413" t="s">
        <v>51</v>
      </c>
      <c r="L5413" t="s">
        <v>2410</v>
      </c>
      <c r="M5413" t="s">
        <v>2411</v>
      </c>
      <c r="N5413" t="s">
        <v>1337</v>
      </c>
      <c r="O5413" t="s">
        <v>56</v>
      </c>
      <c r="Q5413" t="s">
        <v>2412</v>
      </c>
    </row>
    <row r="5414" spans="11:17">
      <c r="K5414" t="s">
        <v>51</v>
      </c>
      <c r="L5414" t="s">
        <v>2410</v>
      </c>
      <c r="M5414" t="s">
        <v>2411</v>
      </c>
      <c r="N5414" t="s">
        <v>1337</v>
      </c>
      <c r="O5414" t="s">
        <v>57</v>
      </c>
      <c r="P5414" t="s">
        <v>1863</v>
      </c>
      <c r="Q5414" t="s">
        <v>2412</v>
      </c>
    </row>
    <row r="5415" spans="11:17">
      <c r="K5415" t="s">
        <v>51</v>
      </c>
      <c r="L5415" t="s">
        <v>2410</v>
      </c>
      <c r="M5415" t="s">
        <v>2411</v>
      </c>
      <c r="N5415" t="s">
        <v>1337</v>
      </c>
      <c r="O5415" t="s">
        <v>59</v>
      </c>
      <c r="P5415">
        <v>366</v>
      </c>
      <c r="Q5415" t="s">
        <v>2412</v>
      </c>
    </row>
    <row r="5416" spans="11:17">
      <c r="K5416" t="s">
        <v>51</v>
      </c>
      <c r="L5416" t="s">
        <v>2410</v>
      </c>
      <c r="M5416" t="s">
        <v>2411</v>
      </c>
      <c r="N5416" t="s">
        <v>1337</v>
      </c>
      <c r="O5416" t="s">
        <v>60</v>
      </c>
      <c r="P5416" t="s">
        <v>2379</v>
      </c>
      <c r="Q5416" t="s">
        <v>2412</v>
      </c>
    </row>
    <row r="5417" spans="11:17">
      <c r="K5417" t="s">
        <v>51</v>
      </c>
      <c r="L5417" t="s">
        <v>2410</v>
      </c>
      <c r="M5417" t="s">
        <v>2411</v>
      </c>
      <c r="N5417" t="s">
        <v>1337</v>
      </c>
      <c r="O5417" t="s">
        <v>62</v>
      </c>
      <c r="P5417" t="s">
        <v>2413</v>
      </c>
      <c r="Q5417" t="s">
        <v>2412</v>
      </c>
    </row>
    <row r="5418" spans="11:17">
      <c r="K5418" t="s">
        <v>51</v>
      </c>
      <c r="L5418" t="s">
        <v>2410</v>
      </c>
      <c r="M5418" t="s">
        <v>2411</v>
      </c>
      <c r="N5418" t="s">
        <v>1337</v>
      </c>
      <c r="O5418" t="s">
        <v>64</v>
      </c>
      <c r="P5418" t="s">
        <v>2414</v>
      </c>
      <c r="Q5418" t="s">
        <v>2412</v>
      </c>
    </row>
    <row r="5419" spans="11:17">
      <c r="K5419" t="s">
        <v>51</v>
      </c>
      <c r="L5419" t="s">
        <v>2410</v>
      </c>
      <c r="M5419" t="s">
        <v>2411</v>
      </c>
      <c r="N5419" t="s">
        <v>1337</v>
      </c>
      <c r="O5419" t="s">
        <v>66</v>
      </c>
      <c r="P5419" t="s">
        <v>2415</v>
      </c>
      <c r="Q5419" t="s">
        <v>2412</v>
      </c>
    </row>
    <row r="5420" spans="11:17">
      <c r="K5420" t="s">
        <v>51</v>
      </c>
      <c r="L5420" t="s">
        <v>2410</v>
      </c>
      <c r="M5420" t="s">
        <v>2411</v>
      </c>
      <c r="N5420" t="s">
        <v>1337</v>
      </c>
      <c r="O5420" t="s">
        <v>68</v>
      </c>
      <c r="P5420" t="e">
        <f>-ต้องการหน้ากากอนามัยและเจลล้างมือ
-ต้องการถุงยังชีพ</f>
        <v>#NAME?</v>
      </c>
      <c r="Q5420" t="s">
        <v>2412</v>
      </c>
    </row>
    <row r="5421" spans="11:17">
      <c r="K5421" t="s">
        <v>51</v>
      </c>
      <c r="L5421" t="s">
        <v>2410</v>
      </c>
      <c r="M5421" t="s">
        <v>2411</v>
      </c>
      <c r="N5421" t="s">
        <v>1337</v>
      </c>
      <c r="O5421" t="s">
        <v>70</v>
      </c>
      <c r="P5421" t="s">
        <v>1020</v>
      </c>
      <c r="Q5421" t="s">
        <v>2412</v>
      </c>
    </row>
    <row r="5422" spans="11:17">
      <c r="K5422" t="s">
        <v>51</v>
      </c>
      <c r="L5422" t="s">
        <v>2410</v>
      </c>
      <c r="M5422" t="s">
        <v>2411</v>
      </c>
      <c r="N5422" t="s">
        <v>1337</v>
      </c>
      <c r="O5422" t="s">
        <v>72</v>
      </c>
      <c r="P5422">
        <v>176</v>
      </c>
      <c r="Q5422" t="s">
        <v>2412</v>
      </c>
    </row>
    <row r="5423" spans="11:17">
      <c r="K5423" t="s">
        <v>51</v>
      </c>
      <c r="L5423" t="s">
        <v>2410</v>
      </c>
      <c r="M5423" t="s">
        <v>2411</v>
      </c>
      <c r="N5423" t="s">
        <v>1337</v>
      </c>
      <c r="O5423" t="s">
        <v>73</v>
      </c>
      <c r="P5423" t="s">
        <v>1343</v>
      </c>
      <c r="Q5423" t="s">
        <v>2412</v>
      </c>
    </row>
    <row r="5424" spans="11:17">
      <c r="K5424" t="s">
        <v>51</v>
      </c>
      <c r="L5424" t="s">
        <v>2416</v>
      </c>
      <c r="M5424" t="s">
        <v>2417</v>
      </c>
      <c r="N5424" t="s">
        <v>1337</v>
      </c>
      <c r="O5424" t="s">
        <v>14</v>
      </c>
      <c r="Q5424" t="s">
        <v>2418</v>
      </c>
    </row>
    <row r="5425" spans="11:17">
      <c r="K5425" t="s">
        <v>51</v>
      </c>
      <c r="L5425" t="s">
        <v>2416</v>
      </c>
      <c r="M5425" t="s">
        <v>2417</v>
      </c>
      <c r="N5425" t="s">
        <v>1337</v>
      </c>
      <c r="O5425" t="s">
        <v>56</v>
      </c>
      <c r="Q5425" t="s">
        <v>2418</v>
      </c>
    </row>
    <row r="5426" spans="11:17">
      <c r="K5426" t="s">
        <v>51</v>
      </c>
      <c r="L5426" t="s">
        <v>2416</v>
      </c>
      <c r="M5426" t="s">
        <v>2417</v>
      </c>
      <c r="N5426" t="s">
        <v>1337</v>
      </c>
      <c r="O5426" t="s">
        <v>57</v>
      </c>
      <c r="P5426" t="s">
        <v>1863</v>
      </c>
      <c r="Q5426" t="s">
        <v>2418</v>
      </c>
    </row>
    <row r="5427" spans="11:17">
      <c r="K5427" t="s">
        <v>51</v>
      </c>
      <c r="L5427" t="s">
        <v>2416</v>
      </c>
      <c r="M5427" t="s">
        <v>2417</v>
      </c>
      <c r="N5427" t="s">
        <v>1337</v>
      </c>
      <c r="O5427" t="s">
        <v>59</v>
      </c>
      <c r="P5427">
        <v>192</v>
      </c>
      <c r="Q5427" t="s">
        <v>2418</v>
      </c>
    </row>
    <row r="5428" spans="11:17">
      <c r="K5428" t="s">
        <v>51</v>
      </c>
      <c r="L5428" t="s">
        <v>2416</v>
      </c>
      <c r="M5428" t="s">
        <v>2417</v>
      </c>
      <c r="N5428" t="s">
        <v>1337</v>
      </c>
      <c r="O5428" t="s">
        <v>60</v>
      </c>
      <c r="P5428" t="s">
        <v>2379</v>
      </c>
      <c r="Q5428" t="s">
        <v>2418</v>
      </c>
    </row>
    <row r="5429" spans="11:17">
      <c r="K5429" t="s">
        <v>51</v>
      </c>
      <c r="L5429" t="s">
        <v>2416</v>
      </c>
      <c r="M5429" t="s">
        <v>2417</v>
      </c>
      <c r="N5429" t="s">
        <v>1337</v>
      </c>
      <c r="O5429" t="s">
        <v>62</v>
      </c>
      <c r="P5429" t="s">
        <v>2413</v>
      </c>
      <c r="Q5429" t="s">
        <v>2418</v>
      </c>
    </row>
    <row r="5430" spans="11:17">
      <c r="K5430" t="s">
        <v>51</v>
      </c>
      <c r="L5430" t="s">
        <v>2416</v>
      </c>
      <c r="M5430" t="s">
        <v>2417</v>
      </c>
      <c r="N5430" t="s">
        <v>1337</v>
      </c>
      <c r="O5430" t="s">
        <v>64</v>
      </c>
      <c r="P5430" t="s">
        <v>2419</v>
      </c>
      <c r="Q5430" t="s">
        <v>2418</v>
      </c>
    </row>
    <row r="5431" spans="11:17">
      <c r="K5431" t="s">
        <v>51</v>
      </c>
      <c r="L5431" t="s">
        <v>2416</v>
      </c>
      <c r="M5431" t="s">
        <v>2417</v>
      </c>
      <c r="N5431" t="s">
        <v>1337</v>
      </c>
      <c r="O5431" t="s">
        <v>66</v>
      </c>
      <c r="P5431" t="s">
        <v>2420</v>
      </c>
      <c r="Q5431" t="s">
        <v>2418</v>
      </c>
    </row>
    <row r="5432" spans="11:17">
      <c r="K5432" t="s">
        <v>51</v>
      </c>
      <c r="L5432" t="s">
        <v>2416</v>
      </c>
      <c r="M5432" t="s">
        <v>2417</v>
      </c>
      <c r="N5432" t="s">
        <v>1337</v>
      </c>
      <c r="O5432" t="s">
        <v>68</v>
      </c>
      <c r="Q5432" t="s">
        <v>2418</v>
      </c>
    </row>
    <row r="5433" spans="11:17">
      <c r="K5433" t="s">
        <v>51</v>
      </c>
      <c r="L5433" t="s">
        <v>2416</v>
      </c>
      <c r="M5433" t="s">
        <v>2417</v>
      </c>
      <c r="N5433" t="s">
        <v>1337</v>
      </c>
      <c r="O5433" t="s">
        <v>70</v>
      </c>
      <c r="P5433" t="s">
        <v>1020</v>
      </c>
      <c r="Q5433" t="s">
        <v>2418</v>
      </c>
    </row>
    <row r="5434" spans="11:17">
      <c r="K5434" t="s">
        <v>51</v>
      </c>
      <c r="L5434" t="s">
        <v>2416</v>
      </c>
      <c r="M5434" t="s">
        <v>2417</v>
      </c>
      <c r="N5434" t="s">
        <v>1337</v>
      </c>
      <c r="O5434" t="s">
        <v>72</v>
      </c>
      <c r="P5434">
        <v>62</v>
      </c>
      <c r="Q5434" t="s">
        <v>2418</v>
      </c>
    </row>
    <row r="5435" spans="11:17">
      <c r="K5435" t="s">
        <v>51</v>
      </c>
      <c r="L5435" t="s">
        <v>2416</v>
      </c>
      <c r="M5435" t="s">
        <v>2417</v>
      </c>
      <c r="N5435" t="s">
        <v>1337</v>
      </c>
      <c r="O5435" t="s">
        <v>73</v>
      </c>
      <c r="P5435" t="s">
        <v>1343</v>
      </c>
      <c r="Q5435" t="s">
        <v>2418</v>
      </c>
    </row>
    <row r="5436" spans="11:17">
      <c r="K5436" t="s">
        <v>51</v>
      </c>
      <c r="L5436" t="s">
        <v>2421</v>
      </c>
      <c r="M5436" t="s">
        <v>2422</v>
      </c>
      <c r="N5436" t="s">
        <v>1337</v>
      </c>
      <c r="O5436" t="s">
        <v>14</v>
      </c>
      <c r="Q5436" t="s">
        <v>2423</v>
      </c>
    </row>
    <row r="5437" spans="11:17">
      <c r="K5437" t="s">
        <v>51</v>
      </c>
      <c r="L5437" t="s">
        <v>2421</v>
      </c>
      <c r="M5437" t="s">
        <v>2422</v>
      </c>
      <c r="N5437" t="s">
        <v>1337</v>
      </c>
      <c r="O5437" t="s">
        <v>56</v>
      </c>
      <c r="Q5437" t="s">
        <v>2423</v>
      </c>
    </row>
    <row r="5438" spans="11:17">
      <c r="K5438" t="s">
        <v>51</v>
      </c>
      <c r="L5438" t="s">
        <v>2421</v>
      </c>
      <c r="M5438" t="s">
        <v>2422</v>
      </c>
      <c r="N5438" t="s">
        <v>1337</v>
      </c>
      <c r="O5438" t="s">
        <v>57</v>
      </c>
      <c r="P5438" t="s">
        <v>1863</v>
      </c>
      <c r="Q5438" t="s">
        <v>2423</v>
      </c>
    </row>
    <row r="5439" spans="11:17">
      <c r="K5439" t="s">
        <v>51</v>
      </c>
      <c r="L5439" t="s">
        <v>2421</v>
      </c>
      <c r="M5439" t="s">
        <v>2422</v>
      </c>
      <c r="N5439" t="s">
        <v>1337</v>
      </c>
      <c r="O5439" t="s">
        <v>59</v>
      </c>
      <c r="P5439">
        <v>539</v>
      </c>
      <c r="Q5439" t="s">
        <v>2423</v>
      </c>
    </row>
    <row r="5440" spans="11:17">
      <c r="K5440" t="s">
        <v>51</v>
      </c>
      <c r="L5440" t="s">
        <v>2421</v>
      </c>
      <c r="M5440" t="s">
        <v>2422</v>
      </c>
      <c r="N5440" t="s">
        <v>1337</v>
      </c>
      <c r="O5440" t="s">
        <v>60</v>
      </c>
      <c r="P5440" t="s">
        <v>2379</v>
      </c>
      <c r="Q5440" t="s">
        <v>2423</v>
      </c>
    </row>
    <row r="5441" spans="11:17">
      <c r="K5441" t="s">
        <v>51</v>
      </c>
      <c r="L5441" t="s">
        <v>2421</v>
      </c>
      <c r="M5441" t="s">
        <v>2422</v>
      </c>
      <c r="N5441" t="s">
        <v>1337</v>
      </c>
      <c r="O5441" t="s">
        <v>62</v>
      </c>
      <c r="P5441" t="s">
        <v>2413</v>
      </c>
      <c r="Q5441" t="s">
        <v>2423</v>
      </c>
    </row>
    <row r="5442" spans="11:17">
      <c r="K5442" t="s">
        <v>51</v>
      </c>
      <c r="L5442" t="s">
        <v>2421</v>
      </c>
      <c r="M5442" t="s">
        <v>2422</v>
      </c>
      <c r="N5442" t="s">
        <v>1337</v>
      </c>
      <c r="O5442" t="s">
        <v>64</v>
      </c>
      <c r="P5442" t="s">
        <v>2424</v>
      </c>
      <c r="Q5442" t="s">
        <v>2423</v>
      </c>
    </row>
    <row r="5443" spans="11:17">
      <c r="K5443" t="s">
        <v>51</v>
      </c>
      <c r="L5443" t="s">
        <v>2421</v>
      </c>
      <c r="M5443" t="s">
        <v>2422</v>
      </c>
      <c r="N5443" t="s">
        <v>1337</v>
      </c>
      <c r="O5443" t="s">
        <v>66</v>
      </c>
      <c r="P5443" t="s">
        <v>2425</v>
      </c>
      <c r="Q5443" t="s">
        <v>2423</v>
      </c>
    </row>
    <row r="5444" spans="11:17">
      <c r="K5444" t="s">
        <v>51</v>
      </c>
      <c r="L5444" t="s">
        <v>2421</v>
      </c>
      <c r="M5444" t="s">
        <v>2422</v>
      </c>
      <c r="N5444" t="s">
        <v>1337</v>
      </c>
      <c r="O5444" t="s">
        <v>68</v>
      </c>
      <c r="Q5444" t="s">
        <v>2423</v>
      </c>
    </row>
    <row r="5445" spans="11:17">
      <c r="K5445" t="s">
        <v>51</v>
      </c>
      <c r="L5445" t="s">
        <v>2421</v>
      </c>
      <c r="M5445" t="s">
        <v>2422</v>
      </c>
      <c r="N5445" t="s">
        <v>1337</v>
      </c>
      <c r="O5445" t="s">
        <v>70</v>
      </c>
      <c r="P5445" t="s">
        <v>1020</v>
      </c>
      <c r="Q5445" t="s">
        <v>2423</v>
      </c>
    </row>
    <row r="5446" spans="11:17">
      <c r="K5446" t="s">
        <v>51</v>
      </c>
      <c r="L5446" t="s">
        <v>2421</v>
      </c>
      <c r="M5446" t="s">
        <v>2422</v>
      </c>
      <c r="N5446" t="s">
        <v>1337</v>
      </c>
      <c r="O5446" t="s">
        <v>72</v>
      </c>
      <c r="P5446">
        <v>89</v>
      </c>
      <c r="Q5446" t="s">
        <v>2423</v>
      </c>
    </row>
    <row r="5447" spans="11:17">
      <c r="K5447" t="s">
        <v>51</v>
      </c>
      <c r="L5447" t="s">
        <v>2421</v>
      </c>
      <c r="M5447" t="s">
        <v>2422</v>
      </c>
      <c r="N5447" t="s">
        <v>1337</v>
      </c>
      <c r="O5447" t="s">
        <v>73</v>
      </c>
      <c r="P5447" t="s">
        <v>1343</v>
      </c>
      <c r="Q5447" t="s">
        <v>2423</v>
      </c>
    </row>
    <row r="5448" spans="11:17">
      <c r="K5448" t="s">
        <v>51</v>
      </c>
      <c r="L5448" t="s">
        <v>2426</v>
      </c>
      <c r="M5448" t="s">
        <v>2427</v>
      </c>
      <c r="N5448" t="s">
        <v>1337</v>
      </c>
      <c r="O5448" t="s">
        <v>14</v>
      </c>
      <c r="Q5448" t="s">
        <v>2428</v>
      </c>
    </row>
    <row r="5449" spans="11:17">
      <c r="K5449" t="s">
        <v>51</v>
      </c>
      <c r="L5449" t="s">
        <v>2426</v>
      </c>
      <c r="M5449" t="s">
        <v>2427</v>
      </c>
      <c r="N5449" t="s">
        <v>1337</v>
      </c>
      <c r="O5449" t="s">
        <v>56</v>
      </c>
      <c r="Q5449" t="s">
        <v>2428</v>
      </c>
    </row>
    <row r="5450" spans="11:17">
      <c r="K5450" t="s">
        <v>51</v>
      </c>
      <c r="L5450" t="s">
        <v>2426</v>
      </c>
      <c r="M5450" t="s">
        <v>2427</v>
      </c>
      <c r="N5450" t="s">
        <v>1337</v>
      </c>
      <c r="O5450" t="s">
        <v>57</v>
      </c>
      <c r="P5450" t="s">
        <v>1863</v>
      </c>
      <c r="Q5450" t="s">
        <v>2428</v>
      </c>
    </row>
    <row r="5451" spans="11:17">
      <c r="K5451" t="s">
        <v>51</v>
      </c>
      <c r="L5451" t="s">
        <v>2426</v>
      </c>
      <c r="M5451" t="s">
        <v>2427</v>
      </c>
      <c r="N5451" t="s">
        <v>1337</v>
      </c>
      <c r="O5451" t="s">
        <v>59</v>
      </c>
      <c r="P5451">
        <v>279</v>
      </c>
      <c r="Q5451" t="s">
        <v>2428</v>
      </c>
    </row>
    <row r="5452" spans="11:17">
      <c r="K5452" t="s">
        <v>51</v>
      </c>
      <c r="L5452" t="s">
        <v>2426</v>
      </c>
      <c r="M5452" t="s">
        <v>2427</v>
      </c>
      <c r="N5452" t="s">
        <v>1337</v>
      </c>
      <c r="O5452" t="s">
        <v>60</v>
      </c>
      <c r="P5452" t="s">
        <v>2379</v>
      </c>
      <c r="Q5452" t="s">
        <v>2428</v>
      </c>
    </row>
    <row r="5453" spans="11:17">
      <c r="K5453" t="s">
        <v>51</v>
      </c>
      <c r="L5453" t="s">
        <v>2426</v>
      </c>
      <c r="M5453" t="s">
        <v>2427</v>
      </c>
      <c r="N5453" t="s">
        <v>1337</v>
      </c>
      <c r="O5453" t="s">
        <v>62</v>
      </c>
      <c r="P5453" t="s">
        <v>2413</v>
      </c>
      <c r="Q5453" t="s">
        <v>2428</v>
      </c>
    </row>
    <row r="5454" spans="11:17">
      <c r="K5454" t="s">
        <v>51</v>
      </c>
      <c r="L5454" t="s">
        <v>2426</v>
      </c>
      <c r="M5454" t="s">
        <v>2427</v>
      </c>
      <c r="N5454" t="s">
        <v>1337</v>
      </c>
      <c r="O5454" t="s">
        <v>64</v>
      </c>
      <c r="P5454" t="s">
        <v>2429</v>
      </c>
      <c r="Q5454" t="s">
        <v>2428</v>
      </c>
    </row>
    <row r="5455" spans="11:17">
      <c r="K5455" t="s">
        <v>51</v>
      </c>
      <c r="L5455" t="s">
        <v>2426</v>
      </c>
      <c r="M5455" t="s">
        <v>2427</v>
      </c>
      <c r="N5455" t="s">
        <v>1337</v>
      </c>
      <c r="O5455" t="s">
        <v>66</v>
      </c>
      <c r="P5455" t="s">
        <v>2430</v>
      </c>
      <c r="Q5455" t="s">
        <v>2428</v>
      </c>
    </row>
    <row r="5456" spans="11:17">
      <c r="K5456" t="s">
        <v>51</v>
      </c>
      <c r="L5456" t="s">
        <v>2426</v>
      </c>
      <c r="M5456" t="s">
        <v>2427</v>
      </c>
      <c r="N5456" t="s">
        <v>1337</v>
      </c>
      <c r="O5456" t="s">
        <v>68</v>
      </c>
      <c r="Q5456" t="s">
        <v>2428</v>
      </c>
    </row>
    <row r="5457" spans="11:17">
      <c r="K5457" t="s">
        <v>51</v>
      </c>
      <c r="L5457" t="s">
        <v>2426</v>
      </c>
      <c r="M5457" t="s">
        <v>2427</v>
      </c>
      <c r="N5457" t="s">
        <v>1337</v>
      </c>
      <c r="O5457" t="s">
        <v>70</v>
      </c>
      <c r="P5457" t="s">
        <v>1020</v>
      </c>
      <c r="Q5457" t="s">
        <v>2428</v>
      </c>
    </row>
    <row r="5458" spans="11:17">
      <c r="K5458" t="s">
        <v>51</v>
      </c>
      <c r="L5458" t="s">
        <v>2426</v>
      </c>
      <c r="M5458" t="s">
        <v>2427</v>
      </c>
      <c r="N5458" t="s">
        <v>1337</v>
      </c>
      <c r="O5458" t="s">
        <v>72</v>
      </c>
      <c r="P5458">
        <v>163</v>
      </c>
      <c r="Q5458" t="s">
        <v>2428</v>
      </c>
    </row>
    <row r="5459" spans="11:17">
      <c r="K5459" t="s">
        <v>51</v>
      </c>
      <c r="L5459" t="s">
        <v>2426</v>
      </c>
      <c r="M5459" t="s">
        <v>2427</v>
      </c>
      <c r="N5459" t="s">
        <v>1337</v>
      </c>
      <c r="O5459" t="s">
        <v>73</v>
      </c>
      <c r="P5459" t="s">
        <v>1343</v>
      </c>
      <c r="Q5459" t="s">
        <v>2428</v>
      </c>
    </row>
    <row r="5460" spans="11:17">
      <c r="K5460" t="s">
        <v>51</v>
      </c>
      <c r="L5460" t="s">
        <v>2431</v>
      </c>
      <c r="M5460" t="s">
        <v>2432</v>
      </c>
      <c r="N5460" t="s">
        <v>1337</v>
      </c>
      <c r="O5460" t="s">
        <v>14</v>
      </c>
      <c r="Q5460" t="s">
        <v>2433</v>
      </c>
    </row>
    <row r="5461" spans="11:17">
      <c r="K5461" t="s">
        <v>51</v>
      </c>
      <c r="L5461" t="s">
        <v>2431</v>
      </c>
      <c r="M5461" t="s">
        <v>2432</v>
      </c>
      <c r="N5461" t="s">
        <v>1337</v>
      </c>
      <c r="O5461" t="s">
        <v>56</v>
      </c>
      <c r="Q5461" t="s">
        <v>2433</v>
      </c>
    </row>
    <row r="5462" spans="11:17">
      <c r="K5462" t="s">
        <v>51</v>
      </c>
      <c r="L5462" t="s">
        <v>2431</v>
      </c>
      <c r="M5462" t="s">
        <v>2432</v>
      </c>
      <c r="N5462" t="s">
        <v>1337</v>
      </c>
      <c r="O5462" t="s">
        <v>57</v>
      </c>
      <c r="P5462" t="s">
        <v>1863</v>
      </c>
      <c r="Q5462" t="s">
        <v>2433</v>
      </c>
    </row>
    <row r="5463" spans="11:17">
      <c r="K5463" t="s">
        <v>51</v>
      </c>
      <c r="L5463" t="s">
        <v>2431</v>
      </c>
      <c r="M5463" t="s">
        <v>2432</v>
      </c>
      <c r="N5463" t="s">
        <v>1337</v>
      </c>
      <c r="O5463" t="s">
        <v>59</v>
      </c>
      <c r="P5463">
        <v>339</v>
      </c>
      <c r="Q5463" t="s">
        <v>2433</v>
      </c>
    </row>
    <row r="5464" spans="11:17">
      <c r="K5464" t="s">
        <v>51</v>
      </c>
      <c r="L5464" t="s">
        <v>2431</v>
      </c>
      <c r="M5464" t="s">
        <v>2432</v>
      </c>
      <c r="N5464" t="s">
        <v>1337</v>
      </c>
      <c r="O5464" t="s">
        <v>60</v>
      </c>
      <c r="P5464" t="s">
        <v>2379</v>
      </c>
      <c r="Q5464" t="s">
        <v>2433</v>
      </c>
    </row>
    <row r="5465" spans="11:17">
      <c r="K5465" t="s">
        <v>51</v>
      </c>
      <c r="L5465" t="s">
        <v>2431</v>
      </c>
      <c r="M5465" t="s">
        <v>2432</v>
      </c>
      <c r="N5465" t="s">
        <v>1337</v>
      </c>
      <c r="O5465" t="s">
        <v>62</v>
      </c>
      <c r="P5465" t="s">
        <v>2413</v>
      </c>
      <c r="Q5465" t="s">
        <v>2433</v>
      </c>
    </row>
    <row r="5466" spans="11:17">
      <c r="K5466" t="s">
        <v>51</v>
      </c>
      <c r="L5466" t="s">
        <v>2431</v>
      </c>
      <c r="M5466" t="s">
        <v>2432</v>
      </c>
      <c r="N5466" t="s">
        <v>1337</v>
      </c>
      <c r="O5466" t="s">
        <v>64</v>
      </c>
      <c r="P5466" t="s">
        <v>2434</v>
      </c>
      <c r="Q5466" t="s">
        <v>2433</v>
      </c>
    </row>
    <row r="5467" spans="11:17">
      <c r="K5467" t="s">
        <v>51</v>
      </c>
      <c r="L5467" t="s">
        <v>2431</v>
      </c>
      <c r="M5467" t="s">
        <v>2432</v>
      </c>
      <c r="N5467" t="s">
        <v>1337</v>
      </c>
      <c r="O5467" t="s">
        <v>66</v>
      </c>
      <c r="P5467" t="s">
        <v>2435</v>
      </c>
      <c r="Q5467" t="s">
        <v>2433</v>
      </c>
    </row>
    <row r="5468" spans="11:17">
      <c r="K5468" t="s">
        <v>51</v>
      </c>
      <c r="L5468" t="s">
        <v>2431</v>
      </c>
      <c r="M5468" t="s">
        <v>2432</v>
      </c>
      <c r="N5468" t="s">
        <v>1337</v>
      </c>
      <c r="O5468" t="s">
        <v>68</v>
      </c>
      <c r="Q5468" t="s">
        <v>2433</v>
      </c>
    </row>
    <row r="5469" spans="11:17">
      <c r="K5469" t="s">
        <v>51</v>
      </c>
      <c r="L5469" t="s">
        <v>2431</v>
      </c>
      <c r="M5469" t="s">
        <v>2432</v>
      </c>
      <c r="N5469" t="s">
        <v>1337</v>
      </c>
      <c r="O5469" t="s">
        <v>70</v>
      </c>
      <c r="P5469" t="s">
        <v>1020</v>
      </c>
      <c r="Q5469" t="s">
        <v>2433</v>
      </c>
    </row>
    <row r="5470" spans="11:17">
      <c r="K5470" t="s">
        <v>51</v>
      </c>
      <c r="L5470" t="s">
        <v>2431</v>
      </c>
      <c r="M5470" t="s">
        <v>2432</v>
      </c>
      <c r="N5470" t="s">
        <v>1337</v>
      </c>
      <c r="O5470" t="s">
        <v>72</v>
      </c>
      <c r="P5470">
        <v>191</v>
      </c>
      <c r="Q5470" t="s">
        <v>2433</v>
      </c>
    </row>
    <row r="5471" spans="11:17">
      <c r="K5471" t="s">
        <v>51</v>
      </c>
      <c r="L5471" t="s">
        <v>2431</v>
      </c>
      <c r="M5471" t="s">
        <v>2432</v>
      </c>
      <c r="N5471" t="s">
        <v>1337</v>
      </c>
      <c r="O5471" t="s">
        <v>73</v>
      </c>
      <c r="P5471" t="s">
        <v>1343</v>
      </c>
      <c r="Q5471" t="s">
        <v>2433</v>
      </c>
    </row>
    <row r="5472" spans="11:17">
      <c r="K5472" t="s">
        <v>51</v>
      </c>
      <c r="L5472" t="s">
        <v>2436</v>
      </c>
      <c r="M5472" t="s">
        <v>2437</v>
      </c>
      <c r="N5472" t="s">
        <v>1337</v>
      </c>
      <c r="O5472" t="s">
        <v>14</v>
      </c>
      <c r="Q5472" t="s">
        <v>2438</v>
      </c>
    </row>
    <row r="5473" spans="11:17">
      <c r="K5473" t="s">
        <v>51</v>
      </c>
      <c r="L5473" t="s">
        <v>2436</v>
      </c>
      <c r="M5473" t="s">
        <v>2437</v>
      </c>
      <c r="N5473" t="s">
        <v>1337</v>
      </c>
      <c r="O5473" t="s">
        <v>56</v>
      </c>
      <c r="Q5473" t="s">
        <v>2438</v>
      </c>
    </row>
    <row r="5474" spans="11:17">
      <c r="K5474" t="s">
        <v>51</v>
      </c>
      <c r="L5474" t="s">
        <v>2436</v>
      </c>
      <c r="M5474" t="s">
        <v>2437</v>
      </c>
      <c r="N5474" t="s">
        <v>1337</v>
      </c>
      <c r="O5474" t="s">
        <v>57</v>
      </c>
      <c r="P5474" t="s">
        <v>1863</v>
      </c>
      <c r="Q5474" t="s">
        <v>2438</v>
      </c>
    </row>
    <row r="5475" spans="11:17">
      <c r="K5475" t="s">
        <v>51</v>
      </c>
      <c r="L5475" t="s">
        <v>2436</v>
      </c>
      <c r="M5475" t="s">
        <v>2437</v>
      </c>
      <c r="N5475" t="s">
        <v>1337</v>
      </c>
      <c r="O5475" t="s">
        <v>59</v>
      </c>
      <c r="P5475">
        <v>146</v>
      </c>
      <c r="Q5475" t="s">
        <v>2438</v>
      </c>
    </row>
    <row r="5476" spans="11:17">
      <c r="K5476" t="s">
        <v>51</v>
      </c>
      <c r="L5476" t="s">
        <v>2436</v>
      </c>
      <c r="M5476" t="s">
        <v>2437</v>
      </c>
      <c r="N5476" t="s">
        <v>1337</v>
      </c>
      <c r="O5476" t="s">
        <v>60</v>
      </c>
      <c r="P5476" t="s">
        <v>2379</v>
      </c>
      <c r="Q5476" t="s">
        <v>2438</v>
      </c>
    </row>
    <row r="5477" spans="11:17">
      <c r="K5477" t="s">
        <v>51</v>
      </c>
      <c r="L5477" t="s">
        <v>2436</v>
      </c>
      <c r="M5477" t="s">
        <v>2437</v>
      </c>
      <c r="N5477" t="s">
        <v>1337</v>
      </c>
      <c r="O5477" t="s">
        <v>62</v>
      </c>
      <c r="P5477" t="s">
        <v>2413</v>
      </c>
      <c r="Q5477" t="s">
        <v>2438</v>
      </c>
    </row>
    <row r="5478" spans="11:17">
      <c r="K5478" t="s">
        <v>51</v>
      </c>
      <c r="L5478" t="s">
        <v>2436</v>
      </c>
      <c r="M5478" t="s">
        <v>2437</v>
      </c>
      <c r="N5478" t="s">
        <v>1337</v>
      </c>
      <c r="O5478" t="s">
        <v>64</v>
      </c>
      <c r="P5478" t="s">
        <v>2439</v>
      </c>
      <c r="Q5478" t="s">
        <v>2438</v>
      </c>
    </row>
    <row r="5479" spans="11:17">
      <c r="K5479" t="s">
        <v>51</v>
      </c>
      <c r="L5479" t="s">
        <v>2436</v>
      </c>
      <c r="M5479" t="s">
        <v>2437</v>
      </c>
      <c r="N5479" t="s">
        <v>1337</v>
      </c>
      <c r="O5479" t="s">
        <v>66</v>
      </c>
      <c r="P5479" t="s">
        <v>2440</v>
      </c>
      <c r="Q5479" t="s">
        <v>2438</v>
      </c>
    </row>
    <row r="5480" spans="11:17">
      <c r="K5480" t="s">
        <v>51</v>
      </c>
      <c r="L5480" t="s">
        <v>2436</v>
      </c>
      <c r="M5480" t="s">
        <v>2437</v>
      </c>
      <c r="N5480" t="s">
        <v>1337</v>
      </c>
      <c r="O5480" t="s">
        <v>68</v>
      </c>
      <c r="P5480" t="e">
        <f>-ต้องการหน้ากากอนามัยและเจลล้างมือ
-ต้องการถุงยังชีพ</f>
        <v>#NAME?</v>
      </c>
      <c r="Q5480" t="s">
        <v>2438</v>
      </c>
    </row>
    <row r="5481" spans="11:17">
      <c r="K5481" t="s">
        <v>51</v>
      </c>
      <c r="L5481" t="s">
        <v>2436</v>
      </c>
      <c r="M5481" t="s">
        <v>2437</v>
      </c>
      <c r="N5481" t="s">
        <v>1337</v>
      </c>
      <c r="O5481" t="s">
        <v>70</v>
      </c>
      <c r="P5481" t="s">
        <v>1020</v>
      </c>
      <c r="Q5481" t="s">
        <v>2438</v>
      </c>
    </row>
    <row r="5482" spans="11:17">
      <c r="K5482" t="s">
        <v>51</v>
      </c>
      <c r="L5482" t="s">
        <v>2436</v>
      </c>
      <c r="M5482" t="s">
        <v>2437</v>
      </c>
      <c r="N5482" t="s">
        <v>1337</v>
      </c>
      <c r="O5482" t="s">
        <v>72</v>
      </c>
      <c r="P5482">
        <v>80</v>
      </c>
      <c r="Q5482" t="s">
        <v>2438</v>
      </c>
    </row>
    <row r="5483" spans="11:17">
      <c r="K5483" t="s">
        <v>51</v>
      </c>
      <c r="L5483" t="s">
        <v>2436</v>
      </c>
      <c r="M5483" t="s">
        <v>2437</v>
      </c>
      <c r="N5483" t="s">
        <v>1337</v>
      </c>
      <c r="O5483" t="s">
        <v>73</v>
      </c>
      <c r="P5483" t="s">
        <v>1343</v>
      </c>
      <c r="Q5483" t="s">
        <v>2438</v>
      </c>
    </row>
    <row r="5484" spans="11:17">
      <c r="K5484" t="s">
        <v>51</v>
      </c>
      <c r="L5484" t="s">
        <v>2441</v>
      </c>
      <c r="M5484" t="s">
        <v>2442</v>
      </c>
      <c r="N5484" t="s">
        <v>1337</v>
      </c>
      <c r="O5484" t="s">
        <v>14</v>
      </c>
      <c r="Q5484" t="s">
        <v>2443</v>
      </c>
    </row>
    <row r="5485" spans="11:17">
      <c r="K5485" t="s">
        <v>51</v>
      </c>
      <c r="L5485" t="s">
        <v>2441</v>
      </c>
      <c r="M5485" t="s">
        <v>2442</v>
      </c>
      <c r="N5485" t="s">
        <v>1337</v>
      </c>
      <c r="O5485" t="s">
        <v>56</v>
      </c>
      <c r="Q5485" t="s">
        <v>2443</v>
      </c>
    </row>
    <row r="5486" spans="11:17">
      <c r="K5486" t="s">
        <v>51</v>
      </c>
      <c r="L5486" t="s">
        <v>2441</v>
      </c>
      <c r="M5486" t="s">
        <v>2442</v>
      </c>
      <c r="N5486" t="s">
        <v>1337</v>
      </c>
      <c r="O5486" t="s">
        <v>57</v>
      </c>
      <c r="P5486" t="s">
        <v>1863</v>
      </c>
      <c r="Q5486" t="s">
        <v>2443</v>
      </c>
    </row>
    <row r="5487" spans="11:17">
      <c r="K5487" t="s">
        <v>51</v>
      </c>
      <c r="L5487" t="s">
        <v>2441</v>
      </c>
      <c r="M5487" t="s">
        <v>2442</v>
      </c>
      <c r="N5487" t="s">
        <v>1337</v>
      </c>
      <c r="O5487" t="s">
        <v>59</v>
      </c>
      <c r="P5487">
        <v>251</v>
      </c>
      <c r="Q5487" t="s">
        <v>2443</v>
      </c>
    </row>
    <row r="5488" spans="11:17">
      <c r="K5488" t="s">
        <v>51</v>
      </c>
      <c r="L5488" t="s">
        <v>2441</v>
      </c>
      <c r="M5488" t="s">
        <v>2442</v>
      </c>
      <c r="N5488" t="s">
        <v>1337</v>
      </c>
      <c r="O5488" t="s">
        <v>60</v>
      </c>
      <c r="P5488" t="s">
        <v>2379</v>
      </c>
      <c r="Q5488" t="s">
        <v>2443</v>
      </c>
    </row>
    <row r="5489" spans="11:17">
      <c r="K5489" t="s">
        <v>51</v>
      </c>
      <c r="L5489" t="s">
        <v>2441</v>
      </c>
      <c r="M5489" t="s">
        <v>2442</v>
      </c>
      <c r="N5489" t="s">
        <v>1337</v>
      </c>
      <c r="O5489" t="s">
        <v>62</v>
      </c>
      <c r="P5489" t="s">
        <v>2444</v>
      </c>
      <c r="Q5489" t="s">
        <v>2443</v>
      </c>
    </row>
    <row r="5490" spans="11:17">
      <c r="K5490" t="s">
        <v>51</v>
      </c>
      <c r="L5490" t="s">
        <v>2441</v>
      </c>
      <c r="M5490" t="s">
        <v>2442</v>
      </c>
      <c r="N5490" t="s">
        <v>1337</v>
      </c>
      <c r="O5490" t="s">
        <v>64</v>
      </c>
      <c r="P5490" t="s">
        <v>2445</v>
      </c>
      <c r="Q5490" t="s">
        <v>2443</v>
      </c>
    </row>
    <row r="5491" spans="11:17">
      <c r="K5491" t="s">
        <v>51</v>
      </c>
      <c r="L5491" t="s">
        <v>2441</v>
      </c>
      <c r="M5491" t="s">
        <v>2442</v>
      </c>
      <c r="N5491" t="s">
        <v>1337</v>
      </c>
      <c r="O5491" t="s">
        <v>66</v>
      </c>
      <c r="P5491" t="s">
        <v>2446</v>
      </c>
      <c r="Q5491" t="s">
        <v>2443</v>
      </c>
    </row>
    <row r="5492" spans="11:17">
      <c r="K5492" t="s">
        <v>51</v>
      </c>
      <c r="L5492" t="s">
        <v>2441</v>
      </c>
      <c r="M5492" t="s">
        <v>2442</v>
      </c>
      <c r="N5492" t="s">
        <v>1337</v>
      </c>
      <c r="O5492" t="s">
        <v>68</v>
      </c>
      <c r="P5492" t="e">
        <f>-ต้องการหน้ากากอนามัยและเจลล้างมือ
-ต้องการถุงยังชีพ</f>
        <v>#NAME?</v>
      </c>
      <c r="Q5492" t="s">
        <v>2443</v>
      </c>
    </row>
    <row r="5493" spans="11:17">
      <c r="K5493" t="s">
        <v>51</v>
      </c>
      <c r="L5493" t="s">
        <v>2441</v>
      </c>
      <c r="M5493" t="s">
        <v>2442</v>
      </c>
      <c r="N5493" t="s">
        <v>1337</v>
      </c>
      <c r="O5493" t="s">
        <v>70</v>
      </c>
      <c r="P5493" t="s">
        <v>1020</v>
      </c>
      <c r="Q5493" t="s">
        <v>2443</v>
      </c>
    </row>
    <row r="5494" spans="11:17">
      <c r="K5494" t="s">
        <v>51</v>
      </c>
      <c r="L5494" t="s">
        <v>2441</v>
      </c>
      <c r="M5494" t="s">
        <v>2442</v>
      </c>
      <c r="N5494" t="s">
        <v>1337</v>
      </c>
      <c r="O5494" t="s">
        <v>72</v>
      </c>
      <c r="P5494">
        <v>67</v>
      </c>
      <c r="Q5494" t="s">
        <v>2443</v>
      </c>
    </row>
    <row r="5495" spans="11:17">
      <c r="K5495" t="s">
        <v>51</v>
      </c>
      <c r="L5495" t="s">
        <v>2441</v>
      </c>
      <c r="M5495" t="s">
        <v>2442</v>
      </c>
      <c r="N5495" t="s">
        <v>1337</v>
      </c>
      <c r="O5495" t="s">
        <v>73</v>
      </c>
      <c r="P5495" t="s">
        <v>1343</v>
      </c>
      <c r="Q5495" t="s">
        <v>2443</v>
      </c>
    </row>
    <row r="5496" spans="11:17">
      <c r="K5496" t="s">
        <v>51</v>
      </c>
      <c r="L5496" t="s">
        <v>2447</v>
      </c>
      <c r="M5496" t="s">
        <v>2448</v>
      </c>
      <c r="N5496" t="s">
        <v>2449</v>
      </c>
      <c r="O5496" t="s">
        <v>14</v>
      </c>
      <c r="Q5496" t="s">
        <v>2450</v>
      </c>
    </row>
    <row r="5497" spans="11:17">
      <c r="K5497" t="s">
        <v>51</v>
      </c>
      <c r="L5497" t="s">
        <v>2447</v>
      </c>
      <c r="M5497" t="s">
        <v>2448</v>
      </c>
      <c r="N5497" t="s">
        <v>2449</v>
      </c>
      <c r="O5497" t="s">
        <v>56</v>
      </c>
      <c r="Q5497" t="s">
        <v>2450</v>
      </c>
    </row>
    <row r="5498" spans="11:17">
      <c r="K5498" t="s">
        <v>51</v>
      </c>
      <c r="L5498" t="s">
        <v>2447</v>
      </c>
      <c r="M5498" t="s">
        <v>2448</v>
      </c>
      <c r="N5498" t="s">
        <v>2449</v>
      </c>
      <c r="O5498" t="s">
        <v>57</v>
      </c>
      <c r="P5498" t="s">
        <v>1863</v>
      </c>
      <c r="Q5498" t="s">
        <v>2450</v>
      </c>
    </row>
    <row r="5499" spans="11:17">
      <c r="K5499" t="s">
        <v>51</v>
      </c>
      <c r="L5499" t="s">
        <v>2447</v>
      </c>
      <c r="M5499" t="s">
        <v>2448</v>
      </c>
      <c r="N5499" t="s">
        <v>2449</v>
      </c>
      <c r="O5499" t="s">
        <v>59</v>
      </c>
      <c r="P5499">
        <v>0</v>
      </c>
      <c r="Q5499" t="s">
        <v>2450</v>
      </c>
    </row>
    <row r="5500" spans="11:17">
      <c r="K5500" t="s">
        <v>51</v>
      </c>
      <c r="L5500" t="s">
        <v>2447</v>
      </c>
      <c r="M5500" t="s">
        <v>2448</v>
      </c>
      <c r="N5500" t="s">
        <v>2449</v>
      </c>
      <c r="O5500" t="s">
        <v>60</v>
      </c>
      <c r="P5500" t="s">
        <v>2379</v>
      </c>
      <c r="Q5500" t="s">
        <v>2450</v>
      </c>
    </row>
    <row r="5501" spans="11:17">
      <c r="K5501" t="s">
        <v>51</v>
      </c>
      <c r="L5501" t="s">
        <v>2447</v>
      </c>
      <c r="M5501" t="s">
        <v>2448</v>
      </c>
      <c r="N5501" t="s">
        <v>2449</v>
      </c>
      <c r="O5501" t="s">
        <v>62</v>
      </c>
      <c r="P5501" t="s">
        <v>2444</v>
      </c>
      <c r="Q5501" t="s">
        <v>2450</v>
      </c>
    </row>
    <row r="5502" spans="11:17">
      <c r="K5502" t="s">
        <v>51</v>
      </c>
      <c r="L5502" t="s">
        <v>2447</v>
      </c>
      <c r="M5502" t="s">
        <v>2448</v>
      </c>
      <c r="N5502" t="s">
        <v>2449</v>
      </c>
      <c r="O5502" t="s">
        <v>64</v>
      </c>
      <c r="P5502" t="s">
        <v>2451</v>
      </c>
      <c r="Q5502" t="s">
        <v>2450</v>
      </c>
    </row>
    <row r="5503" spans="11:17">
      <c r="K5503" t="s">
        <v>51</v>
      </c>
      <c r="L5503" t="s">
        <v>2447</v>
      </c>
      <c r="M5503" t="s">
        <v>2448</v>
      </c>
      <c r="N5503" t="s">
        <v>2449</v>
      </c>
      <c r="O5503" t="s">
        <v>66</v>
      </c>
      <c r="P5503" t="s">
        <v>2452</v>
      </c>
      <c r="Q5503" t="s">
        <v>2450</v>
      </c>
    </row>
    <row r="5504" spans="11:17">
      <c r="K5504" t="s">
        <v>51</v>
      </c>
      <c r="L5504" t="s">
        <v>2447</v>
      </c>
      <c r="M5504" t="s">
        <v>2448</v>
      </c>
      <c r="N5504" t="s">
        <v>2449</v>
      </c>
      <c r="O5504" t="s">
        <v>68</v>
      </c>
      <c r="Q5504" t="s">
        <v>2450</v>
      </c>
    </row>
    <row r="5505" spans="11:17">
      <c r="K5505" t="s">
        <v>51</v>
      </c>
      <c r="L5505" t="s">
        <v>2447</v>
      </c>
      <c r="M5505" t="s">
        <v>2448</v>
      </c>
      <c r="N5505" t="s">
        <v>2449</v>
      </c>
      <c r="O5505" t="s">
        <v>70</v>
      </c>
      <c r="P5505" t="s">
        <v>1020</v>
      </c>
      <c r="Q5505" t="s">
        <v>2450</v>
      </c>
    </row>
    <row r="5506" spans="11:17">
      <c r="K5506" t="s">
        <v>51</v>
      </c>
      <c r="L5506" t="s">
        <v>2447</v>
      </c>
      <c r="M5506" t="s">
        <v>2448</v>
      </c>
      <c r="N5506" t="s">
        <v>2449</v>
      </c>
      <c r="O5506" t="s">
        <v>72</v>
      </c>
      <c r="P5506">
        <v>169</v>
      </c>
      <c r="Q5506" t="s">
        <v>2450</v>
      </c>
    </row>
    <row r="5507" spans="11:17">
      <c r="K5507" t="s">
        <v>51</v>
      </c>
      <c r="L5507" t="s">
        <v>2447</v>
      </c>
      <c r="M5507" t="s">
        <v>2448</v>
      </c>
      <c r="N5507" t="s">
        <v>2449</v>
      </c>
      <c r="O5507" t="s">
        <v>73</v>
      </c>
      <c r="P5507" t="s">
        <v>2453</v>
      </c>
      <c r="Q5507" t="s">
        <v>2450</v>
      </c>
    </row>
    <row r="5508" spans="11:17">
      <c r="K5508" t="s">
        <v>51</v>
      </c>
      <c r="L5508" t="s">
        <v>2454</v>
      </c>
      <c r="M5508" t="s">
        <v>2455</v>
      </c>
      <c r="N5508" t="s">
        <v>1337</v>
      </c>
      <c r="O5508" t="s">
        <v>14</v>
      </c>
      <c r="Q5508" t="s">
        <v>2456</v>
      </c>
    </row>
    <row r="5509" spans="11:17">
      <c r="K5509" t="s">
        <v>51</v>
      </c>
      <c r="L5509" t="s">
        <v>2454</v>
      </c>
      <c r="M5509" t="s">
        <v>2455</v>
      </c>
      <c r="N5509" t="s">
        <v>1337</v>
      </c>
      <c r="O5509" t="s">
        <v>56</v>
      </c>
      <c r="Q5509" t="s">
        <v>2456</v>
      </c>
    </row>
    <row r="5510" spans="11:17">
      <c r="K5510" t="s">
        <v>51</v>
      </c>
      <c r="L5510" t="s">
        <v>2454</v>
      </c>
      <c r="M5510" t="s">
        <v>2455</v>
      </c>
      <c r="N5510" t="s">
        <v>1337</v>
      </c>
      <c r="O5510" t="s">
        <v>57</v>
      </c>
      <c r="P5510" t="s">
        <v>1863</v>
      </c>
      <c r="Q5510" t="s">
        <v>2456</v>
      </c>
    </row>
    <row r="5511" spans="11:17">
      <c r="K5511" t="s">
        <v>51</v>
      </c>
      <c r="L5511" t="s">
        <v>2454</v>
      </c>
      <c r="M5511" t="s">
        <v>2455</v>
      </c>
      <c r="N5511" t="s">
        <v>1337</v>
      </c>
      <c r="O5511" t="s">
        <v>59</v>
      </c>
      <c r="P5511">
        <v>472</v>
      </c>
      <c r="Q5511" t="s">
        <v>2456</v>
      </c>
    </row>
    <row r="5512" spans="11:17">
      <c r="K5512" t="s">
        <v>51</v>
      </c>
      <c r="L5512" t="s">
        <v>2454</v>
      </c>
      <c r="M5512" t="s">
        <v>2455</v>
      </c>
      <c r="N5512" t="s">
        <v>1337</v>
      </c>
      <c r="O5512" t="s">
        <v>60</v>
      </c>
      <c r="P5512" t="s">
        <v>2379</v>
      </c>
      <c r="Q5512" t="s">
        <v>2456</v>
      </c>
    </row>
    <row r="5513" spans="11:17">
      <c r="K5513" t="s">
        <v>51</v>
      </c>
      <c r="L5513" t="s">
        <v>2454</v>
      </c>
      <c r="M5513" t="s">
        <v>2455</v>
      </c>
      <c r="N5513" t="s">
        <v>1337</v>
      </c>
      <c r="O5513" t="s">
        <v>62</v>
      </c>
      <c r="P5513" t="s">
        <v>2444</v>
      </c>
      <c r="Q5513" t="s">
        <v>2456</v>
      </c>
    </row>
    <row r="5514" spans="11:17">
      <c r="K5514" t="s">
        <v>51</v>
      </c>
      <c r="L5514" t="s">
        <v>2454</v>
      </c>
      <c r="M5514" t="s">
        <v>2455</v>
      </c>
      <c r="N5514" t="s">
        <v>1337</v>
      </c>
      <c r="O5514" t="s">
        <v>64</v>
      </c>
      <c r="P5514" t="s">
        <v>2457</v>
      </c>
      <c r="Q5514" t="s">
        <v>2456</v>
      </c>
    </row>
    <row r="5515" spans="11:17">
      <c r="K5515" t="s">
        <v>51</v>
      </c>
      <c r="L5515" t="s">
        <v>2454</v>
      </c>
      <c r="M5515" t="s">
        <v>2455</v>
      </c>
      <c r="N5515" t="s">
        <v>1337</v>
      </c>
      <c r="O5515" t="s">
        <v>66</v>
      </c>
      <c r="P5515" t="s">
        <v>2458</v>
      </c>
      <c r="Q5515" t="s">
        <v>2456</v>
      </c>
    </row>
    <row r="5516" spans="11:17">
      <c r="K5516" t="s">
        <v>51</v>
      </c>
      <c r="L5516" t="s">
        <v>2454</v>
      </c>
      <c r="M5516" t="s">
        <v>2455</v>
      </c>
      <c r="N5516" t="s">
        <v>1337</v>
      </c>
      <c r="O5516" t="s">
        <v>68</v>
      </c>
      <c r="P5516" t="e">
        <f>-ต้องการหน้ากากอนามัยและเจลล้างมือ
-ต้องการถุงยังชีพ</f>
        <v>#NAME?</v>
      </c>
      <c r="Q5516" t="s">
        <v>2456</v>
      </c>
    </row>
    <row r="5517" spans="11:17">
      <c r="K5517" t="s">
        <v>51</v>
      </c>
      <c r="L5517" t="s">
        <v>2454</v>
      </c>
      <c r="M5517" t="s">
        <v>2455</v>
      </c>
      <c r="N5517" t="s">
        <v>1337</v>
      </c>
      <c r="O5517" t="s">
        <v>70</v>
      </c>
      <c r="P5517" t="s">
        <v>1020</v>
      </c>
      <c r="Q5517" t="s">
        <v>2456</v>
      </c>
    </row>
    <row r="5518" spans="11:17">
      <c r="K5518" t="s">
        <v>51</v>
      </c>
      <c r="L5518" t="s">
        <v>2454</v>
      </c>
      <c r="M5518" t="s">
        <v>2455</v>
      </c>
      <c r="N5518" t="s">
        <v>1337</v>
      </c>
      <c r="O5518" t="s">
        <v>72</v>
      </c>
      <c r="P5518">
        <v>132</v>
      </c>
      <c r="Q5518" t="s">
        <v>2456</v>
      </c>
    </row>
    <row r="5519" spans="11:17">
      <c r="K5519" t="s">
        <v>51</v>
      </c>
      <c r="L5519" t="s">
        <v>2454</v>
      </c>
      <c r="M5519" t="s">
        <v>2455</v>
      </c>
      <c r="N5519" t="s">
        <v>1337</v>
      </c>
      <c r="O5519" t="s">
        <v>73</v>
      </c>
      <c r="P5519" t="s">
        <v>1343</v>
      </c>
      <c r="Q5519" t="s">
        <v>2456</v>
      </c>
    </row>
    <row r="5520" spans="11:17">
      <c r="K5520" t="s">
        <v>51</v>
      </c>
      <c r="L5520" t="s">
        <v>2459</v>
      </c>
      <c r="M5520" t="s">
        <v>2460</v>
      </c>
      <c r="N5520" t="s">
        <v>1337</v>
      </c>
      <c r="O5520" t="s">
        <v>14</v>
      </c>
      <c r="Q5520" t="s">
        <v>2461</v>
      </c>
    </row>
    <row r="5521" spans="11:17">
      <c r="K5521" t="s">
        <v>51</v>
      </c>
      <c r="L5521" t="s">
        <v>2459</v>
      </c>
      <c r="M5521" t="s">
        <v>2460</v>
      </c>
      <c r="N5521" t="s">
        <v>1337</v>
      </c>
      <c r="O5521" t="s">
        <v>56</v>
      </c>
      <c r="Q5521" t="s">
        <v>2461</v>
      </c>
    </row>
    <row r="5522" spans="11:17">
      <c r="K5522" t="s">
        <v>51</v>
      </c>
      <c r="L5522" t="s">
        <v>2459</v>
      </c>
      <c r="M5522" t="s">
        <v>2460</v>
      </c>
      <c r="N5522" t="s">
        <v>1337</v>
      </c>
      <c r="O5522" t="s">
        <v>57</v>
      </c>
      <c r="P5522" t="s">
        <v>1863</v>
      </c>
      <c r="Q5522" t="s">
        <v>2461</v>
      </c>
    </row>
    <row r="5523" spans="11:17">
      <c r="K5523" t="s">
        <v>51</v>
      </c>
      <c r="L5523" t="s">
        <v>2459</v>
      </c>
      <c r="M5523" t="s">
        <v>2460</v>
      </c>
      <c r="N5523" t="s">
        <v>1337</v>
      </c>
      <c r="O5523" t="s">
        <v>59</v>
      </c>
      <c r="P5523">
        <v>871</v>
      </c>
      <c r="Q5523" t="s">
        <v>2461</v>
      </c>
    </row>
    <row r="5524" spans="11:17">
      <c r="K5524" t="s">
        <v>51</v>
      </c>
      <c r="L5524" t="s">
        <v>2459</v>
      </c>
      <c r="M5524" t="s">
        <v>2460</v>
      </c>
      <c r="N5524" t="s">
        <v>1337</v>
      </c>
      <c r="O5524" t="s">
        <v>60</v>
      </c>
      <c r="P5524" t="s">
        <v>2379</v>
      </c>
      <c r="Q5524" t="s">
        <v>2461</v>
      </c>
    </row>
    <row r="5525" spans="11:17">
      <c r="K5525" t="s">
        <v>51</v>
      </c>
      <c r="L5525" t="s">
        <v>2459</v>
      </c>
      <c r="M5525" t="s">
        <v>2460</v>
      </c>
      <c r="N5525" t="s">
        <v>1337</v>
      </c>
      <c r="O5525" t="s">
        <v>62</v>
      </c>
      <c r="P5525" t="s">
        <v>2462</v>
      </c>
      <c r="Q5525" t="s">
        <v>2461</v>
      </c>
    </row>
    <row r="5526" spans="11:17">
      <c r="K5526" t="s">
        <v>51</v>
      </c>
      <c r="L5526" t="s">
        <v>2459</v>
      </c>
      <c r="M5526" t="s">
        <v>2460</v>
      </c>
      <c r="N5526" t="s">
        <v>1337</v>
      </c>
      <c r="O5526" t="s">
        <v>64</v>
      </c>
      <c r="P5526" t="s">
        <v>2463</v>
      </c>
      <c r="Q5526" t="s">
        <v>2461</v>
      </c>
    </row>
    <row r="5527" spans="11:17">
      <c r="K5527" t="s">
        <v>51</v>
      </c>
      <c r="L5527" t="s">
        <v>2459</v>
      </c>
      <c r="M5527" t="s">
        <v>2460</v>
      </c>
      <c r="N5527" t="s">
        <v>1337</v>
      </c>
      <c r="O5527" t="s">
        <v>66</v>
      </c>
      <c r="P5527" t="s">
        <v>2464</v>
      </c>
      <c r="Q5527" t="s">
        <v>2461</v>
      </c>
    </row>
    <row r="5528" spans="11:17">
      <c r="K5528" t="s">
        <v>51</v>
      </c>
      <c r="L5528" t="s">
        <v>2459</v>
      </c>
      <c r="M5528" t="s">
        <v>2460</v>
      </c>
      <c r="N5528" t="s">
        <v>1337</v>
      </c>
      <c r="O5528" t="s">
        <v>68</v>
      </c>
      <c r="Q5528" t="s">
        <v>2461</v>
      </c>
    </row>
    <row r="5529" spans="11:17">
      <c r="K5529" t="s">
        <v>51</v>
      </c>
      <c r="L5529" t="s">
        <v>2459</v>
      </c>
      <c r="M5529" t="s">
        <v>2460</v>
      </c>
      <c r="N5529" t="s">
        <v>1337</v>
      </c>
      <c r="O5529" t="s">
        <v>70</v>
      </c>
      <c r="Q5529" t="s">
        <v>2461</v>
      </c>
    </row>
    <row r="5530" spans="11:17">
      <c r="K5530" t="s">
        <v>51</v>
      </c>
      <c r="L5530" t="s">
        <v>2459</v>
      </c>
      <c r="M5530" t="s">
        <v>2460</v>
      </c>
      <c r="N5530" t="s">
        <v>1337</v>
      </c>
      <c r="O5530" t="s">
        <v>72</v>
      </c>
      <c r="Q5530" t="s">
        <v>2461</v>
      </c>
    </row>
    <row r="5531" spans="11:17">
      <c r="K5531" t="s">
        <v>51</v>
      </c>
      <c r="L5531" t="s">
        <v>2459</v>
      </c>
      <c r="M5531" t="s">
        <v>2460</v>
      </c>
      <c r="N5531" t="s">
        <v>1337</v>
      </c>
      <c r="O5531" t="s">
        <v>73</v>
      </c>
      <c r="P5531" t="s">
        <v>1343</v>
      </c>
      <c r="Q5531" t="s">
        <v>2461</v>
      </c>
    </row>
    <row r="5532" spans="11:17">
      <c r="K5532" t="s">
        <v>51</v>
      </c>
      <c r="L5532" t="s">
        <v>2465</v>
      </c>
      <c r="M5532" t="s">
        <v>2466</v>
      </c>
      <c r="N5532" t="s">
        <v>1337</v>
      </c>
      <c r="O5532" t="s">
        <v>14</v>
      </c>
      <c r="Q5532" t="s">
        <v>2467</v>
      </c>
    </row>
    <row r="5533" spans="11:17">
      <c r="K5533" t="s">
        <v>51</v>
      </c>
      <c r="L5533" t="s">
        <v>2465</v>
      </c>
      <c r="M5533" t="s">
        <v>2466</v>
      </c>
      <c r="N5533" t="s">
        <v>1337</v>
      </c>
      <c r="O5533" t="s">
        <v>56</v>
      </c>
      <c r="Q5533" t="s">
        <v>2467</v>
      </c>
    </row>
    <row r="5534" spans="11:17">
      <c r="K5534" t="s">
        <v>51</v>
      </c>
      <c r="L5534" t="s">
        <v>2465</v>
      </c>
      <c r="M5534" t="s">
        <v>2466</v>
      </c>
      <c r="N5534" t="s">
        <v>1337</v>
      </c>
      <c r="O5534" t="s">
        <v>57</v>
      </c>
      <c r="P5534" t="s">
        <v>1863</v>
      </c>
      <c r="Q5534" t="s">
        <v>2467</v>
      </c>
    </row>
    <row r="5535" spans="11:17">
      <c r="K5535" t="s">
        <v>51</v>
      </c>
      <c r="L5535" t="s">
        <v>2465</v>
      </c>
      <c r="M5535" t="s">
        <v>2466</v>
      </c>
      <c r="N5535" t="s">
        <v>1337</v>
      </c>
      <c r="O5535" t="s">
        <v>59</v>
      </c>
      <c r="P5535">
        <v>465</v>
      </c>
      <c r="Q5535" t="s">
        <v>2467</v>
      </c>
    </row>
    <row r="5536" spans="11:17">
      <c r="K5536" t="s">
        <v>51</v>
      </c>
      <c r="L5536" t="s">
        <v>2465</v>
      </c>
      <c r="M5536" t="s">
        <v>2466</v>
      </c>
      <c r="N5536" t="s">
        <v>1337</v>
      </c>
      <c r="O5536" t="s">
        <v>60</v>
      </c>
      <c r="P5536" t="s">
        <v>2379</v>
      </c>
      <c r="Q5536" t="s">
        <v>2467</v>
      </c>
    </row>
    <row r="5537" spans="11:17">
      <c r="K5537" t="s">
        <v>51</v>
      </c>
      <c r="L5537" t="s">
        <v>2465</v>
      </c>
      <c r="M5537" t="s">
        <v>2466</v>
      </c>
      <c r="N5537" t="s">
        <v>1337</v>
      </c>
      <c r="O5537" t="s">
        <v>62</v>
      </c>
      <c r="P5537" t="s">
        <v>2462</v>
      </c>
      <c r="Q5537" t="s">
        <v>2467</v>
      </c>
    </row>
    <row r="5538" spans="11:17">
      <c r="K5538" t="s">
        <v>51</v>
      </c>
      <c r="L5538" t="s">
        <v>2465</v>
      </c>
      <c r="M5538" t="s">
        <v>2466</v>
      </c>
      <c r="N5538" t="s">
        <v>1337</v>
      </c>
      <c r="O5538" t="s">
        <v>64</v>
      </c>
      <c r="P5538" t="s">
        <v>2468</v>
      </c>
      <c r="Q5538" t="s">
        <v>2467</v>
      </c>
    </row>
    <row r="5539" spans="11:17">
      <c r="K5539" t="s">
        <v>51</v>
      </c>
      <c r="L5539" t="s">
        <v>2465</v>
      </c>
      <c r="M5539" t="s">
        <v>2466</v>
      </c>
      <c r="N5539" t="s">
        <v>1337</v>
      </c>
      <c r="O5539" t="s">
        <v>66</v>
      </c>
      <c r="P5539" t="s">
        <v>2469</v>
      </c>
      <c r="Q5539" t="s">
        <v>2467</v>
      </c>
    </row>
    <row r="5540" spans="11:17">
      <c r="K5540" t="s">
        <v>51</v>
      </c>
      <c r="L5540" t="s">
        <v>2465</v>
      </c>
      <c r="M5540" t="s">
        <v>2466</v>
      </c>
      <c r="N5540" t="s">
        <v>1337</v>
      </c>
      <c r="O5540" t="s">
        <v>68</v>
      </c>
      <c r="P5540" t="e">
        <f>-ต้องการหน้ากากอนามัยและเจลล้างมือ
-ต้องการถุงยังชีพ</f>
        <v>#NAME?</v>
      </c>
      <c r="Q5540" t="s">
        <v>2467</v>
      </c>
    </row>
    <row r="5541" spans="11:17">
      <c r="K5541" t="s">
        <v>51</v>
      </c>
      <c r="L5541" t="s">
        <v>2465</v>
      </c>
      <c r="M5541" t="s">
        <v>2466</v>
      </c>
      <c r="N5541" t="s">
        <v>1337</v>
      </c>
      <c r="O5541" t="s">
        <v>70</v>
      </c>
      <c r="P5541" t="s">
        <v>1020</v>
      </c>
      <c r="Q5541" t="s">
        <v>2467</v>
      </c>
    </row>
    <row r="5542" spans="11:17">
      <c r="K5542" t="s">
        <v>51</v>
      </c>
      <c r="L5542" t="s">
        <v>2465</v>
      </c>
      <c r="M5542" t="s">
        <v>2466</v>
      </c>
      <c r="N5542" t="s">
        <v>1337</v>
      </c>
      <c r="O5542" t="s">
        <v>72</v>
      </c>
      <c r="P5542">
        <v>108</v>
      </c>
      <c r="Q5542" t="s">
        <v>2467</v>
      </c>
    </row>
    <row r="5543" spans="11:17">
      <c r="K5543" t="s">
        <v>51</v>
      </c>
      <c r="L5543" t="s">
        <v>2465</v>
      </c>
      <c r="M5543" t="s">
        <v>2466</v>
      </c>
      <c r="N5543" t="s">
        <v>1337</v>
      </c>
      <c r="O5543" t="s">
        <v>73</v>
      </c>
      <c r="P5543" t="s">
        <v>1343</v>
      </c>
      <c r="Q5543" t="s">
        <v>2467</v>
      </c>
    </row>
    <row r="5544" spans="11:17">
      <c r="K5544" t="s">
        <v>51</v>
      </c>
      <c r="L5544" t="s">
        <v>2470</v>
      </c>
      <c r="M5544" t="s">
        <v>2471</v>
      </c>
      <c r="N5544" t="s">
        <v>1337</v>
      </c>
      <c r="O5544" t="s">
        <v>14</v>
      </c>
      <c r="Q5544" t="s">
        <v>2472</v>
      </c>
    </row>
    <row r="5545" spans="11:17">
      <c r="K5545" t="s">
        <v>51</v>
      </c>
      <c r="L5545" t="s">
        <v>2470</v>
      </c>
      <c r="M5545" t="s">
        <v>2471</v>
      </c>
      <c r="N5545" t="s">
        <v>1337</v>
      </c>
      <c r="O5545" t="s">
        <v>56</v>
      </c>
      <c r="Q5545" t="s">
        <v>2472</v>
      </c>
    </row>
    <row r="5546" spans="11:17">
      <c r="K5546" t="s">
        <v>51</v>
      </c>
      <c r="L5546" t="s">
        <v>2470</v>
      </c>
      <c r="M5546" t="s">
        <v>2471</v>
      </c>
      <c r="N5546" t="s">
        <v>1337</v>
      </c>
      <c r="O5546" t="s">
        <v>57</v>
      </c>
      <c r="P5546" t="s">
        <v>1863</v>
      </c>
      <c r="Q5546" t="s">
        <v>2472</v>
      </c>
    </row>
    <row r="5547" spans="11:17">
      <c r="K5547" t="s">
        <v>51</v>
      </c>
      <c r="L5547" t="s">
        <v>2470</v>
      </c>
      <c r="M5547" t="s">
        <v>2471</v>
      </c>
      <c r="N5547" t="s">
        <v>1337</v>
      </c>
      <c r="O5547" t="s">
        <v>59</v>
      </c>
      <c r="P5547">
        <v>398</v>
      </c>
      <c r="Q5547" t="s">
        <v>2472</v>
      </c>
    </row>
    <row r="5548" spans="11:17">
      <c r="K5548" t="s">
        <v>51</v>
      </c>
      <c r="L5548" t="s">
        <v>2470</v>
      </c>
      <c r="M5548" t="s">
        <v>2471</v>
      </c>
      <c r="N5548" t="s">
        <v>1337</v>
      </c>
      <c r="O5548" t="s">
        <v>60</v>
      </c>
      <c r="P5548" t="s">
        <v>2379</v>
      </c>
      <c r="Q5548" t="s">
        <v>2472</v>
      </c>
    </row>
    <row r="5549" spans="11:17">
      <c r="K5549" t="s">
        <v>51</v>
      </c>
      <c r="L5549" t="s">
        <v>2470</v>
      </c>
      <c r="M5549" t="s">
        <v>2471</v>
      </c>
      <c r="N5549" t="s">
        <v>1337</v>
      </c>
      <c r="O5549" t="s">
        <v>62</v>
      </c>
      <c r="P5549" t="s">
        <v>2462</v>
      </c>
      <c r="Q5549" t="s">
        <v>2472</v>
      </c>
    </row>
    <row r="5550" spans="11:17">
      <c r="K5550" t="s">
        <v>51</v>
      </c>
      <c r="L5550" t="s">
        <v>2470</v>
      </c>
      <c r="M5550" t="s">
        <v>2471</v>
      </c>
      <c r="N5550" t="s">
        <v>1337</v>
      </c>
      <c r="O5550" t="s">
        <v>64</v>
      </c>
      <c r="P5550" t="s">
        <v>2473</v>
      </c>
      <c r="Q5550" t="s">
        <v>2472</v>
      </c>
    </row>
    <row r="5551" spans="11:17">
      <c r="K5551" t="s">
        <v>51</v>
      </c>
      <c r="L5551" t="s">
        <v>2470</v>
      </c>
      <c r="M5551" t="s">
        <v>2471</v>
      </c>
      <c r="N5551" t="s">
        <v>1337</v>
      </c>
      <c r="O5551" t="s">
        <v>66</v>
      </c>
      <c r="P5551" t="s">
        <v>2474</v>
      </c>
      <c r="Q5551" t="s">
        <v>2472</v>
      </c>
    </row>
    <row r="5552" spans="11:17">
      <c r="K5552" t="s">
        <v>51</v>
      </c>
      <c r="L5552" t="s">
        <v>2470</v>
      </c>
      <c r="M5552" t="s">
        <v>2471</v>
      </c>
      <c r="N5552" t="s">
        <v>1337</v>
      </c>
      <c r="O5552" t="s">
        <v>68</v>
      </c>
      <c r="Q5552" t="s">
        <v>2472</v>
      </c>
    </row>
    <row r="5553" spans="11:17">
      <c r="K5553" t="s">
        <v>51</v>
      </c>
      <c r="L5553" t="s">
        <v>2470</v>
      </c>
      <c r="M5553" t="s">
        <v>2471</v>
      </c>
      <c r="N5553" t="s">
        <v>1337</v>
      </c>
      <c r="O5553" t="s">
        <v>70</v>
      </c>
      <c r="P5553" t="s">
        <v>1020</v>
      </c>
      <c r="Q5553" t="s">
        <v>2472</v>
      </c>
    </row>
    <row r="5554" spans="11:17">
      <c r="K5554" t="s">
        <v>51</v>
      </c>
      <c r="L5554" t="s">
        <v>2470</v>
      </c>
      <c r="M5554" t="s">
        <v>2471</v>
      </c>
      <c r="N5554" t="s">
        <v>1337</v>
      </c>
      <c r="O5554" t="s">
        <v>72</v>
      </c>
      <c r="P5554">
        <v>99</v>
      </c>
      <c r="Q5554" t="s">
        <v>2472</v>
      </c>
    </row>
    <row r="5555" spans="11:17">
      <c r="K5555" t="s">
        <v>51</v>
      </c>
      <c r="L5555" t="s">
        <v>2470</v>
      </c>
      <c r="M5555" t="s">
        <v>2471</v>
      </c>
      <c r="N5555" t="s">
        <v>1337</v>
      </c>
      <c r="O5555" t="s">
        <v>73</v>
      </c>
      <c r="P5555" t="s">
        <v>1343</v>
      </c>
      <c r="Q5555" t="s">
        <v>2472</v>
      </c>
    </row>
    <row r="5556" spans="11:17">
      <c r="K5556" t="s">
        <v>51</v>
      </c>
      <c r="L5556" t="s">
        <v>2475</v>
      </c>
      <c r="M5556" t="s">
        <v>2476</v>
      </c>
      <c r="N5556" t="s">
        <v>1337</v>
      </c>
      <c r="O5556" t="s">
        <v>14</v>
      </c>
      <c r="Q5556" t="s">
        <v>2477</v>
      </c>
    </row>
    <row r="5557" spans="11:17">
      <c r="K5557" t="s">
        <v>51</v>
      </c>
      <c r="L5557" t="s">
        <v>2475</v>
      </c>
      <c r="M5557" t="s">
        <v>2476</v>
      </c>
      <c r="N5557" t="s">
        <v>1337</v>
      </c>
      <c r="O5557" t="s">
        <v>56</v>
      </c>
      <c r="Q5557" t="s">
        <v>2477</v>
      </c>
    </row>
    <row r="5558" spans="11:17">
      <c r="K5558" t="s">
        <v>51</v>
      </c>
      <c r="L5558" t="s">
        <v>2475</v>
      </c>
      <c r="M5558" t="s">
        <v>2476</v>
      </c>
      <c r="N5558" t="s">
        <v>1337</v>
      </c>
      <c r="O5558" t="s">
        <v>57</v>
      </c>
      <c r="P5558" t="s">
        <v>1863</v>
      </c>
      <c r="Q5558" t="s">
        <v>2477</v>
      </c>
    </row>
    <row r="5559" spans="11:17">
      <c r="K5559" t="s">
        <v>51</v>
      </c>
      <c r="L5559" t="s">
        <v>2475</v>
      </c>
      <c r="M5559" t="s">
        <v>2476</v>
      </c>
      <c r="N5559" t="s">
        <v>1337</v>
      </c>
      <c r="O5559" t="s">
        <v>59</v>
      </c>
      <c r="P5559">
        <v>146</v>
      </c>
      <c r="Q5559" t="s">
        <v>2477</v>
      </c>
    </row>
    <row r="5560" spans="11:17">
      <c r="K5560" t="s">
        <v>51</v>
      </c>
      <c r="L5560" t="s">
        <v>2475</v>
      </c>
      <c r="M5560" t="s">
        <v>2476</v>
      </c>
      <c r="N5560" t="s">
        <v>1337</v>
      </c>
      <c r="O5560" t="s">
        <v>60</v>
      </c>
      <c r="P5560" t="s">
        <v>2379</v>
      </c>
      <c r="Q5560" t="s">
        <v>2477</v>
      </c>
    </row>
    <row r="5561" spans="11:17">
      <c r="K5561" t="s">
        <v>51</v>
      </c>
      <c r="L5561" t="s">
        <v>2475</v>
      </c>
      <c r="M5561" t="s">
        <v>2476</v>
      </c>
      <c r="N5561" t="s">
        <v>1337</v>
      </c>
      <c r="O5561" t="s">
        <v>62</v>
      </c>
      <c r="P5561" t="s">
        <v>2462</v>
      </c>
      <c r="Q5561" t="s">
        <v>2477</v>
      </c>
    </row>
    <row r="5562" spans="11:17">
      <c r="K5562" t="s">
        <v>51</v>
      </c>
      <c r="L5562" t="s">
        <v>2475</v>
      </c>
      <c r="M5562" t="s">
        <v>2476</v>
      </c>
      <c r="N5562" t="s">
        <v>1337</v>
      </c>
      <c r="O5562" t="s">
        <v>64</v>
      </c>
      <c r="P5562" t="s">
        <v>2478</v>
      </c>
      <c r="Q5562" t="s">
        <v>2477</v>
      </c>
    </row>
    <row r="5563" spans="11:17">
      <c r="K5563" t="s">
        <v>51</v>
      </c>
      <c r="L5563" t="s">
        <v>2475</v>
      </c>
      <c r="M5563" t="s">
        <v>2476</v>
      </c>
      <c r="N5563" t="s">
        <v>1337</v>
      </c>
      <c r="O5563" t="s">
        <v>66</v>
      </c>
      <c r="P5563" t="s">
        <v>2479</v>
      </c>
      <c r="Q5563" t="s">
        <v>2477</v>
      </c>
    </row>
    <row r="5564" spans="11:17">
      <c r="K5564" t="s">
        <v>51</v>
      </c>
      <c r="L5564" t="s">
        <v>2475</v>
      </c>
      <c r="M5564" t="s">
        <v>2476</v>
      </c>
      <c r="N5564" t="s">
        <v>1337</v>
      </c>
      <c r="O5564" t="s">
        <v>68</v>
      </c>
      <c r="Q5564" t="s">
        <v>2477</v>
      </c>
    </row>
    <row r="5565" spans="11:17">
      <c r="K5565" t="s">
        <v>51</v>
      </c>
      <c r="L5565" t="s">
        <v>2475</v>
      </c>
      <c r="M5565" t="s">
        <v>2476</v>
      </c>
      <c r="N5565" t="s">
        <v>1337</v>
      </c>
      <c r="O5565" t="s">
        <v>70</v>
      </c>
      <c r="P5565" t="s">
        <v>1020</v>
      </c>
      <c r="Q5565" t="s">
        <v>2477</v>
      </c>
    </row>
    <row r="5566" spans="11:17">
      <c r="K5566" t="s">
        <v>51</v>
      </c>
      <c r="L5566" t="s">
        <v>2475</v>
      </c>
      <c r="M5566" t="s">
        <v>2476</v>
      </c>
      <c r="N5566" t="s">
        <v>1337</v>
      </c>
      <c r="O5566" t="s">
        <v>72</v>
      </c>
      <c r="P5566">
        <v>72</v>
      </c>
      <c r="Q5566" t="s">
        <v>2477</v>
      </c>
    </row>
    <row r="5567" spans="11:17">
      <c r="K5567" t="s">
        <v>51</v>
      </c>
      <c r="L5567" t="s">
        <v>2475</v>
      </c>
      <c r="M5567" t="s">
        <v>2476</v>
      </c>
      <c r="N5567" t="s">
        <v>1337</v>
      </c>
      <c r="O5567" t="s">
        <v>73</v>
      </c>
      <c r="P5567" t="s">
        <v>1343</v>
      </c>
      <c r="Q5567" t="s">
        <v>2477</v>
      </c>
    </row>
    <row r="5568" spans="11:17">
      <c r="K5568" t="s">
        <v>51</v>
      </c>
      <c r="L5568" t="s">
        <v>2480</v>
      </c>
      <c r="M5568" t="s">
        <v>2481</v>
      </c>
      <c r="N5568" t="s">
        <v>1337</v>
      </c>
      <c r="O5568" t="s">
        <v>14</v>
      </c>
      <c r="Q5568" t="s">
        <v>2482</v>
      </c>
    </row>
    <row r="5569" spans="11:17">
      <c r="K5569" t="s">
        <v>51</v>
      </c>
      <c r="L5569" t="s">
        <v>2480</v>
      </c>
      <c r="M5569" t="s">
        <v>2481</v>
      </c>
      <c r="N5569" t="s">
        <v>1337</v>
      </c>
      <c r="O5569" t="s">
        <v>56</v>
      </c>
      <c r="Q5569" t="s">
        <v>2482</v>
      </c>
    </row>
    <row r="5570" spans="11:17">
      <c r="K5570" t="s">
        <v>51</v>
      </c>
      <c r="L5570" t="s">
        <v>2480</v>
      </c>
      <c r="M5570" t="s">
        <v>2481</v>
      </c>
      <c r="N5570" t="s">
        <v>1337</v>
      </c>
      <c r="O5570" t="s">
        <v>57</v>
      </c>
      <c r="P5570" t="s">
        <v>1863</v>
      </c>
      <c r="Q5570" t="s">
        <v>2482</v>
      </c>
    </row>
    <row r="5571" spans="11:17">
      <c r="K5571" t="s">
        <v>51</v>
      </c>
      <c r="L5571" t="s">
        <v>2480</v>
      </c>
      <c r="M5571" t="s">
        <v>2481</v>
      </c>
      <c r="N5571" t="s">
        <v>1337</v>
      </c>
      <c r="O5571" t="s">
        <v>59</v>
      </c>
      <c r="P5571">
        <v>19</v>
      </c>
      <c r="Q5571" t="s">
        <v>2482</v>
      </c>
    </row>
    <row r="5572" spans="11:17">
      <c r="K5572" t="s">
        <v>51</v>
      </c>
      <c r="L5572" t="s">
        <v>2480</v>
      </c>
      <c r="M5572" t="s">
        <v>2481</v>
      </c>
      <c r="N5572" t="s">
        <v>1337</v>
      </c>
      <c r="O5572" t="s">
        <v>60</v>
      </c>
      <c r="P5572" t="s">
        <v>2379</v>
      </c>
      <c r="Q5572" t="s">
        <v>2482</v>
      </c>
    </row>
    <row r="5573" spans="11:17">
      <c r="K5573" t="s">
        <v>51</v>
      </c>
      <c r="L5573" t="s">
        <v>2480</v>
      </c>
      <c r="M5573" t="s">
        <v>2481</v>
      </c>
      <c r="N5573" t="s">
        <v>1337</v>
      </c>
      <c r="O5573" t="s">
        <v>62</v>
      </c>
      <c r="P5573" t="s">
        <v>2483</v>
      </c>
      <c r="Q5573" t="s">
        <v>2482</v>
      </c>
    </row>
    <row r="5574" spans="11:17">
      <c r="K5574" t="s">
        <v>51</v>
      </c>
      <c r="L5574" t="s">
        <v>2480</v>
      </c>
      <c r="M5574" t="s">
        <v>2481</v>
      </c>
      <c r="N5574" t="s">
        <v>1337</v>
      </c>
      <c r="O5574" t="s">
        <v>64</v>
      </c>
      <c r="P5574" t="s">
        <v>2484</v>
      </c>
      <c r="Q5574" t="s">
        <v>2482</v>
      </c>
    </row>
    <row r="5575" spans="11:17">
      <c r="K5575" t="s">
        <v>51</v>
      </c>
      <c r="L5575" t="s">
        <v>2480</v>
      </c>
      <c r="M5575" t="s">
        <v>2481</v>
      </c>
      <c r="N5575" t="s">
        <v>1337</v>
      </c>
      <c r="O5575" t="s">
        <v>66</v>
      </c>
      <c r="P5575" t="s">
        <v>2485</v>
      </c>
      <c r="Q5575" t="s">
        <v>2482</v>
      </c>
    </row>
    <row r="5576" spans="11:17">
      <c r="K5576" t="s">
        <v>51</v>
      </c>
      <c r="L5576" t="s">
        <v>2480</v>
      </c>
      <c r="M5576" t="s">
        <v>2481</v>
      </c>
      <c r="N5576" t="s">
        <v>1337</v>
      </c>
      <c r="O5576" t="s">
        <v>68</v>
      </c>
      <c r="P5576" t="s">
        <v>751</v>
      </c>
      <c r="Q5576" t="s">
        <v>2482</v>
      </c>
    </row>
    <row r="5577" spans="11:17">
      <c r="K5577" t="s">
        <v>51</v>
      </c>
      <c r="L5577" t="s">
        <v>2480</v>
      </c>
      <c r="M5577" t="s">
        <v>2481</v>
      </c>
      <c r="N5577" t="s">
        <v>1337</v>
      </c>
      <c r="O5577" t="s">
        <v>70</v>
      </c>
      <c r="P5577" t="s">
        <v>1020</v>
      </c>
      <c r="Q5577" t="s">
        <v>2482</v>
      </c>
    </row>
    <row r="5578" spans="11:17">
      <c r="K5578" t="s">
        <v>51</v>
      </c>
      <c r="L5578" t="s">
        <v>2480</v>
      </c>
      <c r="M5578" t="s">
        <v>2481</v>
      </c>
      <c r="N5578" t="s">
        <v>1337</v>
      </c>
      <c r="O5578" t="s">
        <v>72</v>
      </c>
      <c r="P5578">
        <v>71</v>
      </c>
      <c r="Q5578" t="s">
        <v>2482</v>
      </c>
    </row>
    <row r="5579" spans="11:17">
      <c r="K5579" t="s">
        <v>51</v>
      </c>
      <c r="L5579" t="s">
        <v>2480</v>
      </c>
      <c r="M5579" t="s">
        <v>2481</v>
      </c>
      <c r="N5579" t="s">
        <v>1337</v>
      </c>
      <c r="O5579" t="s">
        <v>73</v>
      </c>
      <c r="P5579" t="s">
        <v>1343</v>
      </c>
      <c r="Q5579" t="s">
        <v>2482</v>
      </c>
    </row>
    <row r="5580" spans="11:17">
      <c r="K5580" t="s">
        <v>51</v>
      </c>
      <c r="L5580" t="s">
        <v>2486</v>
      </c>
      <c r="M5580" t="s">
        <v>2487</v>
      </c>
      <c r="N5580" t="s">
        <v>1337</v>
      </c>
      <c r="O5580" t="s">
        <v>14</v>
      </c>
      <c r="Q5580" t="s">
        <v>2488</v>
      </c>
    </row>
    <row r="5581" spans="11:17">
      <c r="K5581" t="s">
        <v>51</v>
      </c>
      <c r="L5581" t="s">
        <v>2486</v>
      </c>
      <c r="M5581" t="s">
        <v>2487</v>
      </c>
      <c r="N5581" t="s">
        <v>1337</v>
      </c>
      <c r="O5581" t="s">
        <v>56</v>
      </c>
      <c r="Q5581" t="s">
        <v>2488</v>
      </c>
    </row>
    <row r="5582" spans="11:17">
      <c r="K5582" t="s">
        <v>51</v>
      </c>
      <c r="L5582" t="s">
        <v>2486</v>
      </c>
      <c r="M5582" t="s">
        <v>2487</v>
      </c>
      <c r="N5582" t="s">
        <v>1337</v>
      </c>
      <c r="O5582" t="s">
        <v>57</v>
      </c>
      <c r="P5582" t="s">
        <v>1863</v>
      </c>
      <c r="Q5582" t="s">
        <v>2488</v>
      </c>
    </row>
    <row r="5583" spans="11:17">
      <c r="K5583" t="s">
        <v>51</v>
      </c>
      <c r="L5583" t="s">
        <v>2486</v>
      </c>
      <c r="M5583" t="s">
        <v>2487</v>
      </c>
      <c r="N5583" t="s">
        <v>1337</v>
      </c>
      <c r="O5583" t="s">
        <v>59</v>
      </c>
      <c r="P5583">
        <v>565</v>
      </c>
      <c r="Q5583" t="s">
        <v>2488</v>
      </c>
    </row>
    <row r="5584" spans="11:17">
      <c r="K5584" t="s">
        <v>51</v>
      </c>
      <c r="L5584" t="s">
        <v>2486</v>
      </c>
      <c r="M5584" t="s">
        <v>2487</v>
      </c>
      <c r="N5584" t="s">
        <v>1337</v>
      </c>
      <c r="O5584" t="s">
        <v>60</v>
      </c>
      <c r="P5584" t="s">
        <v>2379</v>
      </c>
      <c r="Q5584" t="s">
        <v>2488</v>
      </c>
    </row>
    <row r="5585" spans="11:17">
      <c r="K5585" t="s">
        <v>51</v>
      </c>
      <c r="L5585" t="s">
        <v>2486</v>
      </c>
      <c r="M5585" t="s">
        <v>2487</v>
      </c>
      <c r="N5585" t="s">
        <v>1337</v>
      </c>
      <c r="O5585" t="s">
        <v>62</v>
      </c>
      <c r="P5585" t="s">
        <v>2483</v>
      </c>
      <c r="Q5585" t="s">
        <v>2488</v>
      </c>
    </row>
    <row r="5586" spans="11:17">
      <c r="K5586" t="s">
        <v>51</v>
      </c>
      <c r="L5586" t="s">
        <v>2486</v>
      </c>
      <c r="M5586" t="s">
        <v>2487</v>
      </c>
      <c r="N5586" t="s">
        <v>1337</v>
      </c>
      <c r="O5586" t="s">
        <v>64</v>
      </c>
      <c r="P5586" t="s">
        <v>2489</v>
      </c>
      <c r="Q5586" t="s">
        <v>2488</v>
      </c>
    </row>
    <row r="5587" spans="11:17">
      <c r="K5587" t="s">
        <v>51</v>
      </c>
      <c r="L5587" t="s">
        <v>2486</v>
      </c>
      <c r="M5587" t="s">
        <v>2487</v>
      </c>
      <c r="N5587" t="s">
        <v>1337</v>
      </c>
      <c r="O5587" t="s">
        <v>66</v>
      </c>
      <c r="P5587" t="s">
        <v>2490</v>
      </c>
      <c r="Q5587" t="s">
        <v>2488</v>
      </c>
    </row>
    <row r="5588" spans="11:17">
      <c r="K5588" t="s">
        <v>51</v>
      </c>
      <c r="L5588" t="s">
        <v>2486</v>
      </c>
      <c r="M5588" t="s">
        <v>2487</v>
      </c>
      <c r="N5588" t="s">
        <v>1337</v>
      </c>
      <c r="O5588" t="s">
        <v>68</v>
      </c>
      <c r="Q5588" t="s">
        <v>2488</v>
      </c>
    </row>
    <row r="5589" spans="11:17">
      <c r="K5589" t="s">
        <v>51</v>
      </c>
      <c r="L5589" t="s">
        <v>2486</v>
      </c>
      <c r="M5589" t="s">
        <v>2487</v>
      </c>
      <c r="N5589" t="s">
        <v>1337</v>
      </c>
      <c r="O5589" t="s">
        <v>70</v>
      </c>
      <c r="P5589" t="s">
        <v>1020</v>
      </c>
      <c r="Q5589" t="s">
        <v>2488</v>
      </c>
    </row>
    <row r="5590" spans="11:17">
      <c r="K5590" t="s">
        <v>51</v>
      </c>
      <c r="L5590" t="s">
        <v>2486</v>
      </c>
      <c r="M5590" t="s">
        <v>2487</v>
      </c>
      <c r="N5590" t="s">
        <v>1337</v>
      </c>
      <c r="O5590" t="s">
        <v>72</v>
      </c>
      <c r="P5590">
        <v>270</v>
      </c>
      <c r="Q5590" t="s">
        <v>2488</v>
      </c>
    </row>
    <row r="5591" spans="11:17">
      <c r="K5591" t="s">
        <v>51</v>
      </c>
      <c r="L5591" t="s">
        <v>2486</v>
      </c>
      <c r="M5591" t="s">
        <v>2487</v>
      </c>
      <c r="N5591" t="s">
        <v>1337</v>
      </c>
      <c r="O5591" t="s">
        <v>73</v>
      </c>
      <c r="P5591" t="s">
        <v>1343</v>
      </c>
      <c r="Q5591" t="s">
        <v>2488</v>
      </c>
    </row>
    <row r="5592" spans="11:17">
      <c r="K5592" t="s">
        <v>51</v>
      </c>
      <c r="L5592" t="s">
        <v>2491</v>
      </c>
      <c r="M5592" t="s">
        <v>2492</v>
      </c>
      <c r="N5592" t="s">
        <v>1337</v>
      </c>
      <c r="O5592" t="s">
        <v>14</v>
      </c>
      <c r="Q5592" t="s">
        <v>2493</v>
      </c>
    </row>
    <row r="5593" spans="11:17">
      <c r="K5593" t="s">
        <v>51</v>
      </c>
      <c r="L5593" t="s">
        <v>2491</v>
      </c>
      <c r="M5593" t="s">
        <v>2492</v>
      </c>
      <c r="N5593" t="s">
        <v>1337</v>
      </c>
      <c r="O5593" t="s">
        <v>56</v>
      </c>
      <c r="Q5593" t="s">
        <v>2493</v>
      </c>
    </row>
    <row r="5594" spans="11:17">
      <c r="K5594" t="s">
        <v>51</v>
      </c>
      <c r="L5594" t="s">
        <v>2491</v>
      </c>
      <c r="M5594" t="s">
        <v>2492</v>
      </c>
      <c r="N5594" t="s">
        <v>1337</v>
      </c>
      <c r="O5594" t="s">
        <v>57</v>
      </c>
      <c r="P5594" t="s">
        <v>1863</v>
      </c>
      <c r="Q5594" t="s">
        <v>2493</v>
      </c>
    </row>
    <row r="5595" spans="11:17">
      <c r="K5595" t="s">
        <v>51</v>
      </c>
      <c r="L5595" t="s">
        <v>2491</v>
      </c>
      <c r="M5595" t="s">
        <v>2492</v>
      </c>
      <c r="N5595" t="s">
        <v>1337</v>
      </c>
      <c r="O5595" t="s">
        <v>59</v>
      </c>
      <c r="P5595">
        <v>93</v>
      </c>
      <c r="Q5595" t="s">
        <v>2493</v>
      </c>
    </row>
    <row r="5596" spans="11:17">
      <c r="K5596" t="s">
        <v>51</v>
      </c>
      <c r="L5596" t="s">
        <v>2491</v>
      </c>
      <c r="M5596" t="s">
        <v>2492</v>
      </c>
      <c r="N5596" t="s">
        <v>1337</v>
      </c>
      <c r="O5596" t="s">
        <v>60</v>
      </c>
      <c r="P5596" t="s">
        <v>2379</v>
      </c>
      <c r="Q5596" t="s">
        <v>2493</v>
      </c>
    </row>
    <row r="5597" spans="11:17">
      <c r="K5597" t="s">
        <v>51</v>
      </c>
      <c r="L5597" t="s">
        <v>2491</v>
      </c>
      <c r="M5597" t="s">
        <v>2492</v>
      </c>
      <c r="N5597" t="s">
        <v>1337</v>
      </c>
      <c r="O5597" t="s">
        <v>62</v>
      </c>
      <c r="P5597" t="s">
        <v>2494</v>
      </c>
      <c r="Q5597" t="s">
        <v>2493</v>
      </c>
    </row>
    <row r="5598" spans="11:17">
      <c r="K5598" t="s">
        <v>51</v>
      </c>
      <c r="L5598" t="s">
        <v>2491</v>
      </c>
      <c r="M5598" t="s">
        <v>2492</v>
      </c>
      <c r="N5598" t="s">
        <v>1337</v>
      </c>
      <c r="O5598" t="s">
        <v>64</v>
      </c>
      <c r="P5598" t="s">
        <v>2495</v>
      </c>
      <c r="Q5598" t="s">
        <v>2493</v>
      </c>
    </row>
    <row r="5599" spans="11:17">
      <c r="K5599" t="s">
        <v>51</v>
      </c>
      <c r="L5599" t="s">
        <v>2491</v>
      </c>
      <c r="M5599" t="s">
        <v>2492</v>
      </c>
      <c r="N5599" t="s">
        <v>1337</v>
      </c>
      <c r="O5599" t="s">
        <v>66</v>
      </c>
      <c r="P5599" t="s">
        <v>2496</v>
      </c>
      <c r="Q5599" t="s">
        <v>2493</v>
      </c>
    </row>
    <row r="5600" spans="11:17">
      <c r="K5600" t="s">
        <v>51</v>
      </c>
      <c r="L5600" t="s">
        <v>2491</v>
      </c>
      <c r="M5600" t="s">
        <v>2492</v>
      </c>
      <c r="N5600" t="s">
        <v>1337</v>
      </c>
      <c r="O5600" t="s">
        <v>68</v>
      </c>
      <c r="Q5600" t="s">
        <v>2493</v>
      </c>
    </row>
    <row r="5601" spans="11:17">
      <c r="K5601" t="s">
        <v>51</v>
      </c>
      <c r="L5601" t="s">
        <v>2491</v>
      </c>
      <c r="M5601" t="s">
        <v>2492</v>
      </c>
      <c r="N5601" t="s">
        <v>1337</v>
      </c>
      <c r="O5601" t="s">
        <v>70</v>
      </c>
      <c r="P5601" t="s">
        <v>1020</v>
      </c>
      <c r="Q5601" t="s">
        <v>2493</v>
      </c>
    </row>
    <row r="5602" spans="11:17">
      <c r="K5602" t="s">
        <v>51</v>
      </c>
      <c r="L5602" t="s">
        <v>2491</v>
      </c>
      <c r="M5602" t="s">
        <v>2492</v>
      </c>
      <c r="N5602" t="s">
        <v>1337</v>
      </c>
      <c r="O5602" t="s">
        <v>72</v>
      </c>
      <c r="P5602">
        <v>176</v>
      </c>
      <c r="Q5602" t="s">
        <v>2493</v>
      </c>
    </row>
    <row r="5603" spans="11:17">
      <c r="K5603" t="s">
        <v>51</v>
      </c>
      <c r="L5603" t="s">
        <v>2491</v>
      </c>
      <c r="M5603" t="s">
        <v>2492</v>
      </c>
      <c r="N5603" t="s">
        <v>1337</v>
      </c>
      <c r="O5603" t="s">
        <v>73</v>
      </c>
      <c r="P5603" t="s">
        <v>1343</v>
      </c>
      <c r="Q5603" t="s">
        <v>2493</v>
      </c>
    </row>
    <row r="5604" spans="11:17">
      <c r="K5604" t="s">
        <v>51</v>
      </c>
      <c r="L5604" t="s">
        <v>2497</v>
      </c>
      <c r="M5604" t="s">
        <v>2498</v>
      </c>
      <c r="N5604" t="s">
        <v>1337</v>
      </c>
      <c r="O5604" t="s">
        <v>14</v>
      </c>
      <c r="Q5604" t="s">
        <v>2499</v>
      </c>
    </row>
    <row r="5605" spans="11:17">
      <c r="K5605" t="s">
        <v>51</v>
      </c>
      <c r="L5605" t="s">
        <v>2497</v>
      </c>
      <c r="M5605" t="s">
        <v>2498</v>
      </c>
      <c r="N5605" t="s">
        <v>1337</v>
      </c>
      <c r="O5605" t="s">
        <v>56</v>
      </c>
      <c r="Q5605" t="s">
        <v>2499</v>
      </c>
    </row>
    <row r="5606" spans="11:17">
      <c r="K5606" t="s">
        <v>51</v>
      </c>
      <c r="L5606" t="s">
        <v>2497</v>
      </c>
      <c r="M5606" t="s">
        <v>2498</v>
      </c>
      <c r="N5606" t="s">
        <v>1337</v>
      </c>
      <c r="O5606" t="s">
        <v>57</v>
      </c>
      <c r="P5606" t="s">
        <v>1863</v>
      </c>
      <c r="Q5606" t="s">
        <v>2499</v>
      </c>
    </row>
    <row r="5607" spans="11:17">
      <c r="K5607" t="s">
        <v>51</v>
      </c>
      <c r="L5607" t="s">
        <v>2497</v>
      </c>
      <c r="M5607" t="s">
        <v>2498</v>
      </c>
      <c r="N5607" t="s">
        <v>1337</v>
      </c>
      <c r="O5607" t="s">
        <v>59</v>
      </c>
      <c r="P5607">
        <v>212</v>
      </c>
      <c r="Q5607" t="s">
        <v>2499</v>
      </c>
    </row>
    <row r="5608" spans="11:17">
      <c r="K5608" t="s">
        <v>51</v>
      </c>
      <c r="L5608" t="s">
        <v>2497</v>
      </c>
      <c r="M5608" t="s">
        <v>2498</v>
      </c>
      <c r="N5608" t="s">
        <v>1337</v>
      </c>
      <c r="O5608" t="s">
        <v>60</v>
      </c>
      <c r="P5608" t="s">
        <v>2379</v>
      </c>
      <c r="Q5608" t="s">
        <v>2499</v>
      </c>
    </row>
    <row r="5609" spans="11:17">
      <c r="K5609" t="s">
        <v>51</v>
      </c>
      <c r="L5609" t="s">
        <v>2497</v>
      </c>
      <c r="M5609" t="s">
        <v>2498</v>
      </c>
      <c r="N5609" t="s">
        <v>1337</v>
      </c>
      <c r="O5609" t="s">
        <v>62</v>
      </c>
      <c r="P5609" t="s">
        <v>2494</v>
      </c>
      <c r="Q5609" t="s">
        <v>2499</v>
      </c>
    </row>
    <row r="5610" spans="11:17">
      <c r="K5610" t="s">
        <v>51</v>
      </c>
      <c r="L5610" t="s">
        <v>2497</v>
      </c>
      <c r="M5610" t="s">
        <v>2498</v>
      </c>
      <c r="N5610" t="s">
        <v>1337</v>
      </c>
      <c r="O5610" t="s">
        <v>64</v>
      </c>
      <c r="P5610" t="s">
        <v>2500</v>
      </c>
      <c r="Q5610" t="s">
        <v>2499</v>
      </c>
    </row>
    <row r="5611" spans="11:17">
      <c r="K5611" t="s">
        <v>51</v>
      </c>
      <c r="L5611" t="s">
        <v>2497</v>
      </c>
      <c r="M5611" t="s">
        <v>2498</v>
      </c>
      <c r="N5611" t="s">
        <v>1337</v>
      </c>
      <c r="O5611" t="s">
        <v>66</v>
      </c>
      <c r="P5611" t="s">
        <v>2501</v>
      </c>
      <c r="Q5611" t="s">
        <v>2499</v>
      </c>
    </row>
    <row r="5612" spans="11:17">
      <c r="K5612" t="s">
        <v>51</v>
      </c>
      <c r="L5612" t="s">
        <v>2497</v>
      </c>
      <c r="M5612" t="s">
        <v>2498</v>
      </c>
      <c r="N5612" t="s">
        <v>1337</v>
      </c>
      <c r="O5612" t="s">
        <v>68</v>
      </c>
      <c r="P5612" t="e">
        <f>-ต้องการหน้ากากอนามัยและเจลล้างมือ
-ต้องการถุงยังชีพ</f>
        <v>#NAME?</v>
      </c>
      <c r="Q5612" t="s">
        <v>2499</v>
      </c>
    </row>
    <row r="5613" spans="11:17">
      <c r="K5613" t="s">
        <v>51</v>
      </c>
      <c r="L5613" t="s">
        <v>2497</v>
      </c>
      <c r="M5613" t="s">
        <v>2498</v>
      </c>
      <c r="N5613" t="s">
        <v>1337</v>
      </c>
      <c r="O5613" t="s">
        <v>70</v>
      </c>
      <c r="P5613" t="s">
        <v>1020</v>
      </c>
      <c r="Q5613" t="s">
        <v>2499</v>
      </c>
    </row>
    <row r="5614" spans="11:17">
      <c r="K5614" t="s">
        <v>51</v>
      </c>
      <c r="L5614" t="s">
        <v>2497</v>
      </c>
      <c r="M5614" t="s">
        <v>2498</v>
      </c>
      <c r="N5614" t="s">
        <v>1337</v>
      </c>
      <c r="O5614" t="s">
        <v>72</v>
      </c>
      <c r="P5614">
        <v>193</v>
      </c>
      <c r="Q5614" t="s">
        <v>2499</v>
      </c>
    </row>
    <row r="5615" spans="11:17">
      <c r="K5615" t="s">
        <v>51</v>
      </c>
      <c r="L5615" t="s">
        <v>2497</v>
      </c>
      <c r="M5615" t="s">
        <v>2498</v>
      </c>
      <c r="N5615" t="s">
        <v>1337</v>
      </c>
      <c r="O5615" t="s">
        <v>73</v>
      </c>
      <c r="P5615" t="s">
        <v>1343</v>
      </c>
      <c r="Q5615" t="s">
        <v>2499</v>
      </c>
    </row>
    <row r="5616" spans="11:17">
      <c r="K5616" t="s">
        <v>51</v>
      </c>
      <c r="L5616" t="s">
        <v>2502</v>
      </c>
      <c r="M5616" t="s">
        <v>2503</v>
      </c>
      <c r="N5616" t="s">
        <v>1337</v>
      </c>
      <c r="O5616" t="s">
        <v>14</v>
      </c>
      <c r="Q5616" t="s">
        <v>2504</v>
      </c>
    </row>
    <row r="5617" spans="11:17">
      <c r="K5617" t="s">
        <v>51</v>
      </c>
      <c r="L5617" t="s">
        <v>2502</v>
      </c>
      <c r="M5617" t="s">
        <v>2503</v>
      </c>
      <c r="N5617" t="s">
        <v>1337</v>
      </c>
      <c r="O5617" t="s">
        <v>56</v>
      </c>
      <c r="Q5617" t="s">
        <v>2504</v>
      </c>
    </row>
    <row r="5618" spans="11:17">
      <c r="K5618" t="s">
        <v>51</v>
      </c>
      <c r="L5618" t="s">
        <v>2502</v>
      </c>
      <c r="M5618" t="s">
        <v>2503</v>
      </c>
      <c r="N5618" t="s">
        <v>1337</v>
      </c>
      <c r="O5618" t="s">
        <v>57</v>
      </c>
      <c r="P5618" t="s">
        <v>1863</v>
      </c>
      <c r="Q5618" t="s">
        <v>2504</v>
      </c>
    </row>
    <row r="5619" spans="11:17">
      <c r="K5619" t="s">
        <v>51</v>
      </c>
      <c r="L5619" t="s">
        <v>2502</v>
      </c>
      <c r="M5619" t="s">
        <v>2503</v>
      </c>
      <c r="N5619" t="s">
        <v>1337</v>
      </c>
      <c r="O5619" t="s">
        <v>59</v>
      </c>
      <c r="P5619">
        <v>19</v>
      </c>
      <c r="Q5619" t="s">
        <v>2504</v>
      </c>
    </row>
    <row r="5620" spans="11:17">
      <c r="K5620" t="s">
        <v>51</v>
      </c>
      <c r="L5620" t="s">
        <v>2502</v>
      </c>
      <c r="M5620" t="s">
        <v>2503</v>
      </c>
      <c r="N5620" t="s">
        <v>1337</v>
      </c>
      <c r="O5620" t="s">
        <v>60</v>
      </c>
      <c r="P5620" t="s">
        <v>2379</v>
      </c>
      <c r="Q5620" t="s">
        <v>2504</v>
      </c>
    </row>
    <row r="5621" spans="11:17">
      <c r="K5621" t="s">
        <v>51</v>
      </c>
      <c r="L5621" t="s">
        <v>2502</v>
      </c>
      <c r="M5621" t="s">
        <v>2503</v>
      </c>
      <c r="N5621" t="s">
        <v>1337</v>
      </c>
      <c r="O5621" t="s">
        <v>62</v>
      </c>
      <c r="P5621" t="s">
        <v>2386</v>
      </c>
      <c r="Q5621" t="s">
        <v>2504</v>
      </c>
    </row>
    <row r="5622" spans="11:17">
      <c r="K5622" t="s">
        <v>51</v>
      </c>
      <c r="L5622" t="s">
        <v>2502</v>
      </c>
      <c r="M5622" t="s">
        <v>2503</v>
      </c>
      <c r="N5622" t="s">
        <v>1337</v>
      </c>
      <c r="O5622" t="s">
        <v>64</v>
      </c>
      <c r="P5622" t="s">
        <v>2505</v>
      </c>
      <c r="Q5622" t="s">
        <v>2504</v>
      </c>
    </row>
    <row r="5623" spans="11:17">
      <c r="K5623" t="s">
        <v>51</v>
      </c>
      <c r="L5623" t="s">
        <v>2502</v>
      </c>
      <c r="M5623" t="s">
        <v>2503</v>
      </c>
      <c r="N5623" t="s">
        <v>1337</v>
      </c>
      <c r="O5623" t="s">
        <v>66</v>
      </c>
      <c r="P5623" t="s">
        <v>2506</v>
      </c>
      <c r="Q5623" t="s">
        <v>2504</v>
      </c>
    </row>
    <row r="5624" spans="11:17">
      <c r="K5624" t="s">
        <v>51</v>
      </c>
      <c r="L5624" t="s">
        <v>2502</v>
      </c>
      <c r="M5624" t="s">
        <v>2503</v>
      </c>
      <c r="N5624" t="s">
        <v>1337</v>
      </c>
      <c r="O5624" t="s">
        <v>68</v>
      </c>
      <c r="P5624" t="e">
        <f>-ต้องการหน้ากากอนามัยและเจลล้างมือ
-ต้องการถุงยังชีพ</f>
        <v>#NAME?</v>
      </c>
      <c r="Q5624" t="s">
        <v>2504</v>
      </c>
    </row>
    <row r="5625" spans="11:17">
      <c r="K5625" t="s">
        <v>51</v>
      </c>
      <c r="L5625" t="s">
        <v>2502</v>
      </c>
      <c r="M5625" t="s">
        <v>2503</v>
      </c>
      <c r="N5625" t="s">
        <v>1337</v>
      </c>
      <c r="O5625" t="s">
        <v>70</v>
      </c>
      <c r="Q5625" t="s">
        <v>2504</v>
      </c>
    </row>
    <row r="5626" spans="11:17">
      <c r="K5626" t="s">
        <v>51</v>
      </c>
      <c r="L5626" t="s">
        <v>2502</v>
      </c>
      <c r="M5626" t="s">
        <v>2503</v>
      </c>
      <c r="N5626" t="s">
        <v>1337</v>
      </c>
      <c r="O5626" t="s">
        <v>72</v>
      </c>
      <c r="Q5626" t="s">
        <v>2504</v>
      </c>
    </row>
    <row r="5627" spans="11:17">
      <c r="K5627" t="s">
        <v>51</v>
      </c>
      <c r="L5627" t="s">
        <v>2502</v>
      </c>
      <c r="M5627" t="s">
        <v>2503</v>
      </c>
      <c r="N5627" t="s">
        <v>1337</v>
      </c>
      <c r="O5627" t="s">
        <v>73</v>
      </c>
      <c r="P5627" t="s">
        <v>1343</v>
      </c>
      <c r="Q5627" t="s">
        <v>2504</v>
      </c>
    </row>
    <row r="5628" spans="11:17">
      <c r="K5628" t="s">
        <v>51</v>
      </c>
      <c r="L5628" t="s">
        <v>2507</v>
      </c>
      <c r="M5628" t="s">
        <v>2508</v>
      </c>
      <c r="N5628" t="s">
        <v>1337</v>
      </c>
      <c r="O5628" t="s">
        <v>14</v>
      </c>
      <c r="Q5628" t="s">
        <v>2509</v>
      </c>
    </row>
    <row r="5629" spans="11:17">
      <c r="K5629" t="s">
        <v>51</v>
      </c>
      <c r="L5629" t="s">
        <v>2507</v>
      </c>
      <c r="M5629" t="s">
        <v>2508</v>
      </c>
      <c r="N5629" t="s">
        <v>1337</v>
      </c>
      <c r="O5629" t="s">
        <v>56</v>
      </c>
      <c r="Q5629" t="s">
        <v>2509</v>
      </c>
    </row>
    <row r="5630" spans="11:17">
      <c r="K5630" t="s">
        <v>51</v>
      </c>
      <c r="L5630" t="s">
        <v>2507</v>
      </c>
      <c r="M5630" t="s">
        <v>2508</v>
      </c>
      <c r="N5630" t="s">
        <v>1337</v>
      </c>
      <c r="O5630" t="s">
        <v>57</v>
      </c>
      <c r="P5630" t="s">
        <v>1863</v>
      </c>
      <c r="Q5630" t="s">
        <v>2509</v>
      </c>
    </row>
    <row r="5631" spans="11:17">
      <c r="K5631" t="s">
        <v>51</v>
      </c>
      <c r="L5631" t="s">
        <v>2507</v>
      </c>
      <c r="M5631" t="s">
        <v>2508</v>
      </c>
      <c r="N5631" t="s">
        <v>1337</v>
      </c>
      <c r="O5631" t="s">
        <v>59</v>
      </c>
      <c r="P5631">
        <v>13</v>
      </c>
      <c r="Q5631" t="s">
        <v>2509</v>
      </c>
    </row>
    <row r="5632" spans="11:17">
      <c r="K5632" t="s">
        <v>51</v>
      </c>
      <c r="L5632" t="s">
        <v>2507</v>
      </c>
      <c r="M5632" t="s">
        <v>2508</v>
      </c>
      <c r="N5632" t="s">
        <v>1337</v>
      </c>
      <c r="O5632" t="s">
        <v>60</v>
      </c>
      <c r="P5632" t="s">
        <v>2379</v>
      </c>
      <c r="Q5632" t="s">
        <v>2509</v>
      </c>
    </row>
    <row r="5633" spans="11:17">
      <c r="K5633" t="s">
        <v>51</v>
      </c>
      <c r="L5633" t="s">
        <v>2507</v>
      </c>
      <c r="M5633" t="s">
        <v>2508</v>
      </c>
      <c r="N5633" t="s">
        <v>1337</v>
      </c>
      <c r="O5633" t="s">
        <v>62</v>
      </c>
      <c r="P5633" t="s">
        <v>2462</v>
      </c>
      <c r="Q5633" t="s">
        <v>2509</v>
      </c>
    </row>
    <row r="5634" spans="11:17">
      <c r="K5634" t="s">
        <v>51</v>
      </c>
      <c r="L5634" t="s">
        <v>2507</v>
      </c>
      <c r="M5634" t="s">
        <v>2508</v>
      </c>
      <c r="N5634" t="s">
        <v>1337</v>
      </c>
      <c r="O5634" t="s">
        <v>64</v>
      </c>
      <c r="P5634" t="s">
        <v>2434</v>
      </c>
      <c r="Q5634" t="s">
        <v>2509</v>
      </c>
    </row>
    <row r="5635" spans="11:17">
      <c r="K5635" t="s">
        <v>51</v>
      </c>
      <c r="L5635" t="s">
        <v>2507</v>
      </c>
      <c r="M5635" t="s">
        <v>2508</v>
      </c>
      <c r="N5635" t="s">
        <v>1337</v>
      </c>
      <c r="O5635" t="s">
        <v>66</v>
      </c>
      <c r="P5635" t="s">
        <v>2510</v>
      </c>
      <c r="Q5635" t="s">
        <v>2509</v>
      </c>
    </row>
    <row r="5636" spans="11:17">
      <c r="K5636" t="s">
        <v>51</v>
      </c>
      <c r="L5636" t="s">
        <v>2507</v>
      </c>
      <c r="M5636" t="s">
        <v>2508</v>
      </c>
      <c r="N5636" t="s">
        <v>1337</v>
      </c>
      <c r="O5636" t="s">
        <v>68</v>
      </c>
      <c r="P5636" t="s">
        <v>2511</v>
      </c>
      <c r="Q5636" t="s">
        <v>2509</v>
      </c>
    </row>
    <row r="5637" spans="11:17">
      <c r="K5637" t="s">
        <v>51</v>
      </c>
      <c r="L5637" t="s">
        <v>2507</v>
      </c>
      <c r="M5637" t="s">
        <v>2508</v>
      </c>
      <c r="N5637" t="s">
        <v>1337</v>
      </c>
      <c r="O5637" t="s">
        <v>70</v>
      </c>
      <c r="P5637" t="s">
        <v>1020</v>
      </c>
      <c r="Q5637" t="s">
        <v>2509</v>
      </c>
    </row>
    <row r="5638" spans="11:17">
      <c r="K5638" t="s">
        <v>51</v>
      </c>
      <c r="L5638" t="s">
        <v>2507</v>
      </c>
      <c r="M5638" t="s">
        <v>2508</v>
      </c>
      <c r="N5638" t="s">
        <v>1337</v>
      </c>
      <c r="O5638" t="s">
        <v>72</v>
      </c>
      <c r="P5638">
        <v>101</v>
      </c>
      <c r="Q5638" t="s">
        <v>2509</v>
      </c>
    </row>
    <row r="5639" spans="11:17">
      <c r="K5639" t="s">
        <v>51</v>
      </c>
      <c r="L5639" t="s">
        <v>2507</v>
      </c>
      <c r="M5639" t="s">
        <v>2508</v>
      </c>
      <c r="N5639" t="s">
        <v>1337</v>
      </c>
      <c r="O5639" t="s">
        <v>73</v>
      </c>
      <c r="P5639" t="s">
        <v>1343</v>
      </c>
      <c r="Q5639" t="s">
        <v>2509</v>
      </c>
    </row>
    <row r="5640" spans="11:17">
      <c r="K5640" t="s">
        <v>51</v>
      </c>
      <c r="L5640" t="s">
        <v>2512</v>
      </c>
      <c r="M5640" t="s">
        <v>2513</v>
      </c>
      <c r="N5640" t="s">
        <v>1337</v>
      </c>
      <c r="O5640" t="s">
        <v>14</v>
      </c>
      <c r="Q5640" t="s">
        <v>2514</v>
      </c>
    </row>
    <row r="5641" spans="11:17">
      <c r="K5641" t="s">
        <v>51</v>
      </c>
      <c r="L5641" t="s">
        <v>2512</v>
      </c>
      <c r="M5641" t="s">
        <v>2513</v>
      </c>
      <c r="N5641" t="s">
        <v>1337</v>
      </c>
      <c r="O5641" t="s">
        <v>56</v>
      </c>
      <c r="Q5641" t="s">
        <v>2514</v>
      </c>
    </row>
    <row r="5642" spans="11:17">
      <c r="K5642" t="s">
        <v>51</v>
      </c>
      <c r="L5642" t="s">
        <v>2512</v>
      </c>
      <c r="M5642" t="s">
        <v>2513</v>
      </c>
      <c r="N5642" t="s">
        <v>1337</v>
      </c>
      <c r="O5642" t="s">
        <v>57</v>
      </c>
      <c r="P5642" t="s">
        <v>1863</v>
      </c>
      <c r="Q5642" t="s">
        <v>2514</v>
      </c>
    </row>
    <row r="5643" spans="11:17">
      <c r="K5643" t="s">
        <v>51</v>
      </c>
      <c r="L5643" t="s">
        <v>2512</v>
      </c>
      <c r="M5643" t="s">
        <v>2513</v>
      </c>
      <c r="N5643" t="s">
        <v>1337</v>
      </c>
      <c r="O5643" t="s">
        <v>59</v>
      </c>
      <c r="P5643">
        <v>751</v>
      </c>
      <c r="Q5643" t="s">
        <v>2514</v>
      </c>
    </row>
    <row r="5644" spans="11:17">
      <c r="K5644" t="s">
        <v>51</v>
      </c>
      <c r="L5644" t="s">
        <v>2512</v>
      </c>
      <c r="M5644" t="s">
        <v>2513</v>
      </c>
      <c r="N5644" t="s">
        <v>1337</v>
      </c>
      <c r="O5644" t="s">
        <v>60</v>
      </c>
      <c r="P5644" t="s">
        <v>2379</v>
      </c>
      <c r="Q5644" t="s">
        <v>2514</v>
      </c>
    </row>
    <row r="5645" spans="11:17">
      <c r="K5645" t="s">
        <v>51</v>
      </c>
      <c r="L5645" t="s">
        <v>2512</v>
      </c>
      <c r="M5645" t="s">
        <v>2513</v>
      </c>
      <c r="N5645" t="s">
        <v>1337</v>
      </c>
      <c r="O5645" t="s">
        <v>62</v>
      </c>
      <c r="P5645" t="s">
        <v>2444</v>
      </c>
      <c r="Q5645" t="s">
        <v>2514</v>
      </c>
    </row>
    <row r="5646" spans="11:17">
      <c r="K5646" t="s">
        <v>51</v>
      </c>
      <c r="L5646" t="s">
        <v>2512</v>
      </c>
      <c r="M5646" t="s">
        <v>2513</v>
      </c>
      <c r="N5646" t="s">
        <v>1337</v>
      </c>
      <c r="O5646" t="s">
        <v>64</v>
      </c>
      <c r="P5646" t="s">
        <v>2515</v>
      </c>
      <c r="Q5646" t="s">
        <v>2514</v>
      </c>
    </row>
    <row r="5647" spans="11:17">
      <c r="K5647" t="s">
        <v>51</v>
      </c>
      <c r="L5647" t="s">
        <v>2512</v>
      </c>
      <c r="M5647" t="s">
        <v>2513</v>
      </c>
      <c r="N5647" t="s">
        <v>1337</v>
      </c>
      <c r="O5647" t="s">
        <v>66</v>
      </c>
      <c r="P5647" t="s">
        <v>2516</v>
      </c>
      <c r="Q5647" t="s">
        <v>2514</v>
      </c>
    </row>
    <row r="5648" spans="11:17">
      <c r="K5648" t="s">
        <v>51</v>
      </c>
      <c r="L5648" t="s">
        <v>2512</v>
      </c>
      <c r="M5648" t="s">
        <v>2513</v>
      </c>
      <c r="N5648" t="s">
        <v>1337</v>
      </c>
      <c r="O5648" t="s">
        <v>68</v>
      </c>
      <c r="Q5648" t="s">
        <v>2514</v>
      </c>
    </row>
    <row r="5649" spans="11:17">
      <c r="K5649" t="s">
        <v>51</v>
      </c>
      <c r="L5649" t="s">
        <v>2512</v>
      </c>
      <c r="M5649" t="s">
        <v>2513</v>
      </c>
      <c r="N5649" t="s">
        <v>1337</v>
      </c>
      <c r="O5649" t="s">
        <v>70</v>
      </c>
      <c r="P5649" t="s">
        <v>1020</v>
      </c>
      <c r="Q5649" t="s">
        <v>2514</v>
      </c>
    </row>
    <row r="5650" spans="11:17">
      <c r="K5650" t="s">
        <v>51</v>
      </c>
      <c r="L5650" t="s">
        <v>2512</v>
      </c>
      <c r="M5650" t="s">
        <v>2513</v>
      </c>
      <c r="N5650" t="s">
        <v>1337</v>
      </c>
      <c r="O5650" t="s">
        <v>72</v>
      </c>
      <c r="P5650">
        <v>176</v>
      </c>
      <c r="Q5650" t="s">
        <v>2514</v>
      </c>
    </row>
    <row r="5651" spans="11:17">
      <c r="K5651" t="s">
        <v>51</v>
      </c>
      <c r="L5651" t="s">
        <v>2512</v>
      </c>
      <c r="M5651" t="s">
        <v>2513</v>
      </c>
      <c r="N5651" t="s">
        <v>1337</v>
      </c>
      <c r="O5651" t="s">
        <v>73</v>
      </c>
      <c r="P5651" t="s">
        <v>1343</v>
      </c>
      <c r="Q5651" t="s">
        <v>2514</v>
      </c>
    </row>
    <row r="5652" spans="11:17">
      <c r="K5652" t="s">
        <v>51</v>
      </c>
      <c r="L5652" t="s">
        <v>2517</v>
      </c>
      <c r="M5652" t="s">
        <v>2518</v>
      </c>
      <c r="N5652" t="s">
        <v>1337</v>
      </c>
      <c r="O5652" t="s">
        <v>14</v>
      </c>
      <c r="Q5652" t="s">
        <v>2519</v>
      </c>
    </row>
    <row r="5653" spans="11:17">
      <c r="K5653" t="s">
        <v>51</v>
      </c>
      <c r="L5653" t="s">
        <v>2517</v>
      </c>
      <c r="M5653" t="s">
        <v>2518</v>
      </c>
      <c r="N5653" t="s">
        <v>1337</v>
      </c>
      <c r="O5653" t="s">
        <v>56</v>
      </c>
      <c r="Q5653" t="s">
        <v>2519</v>
      </c>
    </row>
    <row r="5654" spans="11:17">
      <c r="K5654" t="s">
        <v>51</v>
      </c>
      <c r="L5654" t="s">
        <v>2517</v>
      </c>
      <c r="M5654" t="s">
        <v>2518</v>
      </c>
      <c r="N5654" t="s">
        <v>1337</v>
      </c>
      <c r="O5654" t="s">
        <v>57</v>
      </c>
      <c r="P5654" t="s">
        <v>1863</v>
      </c>
      <c r="Q5654" t="s">
        <v>2519</v>
      </c>
    </row>
    <row r="5655" spans="11:17">
      <c r="K5655" t="s">
        <v>51</v>
      </c>
      <c r="L5655" t="s">
        <v>2517</v>
      </c>
      <c r="M5655" t="s">
        <v>2518</v>
      </c>
      <c r="N5655" t="s">
        <v>1337</v>
      </c>
      <c r="O5655" t="s">
        <v>59</v>
      </c>
      <c r="P5655">
        <v>858</v>
      </c>
      <c r="Q5655" t="s">
        <v>2519</v>
      </c>
    </row>
    <row r="5656" spans="11:17">
      <c r="K5656" t="s">
        <v>51</v>
      </c>
      <c r="L5656" t="s">
        <v>2517</v>
      </c>
      <c r="M5656" t="s">
        <v>2518</v>
      </c>
      <c r="N5656" t="s">
        <v>1337</v>
      </c>
      <c r="O5656" t="s">
        <v>60</v>
      </c>
      <c r="P5656" t="s">
        <v>2379</v>
      </c>
      <c r="Q5656" t="s">
        <v>2519</v>
      </c>
    </row>
    <row r="5657" spans="11:17">
      <c r="K5657" t="s">
        <v>51</v>
      </c>
      <c r="L5657" t="s">
        <v>2517</v>
      </c>
      <c r="M5657" t="s">
        <v>2518</v>
      </c>
      <c r="N5657" t="s">
        <v>1337</v>
      </c>
      <c r="O5657" t="s">
        <v>62</v>
      </c>
      <c r="P5657" t="s">
        <v>2462</v>
      </c>
      <c r="Q5657" t="s">
        <v>2519</v>
      </c>
    </row>
    <row r="5658" spans="11:17">
      <c r="K5658" t="s">
        <v>51</v>
      </c>
      <c r="L5658" t="s">
        <v>2517</v>
      </c>
      <c r="M5658" t="s">
        <v>2518</v>
      </c>
      <c r="N5658" t="s">
        <v>1337</v>
      </c>
      <c r="O5658" t="s">
        <v>64</v>
      </c>
      <c r="P5658" t="s">
        <v>2520</v>
      </c>
      <c r="Q5658" t="s">
        <v>2519</v>
      </c>
    </row>
    <row r="5659" spans="11:17">
      <c r="K5659" t="s">
        <v>51</v>
      </c>
      <c r="L5659" t="s">
        <v>2517</v>
      </c>
      <c r="M5659" t="s">
        <v>2518</v>
      </c>
      <c r="N5659" t="s">
        <v>1337</v>
      </c>
      <c r="O5659" t="s">
        <v>66</v>
      </c>
      <c r="P5659" t="s">
        <v>2521</v>
      </c>
      <c r="Q5659" t="s">
        <v>2519</v>
      </c>
    </row>
    <row r="5660" spans="11:17">
      <c r="K5660" t="s">
        <v>51</v>
      </c>
      <c r="L5660" t="s">
        <v>2517</v>
      </c>
      <c r="M5660" t="s">
        <v>2518</v>
      </c>
      <c r="N5660" t="s">
        <v>1337</v>
      </c>
      <c r="O5660" t="s">
        <v>68</v>
      </c>
      <c r="Q5660" t="s">
        <v>2519</v>
      </c>
    </row>
    <row r="5661" spans="11:17">
      <c r="K5661" t="s">
        <v>51</v>
      </c>
      <c r="L5661" t="s">
        <v>2517</v>
      </c>
      <c r="M5661" t="s">
        <v>2518</v>
      </c>
      <c r="N5661" t="s">
        <v>1337</v>
      </c>
      <c r="O5661" t="s">
        <v>70</v>
      </c>
      <c r="P5661" t="s">
        <v>1020</v>
      </c>
      <c r="Q5661" t="s">
        <v>2519</v>
      </c>
    </row>
    <row r="5662" spans="11:17">
      <c r="K5662" t="s">
        <v>51</v>
      </c>
      <c r="L5662" t="s">
        <v>2517</v>
      </c>
      <c r="M5662" t="s">
        <v>2518</v>
      </c>
      <c r="N5662" t="s">
        <v>1337</v>
      </c>
      <c r="O5662" t="s">
        <v>72</v>
      </c>
      <c r="P5662">
        <v>37</v>
      </c>
      <c r="Q5662" t="s">
        <v>2519</v>
      </c>
    </row>
    <row r="5663" spans="11:17">
      <c r="K5663" t="s">
        <v>51</v>
      </c>
      <c r="L5663" t="s">
        <v>2517</v>
      </c>
      <c r="M5663" t="s">
        <v>2518</v>
      </c>
      <c r="N5663" t="s">
        <v>1337</v>
      </c>
      <c r="O5663" t="s">
        <v>73</v>
      </c>
      <c r="P5663" t="s">
        <v>1343</v>
      </c>
      <c r="Q5663" t="s">
        <v>2519</v>
      </c>
    </row>
    <row r="5664" spans="11:17">
      <c r="K5664" t="s">
        <v>51</v>
      </c>
      <c r="L5664" t="s">
        <v>2522</v>
      </c>
      <c r="M5664" t="s">
        <v>2523</v>
      </c>
      <c r="N5664" t="s">
        <v>1337</v>
      </c>
      <c r="O5664" t="s">
        <v>14</v>
      </c>
      <c r="Q5664" t="s">
        <v>2524</v>
      </c>
    </row>
    <row r="5665" spans="11:17">
      <c r="K5665" t="s">
        <v>51</v>
      </c>
      <c r="L5665" t="s">
        <v>2522</v>
      </c>
      <c r="M5665" t="s">
        <v>2523</v>
      </c>
      <c r="N5665" t="s">
        <v>1337</v>
      </c>
      <c r="O5665" t="s">
        <v>56</v>
      </c>
      <c r="Q5665" t="s">
        <v>2524</v>
      </c>
    </row>
    <row r="5666" spans="11:17">
      <c r="K5666" t="s">
        <v>51</v>
      </c>
      <c r="L5666" t="s">
        <v>2522</v>
      </c>
      <c r="M5666" t="s">
        <v>2523</v>
      </c>
      <c r="N5666" t="s">
        <v>1337</v>
      </c>
      <c r="O5666" t="s">
        <v>57</v>
      </c>
      <c r="P5666" t="s">
        <v>1863</v>
      </c>
      <c r="Q5666" t="s">
        <v>2524</v>
      </c>
    </row>
    <row r="5667" spans="11:17">
      <c r="K5667" t="s">
        <v>51</v>
      </c>
      <c r="L5667" t="s">
        <v>2522</v>
      </c>
      <c r="M5667" t="s">
        <v>2523</v>
      </c>
      <c r="N5667" t="s">
        <v>1337</v>
      </c>
      <c r="O5667" t="s">
        <v>59</v>
      </c>
      <c r="P5667">
        <v>1520</v>
      </c>
      <c r="Q5667" t="s">
        <v>2524</v>
      </c>
    </row>
    <row r="5668" spans="11:17">
      <c r="K5668" t="s">
        <v>51</v>
      </c>
      <c r="L5668" t="s">
        <v>2522</v>
      </c>
      <c r="M5668" t="s">
        <v>2523</v>
      </c>
      <c r="N5668" t="s">
        <v>1337</v>
      </c>
      <c r="O5668" t="s">
        <v>60</v>
      </c>
      <c r="P5668" t="s">
        <v>2379</v>
      </c>
      <c r="Q5668" t="s">
        <v>2524</v>
      </c>
    </row>
    <row r="5669" spans="11:17">
      <c r="K5669" t="s">
        <v>51</v>
      </c>
      <c r="L5669" t="s">
        <v>2522</v>
      </c>
      <c r="M5669" t="s">
        <v>2523</v>
      </c>
      <c r="N5669" t="s">
        <v>1337</v>
      </c>
      <c r="O5669" t="s">
        <v>62</v>
      </c>
      <c r="P5669" t="s">
        <v>2402</v>
      </c>
      <c r="Q5669" t="s">
        <v>2524</v>
      </c>
    </row>
    <row r="5670" spans="11:17">
      <c r="K5670" t="s">
        <v>51</v>
      </c>
      <c r="L5670" t="s">
        <v>2522</v>
      </c>
      <c r="M5670" t="s">
        <v>2523</v>
      </c>
      <c r="N5670" t="s">
        <v>1337</v>
      </c>
      <c r="O5670" t="s">
        <v>64</v>
      </c>
      <c r="P5670" t="s">
        <v>2525</v>
      </c>
      <c r="Q5670" t="s">
        <v>2524</v>
      </c>
    </row>
    <row r="5671" spans="11:17">
      <c r="K5671" t="s">
        <v>51</v>
      </c>
      <c r="L5671" t="s">
        <v>2522</v>
      </c>
      <c r="M5671" t="s">
        <v>2523</v>
      </c>
      <c r="N5671" t="s">
        <v>1337</v>
      </c>
      <c r="O5671" t="s">
        <v>66</v>
      </c>
      <c r="P5671" t="s">
        <v>2526</v>
      </c>
      <c r="Q5671" t="s">
        <v>2524</v>
      </c>
    </row>
    <row r="5672" spans="11:17">
      <c r="K5672" t="s">
        <v>51</v>
      </c>
      <c r="L5672" t="s">
        <v>2522</v>
      </c>
      <c r="M5672" t="s">
        <v>2523</v>
      </c>
      <c r="N5672" t="s">
        <v>1337</v>
      </c>
      <c r="O5672" t="s">
        <v>68</v>
      </c>
      <c r="Q5672" t="s">
        <v>2524</v>
      </c>
    </row>
    <row r="5673" spans="11:17">
      <c r="K5673" t="s">
        <v>51</v>
      </c>
      <c r="L5673" t="s">
        <v>2522</v>
      </c>
      <c r="M5673" t="s">
        <v>2523</v>
      </c>
      <c r="N5673" t="s">
        <v>1337</v>
      </c>
      <c r="O5673" t="s">
        <v>70</v>
      </c>
      <c r="P5673" t="s">
        <v>1020</v>
      </c>
      <c r="Q5673" t="s">
        <v>2524</v>
      </c>
    </row>
    <row r="5674" spans="11:17">
      <c r="K5674" t="s">
        <v>51</v>
      </c>
      <c r="L5674" t="s">
        <v>2522</v>
      </c>
      <c r="M5674" t="s">
        <v>2523</v>
      </c>
      <c r="N5674" t="s">
        <v>1337</v>
      </c>
      <c r="O5674" t="s">
        <v>72</v>
      </c>
      <c r="P5674">
        <v>81</v>
      </c>
      <c r="Q5674" t="s">
        <v>2524</v>
      </c>
    </row>
    <row r="5675" spans="11:17">
      <c r="K5675" t="s">
        <v>51</v>
      </c>
      <c r="L5675" t="s">
        <v>2522</v>
      </c>
      <c r="M5675" t="s">
        <v>2523</v>
      </c>
      <c r="N5675" t="s">
        <v>1337</v>
      </c>
      <c r="O5675" t="s">
        <v>73</v>
      </c>
      <c r="P5675" t="s">
        <v>1343</v>
      </c>
      <c r="Q5675" t="s">
        <v>2524</v>
      </c>
    </row>
    <row r="5676" spans="11:17">
      <c r="K5676" t="s">
        <v>51</v>
      </c>
      <c r="L5676" t="s">
        <v>2527</v>
      </c>
      <c r="M5676" t="s">
        <v>2528</v>
      </c>
      <c r="N5676" t="s">
        <v>1337</v>
      </c>
      <c r="O5676" t="s">
        <v>14</v>
      </c>
      <c r="Q5676" t="s">
        <v>2529</v>
      </c>
    </row>
    <row r="5677" spans="11:17">
      <c r="K5677" t="s">
        <v>51</v>
      </c>
      <c r="L5677" t="s">
        <v>2527</v>
      </c>
      <c r="M5677" t="s">
        <v>2528</v>
      </c>
      <c r="N5677" t="s">
        <v>1337</v>
      </c>
      <c r="O5677" t="s">
        <v>56</v>
      </c>
      <c r="Q5677" t="s">
        <v>2529</v>
      </c>
    </row>
    <row r="5678" spans="11:17">
      <c r="K5678" t="s">
        <v>51</v>
      </c>
      <c r="L5678" t="s">
        <v>2527</v>
      </c>
      <c r="M5678" t="s">
        <v>2528</v>
      </c>
      <c r="N5678" t="s">
        <v>1337</v>
      </c>
      <c r="O5678" t="s">
        <v>57</v>
      </c>
      <c r="P5678" t="s">
        <v>1863</v>
      </c>
      <c r="Q5678" t="s">
        <v>2529</v>
      </c>
    </row>
    <row r="5679" spans="11:17">
      <c r="K5679" t="s">
        <v>51</v>
      </c>
      <c r="L5679" t="s">
        <v>2527</v>
      </c>
      <c r="M5679" t="s">
        <v>2528</v>
      </c>
      <c r="N5679" t="s">
        <v>1337</v>
      </c>
      <c r="O5679" t="s">
        <v>59</v>
      </c>
      <c r="P5679">
        <v>765</v>
      </c>
      <c r="Q5679" t="s">
        <v>2529</v>
      </c>
    </row>
    <row r="5680" spans="11:17">
      <c r="K5680" t="s">
        <v>51</v>
      </c>
      <c r="L5680" t="s">
        <v>2527</v>
      </c>
      <c r="M5680" t="s">
        <v>2528</v>
      </c>
      <c r="N5680" t="s">
        <v>1337</v>
      </c>
      <c r="O5680" t="s">
        <v>60</v>
      </c>
      <c r="P5680" t="s">
        <v>2379</v>
      </c>
      <c r="Q5680" t="s">
        <v>2529</v>
      </c>
    </row>
    <row r="5681" spans="11:17">
      <c r="K5681" t="s">
        <v>51</v>
      </c>
      <c r="L5681" t="s">
        <v>2527</v>
      </c>
      <c r="M5681" t="s">
        <v>2528</v>
      </c>
      <c r="N5681" t="s">
        <v>1337</v>
      </c>
      <c r="O5681" t="s">
        <v>62</v>
      </c>
      <c r="P5681" t="s">
        <v>2402</v>
      </c>
      <c r="Q5681" t="s">
        <v>2529</v>
      </c>
    </row>
    <row r="5682" spans="11:17">
      <c r="K5682" t="s">
        <v>51</v>
      </c>
      <c r="L5682" t="s">
        <v>2527</v>
      </c>
      <c r="M5682" t="s">
        <v>2528</v>
      </c>
      <c r="N5682" t="s">
        <v>1337</v>
      </c>
      <c r="O5682" t="s">
        <v>64</v>
      </c>
      <c r="P5682" t="s">
        <v>2530</v>
      </c>
      <c r="Q5682" t="s">
        <v>2529</v>
      </c>
    </row>
    <row r="5683" spans="11:17">
      <c r="K5683" t="s">
        <v>51</v>
      </c>
      <c r="L5683" t="s">
        <v>2527</v>
      </c>
      <c r="M5683" t="s">
        <v>2528</v>
      </c>
      <c r="N5683" t="s">
        <v>1337</v>
      </c>
      <c r="O5683" t="s">
        <v>66</v>
      </c>
      <c r="P5683" t="s">
        <v>2531</v>
      </c>
      <c r="Q5683" t="s">
        <v>2529</v>
      </c>
    </row>
    <row r="5684" spans="11:17">
      <c r="K5684" t="s">
        <v>51</v>
      </c>
      <c r="L5684" t="s">
        <v>2527</v>
      </c>
      <c r="M5684" t="s">
        <v>2528</v>
      </c>
      <c r="N5684" t="s">
        <v>1337</v>
      </c>
      <c r="O5684" t="s">
        <v>68</v>
      </c>
      <c r="P5684" t="e">
        <f>-ต้องการหน้ากากอนามัยและเจลล้างมือ
-ต้องการถุงยังชีพ</f>
        <v>#NAME?</v>
      </c>
      <c r="Q5684" t="s">
        <v>2529</v>
      </c>
    </row>
    <row r="5685" spans="11:17">
      <c r="K5685" t="s">
        <v>51</v>
      </c>
      <c r="L5685" t="s">
        <v>2527</v>
      </c>
      <c r="M5685" t="s">
        <v>2528</v>
      </c>
      <c r="N5685" t="s">
        <v>1337</v>
      </c>
      <c r="O5685" t="s">
        <v>70</v>
      </c>
      <c r="P5685" t="s">
        <v>1020</v>
      </c>
      <c r="Q5685" t="s">
        <v>2529</v>
      </c>
    </row>
    <row r="5686" spans="11:17">
      <c r="K5686" t="s">
        <v>51</v>
      </c>
      <c r="L5686" t="s">
        <v>2527</v>
      </c>
      <c r="M5686" t="s">
        <v>2528</v>
      </c>
      <c r="N5686" t="s">
        <v>1337</v>
      </c>
      <c r="O5686" t="s">
        <v>72</v>
      </c>
      <c r="P5686">
        <v>191</v>
      </c>
      <c r="Q5686" t="s">
        <v>2529</v>
      </c>
    </row>
    <row r="5687" spans="11:17">
      <c r="K5687" t="s">
        <v>51</v>
      </c>
      <c r="L5687" t="s">
        <v>2527</v>
      </c>
      <c r="M5687" t="s">
        <v>2528</v>
      </c>
      <c r="N5687" t="s">
        <v>1337</v>
      </c>
      <c r="O5687" t="s">
        <v>73</v>
      </c>
      <c r="P5687" t="s">
        <v>1343</v>
      </c>
      <c r="Q5687" t="s">
        <v>2529</v>
      </c>
    </row>
    <row r="5688" spans="11:17">
      <c r="K5688" t="s">
        <v>51</v>
      </c>
      <c r="L5688" t="s">
        <v>2532</v>
      </c>
      <c r="M5688" t="s">
        <v>2533</v>
      </c>
      <c r="N5688" t="s">
        <v>1337</v>
      </c>
      <c r="O5688" t="s">
        <v>14</v>
      </c>
      <c r="Q5688" t="s">
        <v>2534</v>
      </c>
    </row>
    <row r="5689" spans="11:17">
      <c r="K5689" t="s">
        <v>51</v>
      </c>
      <c r="L5689" t="s">
        <v>2532</v>
      </c>
      <c r="M5689" t="s">
        <v>2533</v>
      </c>
      <c r="N5689" t="s">
        <v>1337</v>
      </c>
      <c r="O5689" t="s">
        <v>56</v>
      </c>
      <c r="Q5689" t="s">
        <v>2534</v>
      </c>
    </row>
    <row r="5690" spans="11:17">
      <c r="K5690" t="s">
        <v>51</v>
      </c>
      <c r="L5690" t="s">
        <v>2532</v>
      </c>
      <c r="M5690" t="s">
        <v>2533</v>
      </c>
      <c r="N5690" t="s">
        <v>1337</v>
      </c>
      <c r="O5690" t="s">
        <v>57</v>
      </c>
      <c r="P5690" t="s">
        <v>1863</v>
      </c>
      <c r="Q5690" t="s">
        <v>2534</v>
      </c>
    </row>
    <row r="5691" spans="11:17">
      <c r="K5691" t="s">
        <v>51</v>
      </c>
      <c r="L5691" t="s">
        <v>2532</v>
      </c>
      <c r="M5691" t="s">
        <v>2533</v>
      </c>
      <c r="N5691" t="s">
        <v>1337</v>
      </c>
      <c r="O5691" t="s">
        <v>59</v>
      </c>
      <c r="P5691">
        <v>958</v>
      </c>
      <c r="Q5691" t="s">
        <v>2534</v>
      </c>
    </row>
    <row r="5692" spans="11:17">
      <c r="K5692" t="s">
        <v>51</v>
      </c>
      <c r="L5692" t="s">
        <v>2532</v>
      </c>
      <c r="M5692" t="s">
        <v>2533</v>
      </c>
      <c r="N5692" t="s">
        <v>1337</v>
      </c>
      <c r="O5692" t="s">
        <v>60</v>
      </c>
      <c r="P5692" t="s">
        <v>2379</v>
      </c>
      <c r="Q5692" t="s">
        <v>2534</v>
      </c>
    </row>
    <row r="5693" spans="11:17">
      <c r="K5693" t="s">
        <v>51</v>
      </c>
      <c r="L5693" t="s">
        <v>2532</v>
      </c>
      <c r="M5693" t="s">
        <v>2533</v>
      </c>
      <c r="N5693" t="s">
        <v>1337</v>
      </c>
      <c r="O5693" t="s">
        <v>62</v>
      </c>
      <c r="P5693" t="s">
        <v>2402</v>
      </c>
      <c r="Q5693" t="s">
        <v>2534</v>
      </c>
    </row>
    <row r="5694" spans="11:17">
      <c r="K5694" t="s">
        <v>51</v>
      </c>
      <c r="L5694" t="s">
        <v>2532</v>
      </c>
      <c r="M5694" t="s">
        <v>2533</v>
      </c>
      <c r="N5694" t="s">
        <v>1337</v>
      </c>
      <c r="O5694" t="s">
        <v>64</v>
      </c>
      <c r="P5694" t="s">
        <v>2535</v>
      </c>
      <c r="Q5694" t="s">
        <v>2534</v>
      </c>
    </row>
    <row r="5695" spans="11:17">
      <c r="K5695" t="s">
        <v>51</v>
      </c>
      <c r="L5695" t="s">
        <v>2532</v>
      </c>
      <c r="M5695" t="s">
        <v>2533</v>
      </c>
      <c r="N5695" t="s">
        <v>1337</v>
      </c>
      <c r="O5695" t="s">
        <v>66</v>
      </c>
      <c r="P5695" t="s">
        <v>2536</v>
      </c>
      <c r="Q5695" t="s">
        <v>2534</v>
      </c>
    </row>
    <row r="5696" spans="11:17">
      <c r="K5696" t="s">
        <v>51</v>
      </c>
      <c r="L5696" t="s">
        <v>2532</v>
      </c>
      <c r="M5696" t="s">
        <v>2533</v>
      </c>
      <c r="N5696" t="s">
        <v>1337</v>
      </c>
      <c r="O5696" t="s">
        <v>68</v>
      </c>
      <c r="P5696" t="s">
        <v>751</v>
      </c>
      <c r="Q5696" t="s">
        <v>2534</v>
      </c>
    </row>
    <row r="5697" spans="11:17">
      <c r="K5697" t="s">
        <v>51</v>
      </c>
      <c r="L5697" t="s">
        <v>2532</v>
      </c>
      <c r="M5697" t="s">
        <v>2533</v>
      </c>
      <c r="N5697" t="s">
        <v>1337</v>
      </c>
      <c r="O5697" t="s">
        <v>70</v>
      </c>
      <c r="Q5697" t="s">
        <v>2534</v>
      </c>
    </row>
    <row r="5698" spans="11:17">
      <c r="K5698" t="s">
        <v>51</v>
      </c>
      <c r="L5698" t="s">
        <v>2532</v>
      </c>
      <c r="M5698" t="s">
        <v>2533</v>
      </c>
      <c r="N5698" t="s">
        <v>1337</v>
      </c>
      <c r="O5698" t="s">
        <v>72</v>
      </c>
      <c r="Q5698" t="s">
        <v>2534</v>
      </c>
    </row>
    <row r="5699" spans="11:17">
      <c r="K5699" t="s">
        <v>51</v>
      </c>
      <c r="L5699" t="s">
        <v>2532</v>
      </c>
      <c r="M5699" t="s">
        <v>2533</v>
      </c>
      <c r="N5699" t="s">
        <v>1337</v>
      </c>
      <c r="O5699" t="s">
        <v>73</v>
      </c>
      <c r="P5699" t="s">
        <v>1343</v>
      </c>
      <c r="Q5699" t="s">
        <v>2534</v>
      </c>
    </row>
    <row r="5700" spans="11:17">
      <c r="K5700" t="s">
        <v>51</v>
      </c>
      <c r="L5700" t="s">
        <v>2537</v>
      </c>
      <c r="M5700" t="s">
        <v>2538</v>
      </c>
      <c r="N5700" t="s">
        <v>1337</v>
      </c>
      <c r="O5700" t="s">
        <v>14</v>
      </c>
      <c r="Q5700" t="s">
        <v>2539</v>
      </c>
    </row>
    <row r="5701" spans="11:17">
      <c r="K5701" t="s">
        <v>51</v>
      </c>
      <c r="L5701" t="s">
        <v>2537</v>
      </c>
      <c r="M5701" t="s">
        <v>2538</v>
      </c>
      <c r="N5701" t="s">
        <v>1337</v>
      </c>
      <c r="O5701" t="s">
        <v>56</v>
      </c>
      <c r="Q5701" t="s">
        <v>2539</v>
      </c>
    </row>
    <row r="5702" spans="11:17">
      <c r="K5702" t="s">
        <v>51</v>
      </c>
      <c r="L5702" t="s">
        <v>2537</v>
      </c>
      <c r="M5702" t="s">
        <v>2538</v>
      </c>
      <c r="N5702" t="s">
        <v>1337</v>
      </c>
      <c r="O5702" t="s">
        <v>57</v>
      </c>
      <c r="P5702" t="s">
        <v>1863</v>
      </c>
      <c r="Q5702" t="s">
        <v>2539</v>
      </c>
    </row>
    <row r="5703" spans="11:17">
      <c r="K5703" t="s">
        <v>51</v>
      </c>
      <c r="L5703" t="s">
        <v>2537</v>
      </c>
      <c r="M5703" t="s">
        <v>2538</v>
      </c>
      <c r="N5703" t="s">
        <v>1337</v>
      </c>
      <c r="O5703" t="s">
        <v>59</v>
      </c>
      <c r="P5703">
        <v>499</v>
      </c>
      <c r="Q5703" t="s">
        <v>2539</v>
      </c>
    </row>
    <row r="5704" spans="11:17">
      <c r="K5704" t="s">
        <v>51</v>
      </c>
      <c r="L5704" t="s">
        <v>2537</v>
      </c>
      <c r="M5704" t="s">
        <v>2538</v>
      </c>
      <c r="N5704" t="s">
        <v>1337</v>
      </c>
      <c r="O5704" t="s">
        <v>60</v>
      </c>
      <c r="P5704" t="s">
        <v>2379</v>
      </c>
      <c r="Q5704" t="s">
        <v>2539</v>
      </c>
    </row>
    <row r="5705" spans="11:17">
      <c r="K5705" t="s">
        <v>51</v>
      </c>
      <c r="L5705" t="s">
        <v>2537</v>
      </c>
      <c r="M5705" t="s">
        <v>2538</v>
      </c>
      <c r="N5705" t="s">
        <v>1337</v>
      </c>
      <c r="O5705" t="s">
        <v>62</v>
      </c>
      <c r="P5705" t="s">
        <v>2483</v>
      </c>
      <c r="Q5705" t="s">
        <v>2539</v>
      </c>
    </row>
    <row r="5706" spans="11:17">
      <c r="K5706" t="s">
        <v>51</v>
      </c>
      <c r="L5706" t="s">
        <v>2537</v>
      </c>
      <c r="M5706" t="s">
        <v>2538</v>
      </c>
      <c r="N5706" t="s">
        <v>1337</v>
      </c>
      <c r="O5706" t="s">
        <v>64</v>
      </c>
      <c r="P5706" t="s">
        <v>2540</v>
      </c>
      <c r="Q5706" t="s">
        <v>2539</v>
      </c>
    </row>
    <row r="5707" spans="11:17">
      <c r="K5707" t="s">
        <v>51</v>
      </c>
      <c r="L5707" t="s">
        <v>2537</v>
      </c>
      <c r="M5707" t="s">
        <v>2538</v>
      </c>
      <c r="N5707" t="s">
        <v>1337</v>
      </c>
      <c r="O5707" t="s">
        <v>66</v>
      </c>
      <c r="P5707" t="s">
        <v>2541</v>
      </c>
      <c r="Q5707" t="s">
        <v>2539</v>
      </c>
    </row>
    <row r="5708" spans="11:17">
      <c r="K5708" t="s">
        <v>51</v>
      </c>
      <c r="L5708" t="s">
        <v>2537</v>
      </c>
      <c r="M5708" t="s">
        <v>2538</v>
      </c>
      <c r="N5708" t="s">
        <v>1337</v>
      </c>
      <c r="O5708" t="s">
        <v>68</v>
      </c>
      <c r="Q5708" t="s">
        <v>2539</v>
      </c>
    </row>
    <row r="5709" spans="11:17">
      <c r="K5709" t="s">
        <v>51</v>
      </c>
      <c r="L5709" t="s">
        <v>2537</v>
      </c>
      <c r="M5709" t="s">
        <v>2538</v>
      </c>
      <c r="N5709" t="s">
        <v>1337</v>
      </c>
      <c r="O5709" t="s">
        <v>70</v>
      </c>
      <c r="P5709" t="s">
        <v>1020</v>
      </c>
      <c r="Q5709" t="s">
        <v>2539</v>
      </c>
    </row>
    <row r="5710" spans="11:17">
      <c r="K5710" t="s">
        <v>51</v>
      </c>
      <c r="L5710" t="s">
        <v>2537</v>
      </c>
      <c r="M5710" t="s">
        <v>2538</v>
      </c>
      <c r="N5710" t="s">
        <v>1337</v>
      </c>
      <c r="O5710" t="s">
        <v>72</v>
      </c>
      <c r="P5710">
        <v>353</v>
      </c>
      <c r="Q5710" t="s">
        <v>2539</v>
      </c>
    </row>
    <row r="5711" spans="11:17">
      <c r="K5711" t="s">
        <v>51</v>
      </c>
      <c r="L5711" t="s">
        <v>2537</v>
      </c>
      <c r="M5711" t="s">
        <v>2538</v>
      </c>
      <c r="N5711" t="s">
        <v>1337</v>
      </c>
      <c r="O5711" t="s">
        <v>73</v>
      </c>
      <c r="P5711" t="s">
        <v>1343</v>
      </c>
      <c r="Q5711" t="s">
        <v>2539</v>
      </c>
    </row>
    <row r="5712" spans="11:17">
      <c r="K5712" t="s">
        <v>51</v>
      </c>
      <c r="L5712" t="s">
        <v>2542</v>
      </c>
      <c r="M5712" t="s">
        <v>2543</v>
      </c>
      <c r="N5712" t="s">
        <v>1337</v>
      </c>
      <c r="O5712" t="s">
        <v>14</v>
      </c>
      <c r="Q5712" t="s">
        <v>2544</v>
      </c>
    </row>
    <row r="5713" spans="11:17">
      <c r="K5713" t="s">
        <v>51</v>
      </c>
      <c r="L5713" t="s">
        <v>2542</v>
      </c>
      <c r="M5713" t="s">
        <v>2543</v>
      </c>
      <c r="N5713" t="s">
        <v>1337</v>
      </c>
      <c r="O5713" t="s">
        <v>56</v>
      </c>
      <c r="Q5713" t="s">
        <v>2544</v>
      </c>
    </row>
    <row r="5714" spans="11:17">
      <c r="K5714" t="s">
        <v>51</v>
      </c>
      <c r="L5714" t="s">
        <v>2542</v>
      </c>
      <c r="M5714" t="s">
        <v>2543</v>
      </c>
      <c r="N5714" t="s">
        <v>1337</v>
      </c>
      <c r="O5714" t="s">
        <v>57</v>
      </c>
      <c r="P5714" t="s">
        <v>1863</v>
      </c>
      <c r="Q5714" t="s">
        <v>2544</v>
      </c>
    </row>
    <row r="5715" spans="11:17">
      <c r="K5715" t="s">
        <v>51</v>
      </c>
      <c r="L5715" t="s">
        <v>2542</v>
      </c>
      <c r="M5715" t="s">
        <v>2543</v>
      </c>
      <c r="N5715" t="s">
        <v>1337</v>
      </c>
      <c r="O5715" t="s">
        <v>59</v>
      </c>
      <c r="P5715">
        <v>326</v>
      </c>
      <c r="Q5715" t="s">
        <v>2544</v>
      </c>
    </row>
    <row r="5716" spans="11:17">
      <c r="K5716" t="s">
        <v>51</v>
      </c>
      <c r="L5716" t="s">
        <v>2542</v>
      </c>
      <c r="M5716" t="s">
        <v>2543</v>
      </c>
      <c r="N5716" t="s">
        <v>1337</v>
      </c>
      <c r="O5716" t="s">
        <v>60</v>
      </c>
      <c r="P5716" t="s">
        <v>2379</v>
      </c>
      <c r="Q5716" t="s">
        <v>2544</v>
      </c>
    </row>
    <row r="5717" spans="11:17">
      <c r="K5717" t="s">
        <v>51</v>
      </c>
      <c r="L5717" t="s">
        <v>2542</v>
      </c>
      <c r="M5717" t="s">
        <v>2543</v>
      </c>
      <c r="N5717" t="s">
        <v>1337</v>
      </c>
      <c r="O5717" t="s">
        <v>62</v>
      </c>
      <c r="P5717" t="s">
        <v>2483</v>
      </c>
      <c r="Q5717" t="s">
        <v>2544</v>
      </c>
    </row>
    <row r="5718" spans="11:17">
      <c r="K5718" t="s">
        <v>51</v>
      </c>
      <c r="L5718" t="s">
        <v>2542</v>
      </c>
      <c r="M5718" t="s">
        <v>2543</v>
      </c>
      <c r="N5718" t="s">
        <v>1337</v>
      </c>
      <c r="O5718" t="s">
        <v>64</v>
      </c>
      <c r="P5718" t="s">
        <v>2545</v>
      </c>
      <c r="Q5718" t="s">
        <v>2544</v>
      </c>
    </row>
    <row r="5719" spans="11:17">
      <c r="K5719" t="s">
        <v>51</v>
      </c>
      <c r="L5719" t="s">
        <v>2542</v>
      </c>
      <c r="M5719" t="s">
        <v>2543</v>
      </c>
      <c r="N5719" t="s">
        <v>1337</v>
      </c>
      <c r="O5719" t="s">
        <v>66</v>
      </c>
      <c r="P5719" t="s">
        <v>2546</v>
      </c>
      <c r="Q5719" t="s">
        <v>2544</v>
      </c>
    </row>
    <row r="5720" spans="11:17">
      <c r="K5720" t="s">
        <v>51</v>
      </c>
      <c r="L5720" t="s">
        <v>2542</v>
      </c>
      <c r="M5720" t="s">
        <v>2543</v>
      </c>
      <c r="N5720" t="s">
        <v>1337</v>
      </c>
      <c r="O5720" t="s">
        <v>68</v>
      </c>
      <c r="P5720" t="s">
        <v>751</v>
      </c>
      <c r="Q5720" t="s">
        <v>2544</v>
      </c>
    </row>
    <row r="5721" spans="11:17">
      <c r="K5721" t="s">
        <v>51</v>
      </c>
      <c r="L5721" t="s">
        <v>2542</v>
      </c>
      <c r="M5721" t="s">
        <v>2543</v>
      </c>
      <c r="N5721" t="s">
        <v>1337</v>
      </c>
      <c r="O5721" t="s">
        <v>70</v>
      </c>
      <c r="P5721" t="s">
        <v>1020</v>
      </c>
      <c r="Q5721" t="s">
        <v>2544</v>
      </c>
    </row>
    <row r="5722" spans="11:17">
      <c r="K5722" t="s">
        <v>51</v>
      </c>
      <c r="L5722" t="s">
        <v>2542</v>
      </c>
      <c r="M5722" t="s">
        <v>2543</v>
      </c>
      <c r="N5722" t="s">
        <v>1337</v>
      </c>
      <c r="O5722" t="s">
        <v>72</v>
      </c>
      <c r="P5722">
        <v>161</v>
      </c>
      <c r="Q5722" t="s">
        <v>2544</v>
      </c>
    </row>
    <row r="5723" spans="11:17">
      <c r="K5723" t="s">
        <v>51</v>
      </c>
      <c r="L5723" t="s">
        <v>2542</v>
      </c>
      <c r="M5723" t="s">
        <v>2543</v>
      </c>
      <c r="N5723" t="s">
        <v>1337</v>
      </c>
      <c r="O5723" t="s">
        <v>73</v>
      </c>
      <c r="P5723" t="s">
        <v>1343</v>
      </c>
      <c r="Q5723" t="s">
        <v>2544</v>
      </c>
    </row>
    <row r="5724" spans="11:17">
      <c r="K5724" t="s">
        <v>51</v>
      </c>
      <c r="L5724" t="s">
        <v>2547</v>
      </c>
      <c r="M5724" t="s">
        <v>2548</v>
      </c>
      <c r="N5724" t="s">
        <v>1337</v>
      </c>
      <c r="O5724" t="s">
        <v>14</v>
      </c>
      <c r="Q5724" t="s">
        <v>2549</v>
      </c>
    </row>
    <row r="5725" spans="11:17">
      <c r="K5725" t="s">
        <v>51</v>
      </c>
      <c r="L5725" t="s">
        <v>2547</v>
      </c>
      <c r="M5725" t="s">
        <v>2548</v>
      </c>
      <c r="N5725" t="s">
        <v>1337</v>
      </c>
      <c r="O5725" t="s">
        <v>56</v>
      </c>
      <c r="Q5725" t="s">
        <v>2549</v>
      </c>
    </row>
    <row r="5726" spans="11:17">
      <c r="K5726" t="s">
        <v>51</v>
      </c>
      <c r="L5726" t="s">
        <v>2547</v>
      </c>
      <c r="M5726" t="s">
        <v>2548</v>
      </c>
      <c r="N5726" t="s">
        <v>1337</v>
      </c>
      <c r="O5726" t="s">
        <v>57</v>
      </c>
      <c r="P5726" t="s">
        <v>1863</v>
      </c>
      <c r="Q5726" t="s">
        <v>2549</v>
      </c>
    </row>
    <row r="5727" spans="11:17">
      <c r="K5727" t="s">
        <v>51</v>
      </c>
      <c r="L5727" t="s">
        <v>2547</v>
      </c>
      <c r="M5727" t="s">
        <v>2548</v>
      </c>
      <c r="N5727" t="s">
        <v>1337</v>
      </c>
      <c r="O5727" t="s">
        <v>59</v>
      </c>
      <c r="P5727">
        <v>1260</v>
      </c>
      <c r="Q5727" t="s">
        <v>2549</v>
      </c>
    </row>
    <row r="5728" spans="11:17">
      <c r="K5728" t="s">
        <v>51</v>
      </c>
      <c r="L5728" t="s">
        <v>2547</v>
      </c>
      <c r="M5728" t="s">
        <v>2548</v>
      </c>
      <c r="N5728" t="s">
        <v>1337</v>
      </c>
      <c r="O5728" t="s">
        <v>60</v>
      </c>
      <c r="P5728" t="s">
        <v>2379</v>
      </c>
      <c r="Q5728" t="s">
        <v>2549</v>
      </c>
    </row>
    <row r="5729" spans="11:17">
      <c r="K5729" t="s">
        <v>51</v>
      </c>
      <c r="L5729" t="s">
        <v>2547</v>
      </c>
      <c r="M5729" t="s">
        <v>2548</v>
      </c>
      <c r="N5729" t="s">
        <v>1337</v>
      </c>
      <c r="O5729" t="s">
        <v>62</v>
      </c>
      <c r="P5729" t="s">
        <v>2483</v>
      </c>
      <c r="Q5729" t="s">
        <v>2549</v>
      </c>
    </row>
    <row r="5730" spans="11:17">
      <c r="K5730" t="s">
        <v>51</v>
      </c>
      <c r="L5730" t="s">
        <v>2547</v>
      </c>
      <c r="M5730" t="s">
        <v>2548</v>
      </c>
      <c r="N5730" t="s">
        <v>1337</v>
      </c>
      <c r="O5730" t="s">
        <v>64</v>
      </c>
      <c r="P5730" t="s">
        <v>2550</v>
      </c>
      <c r="Q5730" t="s">
        <v>2549</v>
      </c>
    </row>
    <row r="5731" spans="11:17">
      <c r="K5731" t="s">
        <v>51</v>
      </c>
      <c r="L5731" t="s">
        <v>2547</v>
      </c>
      <c r="M5731" t="s">
        <v>2548</v>
      </c>
      <c r="N5731" t="s">
        <v>1337</v>
      </c>
      <c r="O5731" t="s">
        <v>66</v>
      </c>
      <c r="P5731" t="s">
        <v>2551</v>
      </c>
      <c r="Q5731" t="s">
        <v>2549</v>
      </c>
    </row>
    <row r="5732" spans="11:17">
      <c r="K5732" t="s">
        <v>51</v>
      </c>
      <c r="L5732" t="s">
        <v>2547</v>
      </c>
      <c r="M5732" t="s">
        <v>2548</v>
      </c>
      <c r="N5732" t="s">
        <v>1337</v>
      </c>
      <c r="O5732" t="s">
        <v>68</v>
      </c>
      <c r="P5732" t="e">
        <f>-ต้องการหน้ากากอนามัยและเจลล้างมือ
-ต้องการถุงยังชีพ</f>
        <v>#NAME?</v>
      </c>
      <c r="Q5732" t="s">
        <v>2549</v>
      </c>
    </row>
    <row r="5733" spans="11:17">
      <c r="K5733" t="s">
        <v>51</v>
      </c>
      <c r="L5733" t="s">
        <v>2547</v>
      </c>
      <c r="M5733" t="s">
        <v>2548</v>
      </c>
      <c r="N5733" t="s">
        <v>1337</v>
      </c>
      <c r="O5733" t="s">
        <v>70</v>
      </c>
      <c r="P5733" t="s">
        <v>1020</v>
      </c>
      <c r="Q5733" t="s">
        <v>2549</v>
      </c>
    </row>
    <row r="5734" spans="11:17">
      <c r="K5734" t="s">
        <v>51</v>
      </c>
      <c r="L5734" t="s">
        <v>2547</v>
      </c>
      <c r="M5734" t="s">
        <v>2548</v>
      </c>
      <c r="N5734" t="s">
        <v>1337</v>
      </c>
      <c r="O5734" t="s">
        <v>72</v>
      </c>
      <c r="P5734">
        <v>302</v>
      </c>
      <c r="Q5734" t="s">
        <v>2549</v>
      </c>
    </row>
    <row r="5735" spans="11:17">
      <c r="K5735" t="s">
        <v>51</v>
      </c>
      <c r="L5735" t="s">
        <v>2547</v>
      </c>
      <c r="M5735" t="s">
        <v>2548</v>
      </c>
      <c r="N5735" t="s">
        <v>1337</v>
      </c>
      <c r="O5735" t="s">
        <v>73</v>
      </c>
      <c r="P5735" t="s">
        <v>1343</v>
      </c>
      <c r="Q5735" t="s">
        <v>2549</v>
      </c>
    </row>
    <row r="5736" spans="11:17">
      <c r="K5736" t="s">
        <v>51</v>
      </c>
      <c r="L5736" t="s">
        <v>2552</v>
      </c>
      <c r="M5736" t="s">
        <v>2553</v>
      </c>
      <c r="N5736" t="s">
        <v>1337</v>
      </c>
      <c r="O5736" t="s">
        <v>14</v>
      </c>
      <c r="Q5736" t="s">
        <v>2554</v>
      </c>
    </row>
    <row r="5737" spans="11:17">
      <c r="K5737" t="s">
        <v>51</v>
      </c>
      <c r="L5737" t="s">
        <v>2552</v>
      </c>
      <c r="M5737" t="s">
        <v>2553</v>
      </c>
      <c r="N5737" t="s">
        <v>1337</v>
      </c>
      <c r="O5737" t="s">
        <v>56</v>
      </c>
      <c r="Q5737" t="s">
        <v>2554</v>
      </c>
    </row>
    <row r="5738" spans="11:17">
      <c r="K5738" t="s">
        <v>51</v>
      </c>
      <c r="L5738" t="s">
        <v>2552</v>
      </c>
      <c r="M5738" t="s">
        <v>2553</v>
      </c>
      <c r="N5738" t="s">
        <v>1337</v>
      </c>
      <c r="O5738" t="s">
        <v>57</v>
      </c>
      <c r="P5738" t="s">
        <v>1863</v>
      </c>
      <c r="Q5738" t="s">
        <v>2554</v>
      </c>
    </row>
    <row r="5739" spans="11:17">
      <c r="K5739" t="s">
        <v>51</v>
      </c>
      <c r="L5739" t="s">
        <v>2552</v>
      </c>
      <c r="M5739" t="s">
        <v>2553</v>
      </c>
      <c r="N5739" t="s">
        <v>1337</v>
      </c>
      <c r="O5739" t="s">
        <v>59</v>
      </c>
      <c r="P5739">
        <v>399</v>
      </c>
      <c r="Q5739" t="s">
        <v>2554</v>
      </c>
    </row>
    <row r="5740" spans="11:17">
      <c r="K5740" t="s">
        <v>51</v>
      </c>
      <c r="L5740" t="s">
        <v>2552</v>
      </c>
      <c r="M5740" t="s">
        <v>2553</v>
      </c>
      <c r="N5740" t="s">
        <v>1337</v>
      </c>
      <c r="O5740" t="s">
        <v>60</v>
      </c>
      <c r="P5740" t="s">
        <v>2379</v>
      </c>
      <c r="Q5740" t="s">
        <v>2554</v>
      </c>
    </row>
    <row r="5741" spans="11:17">
      <c r="K5741" t="s">
        <v>51</v>
      </c>
      <c r="L5741" t="s">
        <v>2552</v>
      </c>
      <c r="M5741" t="s">
        <v>2553</v>
      </c>
      <c r="N5741" t="s">
        <v>1337</v>
      </c>
      <c r="O5741" t="s">
        <v>62</v>
      </c>
      <c r="P5741" t="s">
        <v>2380</v>
      </c>
      <c r="Q5741" t="s">
        <v>2554</v>
      </c>
    </row>
    <row r="5742" spans="11:17">
      <c r="K5742" t="s">
        <v>51</v>
      </c>
      <c r="L5742" t="s">
        <v>2552</v>
      </c>
      <c r="M5742" t="s">
        <v>2553</v>
      </c>
      <c r="N5742" t="s">
        <v>1337</v>
      </c>
      <c r="O5742" t="s">
        <v>64</v>
      </c>
      <c r="P5742" t="s">
        <v>2555</v>
      </c>
      <c r="Q5742" t="s">
        <v>2554</v>
      </c>
    </row>
    <row r="5743" spans="11:17">
      <c r="K5743" t="s">
        <v>51</v>
      </c>
      <c r="L5743" t="s">
        <v>2552</v>
      </c>
      <c r="M5743" t="s">
        <v>2553</v>
      </c>
      <c r="N5743" t="s">
        <v>1337</v>
      </c>
      <c r="O5743" t="s">
        <v>66</v>
      </c>
      <c r="P5743" t="s">
        <v>2556</v>
      </c>
      <c r="Q5743" t="s">
        <v>2554</v>
      </c>
    </row>
    <row r="5744" spans="11:17">
      <c r="K5744" t="s">
        <v>51</v>
      </c>
      <c r="L5744" t="s">
        <v>2552</v>
      </c>
      <c r="M5744" t="s">
        <v>2553</v>
      </c>
      <c r="N5744" t="s">
        <v>1337</v>
      </c>
      <c r="O5744" t="s">
        <v>68</v>
      </c>
      <c r="Q5744" t="s">
        <v>2554</v>
      </c>
    </row>
    <row r="5745" spans="11:17">
      <c r="K5745" t="s">
        <v>51</v>
      </c>
      <c r="L5745" t="s">
        <v>2552</v>
      </c>
      <c r="M5745" t="s">
        <v>2553</v>
      </c>
      <c r="N5745" t="s">
        <v>1337</v>
      </c>
      <c r="O5745" t="s">
        <v>70</v>
      </c>
      <c r="P5745" t="s">
        <v>1020</v>
      </c>
      <c r="Q5745" t="s">
        <v>2554</v>
      </c>
    </row>
    <row r="5746" spans="11:17">
      <c r="K5746" t="s">
        <v>51</v>
      </c>
      <c r="L5746" t="s">
        <v>2552</v>
      </c>
      <c r="M5746" t="s">
        <v>2553</v>
      </c>
      <c r="N5746" t="s">
        <v>1337</v>
      </c>
      <c r="O5746" t="s">
        <v>72</v>
      </c>
      <c r="P5746">
        <v>420</v>
      </c>
      <c r="Q5746" t="s">
        <v>2554</v>
      </c>
    </row>
    <row r="5747" spans="11:17">
      <c r="K5747" t="s">
        <v>51</v>
      </c>
      <c r="L5747" t="s">
        <v>2552</v>
      </c>
      <c r="M5747" t="s">
        <v>2553</v>
      </c>
      <c r="N5747" t="s">
        <v>1337</v>
      </c>
      <c r="O5747" t="s">
        <v>73</v>
      </c>
      <c r="P5747" t="s">
        <v>1343</v>
      </c>
      <c r="Q5747" t="s">
        <v>2554</v>
      </c>
    </row>
    <row r="5748" spans="11:17">
      <c r="K5748" t="s">
        <v>51</v>
      </c>
      <c r="L5748" t="s">
        <v>2557</v>
      </c>
      <c r="M5748" t="s">
        <v>2558</v>
      </c>
      <c r="N5748" t="s">
        <v>1337</v>
      </c>
      <c r="O5748" t="s">
        <v>14</v>
      </c>
      <c r="Q5748" t="s">
        <v>2559</v>
      </c>
    </row>
    <row r="5749" spans="11:17">
      <c r="K5749" t="s">
        <v>51</v>
      </c>
      <c r="L5749" t="s">
        <v>2557</v>
      </c>
      <c r="M5749" t="s">
        <v>2558</v>
      </c>
      <c r="N5749" t="s">
        <v>1337</v>
      </c>
      <c r="O5749" t="s">
        <v>56</v>
      </c>
      <c r="Q5749" t="s">
        <v>2559</v>
      </c>
    </row>
    <row r="5750" spans="11:17">
      <c r="K5750" t="s">
        <v>51</v>
      </c>
      <c r="L5750" t="s">
        <v>2557</v>
      </c>
      <c r="M5750" t="s">
        <v>2558</v>
      </c>
      <c r="N5750" t="s">
        <v>1337</v>
      </c>
      <c r="O5750" t="s">
        <v>57</v>
      </c>
      <c r="P5750" t="s">
        <v>1863</v>
      </c>
      <c r="Q5750" t="s">
        <v>2559</v>
      </c>
    </row>
    <row r="5751" spans="11:17">
      <c r="K5751" t="s">
        <v>51</v>
      </c>
      <c r="L5751" t="s">
        <v>2557</v>
      </c>
      <c r="M5751" t="s">
        <v>2558</v>
      </c>
      <c r="N5751" t="s">
        <v>1337</v>
      </c>
      <c r="O5751" t="s">
        <v>59</v>
      </c>
      <c r="P5751">
        <v>206</v>
      </c>
      <c r="Q5751" t="s">
        <v>2559</v>
      </c>
    </row>
    <row r="5752" spans="11:17">
      <c r="K5752" t="s">
        <v>51</v>
      </c>
      <c r="L5752" t="s">
        <v>2557</v>
      </c>
      <c r="M5752" t="s">
        <v>2558</v>
      </c>
      <c r="N5752" t="s">
        <v>1337</v>
      </c>
      <c r="O5752" t="s">
        <v>60</v>
      </c>
      <c r="P5752" t="s">
        <v>2379</v>
      </c>
      <c r="Q5752" t="s">
        <v>2559</v>
      </c>
    </row>
    <row r="5753" spans="11:17">
      <c r="K5753" t="s">
        <v>51</v>
      </c>
      <c r="L5753" t="s">
        <v>2557</v>
      </c>
      <c r="M5753" t="s">
        <v>2558</v>
      </c>
      <c r="N5753" t="s">
        <v>1337</v>
      </c>
      <c r="O5753" t="s">
        <v>62</v>
      </c>
      <c r="P5753" t="s">
        <v>2380</v>
      </c>
      <c r="Q5753" t="s">
        <v>2559</v>
      </c>
    </row>
    <row r="5754" spans="11:17">
      <c r="K5754" t="s">
        <v>51</v>
      </c>
      <c r="L5754" t="s">
        <v>2557</v>
      </c>
      <c r="M5754" t="s">
        <v>2558</v>
      </c>
      <c r="N5754" t="s">
        <v>1337</v>
      </c>
      <c r="O5754" t="s">
        <v>64</v>
      </c>
      <c r="P5754" t="s">
        <v>2560</v>
      </c>
      <c r="Q5754" t="s">
        <v>2559</v>
      </c>
    </row>
    <row r="5755" spans="11:17">
      <c r="K5755" t="s">
        <v>51</v>
      </c>
      <c r="L5755" t="s">
        <v>2557</v>
      </c>
      <c r="M5755" t="s">
        <v>2558</v>
      </c>
      <c r="N5755" t="s">
        <v>1337</v>
      </c>
      <c r="O5755" t="s">
        <v>66</v>
      </c>
      <c r="P5755" t="s">
        <v>2561</v>
      </c>
      <c r="Q5755" t="s">
        <v>2559</v>
      </c>
    </row>
    <row r="5756" spans="11:17">
      <c r="K5756" t="s">
        <v>51</v>
      </c>
      <c r="L5756" t="s">
        <v>2557</v>
      </c>
      <c r="M5756" t="s">
        <v>2558</v>
      </c>
      <c r="N5756" t="s">
        <v>1337</v>
      </c>
      <c r="O5756" t="s">
        <v>68</v>
      </c>
      <c r="P5756" t="e">
        <f>-ต้องการหน้ากากอนามัยและเจลล้างมือ
-ต้องการถุงยังชีพ</f>
        <v>#NAME?</v>
      </c>
      <c r="Q5756" t="s">
        <v>2559</v>
      </c>
    </row>
    <row r="5757" spans="11:17">
      <c r="K5757" t="s">
        <v>51</v>
      </c>
      <c r="L5757" t="s">
        <v>2557</v>
      </c>
      <c r="M5757" t="s">
        <v>2558</v>
      </c>
      <c r="N5757" t="s">
        <v>1337</v>
      </c>
      <c r="O5757" t="s">
        <v>70</v>
      </c>
      <c r="P5757" t="s">
        <v>1020</v>
      </c>
      <c r="Q5757" t="s">
        <v>2559</v>
      </c>
    </row>
    <row r="5758" spans="11:17">
      <c r="K5758" t="s">
        <v>51</v>
      </c>
      <c r="L5758" t="s">
        <v>2557</v>
      </c>
      <c r="M5758" t="s">
        <v>2558</v>
      </c>
      <c r="N5758" t="s">
        <v>1337</v>
      </c>
      <c r="O5758" t="s">
        <v>72</v>
      </c>
      <c r="P5758">
        <v>85</v>
      </c>
      <c r="Q5758" t="s">
        <v>2559</v>
      </c>
    </row>
    <row r="5759" spans="11:17">
      <c r="K5759" t="s">
        <v>51</v>
      </c>
      <c r="L5759" t="s">
        <v>2557</v>
      </c>
      <c r="M5759" t="s">
        <v>2558</v>
      </c>
      <c r="N5759" t="s">
        <v>1337</v>
      </c>
      <c r="O5759" t="s">
        <v>73</v>
      </c>
      <c r="P5759" t="s">
        <v>1343</v>
      </c>
      <c r="Q5759" t="s">
        <v>2559</v>
      </c>
    </row>
    <row r="5760" spans="11:17">
      <c r="K5760" t="s">
        <v>51</v>
      </c>
      <c r="L5760" t="s">
        <v>2562</v>
      </c>
      <c r="M5760" t="s">
        <v>2563</v>
      </c>
      <c r="N5760" t="s">
        <v>1337</v>
      </c>
      <c r="O5760" t="s">
        <v>14</v>
      </c>
      <c r="Q5760" t="s">
        <v>2564</v>
      </c>
    </row>
    <row r="5761" spans="11:17">
      <c r="K5761" t="s">
        <v>51</v>
      </c>
      <c r="L5761" t="s">
        <v>2562</v>
      </c>
      <c r="M5761" t="s">
        <v>2563</v>
      </c>
      <c r="N5761" t="s">
        <v>1337</v>
      </c>
      <c r="O5761" t="s">
        <v>56</v>
      </c>
      <c r="Q5761" t="s">
        <v>2564</v>
      </c>
    </row>
    <row r="5762" spans="11:17">
      <c r="K5762" t="s">
        <v>51</v>
      </c>
      <c r="L5762" t="s">
        <v>2562</v>
      </c>
      <c r="M5762" t="s">
        <v>2563</v>
      </c>
      <c r="N5762" t="s">
        <v>1337</v>
      </c>
      <c r="O5762" t="s">
        <v>57</v>
      </c>
      <c r="P5762" t="s">
        <v>1863</v>
      </c>
      <c r="Q5762" t="s">
        <v>2564</v>
      </c>
    </row>
    <row r="5763" spans="11:17">
      <c r="K5763" t="s">
        <v>51</v>
      </c>
      <c r="L5763" t="s">
        <v>2562</v>
      </c>
      <c r="M5763" t="s">
        <v>2563</v>
      </c>
      <c r="N5763" t="s">
        <v>1337</v>
      </c>
      <c r="O5763" t="s">
        <v>59</v>
      </c>
      <c r="P5763">
        <v>519</v>
      </c>
      <c r="Q5763" t="s">
        <v>2564</v>
      </c>
    </row>
    <row r="5764" spans="11:17">
      <c r="K5764" t="s">
        <v>51</v>
      </c>
      <c r="L5764" t="s">
        <v>2562</v>
      </c>
      <c r="M5764" t="s">
        <v>2563</v>
      </c>
      <c r="N5764" t="s">
        <v>1337</v>
      </c>
      <c r="O5764" t="s">
        <v>60</v>
      </c>
      <c r="P5764" t="s">
        <v>2379</v>
      </c>
      <c r="Q5764" t="s">
        <v>2564</v>
      </c>
    </row>
    <row r="5765" spans="11:17">
      <c r="K5765" t="s">
        <v>51</v>
      </c>
      <c r="L5765" t="s">
        <v>2562</v>
      </c>
      <c r="M5765" t="s">
        <v>2563</v>
      </c>
      <c r="N5765" t="s">
        <v>1337</v>
      </c>
      <c r="O5765" t="s">
        <v>62</v>
      </c>
      <c r="P5765" t="s">
        <v>2402</v>
      </c>
      <c r="Q5765" t="s">
        <v>2564</v>
      </c>
    </row>
    <row r="5766" spans="11:17">
      <c r="K5766" t="s">
        <v>51</v>
      </c>
      <c r="L5766" t="s">
        <v>2562</v>
      </c>
      <c r="M5766" t="s">
        <v>2563</v>
      </c>
      <c r="N5766" t="s">
        <v>1337</v>
      </c>
      <c r="O5766" t="s">
        <v>64</v>
      </c>
      <c r="P5766" t="s">
        <v>2565</v>
      </c>
      <c r="Q5766" t="s">
        <v>2564</v>
      </c>
    </row>
    <row r="5767" spans="11:17">
      <c r="K5767" t="s">
        <v>51</v>
      </c>
      <c r="L5767" t="s">
        <v>2562</v>
      </c>
      <c r="M5767" t="s">
        <v>2563</v>
      </c>
      <c r="N5767" t="s">
        <v>1337</v>
      </c>
      <c r="O5767" t="s">
        <v>66</v>
      </c>
      <c r="P5767" t="s">
        <v>2566</v>
      </c>
      <c r="Q5767" t="s">
        <v>2564</v>
      </c>
    </row>
    <row r="5768" spans="11:17">
      <c r="K5768" t="s">
        <v>51</v>
      </c>
      <c r="L5768" t="s">
        <v>2562</v>
      </c>
      <c r="M5768" t="s">
        <v>2563</v>
      </c>
      <c r="N5768" t="s">
        <v>1337</v>
      </c>
      <c r="O5768" t="s">
        <v>68</v>
      </c>
      <c r="P5768" t="e">
        <f>-ต้องการหน้ากากอนามัยและเจลล้างมือ
-ต้องการถุงยังชีพ</f>
        <v>#NAME?</v>
      </c>
      <c r="Q5768" t="s">
        <v>2564</v>
      </c>
    </row>
    <row r="5769" spans="11:17">
      <c r="K5769" t="s">
        <v>51</v>
      </c>
      <c r="L5769" t="s">
        <v>2562</v>
      </c>
      <c r="M5769" t="s">
        <v>2563</v>
      </c>
      <c r="N5769" t="s">
        <v>1337</v>
      </c>
      <c r="O5769" t="s">
        <v>70</v>
      </c>
      <c r="P5769" t="s">
        <v>1020</v>
      </c>
      <c r="Q5769" t="s">
        <v>2564</v>
      </c>
    </row>
    <row r="5770" spans="11:17">
      <c r="K5770" t="s">
        <v>51</v>
      </c>
      <c r="L5770" t="s">
        <v>2562</v>
      </c>
      <c r="M5770" t="s">
        <v>2563</v>
      </c>
      <c r="N5770" t="s">
        <v>1337</v>
      </c>
      <c r="O5770" t="s">
        <v>72</v>
      </c>
      <c r="P5770">
        <v>119</v>
      </c>
      <c r="Q5770" t="s">
        <v>2564</v>
      </c>
    </row>
    <row r="5771" spans="11:17">
      <c r="K5771" t="s">
        <v>51</v>
      </c>
      <c r="L5771" t="s">
        <v>2562</v>
      </c>
      <c r="M5771" t="s">
        <v>2563</v>
      </c>
      <c r="N5771" t="s">
        <v>1337</v>
      </c>
      <c r="O5771" t="s">
        <v>73</v>
      </c>
      <c r="P5771" t="s">
        <v>1343</v>
      </c>
      <c r="Q5771" t="s">
        <v>2564</v>
      </c>
    </row>
    <row r="5772" spans="11:17">
      <c r="K5772" t="s">
        <v>51</v>
      </c>
      <c r="L5772" t="s">
        <v>2567</v>
      </c>
      <c r="M5772" t="s">
        <v>2568</v>
      </c>
      <c r="N5772" t="s">
        <v>1337</v>
      </c>
      <c r="O5772" t="s">
        <v>14</v>
      </c>
      <c r="Q5772" t="s">
        <v>2569</v>
      </c>
    </row>
    <row r="5773" spans="11:17">
      <c r="K5773" t="s">
        <v>51</v>
      </c>
      <c r="L5773" t="s">
        <v>2567</v>
      </c>
      <c r="M5773" t="s">
        <v>2568</v>
      </c>
      <c r="N5773" t="s">
        <v>1337</v>
      </c>
      <c r="O5773" t="s">
        <v>56</v>
      </c>
      <c r="Q5773" t="s">
        <v>2569</v>
      </c>
    </row>
    <row r="5774" spans="11:17">
      <c r="K5774" t="s">
        <v>51</v>
      </c>
      <c r="L5774" t="s">
        <v>2567</v>
      </c>
      <c r="M5774" t="s">
        <v>2568</v>
      </c>
      <c r="N5774" t="s">
        <v>1337</v>
      </c>
      <c r="O5774" t="s">
        <v>57</v>
      </c>
      <c r="P5774" t="s">
        <v>1863</v>
      </c>
      <c r="Q5774" t="s">
        <v>2569</v>
      </c>
    </row>
    <row r="5775" spans="11:17">
      <c r="K5775" t="s">
        <v>51</v>
      </c>
      <c r="L5775" t="s">
        <v>2567</v>
      </c>
      <c r="M5775" t="s">
        <v>2568</v>
      </c>
      <c r="N5775" t="s">
        <v>1337</v>
      </c>
      <c r="O5775" t="s">
        <v>59</v>
      </c>
      <c r="P5775">
        <v>545</v>
      </c>
      <c r="Q5775" t="s">
        <v>2569</v>
      </c>
    </row>
    <row r="5776" spans="11:17">
      <c r="K5776" t="s">
        <v>51</v>
      </c>
      <c r="L5776" t="s">
        <v>2567</v>
      </c>
      <c r="M5776" t="s">
        <v>2568</v>
      </c>
      <c r="N5776" t="s">
        <v>1337</v>
      </c>
      <c r="O5776" t="s">
        <v>60</v>
      </c>
      <c r="P5776" t="s">
        <v>2379</v>
      </c>
      <c r="Q5776" t="s">
        <v>2569</v>
      </c>
    </row>
    <row r="5777" spans="11:17">
      <c r="K5777" t="s">
        <v>51</v>
      </c>
      <c r="L5777" t="s">
        <v>2567</v>
      </c>
      <c r="M5777" t="s">
        <v>2568</v>
      </c>
      <c r="N5777" t="s">
        <v>1337</v>
      </c>
      <c r="O5777" t="s">
        <v>62</v>
      </c>
      <c r="P5777" t="s">
        <v>2444</v>
      </c>
      <c r="Q5777" t="s">
        <v>2569</v>
      </c>
    </row>
    <row r="5778" spans="11:17">
      <c r="K5778" t="s">
        <v>51</v>
      </c>
      <c r="L5778" t="s">
        <v>2567</v>
      </c>
      <c r="M5778" t="s">
        <v>2568</v>
      </c>
      <c r="N5778" t="s">
        <v>1337</v>
      </c>
      <c r="O5778" t="s">
        <v>64</v>
      </c>
      <c r="P5778" t="s">
        <v>2570</v>
      </c>
      <c r="Q5778" t="s">
        <v>2569</v>
      </c>
    </row>
    <row r="5779" spans="11:17">
      <c r="K5779" t="s">
        <v>51</v>
      </c>
      <c r="L5779" t="s">
        <v>2567</v>
      </c>
      <c r="M5779" t="s">
        <v>2568</v>
      </c>
      <c r="N5779" t="s">
        <v>1337</v>
      </c>
      <c r="O5779" t="s">
        <v>66</v>
      </c>
      <c r="P5779" t="s">
        <v>2571</v>
      </c>
      <c r="Q5779" t="s">
        <v>2569</v>
      </c>
    </row>
    <row r="5780" spans="11:17">
      <c r="K5780" t="s">
        <v>51</v>
      </c>
      <c r="L5780" t="s">
        <v>2567</v>
      </c>
      <c r="M5780" t="s">
        <v>2568</v>
      </c>
      <c r="N5780" t="s">
        <v>1337</v>
      </c>
      <c r="O5780" t="s">
        <v>68</v>
      </c>
      <c r="P5780" t="e">
        <f>-ต้องการหน้ากากอนามัยและเจลล้างมือ
-ต้องการถุงยังชีพ</f>
        <v>#NAME?</v>
      </c>
      <c r="Q5780" t="s">
        <v>2569</v>
      </c>
    </row>
    <row r="5781" spans="11:17">
      <c r="K5781" t="s">
        <v>51</v>
      </c>
      <c r="L5781" t="s">
        <v>2567</v>
      </c>
      <c r="M5781" t="s">
        <v>2568</v>
      </c>
      <c r="N5781" t="s">
        <v>1337</v>
      </c>
      <c r="O5781" t="s">
        <v>70</v>
      </c>
      <c r="P5781" t="s">
        <v>1020</v>
      </c>
      <c r="Q5781" t="s">
        <v>2569</v>
      </c>
    </row>
    <row r="5782" spans="11:17">
      <c r="K5782" t="s">
        <v>51</v>
      </c>
      <c r="L5782" t="s">
        <v>2567</v>
      </c>
      <c r="M5782" t="s">
        <v>2568</v>
      </c>
      <c r="N5782" t="s">
        <v>1337</v>
      </c>
      <c r="O5782" t="s">
        <v>72</v>
      </c>
      <c r="P5782">
        <v>175</v>
      </c>
      <c r="Q5782" t="s">
        <v>2569</v>
      </c>
    </row>
    <row r="5783" spans="11:17">
      <c r="K5783" t="s">
        <v>51</v>
      </c>
      <c r="L5783" t="s">
        <v>2567</v>
      </c>
      <c r="M5783" t="s">
        <v>2568</v>
      </c>
      <c r="N5783" t="s">
        <v>1337</v>
      </c>
      <c r="O5783" t="s">
        <v>73</v>
      </c>
      <c r="P5783" t="s">
        <v>1343</v>
      </c>
      <c r="Q5783" t="s">
        <v>2569</v>
      </c>
    </row>
    <row r="5784" spans="11:17">
      <c r="K5784" t="s">
        <v>51</v>
      </c>
      <c r="L5784" t="s">
        <v>2572</v>
      </c>
      <c r="M5784" t="s">
        <v>2573</v>
      </c>
      <c r="N5784" t="s">
        <v>1337</v>
      </c>
      <c r="O5784" t="s">
        <v>14</v>
      </c>
      <c r="Q5784" t="s">
        <v>2574</v>
      </c>
    </row>
    <row r="5785" spans="11:17">
      <c r="K5785" t="s">
        <v>51</v>
      </c>
      <c r="L5785" t="s">
        <v>2572</v>
      </c>
      <c r="M5785" t="s">
        <v>2573</v>
      </c>
      <c r="N5785" t="s">
        <v>1337</v>
      </c>
      <c r="O5785" t="s">
        <v>56</v>
      </c>
      <c r="Q5785" t="s">
        <v>2574</v>
      </c>
    </row>
    <row r="5786" spans="11:17">
      <c r="K5786" t="s">
        <v>51</v>
      </c>
      <c r="L5786" t="s">
        <v>2572</v>
      </c>
      <c r="M5786" t="s">
        <v>2573</v>
      </c>
      <c r="N5786" t="s">
        <v>1337</v>
      </c>
      <c r="O5786" t="s">
        <v>57</v>
      </c>
      <c r="P5786" t="s">
        <v>1863</v>
      </c>
      <c r="Q5786" t="s">
        <v>2574</v>
      </c>
    </row>
    <row r="5787" spans="11:17">
      <c r="K5787" t="s">
        <v>51</v>
      </c>
      <c r="L5787" t="s">
        <v>2572</v>
      </c>
      <c r="M5787" t="s">
        <v>2573</v>
      </c>
      <c r="N5787" t="s">
        <v>1337</v>
      </c>
      <c r="O5787" t="s">
        <v>59</v>
      </c>
      <c r="P5787">
        <v>19</v>
      </c>
      <c r="Q5787" t="s">
        <v>2574</v>
      </c>
    </row>
    <row r="5788" spans="11:17">
      <c r="K5788" t="s">
        <v>51</v>
      </c>
      <c r="L5788" t="s">
        <v>2572</v>
      </c>
      <c r="M5788" t="s">
        <v>2573</v>
      </c>
      <c r="N5788" t="s">
        <v>1337</v>
      </c>
      <c r="O5788" t="s">
        <v>60</v>
      </c>
      <c r="P5788" t="s">
        <v>2379</v>
      </c>
      <c r="Q5788" t="s">
        <v>2574</v>
      </c>
    </row>
    <row r="5789" spans="11:17">
      <c r="K5789" t="s">
        <v>51</v>
      </c>
      <c r="L5789" t="s">
        <v>2572</v>
      </c>
      <c r="M5789" t="s">
        <v>2573</v>
      </c>
      <c r="N5789" t="s">
        <v>1337</v>
      </c>
      <c r="O5789" t="s">
        <v>62</v>
      </c>
      <c r="P5789" t="s">
        <v>2444</v>
      </c>
      <c r="Q5789" t="s">
        <v>2574</v>
      </c>
    </row>
    <row r="5790" spans="11:17">
      <c r="K5790" t="s">
        <v>51</v>
      </c>
      <c r="L5790" t="s">
        <v>2572</v>
      </c>
      <c r="M5790" t="s">
        <v>2573</v>
      </c>
      <c r="N5790" t="s">
        <v>1337</v>
      </c>
      <c r="O5790" t="s">
        <v>64</v>
      </c>
      <c r="P5790" t="s">
        <v>2575</v>
      </c>
      <c r="Q5790" t="s">
        <v>2574</v>
      </c>
    </row>
    <row r="5791" spans="11:17">
      <c r="K5791" t="s">
        <v>51</v>
      </c>
      <c r="L5791" t="s">
        <v>2572</v>
      </c>
      <c r="M5791" t="s">
        <v>2573</v>
      </c>
      <c r="N5791" t="s">
        <v>1337</v>
      </c>
      <c r="O5791" t="s">
        <v>66</v>
      </c>
      <c r="P5791" t="s">
        <v>2576</v>
      </c>
      <c r="Q5791" t="s">
        <v>2574</v>
      </c>
    </row>
    <row r="5792" spans="11:17">
      <c r="K5792" t="s">
        <v>51</v>
      </c>
      <c r="L5792" t="s">
        <v>2572</v>
      </c>
      <c r="M5792" t="s">
        <v>2573</v>
      </c>
      <c r="N5792" t="s">
        <v>1337</v>
      </c>
      <c r="O5792" t="s">
        <v>68</v>
      </c>
      <c r="P5792" t="e">
        <f>-ต้องการหน้ากากอนามัยและเจลล้างมือ
-ต้องการถุงยังชีพ</f>
        <v>#NAME?</v>
      </c>
      <c r="Q5792" t="s">
        <v>2574</v>
      </c>
    </row>
    <row r="5793" spans="11:17">
      <c r="K5793" t="s">
        <v>51</v>
      </c>
      <c r="L5793" t="s">
        <v>2572</v>
      </c>
      <c r="M5793" t="s">
        <v>2573</v>
      </c>
      <c r="N5793" t="s">
        <v>1337</v>
      </c>
      <c r="O5793" t="s">
        <v>70</v>
      </c>
      <c r="Q5793" t="s">
        <v>2574</v>
      </c>
    </row>
    <row r="5794" spans="11:17">
      <c r="K5794" t="s">
        <v>51</v>
      </c>
      <c r="L5794" t="s">
        <v>2572</v>
      </c>
      <c r="M5794" t="s">
        <v>2573</v>
      </c>
      <c r="N5794" t="s">
        <v>1337</v>
      </c>
      <c r="O5794" t="s">
        <v>72</v>
      </c>
      <c r="Q5794" t="s">
        <v>2574</v>
      </c>
    </row>
    <row r="5795" spans="11:17">
      <c r="K5795" t="s">
        <v>51</v>
      </c>
      <c r="L5795" t="s">
        <v>2572</v>
      </c>
      <c r="M5795" t="s">
        <v>2573</v>
      </c>
      <c r="N5795" t="s">
        <v>1337</v>
      </c>
      <c r="O5795" t="s">
        <v>73</v>
      </c>
      <c r="P5795" t="s">
        <v>1343</v>
      </c>
      <c r="Q5795" t="s">
        <v>2574</v>
      </c>
    </row>
    <row r="5796" spans="11:17">
      <c r="K5796" t="s">
        <v>51</v>
      </c>
      <c r="L5796" t="s">
        <v>2577</v>
      </c>
      <c r="M5796" t="s">
        <v>2578</v>
      </c>
      <c r="N5796" t="s">
        <v>1337</v>
      </c>
      <c r="O5796" t="s">
        <v>14</v>
      </c>
      <c r="Q5796" t="s">
        <v>2579</v>
      </c>
    </row>
    <row r="5797" spans="11:17">
      <c r="K5797" t="s">
        <v>51</v>
      </c>
      <c r="L5797" t="s">
        <v>2577</v>
      </c>
      <c r="M5797" t="s">
        <v>2578</v>
      </c>
      <c r="N5797" t="s">
        <v>1337</v>
      </c>
      <c r="O5797" t="s">
        <v>56</v>
      </c>
      <c r="Q5797" t="s">
        <v>2579</v>
      </c>
    </row>
    <row r="5798" spans="11:17">
      <c r="K5798" t="s">
        <v>51</v>
      </c>
      <c r="L5798" t="s">
        <v>2577</v>
      </c>
      <c r="M5798" t="s">
        <v>2578</v>
      </c>
      <c r="N5798" t="s">
        <v>1337</v>
      </c>
      <c r="O5798" t="s">
        <v>57</v>
      </c>
      <c r="P5798" t="s">
        <v>1863</v>
      </c>
      <c r="Q5798" t="s">
        <v>2579</v>
      </c>
    </row>
    <row r="5799" spans="11:17">
      <c r="K5799" t="s">
        <v>51</v>
      </c>
      <c r="L5799" t="s">
        <v>2577</v>
      </c>
      <c r="M5799" t="s">
        <v>2578</v>
      </c>
      <c r="N5799" t="s">
        <v>1337</v>
      </c>
      <c r="O5799" t="s">
        <v>59</v>
      </c>
      <c r="P5799">
        <v>445</v>
      </c>
      <c r="Q5799" t="s">
        <v>2579</v>
      </c>
    </row>
    <row r="5800" spans="11:17">
      <c r="K5800" t="s">
        <v>51</v>
      </c>
      <c r="L5800" t="s">
        <v>2577</v>
      </c>
      <c r="M5800" t="s">
        <v>2578</v>
      </c>
      <c r="N5800" t="s">
        <v>1337</v>
      </c>
      <c r="O5800" t="s">
        <v>60</v>
      </c>
      <c r="P5800" t="s">
        <v>2379</v>
      </c>
      <c r="Q5800" t="s">
        <v>2579</v>
      </c>
    </row>
    <row r="5801" spans="11:17">
      <c r="K5801" t="s">
        <v>51</v>
      </c>
      <c r="L5801" t="s">
        <v>2577</v>
      </c>
      <c r="M5801" t="s">
        <v>2578</v>
      </c>
      <c r="N5801" t="s">
        <v>1337</v>
      </c>
      <c r="O5801" t="s">
        <v>62</v>
      </c>
      <c r="P5801" t="s">
        <v>2444</v>
      </c>
      <c r="Q5801" t="s">
        <v>2579</v>
      </c>
    </row>
    <row r="5802" spans="11:17">
      <c r="K5802" t="s">
        <v>51</v>
      </c>
      <c r="L5802" t="s">
        <v>2577</v>
      </c>
      <c r="M5802" t="s">
        <v>2578</v>
      </c>
      <c r="N5802" t="s">
        <v>1337</v>
      </c>
      <c r="O5802" t="s">
        <v>64</v>
      </c>
      <c r="P5802" t="s">
        <v>2580</v>
      </c>
      <c r="Q5802" t="s">
        <v>2579</v>
      </c>
    </row>
    <row r="5803" spans="11:17">
      <c r="K5803" t="s">
        <v>51</v>
      </c>
      <c r="L5803" t="s">
        <v>2577</v>
      </c>
      <c r="M5803" t="s">
        <v>2578</v>
      </c>
      <c r="N5803" t="s">
        <v>1337</v>
      </c>
      <c r="O5803" t="s">
        <v>66</v>
      </c>
      <c r="P5803" t="s">
        <v>2581</v>
      </c>
      <c r="Q5803" t="s">
        <v>2579</v>
      </c>
    </row>
    <row r="5804" spans="11:17">
      <c r="K5804" t="s">
        <v>51</v>
      </c>
      <c r="L5804" t="s">
        <v>2577</v>
      </c>
      <c r="M5804" t="s">
        <v>2578</v>
      </c>
      <c r="N5804" t="s">
        <v>1337</v>
      </c>
      <c r="O5804" t="s">
        <v>68</v>
      </c>
      <c r="Q5804" t="s">
        <v>2579</v>
      </c>
    </row>
    <row r="5805" spans="11:17">
      <c r="K5805" t="s">
        <v>51</v>
      </c>
      <c r="L5805" t="s">
        <v>2577</v>
      </c>
      <c r="M5805" t="s">
        <v>2578</v>
      </c>
      <c r="N5805" t="s">
        <v>1337</v>
      </c>
      <c r="O5805" t="s">
        <v>70</v>
      </c>
      <c r="P5805" t="s">
        <v>1020</v>
      </c>
      <c r="Q5805" t="s">
        <v>2579</v>
      </c>
    </row>
    <row r="5806" spans="11:17">
      <c r="K5806" t="s">
        <v>51</v>
      </c>
      <c r="L5806" t="s">
        <v>2577</v>
      </c>
      <c r="M5806" t="s">
        <v>2578</v>
      </c>
      <c r="N5806" t="s">
        <v>1337</v>
      </c>
      <c r="O5806" t="s">
        <v>72</v>
      </c>
      <c r="P5806">
        <v>177</v>
      </c>
      <c r="Q5806" t="s">
        <v>2579</v>
      </c>
    </row>
    <row r="5807" spans="11:17">
      <c r="K5807" t="s">
        <v>51</v>
      </c>
      <c r="L5807" t="s">
        <v>2577</v>
      </c>
      <c r="M5807" t="s">
        <v>2578</v>
      </c>
      <c r="N5807" t="s">
        <v>1337</v>
      </c>
      <c r="O5807" t="s">
        <v>73</v>
      </c>
      <c r="P5807" t="s">
        <v>1343</v>
      </c>
      <c r="Q5807" t="s">
        <v>2579</v>
      </c>
    </row>
    <row r="5808" spans="11:17">
      <c r="K5808" t="s">
        <v>51</v>
      </c>
      <c r="L5808" t="s">
        <v>2582</v>
      </c>
      <c r="M5808" t="s">
        <v>2583</v>
      </c>
      <c r="N5808" t="s">
        <v>1337</v>
      </c>
      <c r="O5808" t="s">
        <v>14</v>
      </c>
      <c r="Q5808" t="s">
        <v>2584</v>
      </c>
    </row>
    <row r="5809" spans="11:17">
      <c r="K5809" t="s">
        <v>51</v>
      </c>
      <c r="L5809" t="s">
        <v>2582</v>
      </c>
      <c r="M5809" t="s">
        <v>2583</v>
      </c>
      <c r="N5809" t="s">
        <v>1337</v>
      </c>
      <c r="O5809" t="s">
        <v>56</v>
      </c>
      <c r="Q5809" t="s">
        <v>2584</v>
      </c>
    </row>
    <row r="5810" spans="11:17">
      <c r="K5810" t="s">
        <v>51</v>
      </c>
      <c r="L5810" t="s">
        <v>2582</v>
      </c>
      <c r="M5810" t="s">
        <v>2583</v>
      </c>
      <c r="N5810" t="s">
        <v>1337</v>
      </c>
      <c r="O5810" t="s">
        <v>57</v>
      </c>
      <c r="P5810" t="s">
        <v>1863</v>
      </c>
      <c r="Q5810" t="s">
        <v>2584</v>
      </c>
    </row>
    <row r="5811" spans="11:17">
      <c r="K5811" t="s">
        <v>51</v>
      </c>
      <c r="L5811" t="s">
        <v>2582</v>
      </c>
      <c r="M5811" t="s">
        <v>2583</v>
      </c>
      <c r="N5811" t="s">
        <v>1337</v>
      </c>
      <c r="O5811" t="s">
        <v>59</v>
      </c>
      <c r="P5811">
        <v>259</v>
      </c>
      <c r="Q5811" t="s">
        <v>2584</v>
      </c>
    </row>
    <row r="5812" spans="11:17">
      <c r="K5812" t="s">
        <v>51</v>
      </c>
      <c r="L5812" t="s">
        <v>2582</v>
      </c>
      <c r="M5812" t="s">
        <v>2583</v>
      </c>
      <c r="N5812" t="s">
        <v>1337</v>
      </c>
      <c r="O5812" t="s">
        <v>60</v>
      </c>
      <c r="P5812" t="s">
        <v>2379</v>
      </c>
      <c r="Q5812" t="s">
        <v>2584</v>
      </c>
    </row>
    <row r="5813" spans="11:17">
      <c r="K5813" t="s">
        <v>51</v>
      </c>
      <c r="L5813" t="s">
        <v>2582</v>
      </c>
      <c r="M5813" t="s">
        <v>2583</v>
      </c>
      <c r="N5813" t="s">
        <v>1337</v>
      </c>
      <c r="O5813" t="s">
        <v>62</v>
      </c>
      <c r="P5813" t="s">
        <v>2444</v>
      </c>
      <c r="Q5813" t="s">
        <v>2584</v>
      </c>
    </row>
    <row r="5814" spans="11:17">
      <c r="K5814" t="s">
        <v>51</v>
      </c>
      <c r="L5814" t="s">
        <v>2582</v>
      </c>
      <c r="M5814" t="s">
        <v>2583</v>
      </c>
      <c r="N5814" t="s">
        <v>1337</v>
      </c>
      <c r="O5814" t="s">
        <v>64</v>
      </c>
      <c r="P5814" t="s">
        <v>2585</v>
      </c>
      <c r="Q5814" t="s">
        <v>2584</v>
      </c>
    </row>
    <row r="5815" spans="11:17">
      <c r="K5815" t="s">
        <v>51</v>
      </c>
      <c r="L5815" t="s">
        <v>2582</v>
      </c>
      <c r="M5815" t="s">
        <v>2583</v>
      </c>
      <c r="N5815" t="s">
        <v>1337</v>
      </c>
      <c r="O5815" t="s">
        <v>66</v>
      </c>
      <c r="P5815" t="s">
        <v>2586</v>
      </c>
      <c r="Q5815" t="s">
        <v>2584</v>
      </c>
    </row>
    <row r="5816" spans="11:17">
      <c r="K5816" t="s">
        <v>51</v>
      </c>
      <c r="L5816" t="s">
        <v>2582</v>
      </c>
      <c r="M5816" t="s">
        <v>2583</v>
      </c>
      <c r="N5816" t="s">
        <v>1337</v>
      </c>
      <c r="O5816" t="s">
        <v>68</v>
      </c>
      <c r="Q5816" t="s">
        <v>2584</v>
      </c>
    </row>
    <row r="5817" spans="11:17">
      <c r="K5817" t="s">
        <v>51</v>
      </c>
      <c r="L5817" t="s">
        <v>2582</v>
      </c>
      <c r="M5817" t="s">
        <v>2583</v>
      </c>
      <c r="N5817" t="s">
        <v>1337</v>
      </c>
      <c r="O5817" t="s">
        <v>70</v>
      </c>
      <c r="Q5817" t="s">
        <v>2584</v>
      </c>
    </row>
    <row r="5818" spans="11:17">
      <c r="K5818" t="s">
        <v>51</v>
      </c>
      <c r="L5818" t="s">
        <v>2582</v>
      </c>
      <c r="M5818" t="s">
        <v>2583</v>
      </c>
      <c r="N5818" t="s">
        <v>1337</v>
      </c>
      <c r="O5818" t="s">
        <v>72</v>
      </c>
      <c r="Q5818" t="s">
        <v>2584</v>
      </c>
    </row>
    <row r="5819" spans="11:17">
      <c r="K5819" t="s">
        <v>51</v>
      </c>
      <c r="L5819" t="s">
        <v>2582</v>
      </c>
      <c r="M5819" t="s">
        <v>2583</v>
      </c>
      <c r="N5819" t="s">
        <v>1337</v>
      </c>
      <c r="O5819" t="s">
        <v>73</v>
      </c>
      <c r="P5819" t="s">
        <v>1343</v>
      </c>
      <c r="Q5819" t="s">
        <v>2584</v>
      </c>
    </row>
    <row r="5820" spans="11:17">
      <c r="K5820" t="s">
        <v>51</v>
      </c>
      <c r="L5820" t="s">
        <v>2587</v>
      </c>
      <c r="M5820" t="s">
        <v>2588</v>
      </c>
      <c r="N5820" t="s">
        <v>1337</v>
      </c>
      <c r="O5820" t="s">
        <v>14</v>
      </c>
      <c r="Q5820" t="s">
        <v>2589</v>
      </c>
    </row>
    <row r="5821" spans="11:17">
      <c r="K5821" t="s">
        <v>51</v>
      </c>
      <c r="L5821" t="s">
        <v>2587</v>
      </c>
      <c r="M5821" t="s">
        <v>2588</v>
      </c>
      <c r="N5821" t="s">
        <v>1337</v>
      </c>
      <c r="O5821" t="s">
        <v>56</v>
      </c>
      <c r="Q5821" t="s">
        <v>2589</v>
      </c>
    </row>
    <row r="5822" spans="11:17">
      <c r="K5822" t="s">
        <v>51</v>
      </c>
      <c r="L5822" t="s">
        <v>2587</v>
      </c>
      <c r="M5822" t="s">
        <v>2588</v>
      </c>
      <c r="N5822" t="s">
        <v>1337</v>
      </c>
      <c r="O5822" t="s">
        <v>57</v>
      </c>
      <c r="P5822" t="s">
        <v>1863</v>
      </c>
      <c r="Q5822" t="s">
        <v>2589</v>
      </c>
    </row>
    <row r="5823" spans="11:17">
      <c r="K5823" t="s">
        <v>51</v>
      </c>
      <c r="L5823" t="s">
        <v>2587</v>
      </c>
      <c r="M5823" t="s">
        <v>2588</v>
      </c>
      <c r="N5823" t="s">
        <v>1337</v>
      </c>
      <c r="O5823" t="s">
        <v>59</v>
      </c>
      <c r="P5823">
        <v>798</v>
      </c>
      <c r="Q5823" t="s">
        <v>2589</v>
      </c>
    </row>
    <row r="5824" spans="11:17">
      <c r="K5824" t="s">
        <v>51</v>
      </c>
      <c r="L5824" t="s">
        <v>2587</v>
      </c>
      <c r="M5824" t="s">
        <v>2588</v>
      </c>
      <c r="N5824" t="s">
        <v>1337</v>
      </c>
      <c r="O5824" t="s">
        <v>60</v>
      </c>
      <c r="P5824" t="s">
        <v>2379</v>
      </c>
      <c r="Q5824" t="s">
        <v>2589</v>
      </c>
    </row>
    <row r="5825" spans="11:17">
      <c r="K5825" t="s">
        <v>51</v>
      </c>
      <c r="L5825" t="s">
        <v>2587</v>
      </c>
      <c r="M5825" t="s">
        <v>2588</v>
      </c>
      <c r="N5825" t="s">
        <v>1337</v>
      </c>
      <c r="O5825" t="s">
        <v>62</v>
      </c>
      <c r="P5825" t="s">
        <v>2444</v>
      </c>
      <c r="Q5825" t="s">
        <v>2589</v>
      </c>
    </row>
    <row r="5826" spans="11:17">
      <c r="K5826" t="s">
        <v>51</v>
      </c>
      <c r="L5826" t="s">
        <v>2587</v>
      </c>
      <c r="M5826" t="s">
        <v>2588</v>
      </c>
      <c r="N5826" t="s">
        <v>1337</v>
      </c>
      <c r="O5826" t="s">
        <v>64</v>
      </c>
      <c r="P5826" t="s">
        <v>2590</v>
      </c>
      <c r="Q5826" t="s">
        <v>2589</v>
      </c>
    </row>
    <row r="5827" spans="11:17">
      <c r="K5827" t="s">
        <v>51</v>
      </c>
      <c r="L5827" t="s">
        <v>2587</v>
      </c>
      <c r="M5827" t="s">
        <v>2588</v>
      </c>
      <c r="N5827" t="s">
        <v>1337</v>
      </c>
      <c r="O5827" t="s">
        <v>66</v>
      </c>
      <c r="P5827" t="s">
        <v>2591</v>
      </c>
      <c r="Q5827" t="s">
        <v>2589</v>
      </c>
    </row>
    <row r="5828" spans="11:17">
      <c r="K5828" t="s">
        <v>51</v>
      </c>
      <c r="L5828" t="s">
        <v>2587</v>
      </c>
      <c r="M5828" t="s">
        <v>2588</v>
      </c>
      <c r="N5828" t="s">
        <v>1337</v>
      </c>
      <c r="O5828" t="s">
        <v>68</v>
      </c>
      <c r="P5828" t="e">
        <f>-ต้องการหน้ากากอนามัยและเจลล้างมือ
-ต้องการถุงยังชีพ</f>
        <v>#NAME?</v>
      </c>
      <c r="Q5828" t="s">
        <v>2589</v>
      </c>
    </row>
    <row r="5829" spans="11:17">
      <c r="K5829" t="s">
        <v>51</v>
      </c>
      <c r="L5829" t="s">
        <v>2587</v>
      </c>
      <c r="M5829" t="s">
        <v>2588</v>
      </c>
      <c r="N5829" t="s">
        <v>1337</v>
      </c>
      <c r="O5829" t="s">
        <v>70</v>
      </c>
      <c r="P5829" t="s">
        <v>1020</v>
      </c>
      <c r="Q5829" t="s">
        <v>2589</v>
      </c>
    </row>
    <row r="5830" spans="11:17">
      <c r="K5830" t="s">
        <v>51</v>
      </c>
      <c r="L5830" t="s">
        <v>2587</v>
      </c>
      <c r="M5830" t="s">
        <v>2588</v>
      </c>
      <c r="N5830" t="s">
        <v>1337</v>
      </c>
      <c r="O5830" t="s">
        <v>72</v>
      </c>
      <c r="P5830">
        <v>184</v>
      </c>
      <c r="Q5830" t="s">
        <v>2589</v>
      </c>
    </row>
    <row r="5831" spans="11:17">
      <c r="K5831" t="s">
        <v>51</v>
      </c>
      <c r="L5831" t="s">
        <v>2587</v>
      </c>
      <c r="M5831" t="s">
        <v>2588</v>
      </c>
      <c r="N5831" t="s">
        <v>1337</v>
      </c>
      <c r="O5831" t="s">
        <v>73</v>
      </c>
      <c r="P5831" t="s">
        <v>1343</v>
      </c>
      <c r="Q5831" t="s">
        <v>2589</v>
      </c>
    </row>
    <row r="5832" spans="11:17">
      <c r="K5832" t="s">
        <v>51</v>
      </c>
      <c r="L5832" t="s">
        <v>2592</v>
      </c>
      <c r="M5832" t="s">
        <v>2593</v>
      </c>
      <c r="N5832" t="s">
        <v>1337</v>
      </c>
      <c r="O5832" t="s">
        <v>14</v>
      </c>
      <c r="Q5832" t="s">
        <v>2594</v>
      </c>
    </row>
    <row r="5833" spans="11:17">
      <c r="K5833" t="s">
        <v>51</v>
      </c>
      <c r="L5833" t="s">
        <v>2592</v>
      </c>
      <c r="M5833" t="s">
        <v>2593</v>
      </c>
      <c r="N5833" t="s">
        <v>1337</v>
      </c>
      <c r="O5833" t="s">
        <v>56</v>
      </c>
      <c r="Q5833" t="s">
        <v>2594</v>
      </c>
    </row>
    <row r="5834" spans="11:17">
      <c r="K5834" t="s">
        <v>51</v>
      </c>
      <c r="L5834" t="s">
        <v>2592</v>
      </c>
      <c r="M5834" t="s">
        <v>2593</v>
      </c>
      <c r="N5834" t="s">
        <v>1337</v>
      </c>
      <c r="O5834" t="s">
        <v>57</v>
      </c>
      <c r="P5834" t="s">
        <v>1863</v>
      </c>
      <c r="Q5834" t="s">
        <v>2594</v>
      </c>
    </row>
    <row r="5835" spans="11:17">
      <c r="K5835" t="s">
        <v>51</v>
      </c>
      <c r="L5835" t="s">
        <v>2592</v>
      </c>
      <c r="M5835" t="s">
        <v>2593</v>
      </c>
      <c r="N5835" t="s">
        <v>1337</v>
      </c>
      <c r="O5835" t="s">
        <v>59</v>
      </c>
      <c r="P5835">
        <v>199</v>
      </c>
      <c r="Q5835" t="s">
        <v>2594</v>
      </c>
    </row>
    <row r="5836" spans="11:17">
      <c r="K5836" t="s">
        <v>51</v>
      </c>
      <c r="L5836" t="s">
        <v>2592</v>
      </c>
      <c r="M5836" t="s">
        <v>2593</v>
      </c>
      <c r="N5836" t="s">
        <v>1337</v>
      </c>
      <c r="O5836" t="s">
        <v>60</v>
      </c>
      <c r="P5836" t="s">
        <v>2379</v>
      </c>
      <c r="Q5836" t="s">
        <v>2594</v>
      </c>
    </row>
    <row r="5837" spans="11:17">
      <c r="K5837" t="s">
        <v>51</v>
      </c>
      <c r="L5837" t="s">
        <v>2592</v>
      </c>
      <c r="M5837" t="s">
        <v>2593</v>
      </c>
      <c r="N5837" t="s">
        <v>1337</v>
      </c>
      <c r="O5837" t="s">
        <v>62</v>
      </c>
      <c r="P5837" t="s">
        <v>2494</v>
      </c>
      <c r="Q5837" t="s">
        <v>2594</v>
      </c>
    </row>
    <row r="5838" spans="11:17">
      <c r="K5838" t="s">
        <v>51</v>
      </c>
      <c r="L5838" t="s">
        <v>2592</v>
      </c>
      <c r="M5838" t="s">
        <v>2593</v>
      </c>
      <c r="N5838" t="s">
        <v>1337</v>
      </c>
      <c r="O5838" t="s">
        <v>64</v>
      </c>
      <c r="P5838" t="s">
        <v>2595</v>
      </c>
      <c r="Q5838" t="s">
        <v>2594</v>
      </c>
    </row>
    <row r="5839" spans="11:17">
      <c r="K5839" t="s">
        <v>51</v>
      </c>
      <c r="L5839" t="s">
        <v>2592</v>
      </c>
      <c r="M5839" t="s">
        <v>2593</v>
      </c>
      <c r="N5839" t="s">
        <v>1337</v>
      </c>
      <c r="O5839" t="s">
        <v>66</v>
      </c>
      <c r="P5839" t="s">
        <v>2596</v>
      </c>
      <c r="Q5839" t="s">
        <v>2594</v>
      </c>
    </row>
    <row r="5840" spans="11:17">
      <c r="K5840" t="s">
        <v>51</v>
      </c>
      <c r="L5840" t="s">
        <v>2592</v>
      </c>
      <c r="M5840" t="s">
        <v>2593</v>
      </c>
      <c r="N5840" t="s">
        <v>1337</v>
      </c>
      <c r="O5840" t="s">
        <v>68</v>
      </c>
      <c r="P5840" t="s">
        <v>751</v>
      </c>
      <c r="Q5840" t="s">
        <v>2594</v>
      </c>
    </row>
    <row r="5841" spans="11:17">
      <c r="K5841" t="s">
        <v>51</v>
      </c>
      <c r="L5841" t="s">
        <v>2592</v>
      </c>
      <c r="M5841" t="s">
        <v>2593</v>
      </c>
      <c r="N5841" t="s">
        <v>1337</v>
      </c>
      <c r="O5841" t="s">
        <v>70</v>
      </c>
      <c r="P5841" t="s">
        <v>1020</v>
      </c>
      <c r="Q5841" t="s">
        <v>2594</v>
      </c>
    </row>
    <row r="5842" spans="11:17">
      <c r="K5842" t="s">
        <v>51</v>
      </c>
      <c r="L5842" t="s">
        <v>2592</v>
      </c>
      <c r="M5842" t="s">
        <v>2593</v>
      </c>
      <c r="N5842" t="s">
        <v>1337</v>
      </c>
      <c r="O5842" t="s">
        <v>72</v>
      </c>
      <c r="P5842">
        <v>216</v>
      </c>
      <c r="Q5842" t="s">
        <v>2594</v>
      </c>
    </row>
    <row r="5843" spans="11:17">
      <c r="K5843" t="s">
        <v>51</v>
      </c>
      <c r="L5843" t="s">
        <v>2592</v>
      </c>
      <c r="M5843" t="s">
        <v>2593</v>
      </c>
      <c r="N5843" t="s">
        <v>1337</v>
      </c>
      <c r="O5843" t="s">
        <v>73</v>
      </c>
      <c r="P5843" t="s">
        <v>1343</v>
      </c>
      <c r="Q5843" t="s">
        <v>2594</v>
      </c>
    </row>
    <row r="5844" spans="11:17">
      <c r="K5844" t="s">
        <v>51</v>
      </c>
      <c r="L5844" t="s">
        <v>2597</v>
      </c>
      <c r="M5844" t="s">
        <v>2598</v>
      </c>
      <c r="N5844" t="s">
        <v>1337</v>
      </c>
      <c r="O5844" t="s">
        <v>14</v>
      </c>
      <c r="Q5844" t="s">
        <v>2599</v>
      </c>
    </row>
    <row r="5845" spans="11:17">
      <c r="K5845" t="s">
        <v>51</v>
      </c>
      <c r="L5845" t="s">
        <v>2597</v>
      </c>
      <c r="M5845" t="s">
        <v>2598</v>
      </c>
      <c r="N5845" t="s">
        <v>1337</v>
      </c>
      <c r="O5845" t="s">
        <v>56</v>
      </c>
      <c r="Q5845" t="s">
        <v>2599</v>
      </c>
    </row>
    <row r="5846" spans="11:17">
      <c r="K5846" t="s">
        <v>51</v>
      </c>
      <c r="L5846" t="s">
        <v>2597</v>
      </c>
      <c r="M5846" t="s">
        <v>2598</v>
      </c>
      <c r="N5846" t="s">
        <v>1337</v>
      </c>
      <c r="O5846" t="s">
        <v>57</v>
      </c>
      <c r="P5846" t="s">
        <v>1863</v>
      </c>
      <c r="Q5846" t="s">
        <v>2599</v>
      </c>
    </row>
    <row r="5847" spans="11:17">
      <c r="K5847" t="s">
        <v>51</v>
      </c>
      <c r="L5847" t="s">
        <v>2597</v>
      </c>
      <c r="M5847" t="s">
        <v>2598</v>
      </c>
      <c r="N5847" t="s">
        <v>1337</v>
      </c>
      <c r="O5847" t="s">
        <v>59</v>
      </c>
      <c r="P5847">
        <v>805</v>
      </c>
      <c r="Q5847" t="s">
        <v>2599</v>
      </c>
    </row>
    <row r="5848" spans="11:17">
      <c r="K5848" t="s">
        <v>51</v>
      </c>
      <c r="L5848" t="s">
        <v>2597</v>
      </c>
      <c r="M5848" t="s">
        <v>2598</v>
      </c>
      <c r="N5848" t="s">
        <v>1337</v>
      </c>
      <c r="O5848" t="s">
        <v>60</v>
      </c>
      <c r="P5848" t="s">
        <v>2379</v>
      </c>
      <c r="Q5848" t="s">
        <v>2599</v>
      </c>
    </row>
    <row r="5849" spans="11:17">
      <c r="K5849" t="s">
        <v>51</v>
      </c>
      <c r="L5849" t="s">
        <v>2597</v>
      </c>
      <c r="M5849" t="s">
        <v>2598</v>
      </c>
      <c r="N5849" t="s">
        <v>1337</v>
      </c>
      <c r="O5849" t="s">
        <v>62</v>
      </c>
      <c r="P5849" t="s">
        <v>2444</v>
      </c>
      <c r="Q5849" t="s">
        <v>2599</v>
      </c>
    </row>
    <row r="5850" spans="11:17">
      <c r="K5850" t="s">
        <v>51</v>
      </c>
      <c r="L5850" t="s">
        <v>2597</v>
      </c>
      <c r="M5850" t="s">
        <v>2598</v>
      </c>
      <c r="N5850" t="s">
        <v>1337</v>
      </c>
      <c r="O5850" t="s">
        <v>64</v>
      </c>
      <c r="P5850" t="s">
        <v>2600</v>
      </c>
      <c r="Q5850" t="s">
        <v>2599</v>
      </c>
    </row>
    <row r="5851" spans="11:17">
      <c r="K5851" t="s">
        <v>51</v>
      </c>
      <c r="L5851" t="s">
        <v>2597</v>
      </c>
      <c r="M5851" t="s">
        <v>2598</v>
      </c>
      <c r="N5851" t="s">
        <v>1337</v>
      </c>
      <c r="O5851" t="s">
        <v>66</v>
      </c>
      <c r="P5851" t="s">
        <v>2601</v>
      </c>
      <c r="Q5851" t="s">
        <v>2599</v>
      </c>
    </row>
    <row r="5852" spans="11:17">
      <c r="K5852" t="s">
        <v>51</v>
      </c>
      <c r="L5852" t="s">
        <v>2597</v>
      </c>
      <c r="M5852" t="s">
        <v>2598</v>
      </c>
      <c r="N5852" t="s">
        <v>1337</v>
      </c>
      <c r="O5852" t="s">
        <v>68</v>
      </c>
      <c r="P5852" t="e">
        <f>-ต้องการหน้ากากอนามัยและเจลล้างมือ
-ต้องการถุงยังชีพ</f>
        <v>#NAME?</v>
      </c>
      <c r="Q5852" t="s">
        <v>2599</v>
      </c>
    </row>
    <row r="5853" spans="11:17">
      <c r="K5853" t="s">
        <v>51</v>
      </c>
      <c r="L5853" t="s">
        <v>2597</v>
      </c>
      <c r="M5853" t="s">
        <v>2598</v>
      </c>
      <c r="N5853" t="s">
        <v>1337</v>
      </c>
      <c r="O5853" t="s">
        <v>70</v>
      </c>
      <c r="P5853" t="s">
        <v>1020</v>
      </c>
      <c r="Q5853" t="s">
        <v>2599</v>
      </c>
    </row>
    <row r="5854" spans="11:17">
      <c r="K5854" t="s">
        <v>51</v>
      </c>
      <c r="L5854" t="s">
        <v>2597</v>
      </c>
      <c r="M5854" t="s">
        <v>2598</v>
      </c>
      <c r="N5854" t="s">
        <v>1337</v>
      </c>
      <c r="O5854" t="s">
        <v>72</v>
      </c>
      <c r="P5854">
        <v>176</v>
      </c>
      <c r="Q5854" t="s">
        <v>2599</v>
      </c>
    </row>
    <row r="5855" spans="11:17">
      <c r="K5855" t="s">
        <v>51</v>
      </c>
      <c r="L5855" t="s">
        <v>2597</v>
      </c>
      <c r="M5855" t="s">
        <v>2598</v>
      </c>
      <c r="N5855" t="s">
        <v>1337</v>
      </c>
      <c r="O5855" t="s">
        <v>73</v>
      </c>
      <c r="P5855" t="s">
        <v>1343</v>
      </c>
      <c r="Q5855" t="s">
        <v>2599</v>
      </c>
    </row>
    <row r="5856" spans="11:17">
      <c r="K5856" t="s">
        <v>51</v>
      </c>
      <c r="L5856" t="s">
        <v>2602</v>
      </c>
      <c r="M5856" t="s">
        <v>2603</v>
      </c>
      <c r="N5856" t="s">
        <v>1337</v>
      </c>
      <c r="O5856" t="s">
        <v>14</v>
      </c>
      <c r="Q5856" t="s">
        <v>2604</v>
      </c>
    </row>
    <row r="5857" spans="11:17">
      <c r="K5857" t="s">
        <v>51</v>
      </c>
      <c r="L5857" t="s">
        <v>2602</v>
      </c>
      <c r="M5857" t="s">
        <v>2603</v>
      </c>
      <c r="N5857" t="s">
        <v>1337</v>
      </c>
      <c r="O5857" t="s">
        <v>56</v>
      </c>
      <c r="Q5857" t="s">
        <v>2604</v>
      </c>
    </row>
    <row r="5858" spans="11:17">
      <c r="K5858" t="s">
        <v>51</v>
      </c>
      <c r="L5858" t="s">
        <v>2602</v>
      </c>
      <c r="M5858" t="s">
        <v>2603</v>
      </c>
      <c r="N5858" t="s">
        <v>1337</v>
      </c>
      <c r="O5858" t="s">
        <v>57</v>
      </c>
      <c r="P5858" t="s">
        <v>1863</v>
      </c>
      <c r="Q5858" t="s">
        <v>2604</v>
      </c>
    </row>
    <row r="5859" spans="11:17">
      <c r="K5859" t="s">
        <v>51</v>
      </c>
      <c r="L5859" t="s">
        <v>2602</v>
      </c>
      <c r="M5859" t="s">
        <v>2603</v>
      </c>
      <c r="N5859" t="s">
        <v>1337</v>
      </c>
      <c r="O5859" t="s">
        <v>59</v>
      </c>
      <c r="P5859">
        <v>312</v>
      </c>
      <c r="Q5859" t="s">
        <v>2604</v>
      </c>
    </row>
    <row r="5860" spans="11:17">
      <c r="K5860" t="s">
        <v>51</v>
      </c>
      <c r="L5860" t="s">
        <v>2602</v>
      </c>
      <c r="M5860" t="s">
        <v>2603</v>
      </c>
      <c r="N5860" t="s">
        <v>1337</v>
      </c>
      <c r="O5860" t="s">
        <v>60</v>
      </c>
      <c r="P5860" t="s">
        <v>2379</v>
      </c>
      <c r="Q5860" t="s">
        <v>2604</v>
      </c>
    </row>
    <row r="5861" spans="11:17">
      <c r="K5861" t="s">
        <v>51</v>
      </c>
      <c r="L5861" t="s">
        <v>2602</v>
      </c>
      <c r="M5861" t="s">
        <v>2603</v>
      </c>
      <c r="N5861" t="s">
        <v>1337</v>
      </c>
      <c r="O5861" t="s">
        <v>62</v>
      </c>
      <c r="P5861" t="s">
        <v>2483</v>
      </c>
      <c r="Q5861" t="s">
        <v>2604</v>
      </c>
    </row>
    <row r="5862" spans="11:17">
      <c r="K5862" t="s">
        <v>51</v>
      </c>
      <c r="L5862" t="s">
        <v>2602</v>
      </c>
      <c r="M5862" t="s">
        <v>2603</v>
      </c>
      <c r="N5862" t="s">
        <v>1337</v>
      </c>
      <c r="O5862" t="s">
        <v>64</v>
      </c>
      <c r="P5862" t="s">
        <v>2605</v>
      </c>
      <c r="Q5862" t="s">
        <v>2604</v>
      </c>
    </row>
    <row r="5863" spans="11:17">
      <c r="K5863" t="s">
        <v>51</v>
      </c>
      <c r="L5863" t="s">
        <v>2602</v>
      </c>
      <c r="M5863" t="s">
        <v>2603</v>
      </c>
      <c r="N5863" t="s">
        <v>1337</v>
      </c>
      <c r="O5863" t="s">
        <v>66</v>
      </c>
      <c r="P5863" t="s">
        <v>2606</v>
      </c>
      <c r="Q5863" t="s">
        <v>2604</v>
      </c>
    </row>
    <row r="5864" spans="11:17">
      <c r="K5864" t="s">
        <v>51</v>
      </c>
      <c r="L5864" t="s">
        <v>2602</v>
      </c>
      <c r="M5864" t="s">
        <v>2603</v>
      </c>
      <c r="N5864" t="s">
        <v>1337</v>
      </c>
      <c r="O5864" t="s">
        <v>68</v>
      </c>
      <c r="P5864" t="e">
        <f>-ต้องการหน้ากากอนามัยและเจลล้างมือ
-ต้องการถุงยังชีพ</f>
        <v>#NAME?</v>
      </c>
      <c r="Q5864" t="s">
        <v>2604</v>
      </c>
    </row>
    <row r="5865" spans="11:17">
      <c r="K5865" t="s">
        <v>51</v>
      </c>
      <c r="L5865" t="s">
        <v>2602</v>
      </c>
      <c r="M5865" t="s">
        <v>2603</v>
      </c>
      <c r="N5865" t="s">
        <v>1337</v>
      </c>
      <c r="O5865" t="s">
        <v>70</v>
      </c>
      <c r="P5865" t="s">
        <v>1020</v>
      </c>
      <c r="Q5865" t="s">
        <v>2604</v>
      </c>
    </row>
    <row r="5866" spans="11:17">
      <c r="K5866" t="s">
        <v>51</v>
      </c>
      <c r="L5866" t="s">
        <v>2602</v>
      </c>
      <c r="M5866" t="s">
        <v>2603</v>
      </c>
      <c r="N5866" t="s">
        <v>1337</v>
      </c>
      <c r="O5866" t="s">
        <v>72</v>
      </c>
      <c r="P5866">
        <v>262</v>
      </c>
      <c r="Q5866" t="s">
        <v>2604</v>
      </c>
    </row>
    <row r="5867" spans="11:17">
      <c r="K5867" t="s">
        <v>51</v>
      </c>
      <c r="L5867" t="s">
        <v>2602</v>
      </c>
      <c r="M5867" t="s">
        <v>2603</v>
      </c>
      <c r="N5867" t="s">
        <v>1337</v>
      </c>
      <c r="O5867" t="s">
        <v>73</v>
      </c>
      <c r="P5867" t="s">
        <v>1343</v>
      </c>
      <c r="Q5867" t="s">
        <v>2604</v>
      </c>
    </row>
    <row r="5868" spans="11:17">
      <c r="K5868" t="s">
        <v>51</v>
      </c>
      <c r="L5868" t="s">
        <v>2607</v>
      </c>
      <c r="M5868" t="s">
        <v>2608</v>
      </c>
      <c r="N5868" t="s">
        <v>1337</v>
      </c>
      <c r="O5868" t="s">
        <v>14</v>
      </c>
      <c r="Q5868" t="s">
        <v>2609</v>
      </c>
    </row>
    <row r="5869" spans="11:17">
      <c r="K5869" t="s">
        <v>51</v>
      </c>
      <c r="L5869" t="s">
        <v>2607</v>
      </c>
      <c r="M5869" t="s">
        <v>2608</v>
      </c>
      <c r="N5869" t="s">
        <v>1337</v>
      </c>
      <c r="O5869" t="s">
        <v>56</v>
      </c>
      <c r="Q5869" t="s">
        <v>2609</v>
      </c>
    </row>
    <row r="5870" spans="11:17">
      <c r="K5870" t="s">
        <v>51</v>
      </c>
      <c r="L5870" t="s">
        <v>2607</v>
      </c>
      <c r="M5870" t="s">
        <v>2608</v>
      </c>
      <c r="N5870" t="s">
        <v>1337</v>
      </c>
      <c r="O5870" t="s">
        <v>57</v>
      </c>
      <c r="P5870" t="s">
        <v>1863</v>
      </c>
      <c r="Q5870" t="s">
        <v>2609</v>
      </c>
    </row>
    <row r="5871" spans="11:17">
      <c r="K5871" t="s">
        <v>51</v>
      </c>
      <c r="L5871" t="s">
        <v>2607</v>
      </c>
      <c r="M5871" t="s">
        <v>2608</v>
      </c>
      <c r="N5871" t="s">
        <v>1337</v>
      </c>
      <c r="O5871" t="s">
        <v>59</v>
      </c>
      <c r="P5871">
        <v>818</v>
      </c>
      <c r="Q5871" t="s">
        <v>2609</v>
      </c>
    </row>
    <row r="5872" spans="11:17">
      <c r="K5872" t="s">
        <v>51</v>
      </c>
      <c r="L5872" t="s">
        <v>2607</v>
      </c>
      <c r="M5872" t="s">
        <v>2608</v>
      </c>
      <c r="N5872" t="s">
        <v>1337</v>
      </c>
      <c r="O5872" t="s">
        <v>60</v>
      </c>
      <c r="P5872" t="s">
        <v>2379</v>
      </c>
      <c r="Q5872" t="s">
        <v>2609</v>
      </c>
    </row>
    <row r="5873" spans="11:17">
      <c r="K5873" t="s">
        <v>51</v>
      </c>
      <c r="L5873" t="s">
        <v>2607</v>
      </c>
      <c r="M5873" t="s">
        <v>2608</v>
      </c>
      <c r="N5873" t="s">
        <v>1337</v>
      </c>
      <c r="O5873" t="s">
        <v>62</v>
      </c>
      <c r="P5873" t="s">
        <v>2444</v>
      </c>
      <c r="Q5873" t="s">
        <v>2609</v>
      </c>
    </row>
    <row r="5874" spans="11:17">
      <c r="K5874" t="s">
        <v>51</v>
      </c>
      <c r="L5874" t="s">
        <v>2607</v>
      </c>
      <c r="M5874" t="s">
        <v>2608</v>
      </c>
      <c r="N5874" t="s">
        <v>1337</v>
      </c>
      <c r="O5874" t="s">
        <v>64</v>
      </c>
      <c r="P5874" t="s">
        <v>2610</v>
      </c>
      <c r="Q5874" t="s">
        <v>2609</v>
      </c>
    </row>
    <row r="5875" spans="11:17">
      <c r="K5875" t="s">
        <v>51</v>
      </c>
      <c r="L5875" t="s">
        <v>2607</v>
      </c>
      <c r="M5875" t="s">
        <v>2608</v>
      </c>
      <c r="N5875" t="s">
        <v>1337</v>
      </c>
      <c r="O5875" t="s">
        <v>66</v>
      </c>
      <c r="P5875" t="s">
        <v>2611</v>
      </c>
      <c r="Q5875" t="s">
        <v>2609</v>
      </c>
    </row>
    <row r="5876" spans="11:17">
      <c r="K5876" t="s">
        <v>51</v>
      </c>
      <c r="L5876" t="s">
        <v>2607</v>
      </c>
      <c r="M5876" t="s">
        <v>2608</v>
      </c>
      <c r="N5876" t="s">
        <v>1337</v>
      </c>
      <c r="O5876" t="s">
        <v>68</v>
      </c>
      <c r="Q5876" t="s">
        <v>2609</v>
      </c>
    </row>
    <row r="5877" spans="11:17">
      <c r="K5877" t="s">
        <v>51</v>
      </c>
      <c r="L5877" t="s">
        <v>2607</v>
      </c>
      <c r="M5877" t="s">
        <v>2608</v>
      </c>
      <c r="N5877" t="s">
        <v>1337</v>
      </c>
      <c r="O5877" t="s">
        <v>70</v>
      </c>
      <c r="P5877" t="s">
        <v>1020</v>
      </c>
      <c r="Q5877" t="s">
        <v>2609</v>
      </c>
    </row>
    <row r="5878" spans="11:17">
      <c r="K5878" t="s">
        <v>51</v>
      </c>
      <c r="L5878" t="s">
        <v>2607</v>
      </c>
      <c r="M5878" t="s">
        <v>2608</v>
      </c>
      <c r="N5878" t="s">
        <v>1337</v>
      </c>
      <c r="O5878" t="s">
        <v>72</v>
      </c>
      <c r="P5878">
        <v>82</v>
      </c>
      <c r="Q5878" t="s">
        <v>2609</v>
      </c>
    </row>
    <row r="5879" spans="11:17">
      <c r="K5879" t="s">
        <v>51</v>
      </c>
      <c r="L5879" t="s">
        <v>2607</v>
      </c>
      <c r="M5879" t="s">
        <v>2608</v>
      </c>
      <c r="N5879" t="s">
        <v>1337</v>
      </c>
      <c r="O5879" t="s">
        <v>73</v>
      </c>
      <c r="P5879" t="s">
        <v>1343</v>
      </c>
      <c r="Q5879" t="s">
        <v>2609</v>
      </c>
    </row>
    <row r="5880" spans="11:17">
      <c r="K5880" t="s">
        <v>51</v>
      </c>
      <c r="L5880" t="s">
        <v>2612</v>
      </c>
      <c r="M5880" t="s">
        <v>2613</v>
      </c>
      <c r="N5880" t="s">
        <v>1337</v>
      </c>
      <c r="O5880" t="s">
        <v>14</v>
      </c>
      <c r="Q5880" t="s">
        <v>2614</v>
      </c>
    </row>
    <row r="5881" spans="11:17">
      <c r="K5881" t="s">
        <v>51</v>
      </c>
      <c r="L5881" t="s">
        <v>2612</v>
      </c>
      <c r="M5881" t="s">
        <v>2613</v>
      </c>
      <c r="N5881" t="s">
        <v>1337</v>
      </c>
      <c r="O5881" t="s">
        <v>56</v>
      </c>
      <c r="Q5881" t="s">
        <v>2614</v>
      </c>
    </row>
    <row r="5882" spans="11:17">
      <c r="K5882" t="s">
        <v>51</v>
      </c>
      <c r="L5882" t="s">
        <v>2612</v>
      </c>
      <c r="M5882" t="s">
        <v>2613</v>
      </c>
      <c r="N5882" t="s">
        <v>1337</v>
      </c>
      <c r="O5882" t="s">
        <v>57</v>
      </c>
      <c r="P5882" t="s">
        <v>1863</v>
      </c>
      <c r="Q5882" t="s">
        <v>2614</v>
      </c>
    </row>
    <row r="5883" spans="11:17">
      <c r="K5883" t="s">
        <v>51</v>
      </c>
      <c r="L5883" t="s">
        <v>2612</v>
      </c>
      <c r="M5883" t="s">
        <v>2613</v>
      </c>
      <c r="N5883" t="s">
        <v>1337</v>
      </c>
      <c r="O5883" t="s">
        <v>59</v>
      </c>
      <c r="P5883">
        <v>858</v>
      </c>
      <c r="Q5883" t="s">
        <v>2614</v>
      </c>
    </row>
    <row r="5884" spans="11:17">
      <c r="K5884" t="s">
        <v>51</v>
      </c>
      <c r="L5884" t="s">
        <v>2612</v>
      </c>
      <c r="M5884" t="s">
        <v>2613</v>
      </c>
      <c r="N5884" t="s">
        <v>1337</v>
      </c>
      <c r="O5884" t="s">
        <v>60</v>
      </c>
      <c r="P5884" t="s">
        <v>2379</v>
      </c>
      <c r="Q5884" t="s">
        <v>2614</v>
      </c>
    </row>
    <row r="5885" spans="11:17">
      <c r="K5885" t="s">
        <v>51</v>
      </c>
      <c r="L5885" t="s">
        <v>2612</v>
      </c>
      <c r="M5885" t="s">
        <v>2613</v>
      </c>
      <c r="N5885" t="s">
        <v>1337</v>
      </c>
      <c r="O5885" t="s">
        <v>62</v>
      </c>
      <c r="P5885" t="s">
        <v>2462</v>
      </c>
      <c r="Q5885" t="s">
        <v>2614</v>
      </c>
    </row>
    <row r="5886" spans="11:17">
      <c r="K5886" t="s">
        <v>51</v>
      </c>
      <c r="L5886" t="s">
        <v>2612</v>
      </c>
      <c r="M5886" t="s">
        <v>2613</v>
      </c>
      <c r="N5886" t="s">
        <v>1337</v>
      </c>
      <c r="O5886" t="s">
        <v>64</v>
      </c>
      <c r="P5886" t="s">
        <v>2615</v>
      </c>
      <c r="Q5886" t="s">
        <v>2614</v>
      </c>
    </row>
    <row r="5887" spans="11:17">
      <c r="K5887" t="s">
        <v>51</v>
      </c>
      <c r="L5887" t="s">
        <v>2612</v>
      </c>
      <c r="M5887" t="s">
        <v>2613</v>
      </c>
      <c r="N5887" t="s">
        <v>1337</v>
      </c>
      <c r="O5887" t="s">
        <v>66</v>
      </c>
      <c r="P5887" t="s">
        <v>2616</v>
      </c>
      <c r="Q5887" t="s">
        <v>2614</v>
      </c>
    </row>
    <row r="5888" spans="11:17">
      <c r="K5888" t="s">
        <v>51</v>
      </c>
      <c r="L5888" t="s">
        <v>2612</v>
      </c>
      <c r="M5888" t="s">
        <v>2613</v>
      </c>
      <c r="N5888" t="s">
        <v>1337</v>
      </c>
      <c r="O5888" t="s">
        <v>68</v>
      </c>
      <c r="Q5888" t="s">
        <v>2614</v>
      </c>
    </row>
    <row r="5889" spans="11:17">
      <c r="K5889" t="s">
        <v>51</v>
      </c>
      <c r="L5889" t="s">
        <v>2612</v>
      </c>
      <c r="M5889" t="s">
        <v>2613</v>
      </c>
      <c r="N5889" t="s">
        <v>1337</v>
      </c>
      <c r="O5889" t="s">
        <v>70</v>
      </c>
      <c r="P5889" t="s">
        <v>1020</v>
      </c>
      <c r="Q5889" t="s">
        <v>2614</v>
      </c>
    </row>
    <row r="5890" spans="11:17">
      <c r="K5890" t="s">
        <v>51</v>
      </c>
      <c r="L5890" t="s">
        <v>2612</v>
      </c>
      <c r="M5890" t="s">
        <v>2613</v>
      </c>
      <c r="N5890" t="s">
        <v>1337</v>
      </c>
      <c r="O5890" t="s">
        <v>72</v>
      </c>
      <c r="P5890">
        <v>80</v>
      </c>
      <c r="Q5890" t="s">
        <v>2614</v>
      </c>
    </row>
    <row r="5891" spans="11:17">
      <c r="K5891" t="s">
        <v>51</v>
      </c>
      <c r="L5891" t="s">
        <v>2612</v>
      </c>
      <c r="M5891" t="s">
        <v>2613</v>
      </c>
      <c r="N5891" t="s">
        <v>1337</v>
      </c>
      <c r="O5891" t="s">
        <v>73</v>
      </c>
      <c r="P5891" t="s">
        <v>1343</v>
      </c>
      <c r="Q5891" t="s">
        <v>2614</v>
      </c>
    </row>
    <row r="5892" spans="11:17">
      <c r="K5892" t="s">
        <v>51</v>
      </c>
      <c r="L5892" t="s">
        <v>2617</v>
      </c>
      <c r="M5892" t="s">
        <v>2618</v>
      </c>
      <c r="N5892" t="s">
        <v>1337</v>
      </c>
      <c r="O5892" t="s">
        <v>14</v>
      </c>
      <c r="Q5892" t="s">
        <v>2619</v>
      </c>
    </row>
    <row r="5893" spans="11:17">
      <c r="K5893" t="s">
        <v>51</v>
      </c>
      <c r="L5893" t="s">
        <v>2617</v>
      </c>
      <c r="M5893" t="s">
        <v>2618</v>
      </c>
      <c r="N5893" t="s">
        <v>1337</v>
      </c>
      <c r="O5893" t="s">
        <v>56</v>
      </c>
      <c r="Q5893" t="s">
        <v>2619</v>
      </c>
    </row>
    <row r="5894" spans="11:17">
      <c r="K5894" t="s">
        <v>51</v>
      </c>
      <c r="L5894" t="s">
        <v>2617</v>
      </c>
      <c r="M5894" t="s">
        <v>2618</v>
      </c>
      <c r="N5894" t="s">
        <v>1337</v>
      </c>
      <c r="O5894" t="s">
        <v>57</v>
      </c>
      <c r="P5894" t="s">
        <v>1863</v>
      </c>
      <c r="Q5894" t="s">
        <v>2619</v>
      </c>
    </row>
    <row r="5895" spans="11:17">
      <c r="K5895" t="s">
        <v>51</v>
      </c>
      <c r="L5895" t="s">
        <v>2617</v>
      </c>
      <c r="M5895" t="s">
        <v>2618</v>
      </c>
      <c r="N5895" t="s">
        <v>1337</v>
      </c>
      <c r="O5895" t="s">
        <v>59</v>
      </c>
      <c r="P5895">
        <v>445</v>
      </c>
      <c r="Q5895" t="s">
        <v>2619</v>
      </c>
    </row>
    <row r="5896" spans="11:17">
      <c r="K5896" t="s">
        <v>51</v>
      </c>
      <c r="L5896" t="s">
        <v>2617</v>
      </c>
      <c r="M5896" t="s">
        <v>2618</v>
      </c>
      <c r="N5896" t="s">
        <v>1337</v>
      </c>
      <c r="O5896" t="s">
        <v>60</v>
      </c>
      <c r="P5896" t="s">
        <v>2379</v>
      </c>
      <c r="Q5896" t="s">
        <v>2619</v>
      </c>
    </row>
    <row r="5897" spans="11:17">
      <c r="K5897" t="s">
        <v>51</v>
      </c>
      <c r="L5897" t="s">
        <v>2617</v>
      </c>
      <c r="M5897" t="s">
        <v>2618</v>
      </c>
      <c r="N5897" t="s">
        <v>1337</v>
      </c>
      <c r="O5897" t="s">
        <v>62</v>
      </c>
      <c r="P5897" t="s">
        <v>2462</v>
      </c>
      <c r="Q5897" t="s">
        <v>2619</v>
      </c>
    </row>
    <row r="5898" spans="11:17">
      <c r="K5898" t="s">
        <v>51</v>
      </c>
      <c r="L5898" t="s">
        <v>2617</v>
      </c>
      <c r="M5898" t="s">
        <v>2618</v>
      </c>
      <c r="N5898" t="s">
        <v>1337</v>
      </c>
      <c r="O5898" t="s">
        <v>64</v>
      </c>
      <c r="P5898" t="s">
        <v>2620</v>
      </c>
      <c r="Q5898" t="s">
        <v>2619</v>
      </c>
    </row>
    <row r="5899" spans="11:17">
      <c r="K5899" t="s">
        <v>51</v>
      </c>
      <c r="L5899" t="s">
        <v>2617</v>
      </c>
      <c r="M5899" t="s">
        <v>2618</v>
      </c>
      <c r="N5899" t="s">
        <v>1337</v>
      </c>
      <c r="O5899" t="s">
        <v>66</v>
      </c>
      <c r="P5899" t="s">
        <v>2621</v>
      </c>
      <c r="Q5899" t="s">
        <v>2619</v>
      </c>
    </row>
    <row r="5900" spans="11:17">
      <c r="K5900" t="s">
        <v>51</v>
      </c>
      <c r="L5900" t="s">
        <v>2617</v>
      </c>
      <c r="M5900" t="s">
        <v>2618</v>
      </c>
      <c r="N5900" t="s">
        <v>1337</v>
      </c>
      <c r="O5900" t="s">
        <v>68</v>
      </c>
      <c r="Q5900" t="s">
        <v>2619</v>
      </c>
    </row>
    <row r="5901" spans="11:17">
      <c r="K5901" t="s">
        <v>51</v>
      </c>
      <c r="L5901" t="s">
        <v>2617</v>
      </c>
      <c r="M5901" t="s">
        <v>2618</v>
      </c>
      <c r="N5901" t="s">
        <v>1337</v>
      </c>
      <c r="O5901" t="s">
        <v>70</v>
      </c>
      <c r="P5901" t="s">
        <v>1020</v>
      </c>
      <c r="Q5901" t="s">
        <v>2619</v>
      </c>
    </row>
    <row r="5902" spans="11:17">
      <c r="K5902" t="s">
        <v>51</v>
      </c>
      <c r="L5902" t="s">
        <v>2617</v>
      </c>
      <c r="M5902" t="s">
        <v>2618</v>
      </c>
      <c r="N5902" t="s">
        <v>1337</v>
      </c>
      <c r="O5902" t="s">
        <v>72</v>
      </c>
      <c r="P5902">
        <v>57</v>
      </c>
      <c r="Q5902" t="s">
        <v>2619</v>
      </c>
    </row>
    <row r="5903" spans="11:17">
      <c r="K5903" t="s">
        <v>51</v>
      </c>
      <c r="L5903" t="s">
        <v>2617</v>
      </c>
      <c r="M5903" t="s">
        <v>2618</v>
      </c>
      <c r="N5903" t="s">
        <v>1337</v>
      </c>
      <c r="O5903" t="s">
        <v>73</v>
      </c>
      <c r="P5903" t="s">
        <v>1343</v>
      </c>
      <c r="Q5903" t="s">
        <v>2619</v>
      </c>
    </row>
    <row r="5904" spans="11:17">
      <c r="K5904" t="s">
        <v>51</v>
      </c>
      <c r="L5904" t="s">
        <v>2622</v>
      </c>
      <c r="M5904" t="s">
        <v>2623</v>
      </c>
      <c r="N5904" t="s">
        <v>1337</v>
      </c>
      <c r="O5904" t="s">
        <v>14</v>
      </c>
      <c r="Q5904" t="s">
        <v>2624</v>
      </c>
    </row>
    <row r="5905" spans="11:17">
      <c r="K5905" t="s">
        <v>51</v>
      </c>
      <c r="L5905" t="s">
        <v>2622</v>
      </c>
      <c r="M5905" t="s">
        <v>2623</v>
      </c>
      <c r="N5905" t="s">
        <v>1337</v>
      </c>
      <c r="O5905" t="s">
        <v>56</v>
      </c>
      <c r="Q5905" t="s">
        <v>2624</v>
      </c>
    </row>
    <row r="5906" spans="11:17">
      <c r="K5906" t="s">
        <v>51</v>
      </c>
      <c r="L5906" t="s">
        <v>2622</v>
      </c>
      <c r="M5906" t="s">
        <v>2623</v>
      </c>
      <c r="N5906" t="s">
        <v>1337</v>
      </c>
      <c r="O5906" t="s">
        <v>57</v>
      </c>
      <c r="P5906" t="s">
        <v>1863</v>
      </c>
      <c r="Q5906" t="s">
        <v>2624</v>
      </c>
    </row>
    <row r="5907" spans="11:17">
      <c r="K5907" t="s">
        <v>51</v>
      </c>
      <c r="L5907" t="s">
        <v>2622</v>
      </c>
      <c r="M5907" t="s">
        <v>2623</v>
      </c>
      <c r="N5907" t="s">
        <v>1337</v>
      </c>
      <c r="O5907" t="s">
        <v>59</v>
      </c>
      <c r="P5907">
        <v>99</v>
      </c>
      <c r="Q5907" t="s">
        <v>2624</v>
      </c>
    </row>
    <row r="5908" spans="11:17">
      <c r="K5908" t="s">
        <v>51</v>
      </c>
      <c r="L5908" t="s">
        <v>2622</v>
      </c>
      <c r="M5908" t="s">
        <v>2623</v>
      </c>
      <c r="N5908" t="s">
        <v>1337</v>
      </c>
      <c r="O5908" t="s">
        <v>60</v>
      </c>
      <c r="P5908" t="s">
        <v>2379</v>
      </c>
      <c r="Q5908" t="s">
        <v>2624</v>
      </c>
    </row>
    <row r="5909" spans="11:17">
      <c r="K5909" t="s">
        <v>51</v>
      </c>
      <c r="L5909" t="s">
        <v>2622</v>
      </c>
      <c r="M5909" t="s">
        <v>2623</v>
      </c>
      <c r="N5909" t="s">
        <v>1337</v>
      </c>
      <c r="O5909" t="s">
        <v>62</v>
      </c>
      <c r="P5909" t="s">
        <v>2444</v>
      </c>
      <c r="Q5909" t="s">
        <v>2624</v>
      </c>
    </row>
    <row r="5910" spans="11:17">
      <c r="K5910" t="s">
        <v>51</v>
      </c>
      <c r="L5910" t="s">
        <v>2622</v>
      </c>
      <c r="M5910" t="s">
        <v>2623</v>
      </c>
      <c r="N5910" t="s">
        <v>1337</v>
      </c>
      <c r="O5910" t="s">
        <v>64</v>
      </c>
      <c r="P5910" t="s">
        <v>2625</v>
      </c>
      <c r="Q5910" t="s">
        <v>2624</v>
      </c>
    </row>
    <row r="5911" spans="11:17">
      <c r="K5911" t="s">
        <v>51</v>
      </c>
      <c r="L5911" t="s">
        <v>2622</v>
      </c>
      <c r="M5911" t="s">
        <v>2623</v>
      </c>
      <c r="N5911" t="s">
        <v>1337</v>
      </c>
      <c r="O5911" t="s">
        <v>66</v>
      </c>
      <c r="P5911" t="s">
        <v>2626</v>
      </c>
      <c r="Q5911" t="s">
        <v>2624</v>
      </c>
    </row>
    <row r="5912" spans="11:17">
      <c r="K5912" t="s">
        <v>51</v>
      </c>
      <c r="L5912" t="s">
        <v>2622</v>
      </c>
      <c r="M5912" t="s">
        <v>2623</v>
      </c>
      <c r="N5912" t="s">
        <v>1337</v>
      </c>
      <c r="O5912" t="s">
        <v>68</v>
      </c>
      <c r="Q5912" t="s">
        <v>2624</v>
      </c>
    </row>
    <row r="5913" spans="11:17">
      <c r="K5913" t="s">
        <v>51</v>
      </c>
      <c r="L5913" t="s">
        <v>2622</v>
      </c>
      <c r="M5913" t="s">
        <v>2623</v>
      </c>
      <c r="N5913" t="s">
        <v>1337</v>
      </c>
      <c r="O5913" t="s">
        <v>70</v>
      </c>
      <c r="P5913" t="s">
        <v>1020</v>
      </c>
      <c r="Q5913" t="s">
        <v>2624</v>
      </c>
    </row>
    <row r="5914" spans="11:17">
      <c r="K5914" t="s">
        <v>51</v>
      </c>
      <c r="L5914" t="s">
        <v>2622</v>
      </c>
      <c r="M5914" t="s">
        <v>2623</v>
      </c>
      <c r="N5914" t="s">
        <v>1337</v>
      </c>
      <c r="O5914" t="s">
        <v>72</v>
      </c>
      <c r="P5914">
        <v>155</v>
      </c>
      <c r="Q5914" t="s">
        <v>2624</v>
      </c>
    </row>
    <row r="5915" spans="11:17">
      <c r="K5915" t="s">
        <v>51</v>
      </c>
      <c r="L5915" t="s">
        <v>2622</v>
      </c>
      <c r="M5915" t="s">
        <v>2623</v>
      </c>
      <c r="N5915" t="s">
        <v>1337</v>
      </c>
      <c r="O5915" t="s">
        <v>73</v>
      </c>
      <c r="P5915" t="s">
        <v>1343</v>
      </c>
      <c r="Q5915" t="s">
        <v>2624</v>
      </c>
    </row>
    <row r="5916" spans="11:17">
      <c r="K5916" t="s">
        <v>51</v>
      </c>
      <c r="L5916" t="s">
        <v>2627</v>
      </c>
      <c r="M5916" t="s">
        <v>2628</v>
      </c>
      <c r="N5916" t="s">
        <v>1337</v>
      </c>
      <c r="O5916" t="s">
        <v>14</v>
      </c>
      <c r="Q5916" t="s">
        <v>2629</v>
      </c>
    </row>
    <row r="5917" spans="11:17">
      <c r="K5917" t="s">
        <v>51</v>
      </c>
      <c r="L5917" t="s">
        <v>2627</v>
      </c>
      <c r="M5917" t="s">
        <v>2628</v>
      </c>
      <c r="N5917" t="s">
        <v>1337</v>
      </c>
      <c r="O5917" t="s">
        <v>56</v>
      </c>
      <c r="Q5917" t="s">
        <v>2629</v>
      </c>
    </row>
    <row r="5918" spans="11:17">
      <c r="K5918" t="s">
        <v>51</v>
      </c>
      <c r="L5918" t="s">
        <v>2627</v>
      </c>
      <c r="M5918" t="s">
        <v>2628</v>
      </c>
      <c r="N5918" t="s">
        <v>1337</v>
      </c>
      <c r="O5918" t="s">
        <v>57</v>
      </c>
      <c r="P5918" t="s">
        <v>1863</v>
      </c>
      <c r="Q5918" t="s">
        <v>2629</v>
      </c>
    </row>
    <row r="5919" spans="11:17">
      <c r="K5919" t="s">
        <v>51</v>
      </c>
      <c r="L5919" t="s">
        <v>2627</v>
      </c>
      <c r="M5919" t="s">
        <v>2628</v>
      </c>
      <c r="N5919" t="s">
        <v>1337</v>
      </c>
      <c r="O5919" t="s">
        <v>59</v>
      </c>
      <c r="P5919">
        <v>126</v>
      </c>
      <c r="Q5919" t="s">
        <v>2629</v>
      </c>
    </row>
    <row r="5920" spans="11:17">
      <c r="K5920" t="s">
        <v>51</v>
      </c>
      <c r="L5920" t="s">
        <v>2627</v>
      </c>
      <c r="M5920" t="s">
        <v>2628</v>
      </c>
      <c r="N5920" t="s">
        <v>1337</v>
      </c>
      <c r="O5920" t="s">
        <v>60</v>
      </c>
      <c r="P5920" t="s">
        <v>2379</v>
      </c>
      <c r="Q5920" t="s">
        <v>2629</v>
      </c>
    </row>
    <row r="5921" spans="11:17">
      <c r="K5921" t="s">
        <v>51</v>
      </c>
      <c r="L5921" t="s">
        <v>2627</v>
      </c>
      <c r="M5921" t="s">
        <v>2628</v>
      </c>
      <c r="N5921" t="s">
        <v>1337</v>
      </c>
      <c r="O5921" t="s">
        <v>62</v>
      </c>
      <c r="P5921" t="s">
        <v>2494</v>
      </c>
      <c r="Q5921" t="s">
        <v>2629</v>
      </c>
    </row>
    <row r="5922" spans="11:17">
      <c r="K5922" t="s">
        <v>51</v>
      </c>
      <c r="L5922" t="s">
        <v>2627</v>
      </c>
      <c r="M5922" t="s">
        <v>2628</v>
      </c>
      <c r="N5922" t="s">
        <v>1337</v>
      </c>
      <c r="O5922" t="s">
        <v>64</v>
      </c>
      <c r="P5922" t="s">
        <v>2630</v>
      </c>
      <c r="Q5922" t="s">
        <v>2629</v>
      </c>
    </row>
    <row r="5923" spans="11:17">
      <c r="K5923" t="s">
        <v>51</v>
      </c>
      <c r="L5923" t="s">
        <v>2627</v>
      </c>
      <c r="M5923" t="s">
        <v>2628</v>
      </c>
      <c r="N5923" t="s">
        <v>1337</v>
      </c>
      <c r="O5923" t="s">
        <v>66</v>
      </c>
      <c r="P5923" t="s">
        <v>2631</v>
      </c>
      <c r="Q5923" t="s">
        <v>2629</v>
      </c>
    </row>
    <row r="5924" spans="11:17">
      <c r="K5924" t="s">
        <v>51</v>
      </c>
      <c r="L5924" t="s">
        <v>2627</v>
      </c>
      <c r="M5924" t="s">
        <v>2628</v>
      </c>
      <c r="N5924" t="s">
        <v>1337</v>
      </c>
      <c r="O5924" t="s">
        <v>68</v>
      </c>
      <c r="P5924" t="e">
        <f>-ต้องการหน้ากากอนามัยและเจลล้างมือ
-ต้องการถุงยังชีพ</f>
        <v>#NAME?</v>
      </c>
      <c r="Q5924" t="s">
        <v>2629</v>
      </c>
    </row>
    <row r="5925" spans="11:17">
      <c r="K5925" t="s">
        <v>51</v>
      </c>
      <c r="L5925" t="s">
        <v>2627</v>
      </c>
      <c r="M5925" t="s">
        <v>2628</v>
      </c>
      <c r="N5925" t="s">
        <v>1337</v>
      </c>
      <c r="O5925" t="s">
        <v>70</v>
      </c>
      <c r="P5925" t="s">
        <v>1020</v>
      </c>
      <c r="Q5925" t="s">
        <v>2629</v>
      </c>
    </row>
    <row r="5926" spans="11:17">
      <c r="K5926" t="s">
        <v>51</v>
      </c>
      <c r="L5926" t="s">
        <v>2627</v>
      </c>
      <c r="M5926" t="s">
        <v>2628</v>
      </c>
      <c r="N5926" t="s">
        <v>1337</v>
      </c>
      <c r="O5926" t="s">
        <v>72</v>
      </c>
      <c r="P5926">
        <v>104</v>
      </c>
      <c r="Q5926" t="s">
        <v>2629</v>
      </c>
    </row>
    <row r="5927" spans="11:17">
      <c r="K5927" t="s">
        <v>51</v>
      </c>
      <c r="L5927" t="s">
        <v>2627</v>
      </c>
      <c r="M5927" t="s">
        <v>2628</v>
      </c>
      <c r="N5927" t="s">
        <v>1337</v>
      </c>
      <c r="O5927" t="s">
        <v>73</v>
      </c>
      <c r="P5927" t="s">
        <v>1343</v>
      </c>
      <c r="Q5927" t="s">
        <v>2629</v>
      </c>
    </row>
    <row r="5928" spans="11:17">
      <c r="K5928" t="s">
        <v>51</v>
      </c>
      <c r="L5928" t="s">
        <v>2632</v>
      </c>
      <c r="M5928" t="s">
        <v>2633</v>
      </c>
      <c r="N5928" t="s">
        <v>77</v>
      </c>
      <c r="O5928" t="s">
        <v>14</v>
      </c>
      <c r="Q5928" t="s">
        <v>2634</v>
      </c>
    </row>
    <row r="5929" spans="11:17">
      <c r="K5929" t="s">
        <v>51</v>
      </c>
      <c r="L5929" t="s">
        <v>2632</v>
      </c>
      <c r="M5929" t="s">
        <v>2633</v>
      </c>
      <c r="N5929" t="s">
        <v>77</v>
      </c>
      <c r="O5929" t="s">
        <v>56</v>
      </c>
      <c r="Q5929" t="s">
        <v>2634</v>
      </c>
    </row>
    <row r="5930" spans="11:17">
      <c r="K5930" t="s">
        <v>51</v>
      </c>
      <c r="L5930" t="s">
        <v>2632</v>
      </c>
      <c r="M5930" t="s">
        <v>2633</v>
      </c>
      <c r="N5930" t="s">
        <v>77</v>
      </c>
      <c r="O5930" t="s">
        <v>57</v>
      </c>
      <c r="P5930" t="s">
        <v>2263</v>
      </c>
      <c r="Q5930" t="s">
        <v>2634</v>
      </c>
    </row>
    <row r="5931" spans="11:17">
      <c r="K5931" t="s">
        <v>51</v>
      </c>
      <c r="L5931" t="s">
        <v>2632</v>
      </c>
      <c r="M5931" t="s">
        <v>2633</v>
      </c>
      <c r="N5931" t="s">
        <v>77</v>
      </c>
      <c r="O5931" t="s">
        <v>59</v>
      </c>
      <c r="P5931">
        <v>2293</v>
      </c>
      <c r="Q5931" t="s">
        <v>2634</v>
      </c>
    </row>
    <row r="5932" spans="11:17">
      <c r="K5932" t="s">
        <v>51</v>
      </c>
      <c r="L5932" t="s">
        <v>2632</v>
      </c>
      <c r="M5932" t="s">
        <v>2633</v>
      </c>
      <c r="N5932" t="s">
        <v>77</v>
      </c>
      <c r="O5932" t="s">
        <v>60</v>
      </c>
      <c r="P5932" t="s">
        <v>2264</v>
      </c>
      <c r="Q5932" t="s">
        <v>2634</v>
      </c>
    </row>
    <row r="5933" spans="11:17">
      <c r="K5933" t="s">
        <v>51</v>
      </c>
      <c r="L5933" t="s">
        <v>2632</v>
      </c>
      <c r="M5933" t="s">
        <v>2633</v>
      </c>
      <c r="N5933" t="s">
        <v>77</v>
      </c>
      <c r="O5933" t="s">
        <v>62</v>
      </c>
      <c r="P5933" t="s">
        <v>2281</v>
      </c>
      <c r="Q5933" t="s">
        <v>2634</v>
      </c>
    </row>
    <row r="5934" spans="11:17">
      <c r="K5934" t="s">
        <v>51</v>
      </c>
      <c r="L5934" t="s">
        <v>2632</v>
      </c>
      <c r="M5934" t="s">
        <v>2633</v>
      </c>
      <c r="N5934" t="s">
        <v>77</v>
      </c>
      <c r="O5934" t="s">
        <v>64</v>
      </c>
      <c r="P5934" t="s">
        <v>2635</v>
      </c>
      <c r="Q5934" t="s">
        <v>2634</v>
      </c>
    </row>
    <row r="5935" spans="11:17">
      <c r="K5935" t="s">
        <v>51</v>
      </c>
      <c r="L5935" t="s">
        <v>2632</v>
      </c>
      <c r="M5935" t="s">
        <v>2633</v>
      </c>
      <c r="N5935" t="s">
        <v>77</v>
      </c>
      <c r="O5935" t="s">
        <v>66</v>
      </c>
      <c r="P5935" t="s">
        <v>2636</v>
      </c>
      <c r="Q5935" t="s">
        <v>2634</v>
      </c>
    </row>
    <row r="5936" spans="11:17">
      <c r="K5936" t="s">
        <v>51</v>
      </c>
      <c r="L5936" t="s">
        <v>2632</v>
      </c>
      <c r="M5936" t="s">
        <v>2633</v>
      </c>
      <c r="N5936" t="s">
        <v>77</v>
      </c>
      <c r="O5936" t="s">
        <v>68</v>
      </c>
      <c r="Q5936" t="s">
        <v>2634</v>
      </c>
    </row>
    <row r="5937" spans="11:17">
      <c r="K5937" t="s">
        <v>51</v>
      </c>
      <c r="L5937" t="s">
        <v>2632</v>
      </c>
      <c r="M5937" t="s">
        <v>2633</v>
      </c>
      <c r="N5937" t="s">
        <v>77</v>
      </c>
      <c r="O5937" t="s">
        <v>70</v>
      </c>
      <c r="P5937" t="s">
        <v>131</v>
      </c>
      <c r="Q5937" t="s">
        <v>2634</v>
      </c>
    </row>
    <row r="5938" spans="11:17">
      <c r="K5938" t="s">
        <v>51</v>
      </c>
      <c r="L5938" t="s">
        <v>2632</v>
      </c>
      <c r="M5938" t="s">
        <v>2633</v>
      </c>
      <c r="N5938" t="s">
        <v>77</v>
      </c>
      <c r="O5938" t="s">
        <v>72</v>
      </c>
      <c r="P5938">
        <v>145</v>
      </c>
      <c r="Q5938" t="s">
        <v>2634</v>
      </c>
    </row>
    <row r="5939" spans="11:17">
      <c r="K5939" t="s">
        <v>51</v>
      </c>
      <c r="L5939" t="s">
        <v>2632</v>
      </c>
      <c r="M5939" t="s">
        <v>2633</v>
      </c>
      <c r="N5939" t="s">
        <v>77</v>
      </c>
      <c r="O5939" t="s">
        <v>73</v>
      </c>
      <c r="P5939" t="s">
        <v>82</v>
      </c>
      <c r="Q5939" t="s">
        <v>2634</v>
      </c>
    </row>
    <row r="5940" spans="11:17">
      <c r="K5940" t="s">
        <v>51</v>
      </c>
      <c r="L5940" t="s">
        <v>2637</v>
      </c>
      <c r="M5940" t="s">
        <v>2638</v>
      </c>
      <c r="N5940" t="s">
        <v>1337</v>
      </c>
      <c r="O5940" t="s">
        <v>14</v>
      </c>
      <c r="Q5940" t="s">
        <v>2639</v>
      </c>
    </row>
    <row r="5941" spans="11:17">
      <c r="K5941" t="s">
        <v>51</v>
      </c>
      <c r="L5941" t="s">
        <v>2637</v>
      </c>
      <c r="M5941" t="s">
        <v>2638</v>
      </c>
      <c r="N5941" t="s">
        <v>1337</v>
      </c>
      <c r="O5941" t="s">
        <v>56</v>
      </c>
      <c r="Q5941" t="s">
        <v>2639</v>
      </c>
    </row>
    <row r="5942" spans="11:17">
      <c r="K5942" t="s">
        <v>51</v>
      </c>
      <c r="L5942" t="s">
        <v>2637</v>
      </c>
      <c r="M5942" t="s">
        <v>2638</v>
      </c>
      <c r="N5942" t="s">
        <v>1337</v>
      </c>
      <c r="O5942" t="s">
        <v>57</v>
      </c>
      <c r="P5942" t="s">
        <v>1863</v>
      </c>
      <c r="Q5942" t="s">
        <v>2639</v>
      </c>
    </row>
    <row r="5943" spans="11:17">
      <c r="K5943" t="s">
        <v>51</v>
      </c>
      <c r="L5943" t="s">
        <v>2637</v>
      </c>
      <c r="M5943" t="s">
        <v>2638</v>
      </c>
      <c r="N5943" t="s">
        <v>1337</v>
      </c>
      <c r="O5943" t="s">
        <v>59</v>
      </c>
      <c r="P5943">
        <v>901</v>
      </c>
      <c r="Q5943" t="s">
        <v>2639</v>
      </c>
    </row>
    <row r="5944" spans="11:17">
      <c r="K5944" t="s">
        <v>51</v>
      </c>
      <c r="L5944" t="s">
        <v>2637</v>
      </c>
      <c r="M5944" t="s">
        <v>2638</v>
      </c>
      <c r="N5944" t="s">
        <v>1337</v>
      </c>
      <c r="O5944" t="s">
        <v>60</v>
      </c>
      <c r="P5944" t="s">
        <v>2068</v>
      </c>
      <c r="Q5944" t="s">
        <v>2639</v>
      </c>
    </row>
    <row r="5945" spans="11:17">
      <c r="K5945" t="s">
        <v>51</v>
      </c>
      <c r="L5945" t="s">
        <v>2637</v>
      </c>
      <c r="M5945" t="s">
        <v>2638</v>
      </c>
      <c r="N5945" t="s">
        <v>1337</v>
      </c>
      <c r="O5945" t="s">
        <v>62</v>
      </c>
      <c r="P5945" t="s">
        <v>2075</v>
      </c>
      <c r="Q5945" t="s">
        <v>2639</v>
      </c>
    </row>
    <row r="5946" spans="11:17">
      <c r="K5946" t="s">
        <v>51</v>
      </c>
      <c r="L5946" t="s">
        <v>2637</v>
      </c>
      <c r="M5946" t="s">
        <v>2638</v>
      </c>
      <c r="N5946" t="s">
        <v>1337</v>
      </c>
      <c r="O5946" t="s">
        <v>64</v>
      </c>
      <c r="P5946" t="s">
        <v>2640</v>
      </c>
      <c r="Q5946" t="s">
        <v>2639</v>
      </c>
    </row>
    <row r="5947" spans="11:17">
      <c r="K5947" t="s">
        <v>51</v>
      </c>
      <c r="L5947" t="s">
        <v>2637</v>
      </c>
      <c r="M5947" t="s">
        <v>2638</v>
      </c>
      <c r="N5947" t="s">
        <v>1337</v>
      </c>
      <c r="O5947" t="s">
        <v>66</v>
      </c>
      <c r="P5947" t="s">
        <v>2641</v>
      </c>
      <c r="Q5947" t="s">
        <v>2639</v>
      </c>
    </row>
    <row r="5948" spans="11:17">
      <c r="K5948" t="s">
        <v>51</v>
      </c>
      <c r="L5948" t="s">
        <v>2637</v>
      </c>
      <c r="M5948" t="s">
        <v>2638</v>
      </c>
      <c r="N5948" t="s">
        <v>1337</v>
      </c>
      <c r="O5948" t="s">
        <v>68</v>
      </c>
      <c r="Q5948" t="s">
        <v>2639</v>
      </c>
    </row>
    <row r="5949" spans="11:17">
      <c r="K5949" t="s">
        <v>51</v>
      </c>
      <c r="L5949" t="s">
        <v>2637</v>
      </c>
      <c r="M5949" t="s">
        <v>2638</v>
      </c>
      <c r="N5949" t="s">
        <v>1337</v>
      </c>
      <c r="O5949" t="s">
        <v>70</v>
      </c>
      <c r="Q5949" t="s">
        <v>2639</v>
      </c>
    </row>
    <row r="5950" spans="11:17">
      <c r="K5950" t="s">
        <v>51</v>
      </c>
      <c r="L5950" t="s">
        <v>2637</v>
      </c>
      <c r="M5950" t="s">
        <v>2638</v>
      </c>
      <c r="N5950" t="s">
        <v>1337</v>
      </c>
      <c r="O5950" t="s">
        <v>72</v>
      </c>
      <c r="Q5950" t="s">
        <v>2639</v>
      </c>
    </row>
    <row r="5951" spans="11:17">
      <c r="K5951" t="s">
        <v>51</v>
      </c>
      <c r="L5951" t="s">
        <v>2637</v>
      </c>
      <c r="M5951" t="s">
        <v>2638</v>
      </c>
      <c r="N5951" t="s">
        <v>1337</v>
      </c>
      <c r="O5951" t="s">
        <v>73</v>
      </c>
      <c r="P5951" t="s">
        <v>1343</v>
      </c>
      <c r="Q5951" t="s">
        <v>2639</v>
      </c>
    </row>
    <row r="5952" spans="11:17">
      <c r="K5952" t="s">
        <v>51</v>
      </c>
      <c r="L5952" t="s">
        <v>2642</v>
      </c>
      <c r="M5952" t="s">
        <v>2643</v>
      </c>
      <c r="N5952" t="s">
        <v>1337</v>
      </c>
      <c r="O5952" t="s">
        <v>14</v>
      </c>
      <c r="Q5952" t="s">
        <v>2644</v>
      </c>
    </row>
    <row r="5953" spans="11:17">
      <c r="K5953" t="s">
        <v>51</v>
      </c>
      <c r="L5953" t="s">
        <v>2642</v>
      </c>
      <c r="M5953" t="s">
        <v>2643</v>
      </c>
      <c r="N5953" t="s">
        <v>1337</v>
      </c>
      <c r="O5953" t="s">
        <v>56</v>
      </c>
      <c r="Q5953" t="s">
        <v>2644</v>
      </c>
    </row>
    <row r="5954" spans="11:17">
      <c r="K5954" t="s">
        <v>51</v>
      </c>
      <c r="L5954" t="s">
        <v>2642</v>
      </c>
      <c r="M5954" t="s">
        <v>2643</v>
      </c>
      <c r="N5954" t="s">
        <v>1337</v>
      </c>
      <c r="O5954" t="s">
        <v>57</v>
      </c>
      <c r="P5954" t="s">
        <v>1863</v>
      </c>
      <c r="Q5954" t="s">
        <v>2644</v>
      </c>
    </row>
    <row r="5955" spans="11:17">
      <c r="K5955" t="s">
        <v>51</v>
      </c>
      <c r="L5955" t="s">
        <v>2642</v>
      </c>
      <c r="M5955" t="s">
        <v>2643</v>
      </c>
      <c r="N5955" t="s">
        <v>1337</v>
      </c>
      <c r="O5955" t="s">
        <v>59</v>
      </c>
      <c r="P5955">
        <v>1277</v>
      </c>
      <c r="Q5955" t="s">
        <v>2644</v>
      </c>
    </row>
    <row r="5956" spans="11:17">
      <c r="K5956" t="s">
        <v>51</v>
      </c>
      <c r="L5956" t="s">
        <v>2642</v>
      </c>
      <c r="M5956" t="s">
        <v>2643</v>
      </c>
      <c r="N5956" t="s">
        <v>1337</v>
      </c>
      <c r="O5956" t="s">
        <v>60</v>
      </c>
      <c r="P5956" t="s">
        <v>2068</v>
      </c>
      <c r="Q5956" t="s">
        <v>2644</v>
      </c>
    </row>
    <row r="5957" spans="11:17">
      <c r="K5957" t="s">
        <v>51</v>
      </c>
      <c r="L5957" t="s">
        <v>2642</v>
      </c>
      <c r="M5957" t="s">
        <v>2643</v>
      </c>
      <c r="N5957" t="s">
        <v>1337</v>
      </c>
      <c r="O5957" t="s">
        <v>62</v>
      </c>
      <c r="P5957" t="s">
        <v>2069</v>
      </c>
      <c r="Q5957" t="s">
        <v>2644</v>
      </c>
    </row>
    <row r="5958" spans="11:17">
      <c r="K5958" t="s">
        <v>51</v>
      </c>
      <c r="L5958" t="s">
        <v>2642</v>
      </c>
      <c r="M5958" t="s">
        <v>2643</v>
      </c>
      <c r="N5958" t="s">
        <v>1337</v>
      </c>
      <c r="O5958" t="s">
        <v>64</v>
      </c>
      <c r="P5958" t="s">
        <v>2645</v>
      </c>
      <c r="Q5958" t="s">
        <v>2644</v>
      </c>
    </row>
    <row r="5959" spans="11:17">
      <c r="K5959" t="s">
        <v>51</v>
      </c>
      <c r="L5959" t="s">
        <v>2642</v>
      </c>
      <c r="M5959" t="s">
        <v>2643</v>
      </c>
      <c r="N5959" t="s">
        <v>1337</v>
      </c>
      <c r="O5959" t="s">
        <v>66</v>
      </c>
      <c r="P5959" t="s">
        <v>2646</v>
      </c>
      <c r="Q5959" t="s">
        <v>2644</v>
      </c>
    </row>
    <row r="5960" spans="11:17">
      <c r="K5960" t="s">
        <v>51</v>
      </c>
      <c r="L5960" t="s">
        <v>2642</v>
      </c>
      <c r="M5960" t="s">
        <v>2643</v>
      </c>
      <c r="N5960" t="s">
        <v>1337</v>
      </c>
      <c r="O5960" t="s">
        <v>68</v>
      </c>
      <c r="P5960" t="s">
        <v>2109</v>
      </c>
      <c r="Q5960" t="s">
        <v>2644</v>
      </c>
    </row>
    <row r="5961" spans="11:17">
      <c r="K5961" t="s">
        <v>51</v>
      </c>
      <c r="L5961" t="s">
        <v>2642</v>
      </c>
      <c r="M5961" t="s">
        <v>2643</v>
      </c>
      <c r="N5961" t="s">
        <v>1337</v>
      </c>
      <c r="O5961" t="s">
        <v>70</v>
      </c>
      <c r="P5961" t="s">
        <v>1020</v>
      </c>
      <c r="Q5961" t="s">
        <v>2644</v>
      </c>
    </row>
    <row r="5962" spans="11:17">
      <c r="K5962" t="s">
        <v>51</v>
      </c>
      <c r="L5962" t="s">
        <v>2642</v>
      </c>
      <c r="M5962" t="s">
        <v>2643</v>
      </c>
      <c r="N5962" t="s">
        <v>1337</v>
      </c>
      <c r="O5962" t="s">
        <v>72</v>
      </c>
      <c r="P5962">
        <v>77</v>
      </c>
      <c r="Q5962" t="s">
        <v>2644</v>
      </c>
    </row>
    <row r="5963" spans="11:17">
      <c r="K5963" t="s">
        <v>51</v>
      </c>
      <c r="L5963" t="s">
        <v>2642</v>
      </c>
      <c r="M5963" t="s">
        <v>2643</v>
      </c>
      <c r="N5963" t="s">
        <v>1337</v>
      </c>
      <c r="O5963" t="s">
        <v>73</v>
      </c>
      <c r="P5963" t="s">
        <v>1343</v>
      </c>
      <c r="Q5963" t="s">
        <v>2644</v>
      </c>
    </row>
    <row r="5964" spans="11:17">
      <c r="K5964" t="s">
        <v>51</v>
      </c>
      <c r="L5964" t="s">
        <v>2647</v>
      </c>
      <c r="M5964" t="s">
        <v>2648</v>
      </c>
      <c r="N5964" t="s">
        <v>1337</v>
      </c>
      <c r="O5964" t="s">
        <v>14</v>
      </c>
      <c r="Q5964" t="s">
        <v>2649</v>
      </c>
    </row>
    <row r="5965" spans="11:17">
      <c r="K5965" t="s">
        <v>51</v>
      </c>
      <c r="L5965" t="s">
        <v>2647</v>
      </c>
      <c r="M5965" t="s">
        <v>2648</v>
      </c>
      <c r="N5965" t="s">
        <v>1337</v>
      </c>
      <c r="O5965" t="s">
        <v>56</v>
      </c>
      <c r="Q5965" t="s">
        <v>2649</v>
      </c>
    </row>
    <row r="5966" spans="11:17">
      <c r="K5966" t="s">
        <v>51</v>
      </c>
      <c r="L5966" t="s">
        <v>2647</v>
      </c>
      <c r="M5966" t="s">
        <v>2648</v>
      </c>
      <c r="N5966" t="s">
        <v>1337</v>
      </c>
      <c r="O5966" t="s">
        <v>57</v>
      </c>
      <c r="P5966" t="s">
        <v>1863</v>
      </c>
      <c r="Q5966" t="s">
        <v>2649</v>
      </c>
    </row>
    <row r="5967" spans="11:17">
      <c r="K5967" t="s">
        <v>51</v>
      </c>
      <c r="L5967" t="s">
        <v>2647</v>
      </c>
      <c r="M5967" t="s">
        <v>2648</v>
      </c>
      <c r="N5967" t="s">
        <v>1337</v>
      </c>
      <c r="O5967" t="s">
        <v>59</v>
      </c>
      <c r="P5967">
        <v>1609</v>
      </c>
      <c r="Q5967" t="s">
        <v>2649</v>
      </c>
    </row>
    <row r="5968" spans="11:17">
      <c r="K5968" t="s">
        <v>51</v>
      </c>
      <c r="L5968" t="s">
        <v>2647</v>
      </c>
      <c r="M5968" t="s">
        <v>2648</v>
      </c>
      <c r="N5968" t="s">
        <v>1337</v>
      </c>
      <c r="O5968" t="s">
        <v>60</v>
      </c>
      <c r="P5968" t="s">
        <v>1864</v>
      </c>
      <c r="Q5968" t="s">
        <v>2649</v>
      </c>
    </row>
    <row r="5969" spans="11:17">
      <c r="K5969" t="s">
        <v>51</v>
      </c>
      <c r="L5969" t="s">
        <v>2647</v>
      </c>
      <c r="M5969" t="s">
        <v>2648</v>
      </c>
      <c r="N5969" t="s">
        <v>1337</v>
      </c>
      <c r="O5969" t="s">
        <v>62</v>
      </c>
      <c r="P5969" t="s">
        <v>1944</v>
      </c>
      <c r="Q5969" t="s">
        <v>2649</v>
      </c>
    </row>
    <row r="5970" spans="11:17">
      <c r="K5970" t="s">
        <v>51</v>
      </c>
      <c r="L5970" t="s">
        <v>2647</v>
      </c>
      <c r="M5970" t="s">
        <v>2648</v>
      </c>
      <c r="N5970" t="s">
        <v>1337</v>
      </c>
      <c r="O5970" t="s">
        <v>64</v>
      </c>
      <c r="P5970" t="s">
        <v>2650</v>
      </c>
      <c r="Q5970" t="s">
        <v>2649</v>
      </c>
    </row>
    <row r="5971" spans="11:17">
      <c r="K5971" t="s">
        <v>51</v>
      </c>
      <c r="L5971" t="s">
        <v>2647</v>
      </c>
      <c r="M5971" t="s">
        <v>2648</v>
      </c>
      <c r="N5971" t="s">
        <v>1337</v>
      </c>
      <c r="O5971" t="s">
        <v>66</v>
      </c>
      <c r="P5971" t="e">
        <f>-
(นาย-สงัด-เกษมราช-กรรมการ-96-5373264)</f>
        <v>#NAME?</v>
      </c>
      <c r="Q5971" t="s">
        <v>2649</v>
      </c>
    </row>
    <row r="5972" spans="11:17">
      <c r="K5972" t="s">
        <v>51</v>
      </c>
      <c r="L5972" t="s">
        <v>2647</v>
      </c>
      <c r="M5972" t="s">
        <v>2648</v>
      </c>
      <c r="N5972" t="s">
        <v>1337</v>
      </c>
      <c r="O5972" t="s">
        <v>68</v>
      </c>
      <c r="Q5972" t="s">
        <v>2649</v>
      </c>
    </row>
    <row r="5973" spans="11:17">
      <c r="K5973" t="s">
        <v>51</v>
      </c>
      <c r="L5973" t="s">
        <v>2647</v>
      </c>
      <c r="M5973" t="s">
        <v>2648</v>
      </c>
      <c r="N5973" t="s">
        <v>1337</v>
      </c>
      <c r="O5973" t="s">
        <v>70</v>
      </c>
      <c r="Q5973" t="s">
        <v>2649</v>
      </c>
    </row>
    <row r="5974" spans="11:17">
      <c r="K5974" t="s">
        <v>51</v>
      </c>
      <c r="L5974" t="s">
        <v>2647</v>
      </c>
      <c r="M5974" t="s">
        <v>2648</v>
      </c>
      <c r="N5974" t="s">
        <v>1337</v>
      </c>
      <c r="O5974" t="s">
        <v>72</v>
      </c>
      <c r="Q5974" t="s">
        <v>2649</v>
      </c>
    </row>
    <row r="5975" spans="11:17">
      <c r="K5975" t="s">
        <v>51</v>
      </c>
      <c r="L5975" t="s">
        <v>2647</v>
      </c>
      <c r="M5975" t="s">
        <v>2648</v>
      </c>
      <c r="N5975" t="s">
        <v>1337</v>
      </c>
      <c r="O5975" t="s">
        <v>73</v>
      </c>
      <c r="P5975" t="s">
        <v>1343</v>
      </c>
      <c r="Q5975" t="s">
        <v>2649</v>
      </c>
    </row>
    <row r="5976" spans="11:17">
      <c r="K5976" t="s">
        <v>51</v>
      </c>
      <c r="L5976" t="s">
        <v>2651</v>
      </c>
      <c r="M5976" t="s">
        <v>2652</v>
      </c>
      <c r="N5976" t="s">
        <v>1337</v>
      </c>
      <c r="O5976" t="s">
        <v>14</v>
      </c>
      <c r="Q5976" t="s">
        <v>2653</v>
      </c>
    </row>
    <row r="5977" spans="11:17">
      <c r="K5977" t="s">
        <v>51</v>
      </c>
      <c r="L5977" t="s">
        <v>2651</v>
      </c>
      <c r="M5977" t="s">
        <v>2652</v>
      </c>
      <c r="N5977" t="s">
        <v>1337</v>
      </c>
      <c r="O5977" t="s">
        <v>56</v>
      </c>
      <c r="Q5977" t="s">
        <v>2653</v>
      </c>
    </row>
    <row r="5978" spans="11:17">
      <c r="K5978" t="s">
        <v>51</v>
      </c>
      <c r="L5978" t="s">
        <v>2651</v>
      </c>
      <c r="M5978" t="s">
        <v>2652</v>
      </c>
      <c r="N5978" t="s">
        <v>1337</v>
      </c>
      <c r="O5978" t="s">
        <v>57</v>
      </c>
      <c r="P5978" t="s">
        <v>1863</v>
      </c>
      <c r="Q5978" t="s">
        <v>2653</v>
      </c>
    </row>
    <row r="5979" spans="11:17">
      <c r="K5979" t="s">
        <v>51</v>
      </c>
      <c r="L5979" t="s">
        <v>2651</v>
      </c>
      <c r="M5979" t="s">
        <v>2652</v>
      </c>
      <c r="N5979" t="s">
        <v>1337</v>
      </c>
      <c r="O5979" t="s">
        <v>59</v>
      </c>
      <c r="P5979">
        <v>1332</v>
      </c>
      <c r="Q5979" t="s">
        <v>2653</v>
      </c>
    </row>
    <row r="5980" spans="11:17">
      <c r="K5980" t="s">
        <v>51</v>
      </c>
      <c r="L5980" t="s">
        <v>2651</v>
      </c>
      <c r="M5980" t="s">
        <v>2652</v>
      </c>
      <c r="N5980" t="s">
        <v>1337</v>
      </c>
      <c r="O5980" t="s">
        <v>60</v>
      </c>
      <c r="P5980" t="s">
        <v>1864</v>
      </c>
      <c r="Q5980" t="s">
        <v>2653</v>
      </c>
    </row>
    <row r="5981" spans="11:17">
      <c r="K5981" t="s">
        <v>51</v>
      </c>
      <c r="L5981" t="s">
        <v>2651</v>
      </c>
      <c r="M5981" t="s">
        <v>2652</v>
      </c>
      <c r="N5981" t="s">
        <v>1337</v>
      </c>
      <c r="O5981" t="s">
        <v>62</v>
      </c>
      <c r="P5981" t="s">
        <v>1906</v>
      </c>
      <c r="Q5981" t="s">
        <v>2653</v>
      </c>
    </row>
    <row r="5982" spans="11:17">
      <c r="K5982" t="s">
        <v>51</v>
      </c>
      <c r="L5982" t="s">
        <v>2651</v>
      </c>
      <c r="M5982" t="s">
        <v>2652</v>
      </c>
      <c r="N5982" t="s">
        <v>1337</v>
      </c>
      <c r="O5982" t="s">
        <v>64</v>
      </c>
      <c r="P5982" t="s">
        <v>2654</v>
      </c>
      <c r="Q5982" t="s">
        <v>2653</v>
      </c>
    </row>
    <row r="5983" spans="11:17">
      <c r="K5983" t="s">
        <v>51</v>
      </c>
      <c r="L5983" t="s">
        <v>2651</v>
      </c>
      <c r="M5983" t="s">
        <v>2652</v>
      </c>
      <c r="N5983" t="s">
        <v>1337</v>
      </c>
      <c r="O5983" t="s">
        <v>66</v>
      </c>
      <c r="P5983" t="s">
        <v>2655</v>
      </c>
      <c r="Q5983" t="s">
        <v>2653</v>
      </c>
    </row>
    <row r="5984" spans="11:17">
      <c r="K5984" t="s">
        <v>51</v>
      </c>
      <c r="L5984" t="s">
        <v>2651</v>
      </c>
      <c r="M5984" t="s">
        <v>2652</v>
      </c>
      <c r="N5984" t="s">
        <v>1337</v>
      </c>
      <c r="O5984" t="s">
        <v>68</v>
      </c>
      <c r="Q5984" t="s">
        <v>2653</v>
      </c>
    </row>
    <row r="5985" spans="11:17">
      <c r="K5985" t="s">
        <v>51</v>
      </c>
      <c r="L5985" t="s">
        <v>2651</v>
      </c>
      <c r="M5985" t="s">
        <v>2652</v>
      </c>
      <c r="N5985" t="s">
        <v>1337</v>
      </c>
      <c r="O5985" t="s">
        <v>70</v>
      </c>
      <c r="P5985" t="s">
        <v>131</v>
      </c>
      <c r="Q5985" t="s">
        <v>2653</v>
      </c>
    </row>
    <row r="5986" spans="11:17">
      <c r="K5986" t="s">
        <v>51</v>
      </c>
      <c r="L5986" t="s">
        <v>2651</v>
      </c>
      <c r="M5986" t="s">
        <v>2652</v>
      </c>
      <c r="N5986" t="s">
        <v>1337</v>
      </c>
      <c r="O5986" t="s">
        <v>72</v>
      </c>
      <c r="P5986">
        <v>120</v>
      </c>
      <c r="Q5986" t="s">
        <v>2653</v>
      </c>
    </row>
    <row r="5987" spans="11:17">
      <c r="K5987" t="s">
        <v>51</v>
      </c>
      <c r="L5987" t="s">
        <v>2651</v>
      </c>
      <c r="M5987" t="s">
        <v>2652</v>
      </c>
      <c r="N5987" t="s">
        <v>1337</v>
      </c>
      <c r="O5987" t="s">
        <v>73</v>
      </c>
      <c r="P5987" t="s">
        <v>1343</v>
      </c>
      <c r="Q5987" t="s">
        <v>2653</v>
      </c>
    </row>
    <row r="5988" spans="11:17">
      <c r="K5988" t="s">
        <v>51</v>
      </c>
      <c r="L5988" t="s">
        <v>2656</v>
      </c>
      <c r="M5988" t="s">
        <v>2657</v>
      </c>
      <c r="N5988" t="s">
        <v>1337</v>
      </c>
      <c r="O5988" t="s">
        <v>14</v>
      </c>
      <c r="Q5988" t="s">
        <v>2658</v>
      </c>
    </row>
    <row r="5989" spans="11:17">
      <c r="K5989" t="s">
        <v>51</v>
      </c>
      <c r="L5989" t="s">
        <v>2656</v>
      </c>
      <c r="M5989" t="s">
        <v>2657</v>
      </c>
      <c r="N5989" t="s">
        <v>1337</v>
      </c>
      <c r="O5989" t="s">
        <v>56</v>
      </c>
      <c r="Q5989" t="s">
        <v>2658</v>
      </c>
    </row>
    <row r="5990" spans="11:17">
      <c r="K5990" t="s">
        <v>51</v>
      </c>
      <c r="L5990" t="s">
        <v>2656</v>
      </c>
      <c r="M5990" t="s">
        <v>2657</v>
      </c>
      <c r="N5990" t="s">
        <v>1337</v>
      </c>
      <c r="O5990" t="s">
        <v>57</v>
      </c>
      <c r="P5990" t="s">
        <v>1863</v>
      </c>
      <c r="Q5990" t="s">
        <v>2658</v>
      </c>
    </row>
    <row r="5991" spans="11:17">
      <c r="K5991" t="s">
        <v>51</v>
      </c>
      <c r="L5991" t="s">
        <v>2656</v>
      </c>
      <c r="M5991" t="s">
        <v>2657</v>
      </c>
      <c r="N5991" t="s">
        <v>1337</v>
      </c>
      <c r="O5991" t="s">
        <v>59</v>
      </c>
      <c r="P5991">
        <v>312</v>
      </c>
      <c r="Q5991" t="s">
        <v>2658</v>
      </c>
    </row>
    <row r="5992" spans="11:17">
      <c r="K5992" t="s">
        <v>51</v>
      </c>
      <c r="L5992" t="s">
        <v>2656</v>
      </c>
      <c r="M5992" t="s">
        <v>2657</v>
      </c>
      <c r="N5992" t="s">
        <v>1337</v>
      </c>
      <c r="O5992" t="s">
        <v>60</v>
      </c>
      <c r="P5992" t="s">
        <v>2379</v>
      </c>
      <c r="Q5992" t="s">
        <v>2658</v>
      </c>
    </row>
    <row r="5993" spans="11:17">
      <c r="K5993" t="s">
        <v>51</v>
      </c>
      <c r="L5993" t="s">
        <v>2656</v>
      </c>
      <c r="M5993" t="s">
        <v>2657</v>
      </c>
      <c r="N5993" t="s">
        <v>1337</v>
      </c>
      <c r="O5993" t="s">
        <v>62</v>
      </c>
      <c r="P5993" t="s">
        <v>2386</v>
      </c>
      <c r="Q5993" t="s">
        <v>2658</v>
      </c>
    </row>
    <row r="5994" spans="11:17">
      <c r="K5994" t="s">
        <v>51</v>
      </c>
      <c r="L5994" t="s">
        <v>2656</v>
      </c>
      <c r="M5994" t="s">
        <v>2657</v>
      </c>
      <c r="N5994" t="s">
        <v>1337</v>
      </c>
      <c r="O5994" t="s">
        <v>64</v>
      </c>
      <c r="P5994" t="s">
        <v>2659</v>
      </c>
      <c r="Q5994" t="s">
        <v>2658</v>
      </c>
    </row>
    <row r="5995" spans="11:17">
      <c r="K5995" t="s">
        <v>51</v>
      </c>
      <c r="L5995" t="s">
        <v>2656</v>
      </c>
      <c r="M5995" t="s">
        <v>2657</v>
      </c>
      <c r="N5995" t="s">
        <v>1337</v>
      </c>
      <c r="O5995" t="s">
        <v>66</v>
      </c>
      <c r="P5995" t="s">
        <v>2660</v>
      </c>
      <c r="Q5995" t="s">
        <v>2658</v>
      </c>
    </row>
    <row r="5996" spans="11:17">
      <c r="K5996" t="s">
        <v>51</v>
      </c>
      <c r="L5996" t="s">
        <v>2656</v>
      </c>
      <c r="M5996" t="s">
        <v>2657</v>
      </c>
      <c r="N5996" t="s">
        <v>1337</v>
      </c>
      <c r="O5996" t="s">
        <v>68</v>
      </c>
      <c r="Q5996" t="s">
        <v>2658</v>
      </c>
    </row>
    <row r="5997" spans="11:17">
      <c r="K5997" t="s">
        <v>51</v>
      </c>
      <c r="L5997" t="s">
        <v>2656</v>
      </c>
      <c r="M5997" t="s">
        <v>2657</v>
      </c>
      <c r="N5997" t="s">
        <v>1337</v>
      </c>
      <c r="O5997" t="s">
        <v>70</v>
      </c>
      <c r="P5997" t="s">
        <v>1020</v>
      </c>
      <c r="Q5997" t="s">
        <v>2658</v>
      </c>
    </row>
    <row r="5998" spans="11:17">
      <c r="K5998" t="s">
        <v>51</v>
      </c>
      <c r="L5998" t="s">
        <v>2656</v>
      </c>
      <c r="M5998" t="s">
        <v>2657</v>
      </c>
      <c r="N5998" t="s">
        <v>1337</v>
      </c>
      <c r="O5998" t="s">
        <v>72</v>
      </c>
      <c r="P5998">
        <v>78</v>
      </c>
      <c r="Q5998" t="s">
        <v>2658</v>
      </c>
    </row>
    <row r="5999" spans="11:17">
      <c r="K5999" t="s">
        <v>51</v>
      </c>
      <c r="L5999" t="s">
        <v>2656</v>
      </c>
      <c r="M5999" t="s">
        <v>2657</v>
      </c>
      <c r="N5999" t="s">
        <v>1337</v>
      </c>
      <c r="O5999" t="s">
        <v>73</v>
      </c>
      <c r="P5999" t="s">
        <v>1343</v>
      </c>
      <c r="Q5999" t="s">
        <v>2658</v>
      </c>
    </row>
    <row r="6000" spans="11:17">
      <c r="K6000" t="s">
        <v>51</v>
      </c>
      <c r="L6000" t="s">
        <v>2661</v>
      </c>
      <c r="M6000" t="s">
        <v>2662</v>
      </c>
      <c r="N6000" t="s">
        <v>1337</v>
      </c>
      <c r="O6000" t="s">
        <v>14</v>
      </c>
      <c r="Q6000" t="s">
        <v>2663</v>
      </c>
    </row>
    <row r="6001" spans="11:17">
      <c r="K6001" t="s">
        <v>51</v>
      </c>
      <c r="L6001" t="s">
        <v>2661</v>
      </c>
      <c r="M6001" t="s">
        <v>2662</v>
      </c>
      <c r="N6001" t="s">
        <v>1337</v>
      </c>
      <c r="O6001" t="s">
        <v>56</v>
      </c>
      <c r="Q6001" t="s">
        <v>2663</v>
      </c>
    </row>
    <row r="6002" spans="11:17">
      <c r="K6002" t="s">
        <v>51</v>
      </c>
      <c r="L6002" t="s">
        <v>2661</v>
      </c>
      <c r="M6002" t="s">
        <v>2662</v>
      </c>
      <c r="N6002" t="s">
        <v>1337</v>
      </c>
      <c r="O6002" t="s">
        <v>57</v>
      </c>
      <c r="P6002" t="s">
        <v>1863</v>
      </c>
      <c r="Q6002" t="s">
        <v>2663</v>
      </c>
    </row>
    <row r="6003" spans="11:17">
      <c r="K6003" t="s">
        <v>51</v>
      </c>
      <c r="L6003" t="s">
        <v>2661</v>
      </c>
      <c r="M6003" t="s">
        <v>2662</v>
      </c>
      <c r="N6003" t="s">
        <v>1337</v>
      </c>
      <c r="O6003" t="s">
        <v>59</v>
      </c>
      <c r="P6003">
        <v>285</v>
      </c>
      <c r="Q6003" t="s">
        <v>2663</v>
      </c>
    </row>
    <row r="6004" spans="11:17">
      <c r="K6004" t="s">
        <v>51</v>
      </c>
      <c r="L6004" t="s">
        <v>2661</v>
      </c>
      <c r="M6004" t="s">
        <v>2662</v>
      </c>
      <c r="N6004" t="s">
        <v>1337</v>
      </c>
      <c r="O6004" t="s">
        <v>60</v>
      </c>
      <c r="P6004" t="s">
        <v>2379</v>
      </c>
      <c r="Q6004" t="s">
        <v>2663</v>
      </c>
    </row>
    <row r="6005" spans="11:17">
      <c r="K6005" t="s">
        <v>51</v>
      </c>
      <c r="L6005" t="s">
        <v>2661</v>
      </c>
      <c r="M6005" t="s">
        <v>2662</v>
      </c>
      <c r="N6005" t="s">
        <v>1337</v>
      </c>
      <c r="O6005" t="s">
        <v>62</v>
      </c>
      <c r="P6005" t="s">
        <v>2380</v>
      </c>
      <c r="Q6005" t="s">
        <v>2663</v>
      </c>
    </row>
    <row r="6006" spans="11:17">
      <c r="K6006" t="s">
        <v>51</v>
      </c>
      <c r="L6006" t="s">
        <v>2661</v>
      </c>
      <c r="M6006" t="s">
        <v>2662</v>
      </c>
      <c r="N6006" t="s">
        <v>1337</v>
      </c>
      <c r="O6006" t="s">
        <v>64</v>
      </c>
      <c r="P6006" t="s">
        <v>2664</v>
      </c>
      <c r="Q6006" t="s">
        <v>2663</v>
      </c>
    </row>
    <row r="6007" spans="11:17">
      <c r="K6007" t="s">
        <v>51</v>
      </c>
      <c r="L6007" t="s">
        <v>2661</v>
      </c>
      <c r="M6007" t="s">
        <v>2662</v>
      </c>
      <c r="N6007" t="s">
        <v>1337</v>
      </c>
      <c r="O6007" t="s">
        <v>66</v>
      </c>
      <c r="P6007" t="s">
        <v>2665</v>
      </c>
      <c r="Q6007" t="s">
        <v>2663</v>
      </c>
    </row>
    <row r="6008" spans="11:17">
      <c r="K6008" t="s">
        <v>51</v>
      </c>
      <c r="L6008" t="s">
        <v>2661</v>
      </c>
      <c r="M6008" t="s">
        <v>2662</v>
      </c>
      <c r="N6008" t="s">
        <v>1337</v>
      </c>
      <c r="O6008" t="s">
        <v>68</v>
      </c>
      <c r="Q6008" t="s">
        <v>2663</v>
      </c>
    </row>
    <row r="6009" spans="11:17">
      <c r="K6009" t="s">
        <v>51</v>
      </c>
      <c r="L6009" t="s">
        <v>2661</v>
      </c>
      <c r="M6009" t="s">
        <v>2662</v>
      </c>
      <c r="N6009" t="s">
        <v>1337</v>
      </c>
      <c r="O6009" t="s">
        <v>70</v>
      </c>
      <c r="P6009" t="s">
        <v>1020</v>
      </c>
      <c r="Q6009" t="s">
        <v>2663</v>
      </c>
    </row>
    <row r="6010" spans="11:17">
      <c r="K6010" t="s">
        <v>51</v>
      </c>
      <c r="L6010" t="s">
        <v>2661</v>
      </c>
      <c r="M6010" t="s">
        <v>2662</v>
      </c>
      <c r="N6010" t="s">
        <v>1337</v>
      </c>
      <c r="O6010" t="s">
        <v>72</v>
      </c>
      <c r="P6010">
        <v>90</v>
      </c>
      <c r="Q6010" t="s">
        <v>2663</v>
      </c>
    </row>
    <row r="6011" spans="11:17">
      <c r="K6011" t="s">
        <v>51</v>
      </c>
      <c r="L6011" t="s">
        <v>2661</v>
      </c>
      <c r="M6011" t="s">
        <v>2662</v>
      </c>
      <c r="N6011" t="s">
        <v>1337</v>
      </c>
      <c r="O6011" t="s">
        <v>73</v>
      </c>
      <c r="P6011" t="s">
        <v>1343</v>
      </c>
      <c r="Q6011" t="s">
        <v>2663</v>
      </c>
    </row>
    <row r="6012" spans="11:17">
      <c r="K6012" t="s">
        <v>51</v>
      </c>
      <c r="L6012" t="s">
        <v>2666</v>
      </c>
      <c r="M6012" t="s">
        <v>2667</v>
      </c>
      <c r="N6012" t="s">
        <v>1337</v>
      </c>
      <c r="O6012" t="s">
        <v>14</v>
      </c>
      <c r="Q6012" t="s">
        <v>2668</v>
      </c>
    </row>
    <row r="6013" spans="11:17">
      <c r="K6013" t="s">
        <v>51</v>
      </c>
      <c r="L6013" t="s">
        <v>2666</v>
      </c>
      <c r="M6013" t="s">
        <v>2667</v>
      </c>
      <c r="N6013" t="s">
        <v>1337</v>
      </c>
      <c r="O6013" t="s">
        <v>56</v>
      </c>
      <c r="Q6013" t="s">
        <v>2668</v>
      </c>
    </row>
    <row r="6014" spans="11:17">
      <c r="K6014" t="s">
        <v>51</v>
      </c>
      <c r="L6014" t="s">
        <v>2666</v>
      </c>
      <c r="M6014" t="s">
        <v>2667</v>
      </c>
      <c r="N6014" t="s">
        <v>1337</v>
      </c>
      <c r="O6014" t="s">
        <v>57</v>
      </c>
      <c r="P6014" t="s">
        <v>1863</v>
      </c>
      <c r="Q6014" t="s">
        <v>2668</v>
      </c>
    </row>
    <row r="6015" spans="11:17">
      <c r="K6015" t="s">
        <v>51</v>
      </c>
      <c r="L6015" t="s">
        <v>2666</v>
      </c>
      <c r="M6015" t="s">
        <v>2667</v>
      </c>
      <c r="N6015" t="s">
        <v>1337</v>
      </c>
      <c r="O6015" t="s">
        <v>59</v>
      </c>
      <c r="P6015">
        <v>292</v>
      </c>
      <c r="Q6015" t="s">
        <v>2668</v>
      </c>
    </row>
    <row r="6016" spans="11:17">
      <c r="K6016" t="s">
        <v>51</v>
      </c>
      <c r="L6016" t="s">
        <v>2666</v>
      </c>
      <c r="M6016" t="s">
        <v>2667</v>
      </c>
      <c r="N6016" t="s">
        <v>1337</v>
      </c>
      <c r="O6016" t="s">
        <v>60</v>
      </c>
      <c r="P6016" t="s">
        <v>2379</v>
      </c>
      <c r="Q6016" t="s">
        <v>2668</v>
      </c>
    </row>
    <row r="6017" spans="11:17">
      <c r="K6017" t="s">
        <v>51</v>
      </c>
      <c r="L6017" t="s">
        <v>2666</v>
      </c>
      <c r="M6017" t="s">
        <v>2667</v>
      </c>
      <c r="N6017" t="s">
        <v>1337</v>
      </c>
      <c r="O6017" t="s">
        <v>62</v>
      </c>
      <c r="P6017" t="s">
        <v>2380</v>
      </c>
      <c r="Q6017" t="s">
        <v>2668</v>
      </c>
    </row>
    <row r="6018" spans="11:17">
      <c r="K6018" t="s">
        <v>51</v>
      </c>
      <c r="L6018" t="s">
        <v>2666</v>
      </c>
      <c r="M6018" t="s">
        <v>2667</v>
      </c>
      <c r="N6018" t="s">
        <v>1337</v>
      </c>
      <c r="O6018" t="s">
        <v>64</v>
      </c>
      <c r="P6018" t="s">
        <v>2669</v>
      </c>
      <c r="Q6018" t="s">
        <v>2668</v>
      </c>
    </row>
    <row r="6019" spans="11:17">
      <c r="K6019" t="s">
        <v>51</v>
      </c>
      <c r="L6019" t="s">
        <v>2666</v>
      </c>
      <c r="M6019" t="s">
        <v>2667</v>
      </c>
      <c r="N6019" t="s">
        <v>1337</v>
      </c>
      <c r="O6019" t="s">
        <v>66</v>
      </c>
      <c r="P6019" t="s">
        <v>2670</v>
      </c>
      <c r="Q6019" t="s">
        <v>2668</v>
      </c>
    </row>
    <row r="6020" spans="11:17">
      <c r="K6020" t="s">
        <v>51</v>
      </c>
      <c r="L6020" t="s">
        <v>2666</v>
      </c>
      <c r="M6020" t="s">
        <v>2667</v>
      </c>
      <c r="N6020" t="s">
        <v>1337</v>
      </c>
      <c r="O6020" t="s">
        <v>68</v>
      </c>
      <c r="Q6020" t="s">
        <v>2668</v>
      </c>
    </row>
    <row r="6021" spans="11:17">
      <c r="K6021" t="s">
        <v>51</v>
      </c>
      <c r="L6021" t="s">
        <v>2666</v>
      </c>
      <c r="M6021" t="s">
        <v>2667</v>
      </c>
      <c r="N6021" t="s">
        <v>1337</v>
      </c>
      <c r="O6021" t="s">
        <v>70</v>
      </c>
      <c r="P6021" t="s">
        <v>1020</v>
      </c>
      <c r="Q6021" t="s">
        <v>2668</v>
      </c>
    </row>
    <row r="6022" spans="11:17">
      <c r="K6022" t="s">
        <v>51</v>
      </c>
      <c r="L6022" t="s">
        <v>2666</v>
      </c>
      <c r="M6022" t="s">
        <v>2667</v>
      </c>
      <c r="N6022" t="s">
        <v>1337</v>
      </c>
      <c r="O6022" t="s">
        <v>72</v>
      </c>
      <c r="P6022">
        <v>127</v>
      </c>
      <c r="Q6022" t="s">
        <v>2668</v>
      </c>
    </row>
    <row r="6023" spans="11:17">
      <c r="K6023" t="s">
        <v>51</v>
      </c>
      <c r="L6023" t="s">
        <v>2666</v>
      </c>
      <c r="M6023" t="s">
        <v>2667</v>
      </c>
      <c r="N6023" t="s">
        <v>1337</v>
      </c>
      <c r="O6023" t="s">
        <v>73</v>
      </c>
      <c r="P6023" t="s">
        <v>1343</v>
      </c>
      <c r="Q6023" t="s">
        <v>2668</v>
      </c>
    </row>
    <row r="6024" spans="11:17">
      <c r="K6024" t="s">
        <v>51</v>
      </c>
      <c r="L6024" t="s">
        <v>2671</v>
      </c>
      <c r="M6024" t="s">
        <v>2672</v>
      </c>
      <c r="N6024" t="s">
        <v>1337</v>
      </c>
      <c r="O6024" t="s">
        <v>14</v>
      </c>
      <c r="Q6024" t="s">
        <v>2673</v>
      </c>
    </row>
    <row r="6025" spans="11:17">
      <c r="K6025" t="s">
        <v>51</v>
      </c>
      <c r="L6025" t="s">
        <v>2671</v>
      </c>
      <c r="M6025" t="s">
        <v>2672</v>
      </c>
      <c r="N6025" t="s">
        <v>1337</v>
      </c>
      <c r="O6025" t="s">
        <v>56</v>
      </c>
      <c r="Q6025" t="s">
        <v>2673</v>
      </c>
    </row>
    <row r="6026" spans="11:17">
      <c r="K6026" t="s">
        <v>51</v>
      </c>
      <c r="L6026" t="s">
        <v>2671</v>
      </c>
      <c r="M6026" t="s">
        <v>2672</v>
      </c>
      <c r="N6026" t="s">
        <v>1337</v>
      </c>
      <c r="O6026" t="s">
        <v>57</v>
      </c>
      <c r="P6026" t="s">
        <v>1863</v>
      </c>
      <c r="Q6026" t="s">
        <v>2673</v>
      </c>
    </row>
    <row r="6027" spans="11:17">
      <c r="K6027" t="s">
        <v>51</v>
      </c>
      <c r="L6027" t="s">
        <v>2671</v>
      </c>
      <c r="M6027" t="s">
        <v>2672</v>
      </c>
      <c r="N6027" t="s">
        <v>1337</v>
      </c>
      <c r="O6027" t="s">
        <v>59</v>
      </c>
      <c r="P6027">
        <v>1031</v>
      </c>
      <c r="Q6027" t="s">
        <v>2673</v>
      </c>
    </row>
    <row r="6028" spans="11:17">
      <c r="K6028" t="s">
        <v>51</v>
      </c>
      <c r="L6028" t="s">
        <v>2671</v>
      </c>
      <c r="M6028" t="s">
        <v>2672</v>
      </c>
      <c r="N6028" t="s">
        <v>1337</v>
      </c>
      <c r="O6028" t="s">
        <v>60</v>
      </c>
      <c r="P6028" t="s">
        <v>2379</v>
      </c>
      <c r="Q6028" t="s">
        <v>2673</v>
      </c>
    </row>
    <row r="6029" spans="11:17">
      <c r="K6029" t="s">
        <v>51</v>
      </c>
      <c r="L6029" t="s">
        <v>2671</v>
      </c>
      <c r="M6029" t="s">
        <v>2672</v>
      </c>
      <c r="N6029" t="s">
        <v>1337</v>
      </c>
      <c r="O6029" t="s">
        <v>62</v>
      </c>
      <c r="P6029" t="s">
        <v>2413</v>
      </c>
      <c r="Q6029" t="s">
        <v>2673</v>
      </c>
    </row>
    <row r="6030" spans="11:17">
      <c r="K6030" t="s">
        <v>51</v>
      </c>
      <c r="L6030" t="s">
        <v>2671</v>
      </c>
      <c r="M6030" t="s">
        <v>2672</v>
      </c>
      <c r="N6030" t="s">
        <v>1337</v>
      </c>
      <c r="O6030" t="s">
        <v>64</v>
      </c>
      <c r="P6030" t="s">
        <v>2674</v>
      </c>
      <c r="Q6030" t="s">
        <v>2673</v>
      </c>
    </row>
    <row r="6031" spans="11:17">
      <c r="K6031" t="s">
        <v>51</v>
      </c>
      <c r="L6031" t="s">
        <v>2671</v>
      </c>
      <c r="M6031" t="s">
        <v>2672</v>
      </c>
      <c r="N6031" t="s">
        <v>1337</v>
      </c>
      <c r="O6031" t="s">
        <v>66</v>
      </c>
      <c r="P6031" t="s">
        <v>2675</v>
      </c>
      <c r="Q6031" t="s">
        <v>2673</v>
      </c>
    </row>
    <row r="6032" spans="11:17">
      <c r="K6032" t="s">
        <v>51</v>
      </c>
      <c r="L6032" t="s">
        <v>2671</v>
      </c>
      <c r="M6032" t="s">
        <v>2672</v>
      </c>
      <c r="N6032" t="s">
        <v>1337</v>
      </c>
      <c r="O6032" t="s">
        <v>68</v>
      </c>
      <c r="Q6032" t="s">
        <v>2673</v>
      </c>
    </row>
    <row r="6033" spans="11:17">
      <c r="K6033" t="s">
        <v>51</v>
      </c>
      <c r="L6033" t="s">
        <v>2671</v>
      </c>
      <c r="M6033" t="s">
        <v>2672</v>
      </c>
      <c r="N6033" t="s">
        <v>1337</v>
      </c>
      <c r="O6033" t="s">
        <v>70</v>
      </c>
      <c r="P6033" t="s">
        <v>1020</v>
      </c>
      <c r="Q6033" t="s">
        <v>2673</v>
      </c>
    </row>
    <row r="6034" spans="11:17">
      <c r="K6034" t="s">
        <v>51</v>
      </c>
      <c r="L6034" t="s">
        <v>2671</v>
      </c>
      <c r="M6034" t="s">
        <v>2672</v>
      </c>
      <c r="N6034" t="s">
        <v>1337</v>
      </c>
      <c r="O6034" t="s">
        <v>72</v>
      </c>
      <c r="P6034">
        <v>164</v>
      </c>
      <c r="Q6034" t="s">
        <v>2673</v>
      </c>
    </row>
    <row r="6035" spans="11:17">
      <c r="K6035" t="s">
        <v>51</v>
      </c>
      <c r="L6035" t="s">
        <v>2671</v>
      </c>
      <c r="M6035" t="s">
        <v>2672</v>
      </c>
      <c r="N6035" t="s">
        <v>1337</v>
      </c>
      <c r="O6035" t="s">
        <v>73</v>
      </c>
      <c r="P6035" t="s">
        <v>1343</v>
      </c>
      <c r="Q6035" t="s">
        <v>2673</v>
      </c>
    </row>
    <row r="6036" spans="11:17">
      <c r="K6036" t="s">
        <v>51</v>
      </c>
      <c r="L6036" t="s">
        <v>2676</v>
      </c>
      <c r="M6036" t="s">
        <v>2677</v>
      </c>
      <c r="N6036" t="s">
        <v>1337</v>
      </c>
      <c r="O6036" t="s">
        <v>14</v>
      </c>
      <c r="Q6036" t="s">
        <v>2678</v>
      </c>
    </row>
    <row r="6037" spans="11:17">
      <c r="K6037" t="s">
        <v>51</v>
      </c>
      <c r="L6037" t="s">
        <v>2676</v>
      </c>
      <c r="M6037" t="s">
        <v>2677</v>
      </c>
      <c r="N6037" t="s">
        <v>1337</v>
      </c>
      <c r="O6037" t="s">
        <v>56</v>
      </c>
      <c r="Q6037" t="s">
        <v>2678</v>
      </c>
    </row>
    <row r="6038" spans="11:17">
      <c r="K6038" t="s">
        <v>51</v>
      </c>
      <c r="L6038" t="s">
        <v>2676</v>
      </c>
      <c r="M6038" t="s">
        <v>2677</v>
      </c>
      <c r="N6038" t="s">
        <v>1337</v>
      </c>
      <c r="O6038" t="s">
        <v>57</v>
      </c>
      <c r="P6038" t="s">
        <v>1863</v>
      </c>
      <c r="Q6038" t="s">
        <v>2678</v>
      </c>
    </row>
    <row r="6039" spans="11:17">
      <c r="K6039" t="s">
        <v>51</v>
      </c>
      <c r="L6039" t="s">
        <v>2676</v>
      </c>
      <c r="M6039" t="s">
        <v>2677</v>
      </c>
      <c r="N6039" t="s">
        <v>1337</v>
      </c>
      <c r="O6039" t="s">
        <v>59</v>
      </c>
      <c r="P6039">
        <v>927</v>
      </c>
      <c r="Q6039" t="s">
        <v>2678</v>
      </c>
    </row>
    <row r="6040" spans="11:17">
      <c r="K6040" t="s">
        <v>51</v>
      </c>
      <c r="L6040" t="s">
        <v>2676</v>
      </c>
      <c r="M6040" t="s">
        <v>2677</v>
      </c>
      <c r="N6040" t="s">
        <v>1337</v>
      </c>
      <c r="O6040" t="s">
        <v>60</v>
      </c>
      <c r="P6040" t="s">
        <v>2379</v>
      </c>
      <c r="Q6040" t="s">
        <v>2678</v>
      </c>
    </row>
    <row r="6041" spans="11:17">
      <c r="K6041" t="s">
        <v>51</v>
      </c>
      <c r="L6041" t="s">
        <v>2676</v>
      </c>
      <c r="M6041" t="s">
        <v>2677</v>
      </c>
      <c r="N6041" t="s">
        <v>1337</v>
      </c>
      <c r="O6041" t="s">
        <v>62</v>
      </c>
      <c r="P6041" t="s">
        <v>2402</v>
      </c>
      <c r="Q6041" t="s">
        <v>2678</v>
      </c>
    </row>
    <row r="6042" spans="11:17">
      <c r="K6042" t="s">
        <v>51</v>
      </c>
      <c r="L6042" t="s">
        <v>2676</v>
      </c>
      <c r="M6042" t="s">
        <v>2677</v>
      </c>
      <c r="N6042" t="s">
        <v>1337</v>
      </c>
      <c r="O6042" t="s">
        <v>64</v>
      </c>
      <c r="P6042" t="s">
        <v>2679</v>
      </c>
      <c r="Q6042" t="s">
        <v>2678</v>
      </c>
    </row>
    <row r="6043" spans="11:17">
      <c r="K6043" t="s">
        <v>51</v>
      </c>
      <c r="L6043" t="s">
        <v>2676</v>
      </c>
      <c r="M6043" t="s">
        <v>2677</v>
      </c>
      <c r="N6043" t="s">
        <v>1337</v>
      </c>
      <c r="O6043" t="s">
        <v>66</v>
      </c>
      <c r="P6043" t="s">
        <v>2680</v>
      </c>
      <c r="Q6043" t="s">
        <v>2678</v>
      </c>
    </row>
    <row r="6044" spans="11:17">
      <c r="K6044" t="s">
        <v>51</v>
      </c>
      <c r="L6044" t="s">
        <v>2676</v>
      </c>
      <c r="M6044" t="s">
        <v>2677</v>
      </c>
      <c r="N6044" t="s">
        <v>1337</v>
      </c>
      <c r="O6044" t="s">
        <v>68</v>
      </c>
      <c r="P6044" t="e">
        <f>-ต้องการหน้ากากอนามัยและเจลล้างมือ
-ต้องการถุงยังชีพ</f>
        <v>#NAME?</v>
      </c>
      <c r="Q6044" t="s">
        <v>2678</v>
      </c>
    </row>
    <row r="6045" spans="11:17">
      <c r="K6045" t="s">
        <v>51</v>
      </c>
      <c r="L6045" t="s">
        <v>2676</v>
      </c>
      <c r="M6045" t="s">
        <v>2677</v>
      </c>
      <c r="N6045" t="s">
        <v>1337</v>
      </c>
      <c r="O6045" t="s">
        <v>70</v>
      </c>
      <c r="P6045" t="s">
        <v>1020</v>
      </c>
      <c r="Q6045" t="s">
        <v>2678</v>
      </c>
    </row>
    <row r="6046" spans="11:17">
      <c r="K6046" t="s">
        <v>51</v>
      </c>
      <c r="L6046" t="s">
        <v>2676</v>
      </c>
      <c r="M6046" t="s">
        <v>2677</v>
      </c>
      <c r="N6046" t="s">
        <v>1337</v>
      </c>
      <c r="O6046" t="s">
        <v>72</v>
      </c>
      <c r="P6046">
        <v>190</v>
      </c>
      <c r="Q6046" t="s">
        <v>2678</v>
      </c>
    </row>
    <row r="6047" spans="11:17">
      <c r="K6047" t="s">
        <v>51</v>
      </c>
      <c r="L6047" t="s">
        <v>2676</v>
      </c>
      <c r="M6047" t="s">
        <v>2677</v>
      </c>
      <c r="N6047" t="s">
        <v>1337</v>
      </c>
      <c r="O6047" t="s">
        <v>73</v>
      </c>
      <c r="P6047" t="s">
        <v>1343</v>
      </c>
      <c r="Q6047" t="s">
        <v>2678</v>
      </c>
    </row>
    <row r="6048" spans="11:17">
      <c r="K6048" t="s">
        <v>51</v>
      </c>
      <c r="L6048" t="s">
        <v>2681</v>
      </c>
      <c r="M6048" t="s">
        <v>2682</v>
      </c>
      <c r="N6048" t="s">
        <v>54</v>
      </c>
      <c r="O6048" t="s">
        <v>14</v>
      </c>
      <c r="Q6048" t="s">
        <v>2683</v>
      </c>
    </row>
    <row r="6049" spans="11:17">
      <c r="K6049" t="s">
        <v>51</v>
      </c>
      <c r="L6049" t="s">
        <v>2681</v>
      </c>
      <c r="M6049" t="s">
        <v>2682</v>
      </c>
      <c r="N6049" t="s">
        <v>54</v>
      </c>
      <c r="O6049" t="s">
        <v>56</v>
      </c>
      <c r="Q6049" t="s">
        <v>2683</v>
      </c>
    </row>
    <row r="6050" spans="11:17">
      <c r="K6050" t="s">
        <v>51</v>
      </c>
      <c r="L6050" t="s">
        <v>2681</v>
      </c>
      <c r="M6050" t="s">
        <v>2682</v>
      </c>
      <c r="N6050" t="s">
        <v>54</v>
      </c>
      <c r="O6050" t="s">
        <v>57</v>
      </c>
      <c r="P6050" t="s">
        <v>1035</v>
      </c>
      <c r="Q6050" t="s">
        <v>2683</v>
      </c>
    </row>
    <row r="6051" spans="11:17">
      <c r="K6051" t="s">
        <v>51</v>
      </c>
      <c r="L6051" t="s">
        <v>2681</v>
      </c>
      <c r="M6051" t="s">
        <v>2682</v>
      </c>
      <c r="N6051" t="s">
        <v>54</v>
      </c>
      <c r="O6051" t="s">
        <v>59</v>
      </c>
      <c r="P6051">
        <v>4331</v>
      </c>
      <c r="Q6051" t="s">
        <v>2683</v>
      </c>
    </row>
    <row r="6052" spans="11:17">
      <c r="K6052" t="s">
        <v>51</v>
      </c>
      <c r="L6052" t="s">
        <v>2681</v>
      </c>
      <c r="M6052" t="s">
        <v>2682</v>
      </c>
      <c r="N6052" t="s">
        <v>54</v>
      </c>
      <c r="O6052" t="s">
        <v>60</v>
      </c>
      <c r="P6052" t="s">
        <v>1036</v>
      </c>
      <c r="Q6052" t="s">
        <v>2683</v>
      </c>
    </row>
    <row r="6053" spans="11:17">
      <c r="K6053" t="s">
        <v>51</v>
      </c>
      <c r="L6053" t="s">
        <v>2681</v>
      </c>
      <c r="M6053" t="s">
        <v>2682</v>
      </c>
      <c r="N6053" t="s">
        <v>54</v>
      </c>
      <c r="O6053" t="s">
        <v>62</v>
      </c>
      <c r="P6053" t="s">
        <v>1037</v>
      </c>
      <c r="Q6053" t="s">
        <v>2683</v>
      </c>
    </row>
    <row r="6054" spans="11:17">
      <c r="K6054" t="s">
        <v>51</v>
      </c>
      <c r="L6054" t="s">
        <v>2681</v>
      </c>
      <c r="M6054" t="s">
        <v>2682</v>
      </c>
      <c r="N6054" t="s">
        <v>54</v>
      </c>
      <c r="O6054" t="s">
        <v>64</v>
      </c>
      <c r="P6054" t="s">
        <v>2684</v>
      </c>
      <c r="Q6054" t="s">
        <v>2683</v>
      </c>
    </row>
    <row r="6055" spans="11:17">
      <c r="K6055" t="s">
        <v>51</v>
      </c>
      <c r="L6055" t="s">
        <v>2681</v>
      </c>
      <c r="M6055" t="s">
        <v>2682</v>
      </c>
      <c r="N6055" t="s">
        <v>54</v>
      </c>
      <c r="O6055" t="s">
        <v>66</v>
      </c>
      <c r="P6055" t="s">
        <v>2685</v>
      </c>
      <c r="Q6055" t="s">
        <v>2683</v>
      </c>
    </row>
    <row r="6056" spans="11:17">
      <c r="K6056" t="s">
        <v>51</v>
      </c>
      <c r="L6056" t="s">
        <v>2681</v>
      </c>
      <c r="M6056" t="s">
        <v>2682</v>
      </c>
      <c r="N6056" t="s">
        <v>54</v>
      </c>
      <c r="O6056" t="s">
        <v>68</v>
      </c>
      <c r="P6056" t="s">
        <v>1059</v>
      </c>
      <c r="Q6056" t="s">
        <v>2683</v>
      </c>
    </row>
    <row r="6057" spans="11:17">
      <c r="K6057" t="s">
        <v>51</v>
      </c>
      <c r="L6057" t="s">
        <v>2681</v>
      </c>
      <c r="M6057" t="s">
        <v>2682</v>
      </c>
      <c r="N6057" t="s">
        <v>54</v>
      </c>
      <c r="O6057" t="s">
        <v>70</v>
      </c>
      <c r="P6057" t="s">
        <v>71</v>
      </c>
      <c r="Q6057" t="s">
        <v>2683</v>
      </c>
    </row>
    <row r="6058" spans="11:17">
      <c r="K6058" t="s">
        <v>51</v>
      </c>
      <c r="L6058" t="s">
        <v>2681</v>
      </c>
      <c r="M6058" t="s">
        <v>2682</v>
      </c>
      <c r="N6058" t="s">
        <v>54</v>
      </c>
      <c r="O6058" t="s">
        <v>72</v>
      </c>
      <c r="P6058">
        <v>152</v>
      </c>
      <c r="Q6058" t="s">
        <v>2683</v>
      </c>
    </row>
    <row r="6059" spans="11:17">
      <c r="K6059" t="s">
        <v>51</v>
      </c>
      <c r="L6059" t="s">
        <v>2681</v>
      </c>
      <c r="M6059" t="s">
        <v>2682</v>
      </c>
      <c r="N6059" t="s">
        <v>54</v>
      </c>
      <c r="O6059" t="s">
        <v>73</v>
      </c>
      <c r="P6059" t="s">
        <v>74</v>
      </c>
      <c r="Q6059" t="s">
        <v>2683</v>
      </c>
    </row>
    <row r="6060" spans="11:17">
      <c r="K6060" t="s">
        <v>51</v>
      </c>
      <c r="L6060" t="s">
        <v>2686</v>
      </c>
      <c r="M6060" t="s">
        <v>2687</v>
      </c>
      <c r="N6060" t="s">
        <v>77</v>
      </c>
      <c r="O6060" t="s">
        <v>14</v>
      </c>
      <c r="Q6060" t="s">
        <v>2688</v>
      </c>
    </row>
    <row r="6061" spans="11:17">
      <c r="K6061" t="s">
        <v>51</v>
      </c>
      <c r="L6061" t="s">
        <v>2686</v>
      </c>
      <c r="M6061" t="s">
        <v>2687</v>
      </c>
      <c r="N6061" t="s">
        <v>77</v>
      </c>
      <c r="O6061" t="s">
        <v>56</v>
      </c>
      <c r="Q6061" t="s">
        <v>2688</v>
      </c>
    </row>
    <row r="6062" spans="11:17">
      <c r="K6062" t="s">
        <v>51</v>
      </c>
      <c r="L6062" t="s">
        <v>2686</v>
      </c>
      <c r="M6062" t="s">
        <v>2687</v>
      </c>
      <c r="N6062" t="s">
        <v>77</v>
      </c>
      <c r="O6062" t="s">
        <v>57</v>
      </c>
      <c r="P6062" t="s">
        <v>1035</v>
      </c>
      <c r="Q6062" t="s">
        <v>2688</v>
      </c>
    </row>
    <row r="6063" spans="11:17">
      <c r="K6063" t="s">
        <v>51</v>
      </c>
      <c r="L6063" t="s">
        <v>2686</v>
      </c>
      <c r="M6063" t="s">
        <v>2687</v>
      </c>
      <c r="N6063" t="s">
        <v>77</v>
      </c>
      <c r="O6063" t="s">
        <v>59</v>
      </c>
      <c r="P6063">
        <v>3456</v>
      </c>
      <c r="Q6063" t="s">
        <v>2688</v>
      </c>
    </row>
    <row r="6064" spans="11:17">
      <c r="K6064" t="s">
        <v>51</v>
      </c>
      <c r="L6064" t="s">
        <v>2686</v>
      </c>
      <c r="M6064" t="s">
        <v>2687</v>
      </c>
      <c r="N6064" t="s">
        <v>77</v>
      </c>
      <c r="O6064" t="s">
        <v>60</v>
      </c>
      <c r="P6064" t="s">
        <v>1339</v>
      </c>
      <c r="Q6064" t="s">
        <v>2688</v>
      </c>
    </row>
    <row r="6065" spans="11:17">
      <c r="K6065" t="s">
        <v>51</v>
      </c>
      <c r="L6065" t="s">
        <v>2686</v>
      </c>
      <c r="M6065" t="s">
        <v>2687</v>
      </c>
      <c r="N6065" t="s">
        <v>77</v>
      </c>
      <c r="O6065" t="s">
        <v>62</v>
      </c>
      <c r="P6065" t="s">
        <v>1359</v>
      </c>
      <c r="Q6065" t="s">
        <v>2688</v>
      </c>
    </row>
    <row r="6066" spans="11:17">
      <c r="K6066" t="s">
        <v>51</v>
      </c>
      <c r="L6066" t="s">
        <v>2686</v>
      </c>
      <c r="M6066" t="s">
        <v>2687</v>
      </c>
      <c r="N6066" t="s">
        <v>77</v>
      </c>
      <c r="O6066" t="s">
        <v>64</v>
      </c>
      <c r="P6066" t="s">
        <v>2689</v>
      </c>
      <c r="Q6066" t="s">
        <v>2688</v>
      </c>
    </row>
    <row r="6067" spans="11:17">
      <c r="K6067" t="s">
        <v>51</v>
      </c>
      <c r="L6067" t="s">
        <v>2686</v>
      </c>
      <c r="M6067" t="s">
        <v>2687</v>
      </c>
      <c r="N6067" t="s">
        <v>77</v>
      </c>
      <c r="O6067" t="s">
        <v>66</v>
      </c>
      <c r="P6067" t="s">
        <v>2690</v>
      </c>
      <c r="Q6067" t="s">
        <v>2688</v>
      </c>
    </row>
    <row r="6068" spans="11:17">
      <c r="K6068" t="s">
        <v>51</v>
      </c>
      <c r="L6068" t="s">
        <v>2686</v>
      </c>
      <c r="M6068" t="s">
        <v>2687</v>
      </c>
      <c r="N6068" t="s">
        <v>77</v>
      </c>
      <c r="O6068" t="s">
        <v>68</v>
      </c>
      <c r="P6068" t="e">
        <f>-ต้องการเจลล้างมือและหน้ากากอนามัย
-ปัญหาเศรษฐกิจจากการหยุดงาน</f>
        <v>#NAME?</v>
      </c>
      <c r="Q6068" t="s">
        <v>2688</v>
      </c>
    </row>
    <row r="6069" spans="11:17">
      <c r="K6069" t="s">
        <v>51</v>
      </c>
      <c r="L6069" t="s">
        <v>2686</v>
      </c>
      <c r="M6069" t="s">
        <v>2687</v>
      </c>
      <c r="N6069" t="s">
        <v>77</v>
      </c>
      <c r="O6069" t="s">
        <v>70</v>
      </c>
      <c r="P6069" t="s">
        <v>1020</v>
      </c>
      <c r="Q6069" t="s">
        <v>2688</v>
      </c>
    </row>
    <row r="6070" spans="11:17">
      <c r="K6070" t="s">
        <v>51</v>
      </c>
      <c r="L6070" t="s">
        <v>2686</v>
      </c>
      <c r="M6070" t="s">
        <v>2687</v>
      </c>
      <c r="N6070" t="s">
        <v>77</v>
      </c>
      <c r="O6070" t="s">
        <v>72</v>
      </c>
      <c r="P6070">
        <v>136</v>
      </c>
      <c r="Q6070" t="s">
        <v>2688</v>
      </c>
    </row>
    <row r="6071" spans="11:17">
      <c r="K6071" t="s">
        <v>51</v>
      </c>
      <c r="L6071" t="s">
        <v>2686</v>
      </c>
      <c r="M6071" t="s">
        <v>2687</v>
      </c>
      <c r="N6071" t="s">
        <v>77</v>
      </c>
      <c r="O6071" t="s">
        <v>73</v>
      </c>
      <c r="P6071" t="s">
        <v>82</v>
      </c>
      <c r="Q6071" t="s">
        <v>2688</v>
      </c>
    </row>
    <row r="6072" spans="11:17">
      <c r="K6072" t="s">
        <v>51</v>
      </c>
      <c r="L6072" t="s">
        <v>2691</v>
      </c>
      <c r="M6072" t="s">
        <v>2692</v>
      </c>
      <c r="N6072" t="s">
        <v>77</v>
      </c>
      <c r="O6072" t="s">
        <v>14</v>
      </c>
      <c r="Q6072" t="s">
        <v>2693</v>
      </c>
    </row>
    <row r="6073" spans="11:17">
      <c r="K6073" t="s">
        <v>51</v>
      </c>
      <c r="L6073" t="s">
        <v>2691</v>
      </c>
      <c r="M6073" t="s">
        <v>2692</v>
      </c>
      <c r="N6073" t="s">
        <v>77</v>
      </c>
      <c r="O6073" t="s">
        <v>56</v>
      </c>
      <c r="Q6073" t="s">
        <v>2693</v>
      </c>
    </row>
    <row r="6074" spans="11:17">
      <c r="K6074" t="s">
        <v>51</v>
      </c>
      <c r="L6074" t="s">
        <v>2691</v>
      </c>
      <c r="M6074" t="s">
        <v>2692</v>
      </c>
      <c r="N6074" t="s">
        <v>77</v>
      </c>
      <c r="O6074" t="s">
        <v>57</v>
      </c>
      <c r="P6074" t="s">
        <v>1035</v>
      </c>
      <c r="Q6074" t="s">
        <v>2693</v>
      </c>
    </row>
    <row r="6075" spans="11:17">
      <c r="K6075" t="s">
        <v>51</v>
      </c>
      <c r="L6075" t="s">
        <v>2691</v>
      </c>
      <c r="M6075" t="s">
        <v>2692</v>
      </c>
      <c r="N6075" t="s">
        <v>77</v>
      </c>
      <c r="O6075" t="s">
        <v>59</v>
      </c>
      <c r="P6075">
        <v>3093</v>
      </c>
      <c r="Q6075" t="s">
        <v>2693</v>
      </c>
    </row>
    <row r="6076" spans="11:17">
      <c r="K6076" t="s">
        <v>51</v>
      </c>
      <c r="L6076" t="s">
        <v>2691</v>
      </c>
      <c r="M6076" t="s">
        <v>2692</v>
      </c>
      <c r="N6076" t="s">
        <v>77</v>
      </c>
      <c r="O6076" t="s">
        <v>60</v>
      </c>
      <c r="P6076" t="s">
        <v>1339</v>
      </c>
      <c r="Q6076" t="s">
        <v>2693</v>
      </c>
    </row>
    <row r="6077" spans="11:17">
      <c r="K6077" t="s">
        <v>51</v>
      </c>
      <c r="L6077" t="s">
        <v>2691</v>
      </c>
      <c r="M6077" t="s">
        <v>2692</v>
      </c>
      <c r="N6077" t="s">
        <v>77</v>
      </c>
      <c r="O6077" t="s">
        <v>62</v>
      </c>
      <c r="P6077" t="s">
        <v>2694</v>
      </c>
      <c r="Q6077" t="s">
        <v>2693</v>
      </c>
    </row>
    <row r="6078" spans="11:17">
      <c r="K6078" t="s">
        <v>51</v>
      </c>
      <c r="L6078" t="s">
        <v>2691</v>
      </c>
      <c r="M6078" t="s">
        <v>2692</v>
      </c>
      <c r="N6078" t="s">
        <v>77</v>
      </c>
      <c r="O6078" t="s">
        <v>64</v>
      </c>
      <c r="P6078" t="s">
        <v>2695</v>
      </c>
      <c r="Q6078" t="s">
        <v>2693</v>
      </c>
    </row>
    <row r="6079" spans="11:17">
      <c r="K6079" t="s">
        <v>51</v>
      </c>
      <c r="L6079" t="s">
        <v>2691</v>
      </c>
      <c r="M6079" t="s">
        <v>2692</v>
      </c>
      <c r="N6079" t="s">
        <v>77</v>
      </c>
      <c r="O6079" t="s">
        <v>66</v>
      </c>
      <c r="P6079" t="s">
        <v>2696</v>
      </c>
      <c r="Q6079" t="s">
        <v>2693</v>
      </c>
    </row>
    <row r="6080" spans="11:17">
      <c r="K6080" t="s">
        <v>51</v>
      </c>
      <c r="L6080" t="s">
        <v>2691</v>
      </c>
      <c r="M6080" t="s">
        <v>2692</v>
      </c>
      <c r="N6080" t="s">
        <v>77</v>
      </c>
      <c r="O6080" t="s">
        <v>68</v>
      </c>
      <c r="P6080" t="s">
        <v>2697</v>
      </c>
      <c r="Q6080" t="s">
        <v>2693</v>
      </c>
    </row>
    <row r="6081" spans="11:17">
      <c r="K6081" t="s">
        <v>51</v>
      </c>
      <c r="L6081" t="s">
        <v>2691</v>
      </c>
      <c r="M6081" t="s">
        <v>2692</v>
      </c>
      <c r="N6081" t="s">
        <v>77</v>
      </c>
      <c r="O6081" t="s">
        <v>70</v>
      </c>
      <c r="P6081" t="s">
        <v>1020</v>
      </c>
      <c r="Q6081" t="s">
        <v>2693</v>
      </c>
    </row>
    <row r="6082" spans="11:17">
      <c r="K6082" t="s">
        <v>51</v>
      </c>
      <c r="L6082" t="s">
        <v>2691</v>
      </c>
      <c r="M6082" t="s">
        <v>2692</v>
      </c>
      <c r="N6082" t="s">
        <v>77</v>
      </c>
      <c r="O6082" t="s">
        <v>72</v>
      </c>
      <c r="P6082">
        <v>65</v>
      </c>
      <c r="Q6082" t="s">
        <v>2693</v>
      </c>
    </row>
    <row r="6083" spans="11:17">
      <c r="K6083" t="s">
        <v>51</v>
      </c>
      <c r="L6083" t="s">
        <v>2691</v>
      </c>
      <c r="M6083" t="s">
        <v>2692</v>
      </c>
      <c r="N6083" t="s">
        <v>77</v>
      </c>
      <c r="O6083" t="s">
        <v>73</v>
      </c>
      <c r="P6083" t="s">
        <v>82</v>
      </c>
      <c r="Q6083" t="s">
        <v>2693</v>
      </c>
    </row>
    <row r="6084" spans="11:17">
      <c r="K6084" t="s">
        <v>51</v>
      </c>
      <c r="L6084" t="s">
        <v>2698</v>
      </c>
      <c r="M6084" t="s">
        <v>2699</v>
      </c>
      <c r="N6084" t="s">
        <v>77</v>
      </c>
      <c r="O6084" t="s">
        <v>14</v>
      </c>
      <c r="Q6084" t="s">
        <v>2700</v>
      </c>
    </row>
    <row r="6085" spans="11:17">
      <c r="K6085" t="s">
        <v>51</v>
      </c>
      <c r="L6085" t="s">
        <v>2698</v>
      </c>
      <c r="M6085" t="s">
        <v>2699</v>
      </c>
      <c r="N6085" t="s">
        <v>77</v>
      </c>
      <c r="O6085" t="s">
        <v>56</v>
      </c>
      <c r="Q6085" t="s">
        <v>2700</v>
      </c>
    </row>
    <row r="6086" spans="11:17">
      <c r="K6086" t="s">
        <v>51</v>
      </c>
      <c r="L6086" t="s">
        <v>2698</v>
      </c>
      <c r="M6086" t="s">
        <v>2699</v>
      </c>
      <c r="N6086" t="s">
        <v>77</v>
      </c>
      <c r="O6086" t="s">
        <v>57</v>
      </c>
      <c r="P6086" t="s">
        <v>2701</v>
      </c>
      <c r="Q6086" t="s">
        <v>2700</v>
      </c>
    </row>
    <row r="6087" spans="11:17">
      <c r="K6087" t="s">
        <v>51</v>
      </c>
      <c r="L6087" t="s">
        <v>2698</v>
      </c>
      <c r="M6087" t="s">
        <v>2699</v>
      </c>
      <c r="N6087" t="s">
        <v>77</v>
      </c>
      <c r="O6087" t="s">
        <v>59</v>
      </c>
      <c r="P6087">
        <v>2197</v>
      </c>
      <c r="Q6087" t="s">
        <v>2700</v>
      </c>
    </row>
    <row r="6088" spans="11:17">
      <c r="K6088" t="s">
        <v>51</v>
      </c>
      <c r="L6088" t="s">
        <v>2698</v>
      </c>
      <c r="M6088" t="s">
        <v>2699</v>
      </c>
      <c r="N6088" t="s">
        <v>77</v>
      </c>
      <c r="O6088" t="s">
        <v>60</v>
      </c>
      <c r="P6088" t="s">
        <v>2702</v>
      </c>
      <c r="Q6088" t="s">
        <v>2700</v>
      </c>
    </row>
    <row r="6089" spans="11:17">
      <c r="K6089" t="s">
        <v>51</v>
      </c>
      <c r="L6089" t="s">
        <v>2698</v>
      </c>
      <c r="M6089" t="s">
        <v>2699</v>
      </c>
      <c r="N6089" t="s">
        <v>77</v>
      </c>
      <c r="O6089" t="s">
        <v>62</v>
      </c>
      <c r="P6089" t="s">
        <v>2703</v>
      </c>
      <c r="Q6089" t="s">
        <v>2700</v>
      </c>
    </row>
    <row r="6090" spans="11:17">
      <c r="K6090" t="s">
        <v>51</v>
      </c>
      <c r="L6090" t="s">
        <v>2698</v>
      </c>
      <c r="M6090" t="s">
        <v>2699</v>
      </c>
      <c r="N6090" t="s">
        <v>77</v>
      </c>
      <c r="O6090" t="s">
        <v>64</v>
      </c>
      <c r="P6090" t="s">
        <v>2704</v>
      </c>
      <c r="Q6090" t="s">
        <v>2700</v>
      </c>
    </row>
    <row r="6091" spans="11:17">
      <c r="K6091" t="s">
        <v>51</v>
      </c>
      <c r="L6091" t="s">
        <v>2698</v>
      </c>
      <c r="M6091" t="s">
        <v>2699</v>
      </c>
      <c r="N6091" t="s">
        <v>77</v>
      </c>
      <c r="O6091" t="s">
        <v>66</v>
      </c>
      <c r="P6091" t="s">
        <v>2705</v>
      </c>
      <c r="Q6091" t="s">
        <v>2700</v>
      </c>
    </row>
    <row r="6092" spans="11:17">
      <c r="K6092" t="s">
        <v>51</v>
      </c>
      <c r="L6092" t="s">
        <v>2698</v>
      </c>
      <c r="M6092" t="s">
        <v>2699</v>
      </c>
      <c r="N6092" t="s">
        <v>77</v>
      </c>
      <c r="O6092" t="s">
        <v>68</v>
      </c>
      <c r="P6092" t="e">
        <f>-ต้องการหน้ากากอนามัยและเจลล้างมือ
-ต้องการให้มีการพ่นยาฆ่าเชื้อ</f>
        <v>#NAME?</v>
      </c>
      <c r="Q6092" t="s">
        <v>2700</v>
      </c>
    </row>
    <row r="6093" spans="11:17">
      <c r="K6093" t="s">
        <v>51</v>
      </c>
      <c r="L6093" t="s">
        <v>2698</v>
      </c>
      <c r="M6093" t="s">
        <v>2699</v>
      </c>
      <c r="N6093" t="s">
        <v>77</v>
      </c>
      <c r="O6093" t="s">
        <v>70</v>
      </c>
      <c r="P6093" t="s">
        <v>131</v>
      </c>
      <c r="Q6093" t="s">
        <v>2700</v>
      </c>
    </row>
    <row r="6094" spans="11:17">
      <c r="K6094" t="s">
        <v>51</v>
      </c>
      <c r="L6094" t="s">
        <v>2698</v>
      </c>
      <c r="M6094" t="s">
        <v>2699</v>
      </c>
      <c r="N6094" t="s">
        <v>77</v>
      </c>
      <c r="O6094" t="s">
        <v>72</v>
      </c>
      <c r="P6094">
        <v>65</v>
      </c>
      <c r="Q6094" t="s">
        <v>2700</v>
      </c>
    </row>
    <row r="6095" spans="11:17">
      <c r="K6095" t="s">
        <v>51</v>
      </c>
      <c r="L6095" t="s">
        <v>2698</v>
      </c>
      <c r="M6095" t="s">
        <v>2699</v>
      </c>
      <c r="N6095" t="s">
        <v>77</v>
      </c>
      <c r="O6095" t="s">
        <v>73</v>
      </c>
      <c r="P6095" t="s">
        <v>82</v>
      </c>
      <c r="Q6095" t="s">
        <v>2700</v>
      </c>
    </row>
    <row r="6096" spans="11:17">
      <c r="K6096" t="s">
        <v>51</v>
      </c>
      <c r="L6096" t="s">
        <v>2706</v>
      </c>
      <c r="M6096" t="s">
        <v>2707</v>
      </c>
      <c r="N6096" t="s">
        <v>77</v>
      </c>
      <c r="O6096" t="s">
        <v>14</v>
      </c>
      <c r="Q6096" t="s">
        <v>2708</v>
      </c>
    </row>
    <row r="6097" spans="11:17">
      <c r="K6097" t="s">
        <v>51</v>
      </c>
      <c r="L6097" t="s">
        <v>2706</v>
      </c>
      <c r="M6097" t="s">
        <v>2707</v>
      </c>
      <c r="N6097" t="s">
        <v>77</v>
      </c>
      <c r="O6097" t="s">
        <v>56</v>
      </c>
      <c r="Q6097" t="s">
        <v>2708</v>
      </c>
    </row>
    <row r="6098" spans="11:17">
      <c r="K6098" t="s">
        <v>51</v>
      </c>
      <c r="L6098" t="s">
        <v>2706</v>
      </c>
      <c r="M6098" t="s">
        <v>2707</v>
      </c>
      <c r="N6098" t="s">
        <v>77</v>
      </c>
      <c r="O6098" t="s">
        <v>57</v>
      </c>
      <c r="P6098" t="s">
        <v>2701</v>
      </c>
      <c r="Q6098" t="s">
        <v>2708</v>
      </c>
    </row>
    <row r="6099" spans="11:17">
      <c r="K6099" t="s">
        <v>51</v>
      </c>
      <c r="L6099" t="s">
        <v>2706</v>
      </c>
      <c r="M6099" t="s">
        <v>2707</v>
      </c>
      <c r="N6099" t="s">
        <v>77</v>
      </c>
      <c r="O6099" t="s">
        <v>59</v>
      </c>
      <c r="P6099">
        <v>3719</v>
      </c>
      <c r="Q6099" t="s">
        <v>2708</v>
      </c>
    </row>
    <row r="6100" spans="11:17">
      <c r="K6100" t="s">
        <v>51</v>
      </c>
      <c r="L6100" t="s">
        <v>2706</v>
      </c>
      <c r="M6100" t="s">
        <v>2707</v>
      </c>
      <c r="N6100" t="s">
        <v>77</v>
      </c>
      <c r="O6100" t="s">
        <v>60</v>
      </c>
      <c r="P6100" t="s">
        <v>2702</v>
      </c>
      <c r="Q6100" t="s">
        <v>2708</v>
      </c>
    </row>
    <row r="6101" spans="11:17">
      <c r="K6101" t="s">
        <v>51</v>
      </c>
      <c r="L6101" t="s">
        <v>2706</v>
      </c>
      <c r="M6101" t="s">
        <v>2707</v>
      </c>
      <c r="N6101" t="s">
        <v>77</v>
      </c>
      <c r="O6101" t="s">
        <v>62</v>
      </c>
      <c r="P6101" t="s">
        <v>2709</v>
      </c>
      <c r="Q6101" t="s">
        <v>2708</v>
      </c>
    </row>
    <row r="6102" spans="11:17">
      <c r="K6102" t="s">
        <v>51</v>
      </c>
      <c r="L6102" t="s">
        <v>2706</v>
      </c>
      <c r="M6102" t="s">
        <v>2707</v>
      </c>
      <c r="N6102" t="s">
        <v>77</v>
      </c>
      <c r="O6102" t="s">
        <v>64</v>
      </c>
      <c r="P6102" t="s">
        <v>2710</v>
      </c>
      <c r="Q6102" t="s">
        <v>2708</v>
      </c>
    </row>
    <row r="6103" spans="11:17">
      <c r="K6103" t="s">
        <v>51</v>
      </c>
      <c r="L6103" t="s">
        <v>2706</v>
      </c>
      <c r="M6103" t="s">
        <v>2707</v>
      </c>
      <c r="N6103" t="s">
        <v>77</v>
      </c>
      <c r="O6103" t="s">
        <v>66</v>
      </c>
      <c r="P6103" t="s">
        <v>2711</v>
      </c>
      <c r="Q6103" t="s">
        <v>2708</v>
      </c>
    </row>
    <row r="6104" spans="11:17">
      <c r="K6104" t="s">
        <v>51</v>
      </c>
      <c r="L6104" t="s">
        <v>2706</v>
      </c>
      <c r="M6104" t="s">
        <v>2707</v>
      </c>
      <c r="N6104" t="s">
        <v>77</v>
      </c>
      <c r="O6104" t="s">
        <v>68</v>
      </c>
      <c r="P6104" t="e">
        <f>-ต้องการหน้ากากอนามัย แอลกอฮอล์ และเจลล้างมือ
-ต้องการให้มีการพ่นยาฆ่าเชื้อ</f>
        <v>#NAME?</v>
      </c>
      <c r="Q6104" t="s">
        <v>2708</v>
      </c>
    </row>
    <row r="6105" spans="11:17">
      <c r="K6105" t="s">
        <v>51</v>
      </c>
      <c r="L6105" t="s">
        <v>2706</v>
      </c>
      <c r="M6105" t="s">
        <v>2707</v>
      </c>
      <c r="N6105" t="s">
        <v>77</v>
      </c>
      <c r="O6105" t="s">
        <v>70</v>
      </c>
      <c r="P6105" t="s">
        <v>131</v>
      </c>
      <c r="Q6105" t="s">
        <v>2708</v>
      </c>
    </row>
    <row r="6106" spans="11:17">
      <c r="K6106" t="s">
        <v>51</v>
      </c>
      <c r="L6106" t="s">
        <v>2706</v>
      </c>
      <c r="M6106" t="s">
        <v>2707</v>
      </c>
      <c r="N6106" t="s">
        <v>77</v>
      </c>
      <c r="O6106" t="s">
        <v>72</v>
      </c>
      <c r="P6106">
        <v>146</v>
      </c>
      <c r="Q6106" t="s">
        <v>2708</v>
      </c>
    </row>
    <row r="6107" spans="11:17">
      <c r="K6107" t="s">
        <v>51</v>
      </c>
      <c r="L6107" t="s">
        <v>2706</v>
      </c>
      <c r="M6107" t="s">
        <v>2707</v>
      </c>
      <c r="N6107" t="s">
        <v>77</v>
      </c>
      <c r="O6107" t="s">
        <v>73</v>
      </c>
      <c r="P6107" t="s">
        <v>82</v>
      </c>
      <c r="Q6107" t="s">
        <v>2708</v>
      </c>
    </row>
    <row r="6108" spans="11:17">
      <c r="K6108" t="s">
        <v>51</v>
      </c>
      <c r="L6108" t="s">
        <v>2712</v>
      </c>
      <c r="M6108" t="s">
        <v>2713</v>
      </c>
      <c r="N6108" t="s">
        <v>77</v>
      </c>
      <c r="O6108" t="s">
        <v>14</v>
      </c>
      <c r="Q6108" t="s">
        <v>2714</v>
      </c>
    </row>
    <row r="6109" spans="11:17">
      <c r="K6109" t="s">
        <v>51</v>
      </c>
      <c r="L6109" t="s">
        <v>2712</v>
      </c>
      <c r="M6109" t="s">
        <v>2713</v>
      </c>
      <c r="N6109" t="s">
        <v>77</v>
      </c>
      <c r="O6109" t="s">
        <v>56</v>
      </c>
      <c r="Q6109" t="s">
        <v>2714</v>
      </c>
    </row>
    <row r="6110" spans="11:17">
      <c r="K6110" t="s">
        <v>51</v>
      </c>
      <c r="L6110" t="s">
        <v>2712</v>
      </c>
      <c r="M6110" t="s">
        <v>2713</v>
      </c>
      <c r="N6110" t="s">
        <v>77</v>
      </c>
      <c r="O6110" t="s">
        <v>57</v>
      </c>
      <c r="P6110" t="s">
        <v>2701</v>
      </c>
      <c r="Q6110" t="s">
        <v>2714</v>
      </c>
    </row>
    <row r="6111" spans="11:17">
      <c r="K6111" t="s">
        <v>51</v>
      </c>
      <c r="L6111" t="s">
        <v>2712</v>
      </c>
      <c r="M6111" t="s">
        <v>2713</v>
      </c>
      <c r="N6111" t="s">
        <v>77</v>
      </c>
      <c r="O6111" t="s">
        <v>59</v>
      </c>
      <c r="P6111">
        <v>2758</v>
      </c>
      <c r="Q6111" t="s">
        <v>2714</v>
      </c>
    </row>
    <row r="6112" spans="11:17">
      <c r="K6112" t="s">
        <v>51</v>
      </c>
      <c r="L6112" t="s">
        <v>2712</v>
      </c>
      <c r="M6112" t="s">
        <v>2713</v>
      </c>
      <c r="N6112" t="s">
        <v>77</v>
      </c>
      <c r="O6112" t="s">
        <v>60</v>
      </c>
      <c r="P6112" t="s">
        <v>2702</v>
      </c>
      <c r="Q6112" t="s">
        <v>2714</v>
      </c>
    </row>
    <row r="6113" spans="11:17">
      <c r="K6113" t="s">
        <v>51</v>
      </c>
      <c r="L6113" t="s">
        <v>2712</v>
      </c>
      <c r="M6113" t="s">
        <v>2713</v>
      </c>
      <c r="N6113" t="s">
        <v>77</v>
      </c>
      <c r="O6113" t="s">
        <v>62</v>
      </c>
      <c r="P6113" t="s">
        <v>2709</v>
      </c>
      <c r="Q6113" t="s">
        <v>2714</v>
      </c>
    </row>
    <row r="6114" spans="11:17">
      <c r="K6114" t="s">
        <v>51</v>
      </c>
      <c r="L6114" t="s">
        <v>2712</v>
      </c>
      <c r="M6114" t="s">
        <v>2713</v>
      </c>
      <c r="N6114" t="s">
        <v>77</v>
      </c>
      <c r="O6114" t="s">
        <v>64</v>
      </c>
      <c r="P6114" t="s">
        <v>2715</v>
      </c>
      <c r="Q6114" t="s">
        <v>2714</v>
      </c>
    </row>
    <row r="6115" spans="11:17">
      <c r="K6115" t="s">
        <v>51</v>
      </c>
      <c r="L6115" t="s">
        <v>2712</v>
      </c>
      <c r="M6115" t="s">
        <v>2713</v>
      </c>
      <c r="N6115" t="s">
        <v>77</v>
      </c>
      <c r="O6115" t="s">
        <v>66</v>
      </c>
      <c r="P6115" t="s">
        <v>2716</v>
      </c>
      <c r="Q6115" t="s">
        <v>2714</v>
      </c>
    </row>
    <row r="6116" spans="11:17">
      <c r="K6116" t="s">
        <v>51</v>
      </c>
      <c r="L6116" t="s">
        <v>2712</v>
      </c>
      <c r="M6116" t="s">
        <v>2713</v>
      </c>
      <c r="N6116" t="s">
        <v>77</v>
      </c>
      <c r="O6116" t="s">
        <v>68</v>
      </c>
      <c r="P6116" t="e">
        <f>-ต้องการหน้ากากอนามัยและเจลล้างมือ
-ต้องการให้มีการพ่นยาฆ่าเชื้อ
-ต้องการเครื่องพ่นยาฆ่าเชื้อ</f>
        <v>#NAME?</v>
      </c>
      <c r="Q6116" t="s">
        <v>2714</v>
      </c>
    </row>
    <row r="6117" spans="11:17">
      <c r="K6117" t="s">
        <v>51</v>
      </c>
      <c r="L6117" t="s">
        <v>2712</v>
      </c>
      <c r="M6117" t="s">
        <v>2713</v>
      </c>
      <c r="N6117" t="s">
        <v>77</v>
      </c>
      <c r="O6117" t="s">
        <v>70</v>
      </c>
      <c r="P6117" t="s">
        <v>131</v>
      </c>
      <c r="Q6117" t="s">
        <v>2714</v>
      </c>
    </row>
    <row r="6118" spans="11:17">
      <c r="K6118" t="s">
        <v>51</v>
      </c>
      <c r="L6118" t="s">
        <v>2712</v>
      </c>
      <c r="M6118" t="s">
        <v>2713</v>
      </c>
      <c r="N6118" t="s">
        <v>77</v>
      </c>
      <c r="O6118" t="s">
        <v>72</v>
      </c>
      <c r="P6118">
        <v>151</v>
      </c>
      <c r="Q6118" t="s">
        <v>2714</v>
      </c>
    </row>
    <row r="6119" spans="11:17">
      <c r="K6119" t="s">
        <v>51</v>
      </c>
      <c r="L6119" t="s">
        <v>2712</v>
      </c>
      <c r="M6119" t="s">
        <v>2713</v>
      </c>
      <c r="N6119" t="s">
        <v>77</v>
      </c>
      <c r="O6119" t="s">
        <v>73</v>
      </c>
      <c r="P6119" t="s">
        <v>82</v>
      </c>
      <c r="Q6119" t="s">
        <v>2714</v>
      </c>
    </row>
    <row r="6120" spans="11:17">
      <c r="K6120" t="s">
        <v>51</v>
      </c>
      <c r="L6120" t="s">
        <v>2717</v>
      </c>
      <c r="M6120" t="s">
        <v>2718</v>
      </c>
      <c r="N6120" t="s">
        <v>77</v>
      </c>
      <c r="O6120" t="s">
        <v>14</v>
      </c>
      <c r="Q6120" t="s">
        <v>2719</v>
      </c>
    </row>
    <row r="6121" spans="11:17">
      <c r="K6121" t="s">
        <v>51</v>
      </c>
      <c r="L6121" t="s">
        <v>2717</v>
      </c>
      <c r="M6121" t="s">
        <v>2718</v>
      </c>
      <c r="N6121" t="s">
        <v>77</v>
      </c>
      <c r="O6121" t="s">
        <v>56</v>
      </c>
      <c r="Q6121" t="s">
        <v>2719</v>
      </c>
    </row>
    <row r="6122" spans="11:17">
      <c r="K6122" t="s">
        <v>51</v>
      </c>
      <c r="L6122" t="s">
        <v>2717</v>
      </c>
      <c r="M6122" t="s">
        <v>2718</v>
      </c>
      <c r="N6122" t="s">
        <v>77</v>
      </c>
      <c r="O6122" t="s">
        <v>57</v>
      </c>
      <c r="P6122" t="s">
        <v>2701</v>
      </c>
      <c r="Q6122" t="s">
        <v>2719</v>
      </c>
    </row>
    <row r="6123" spans="11:17">
      <c r="K6123" t="s">
        <v>51</v>
      </c>
      <c r="L6123" t="s">
        <v>2717</v>
      </c>
      <c r="M6123" t="s">
        <v>2718</v>
      </c>
      <c r="N6123" t="s">
        <v>77</v>
      </c>
      <c r="O6123" t="s">
        <v>59</v>
      </c>
      <c r="P6123">
        <v>3016</v>
      </c>
      <c r="Q6123" t="s">
        <v>2719</v>
      </c>
    </row>
    <row r="6124" spans="11:17">
      <c r="K6124" t="s">
        <v>51</v>
      </c>
      <c r="L6124" t="s">
        <v>2717</v>
      </c>
      <c r="M6124" t="s">
        <v>2718</v>
      </c>
      <c r="N6124" t="s">
        <v>77</v>
      </c>
      <c r="O6124" t="s">
        <v>60</v>
      </c>
      <c r="P6124" t="s">
        <v>2702</v>
      </c>
      <c r="Q6124" t="s">
        <v>2719</v>
      </c>
    </row>
    <row r="6125" spans="11:17">
      <c r="K6125" t="s">
        <v>51</v>
      </c>
      <c r="L6125" t="s">
        <v>2717</v>
      </c>
      <c r="M6125" t="s">
        <v>2718</v>
      </c>
      <c r="N6125" t="s">
        <v>77</v>
      </c>
      <c r="O6125" t="s">
        <v>62</v>
      </c>
      <c r="P6125" t="s">
        <v>2720</v>
      </c>
      <c r="Q6125" t="s">
        <v>2719</v>
      </c>
    </row>
    <row r="6126" spans="11:17">
      <c r="K6126" t="s">
        <v>51</v>
      </c>
      <c r="L6126" t="s">
        <v>2717</v>
      </c>
      <c r="M6126" t="s">
        <v>2718</v>
      </c>
      <c r="N6126" t="s">
        <v>77</v>
      </c>
      <c r="O6126" t="s">
        <v>64</v>
      </c>
      <c r="P6126" t="s">
        <v>2721</v>
      </c>
      <c r="Q6126" t="s">
        <v>2719</v>
      </c>
    </row>
    <row r="6127" spans="11:17">
      <c r="K6127" t="s">
        <v>51</v>
      </c>
      <c r="L6127" t="s">
        <v>2717</v>
      </c>
      <c r="M6127" t="s">
        <v>2718</v>
      </c>
      <c r="N6127" t="s">
        <v>77</v>
      </c>
      <c r="O6127" t="s">
        <v>66</v>
      </c>
      <c r="Q6127" t="s">
        <v>2719</v>
      </c>
    </row>
    <row r="6128" spans="11:17">
      <c r="K6128" t="s">
        <v>51</v>
      </c>
      <c r="L6128" t="s">
        <v>2717</v>
      </c>
      <c r="M6128" t="s">
        <v>2718</v>
      </c>
      <c r="N6128" t="s">
        <v>77</v>
      </c>
      <c r="O6128" t="s">
        <v>68</v>
      </c>
      <c r="Q6128" t="s">
        <v>2719</v>
      </c>
    </row>
    <row r="6129" spans="11:17">
      <c r="K6129" t="s">
        <v>51</v>
      </c>
      <c r="L6129" t="s">
        <v>2717</v>
      </c>
      <c r="M6129" t="s">
        <v>2718</v>
      </c>
      <c r="N6129" t="s">
        <v>77</v>
      </c>
      <c r="O6129" t="s">
        <v>70</v>
      </c>
      <c r="P6129" t="s">
        <v>71</v>
      </c>
      <c r="Q6129" t="s">
        <v>2719</v>
      </c>
    </row>
    <row r="6130" spans="11:17">
      <c r="K6130" t="s">
        <v>51</v>
      </c>
      <c r="L6130" t="s">
        <v>2717</v>
      </c>
      <c r="M6130" t="s">
        <v>2718</v>
      </c>
      <c r="N6130" t="s">
        <v>77</v>
      </c>
      <c r="O6130" t="s">
        <v>72</v>
      </c>
      <c r="P6130">
        <v>91</v>
      </c>
      <c r="Q6130" t="s">
        <v>2719</v>
      </c>
    </row>
    <row r="6131" spans="11:17">
      <c r="K6131" t="s">
        <v>51</v>
      </c>
      <c r="L6131" t="s">
        <v>2717</v>
      </c>
      <c r="M6131" t="s">
        <v>2718</v>
      </c>
      <c r="N6131" t="s">
        <v>77</v>
      </c>
      <c r="O6131" t="s">
        <v>73</v>
      </c>
      <c r="P6131" t="s">
        <v>82</v>
      </c>
      <c r="Q6131" t="s">
        <v>2719</v>
      </c>
    </row>
    <row r="6132" spans="11:17">
      <c r="K6132" t="s">
        <v>51</v>
      </c>
      <c r="L6132" t="s">
        <v>2722</v>
      </c>
      <c r="M6132" t="s">
        <v>2723</v>
      </c>
      <c r="N6132" t="s">
        <v>77</v>
      </c>
      <c r="O6132" t="s">
        <v>14</v>
      </c>
      <c r="Q6132" t="s">
        <v>2724</v>
      </c>
    </row>
    <row r="6133" spans="11:17">
      <c r="K6133" t="s">
        <v>51</v>
      </c>
      <c r="L6133" t="s">
        <v>2722</v>
      </c>
      <c r="M6133" t="s">
        <v>2723</v>
      </c>
      <c r="N6133" t="s">
        <v>77</v>
      </c>
      <c r="O6133" t="s">
        <v>56</v>
      </c>
      <c r="Q6133" t="s">
        <v>2724</v>
      </c>
    </row>
    <row r="6134" spans="11:17">
      <c r="K6134" t="s">
        <v>51</v>
      </c>
      <c r="L6134" t="s">
        <v>2722</v>
      </c>
      <c r="M6134" t="s">
        <v>2723</v>
      </c>
      <c r="N6134" t="s">
        <v>77</v>
      </c>
      <c r="O6134" t="s">
        <v>57</v>
      </c>
      <c r="P6134" t="s">
        <v>2701</v>
      </c>
      <c r="Q6134" t="s">
        <v>2724</v>
      </c>
    </row>
    <row r="6135" spans="11:17">
      <c r="K6135" t="s">
        <v>51</v>
      </c>
      <c r="L6135" t="s">
        <v>2722</v>
      </c>
      <c r="M6135" t="s">
        <v>2723</v>
      </c>
      <c r="N6135" t="s">
        <v>77</v>
      </c>
      <c r="O6135" t="s">
        <v>59</v>
      </c>
      <c r="P6135">
        <v>3615</v>
      </c>
      <c r="Q6135" t="s">
        <v>2724</v>
      </c>
    </row>
    <row r="6136" spans="11:17">
      <c r="K6136" t="s">
        <v>51</v>
      </c>
      <c r="L6136" t="s">
        <v>2722</v>
      </c>
      <c r="M6136" t="s">
        <v>2723</v>
      </c>
      <c r="N6136" t="s">
        <v>77</v>
      </c>
      <c r="O6136" t="s">
        <v>60</v>
      </c>
      <c r="P6136" t="s">
        <v>2702</v>
      </c>
      <c r="Q6136" t="s">
        <v>2724</v>
      </c>
    </row>
    <row r="6137" spans="11:17">
      <c r="K6137" t="s">
        <v>51</v>
      </c>
      <c r="L6137" t="s">
        <v>2722</v>
      </c>
      <c r="M6137" t="s">
        <v>2723</v>
      </c>
      <c r="N6137" t="s">
        <v>77</v>
      </c>
      <c r="O6137" t="s">
        <v>62</v>
      </c>
      <c r="P6137" t="s">
        <v>2720</v>
      </c>
      <c r="Q6137" t="s">
        <v>2724</v>
      </c>
    </row>
    <row r="6138" spans="11:17">
      <c r="K6138" t="s">
        <v>51</v>
      </c>
      <c r="L6138" t="s">
        <v>2722</v>
      </c>
      <c r="M6138" t="s">
        <v>2723</v>
      </c>
      <c r="N6138" t="s">
        <v>77</v>
      </c>
      <c r="O6138" t="s">
        <v>64</v>
      </c>
      <c r="P6138" t="s">
        <v>2725</v>
      </c>
      <c r="Q6138" t="s">
        <v>2724</v>
      </c>
    </row>
    <row r="6139" spans="11:17">
      <c r="K6139" t="s">
        <v>51</v>
      </c>
      <c r="L6139" t="s">
        <v>2722</v>
      </c>
      <c r="M6139" t="s">
        <v>2723</v>
      </c>
      <c r="N6139" t="s">
        <v>77</v>
      </c>
      <c r="O6139" t="s">
        <v>66</v>
      </c>
      <c r="P6139" t="s">
        <v>2726</v>
      </c>
      <c r="Q6139" t="s">
        <v>2724</v>
      </c>
    </row>
    <row r="6140" spans="11:17">
      <c r="K6140" t="s">
        <v>51</v>
      </c>
      <c r="L6140" t="s">
        <v>2722</v>
      </c>
      <c r="M6140" t="s">
        <v>2723</v>
      </c>
      <c r="N6140" t="s">
        <v>77</v>
      </c>
      <c r="O6140" t="s">
        <v>68</v>
      </c>
      <c r="P6140" t="e">
        <f>-ต้องการอาหารแห้ง
-ต้องการให้มีการพ่นยาฆ่าเชื้อ</f>
        <v>#NAME?</v>
      </c>
      <c r="Q6140" t="s">
        <v>2724</v>
      </c>
    </row>
    <row r="6141" spans="11:17">
      <c r="K6141" t="s">
        <v>51</v>
      </c>
      <c r="L6141" t="s">
        <v>2722</v>
      </c>
      <c r="M6141" t="s">
        <v>2723</v>
      </c>
      <c r="N6141" t="s">
        <v>77</v>
      </c>
      <c r="O6141" t="s">
        <v>70</v>
      </c>
      <c r="Q6141" t="s">
        <v>2724</v>
      </c>
    </row>
    <row r="6142" spans="11:17">
      <c r="K6142" t="s">
        <v>51</v>
      </c>
      <c r="L6142" t="s">
        <v>2722</v>
      </c>
      <c r="M6142" t="s">
        <v>2723</v>
      </c>
      <c r="N6142" t="s">
        <v>77</v>
      </c>
      <c r="O6142" t="s">
        <v>72</v>
      </c>
      <c r="Q6142" t="s">
        <v>2724</v>
      </c>
    </row>
    <row r="6143" spans="11:17">
      <c r="K6143" t="s">
        <v>51</v>
      </c>
      <c r="L6143" t="s">
        <v>2722</v>
      </c>
      <c r="M6143" t="s">
        <v>2723</v>
      </c>
      <c r="N6143" t="s">
        <v>77</v>
      </c>
      <c r="O6143" t="s">
        <v>73</v>
      </c>
      <c r="P6143" t="s">
        <v>82</v>
      </c>
      <c r="Q6143" t="s">
        <v>2724</v>
      </c>
    </row>
    <row r="6144" spans="11:17">
      <c r="K6144" t="s">
        <v>51</v>
      </c>
      <c r="L6144" t="s">
        <v>2727</v>
      </c>
      <c r="M6144" t="s">
        <v>2728</v>
      </c>
      <c r="N6144" t="s">
        <v>77</v>
      </c>
      <c r="O6144" t="s">
        <v>14</v>
      </c>
      <c r="Q6144" t="s">
        <v>2729</v>
      </c>
    </row>
    <row r="6145" spans="11:17">
      <c r="K6145" t="s">
        <v>51</v>
      </c>
      <c r="L6145" t="s">
        <v>2727</v>
      </c>
      <c r="M6145" t="s">
        <v>2728</v>
      </c>
      <c r="N6145" t="s">
        <v>77</v>
      </c>
      <c r="O6145" t="s">
        <v>56</v>
      </c>
      <c r="Q6145" t="s">
        <v>2729</v>
      </c>
    </row>
    <row r="6146" spans="11:17">
      <c r="K6146" t="s">
        <v>51</v>
      </c>
      <c r="L6146" t="s">
        <v>2727</v>
      </c>
      <c r="M6146" t="s">
        <v>2728</v>
      </c>
      <c r="N6146" t="s">
        <v>77</v>
      </c>
      <c r="O6146" t="s">
        <v>57</v>
      </c>
      <c r="P6146" t="s">
        <v>2701</v>
      </c>
      <c r="Q6146" t="s">
        <v>2729</v>
      </c>
    </row>
    <row r="6147" spans="11:17">
      <c r="K6147" t="s">
        <v>51</v>
      </c>
      <c r="L6147" t="s">
        <v>2727</v>
      </c>
      <c r="M6147" t="s">
        <v>2728</v>
      </c>
      <c r="N6147" t="s">
        <v>77</v>
      </c>
      <c r="O6147" t="s">
        <v>59</v>
      </c>
      <c r="P6147">
        <v>3369</v>
      </c>
      <c r="Q6147" t="s">
        <v>2729</v>
      </c>
    </row>
    <row r="6148" spans="11:17">
      <c r="K6148" t="s">
        <v>51</v>
      </c>
      <c r="L6148" t="s">
        <v>2727</v>
      </c>
      <c r="M6148" t="s">
        <v>2728</v>
      </c>
      <c r="N6148" t="s">
        <v>77</v>
      </c>
      <c r="O6148" t="s">
        <v>60</v>
      </c>
      <c r="P6148" t="s">
        <v>2702</v>
      </c>
      <c r="Q6148" t="s">
        <v>2729</v>
      </c>
    </row>
    <row r="6149" spans="11:17">
      <c r="K6149" t="s">
        <v>51</v>
      </c>
      <c r="L6149" t="s">
        <v>2727</v>
      </c>
      <c r="M6149" t="s">
        <v>2728</v>
      </c>
      <c r="N6149" t="s">
        <v>77</v>
      </c>
      <c r="O6149" t="s">
        <v>62</v>
      </c>
      <c r="P6149" t="s">
        <v>2703</v>
      </c>
      <c r="Q6149" t="s">
        <v>2729</v>
      </c>
    </row>
    <row r="6150" spans="11:17">
      <c r="K6150" t="s">
        <v>51</v>
      </c>
      <c r="L6150" t="s">
        <v>2727</v>
      </c>
      <c r="M6150" t="s">
        <v>2728</v>
      </c>
      <c r="N6150" t="s">
        <v>77</v>
      </c>
      <c r="O6150" t="s">
        <v>64</v>
      </c>
      <c r="P6150" t="s">
        <v>2730</v>
      </c>
      <c r="Q6150" t="s">
        <v>2729</v>
      </c>
    </row>
    <row r="6151" spans="11:17">
      <c r="K6151" t="s">
        <v>51</v>
      </c>
      <c r="L6151" t="s">
        <v>2727</v>
      </c>
      <c r="M6151" t="s">
        <v>2728</v>
      </c>
      <c r="N6151" t="s">
        <v>77</v>
      </c>
      <c r="O6151" t="s">
        <v>66</v>
      </c>
      <c r="P6151" t="s">
        <v>2731</v>
      </c>
      <c r="Q6151" t="s">
        <v>2729</v>
      </c>
    </row>
    <row r="6152" spans="11:17">
      <c r="K6152" t="s">
        <v>51</v>
      </c>
      <c r="L6152" t="s">
        <v>2727</v>
      </c>
      <c r="M6152" t="s">
        <v>2728</v>
      </c>
      <c r="N6152" t="s">
        <v>77</v>
      </c>
      <c r="O6152" t="s">
        <v>68</v>
      </c>
      <c r="P6152" t="s">
        <v>751</v>
      </c>
      <c r="Q6152" t="s">
        <v>2729</v>
      </c>
    </row>
    <row r="6153" spans="11:17">
      <c r="K6153" t="s">
        <v>51</v>
      </c>
      <c r="L6153" t="s">
        <v>2727</v>
      </c>
      <c r="M6153" t="s">
        <v>2728</v>
      </c>
      <c r="N6153" t="s">
        <v>77</v>
      </c>
      <c r="O6153" t="s">
        <v>70</v>
      </c>
      <c r="P6153" t="s">
        <v>71</v>
      </c>
      <c r="Q6153" t="s">
        <v>2729</v>
      </c>
    </row>
    <row r="6154" spans="11:17">
      <c r="K6154" t="s">
        <v>51</v>
      </c>
      <c r="L6154" t="s">
        <v>2727</v>
      </c>
      <c r="M6154" t="s">
        <v>2728</v>
      </c>
      <c r="N6154" t="s">
        <v>77</v>
      </c>
      <c r="O6154" t="s">
        <v>72</v>
      </c>
      <c r="P6154">
        <v>130</v>
      </c>
      <c r="Q6154" t="s">
        <v>2729</v>
      </c>
    </row>
    <row r="6155" spans="11:17">
      <c r="K6155" t="s">
        <v>51</v>
      </c>
      <c r="L6155" t="s">
        <v>2727</v>
      </c>
      <c r="M6155" t="s">
        <v>2728</v>
      </c>
      <c r="N6155" t="s">
        <v>77</v>
      </c>
      <c r="O6155" t="s">
        <v>73</v>
      </c>
      <c r="P6155" t="s">
        <v>82</v>
      </c>
      <c r="Q6155" t="s">
        <v>2729</v>
      </c>
    </row>
    <row r="6156" spans="11:17">
      <c r="K6156" t="s">
        <v>51</v>
      </c>
      <c r="L6156" t="s">
        <v>2732</v>
      </c>
      <c r="M6156" t="s">
        <v>2733</v>
      </c>
      <c r="N6156" t="s">
        <v>77</v>
      </c>
      <c r="O6156" t="s">
        <v>14</v>
      </c>
      <c r="Q6156" t="s">
        <v>2734</v>
      </c>
    </row>
    <row r="6157" spans="11:17">
      <c r="K6157" t="s">
        <v>51</v>
      </c>
      <c r="L6157" t="s">
        <v>2732</v>
      </c>
      <c r="M6157" t="s">
        <v>2733</v>
      </c>
      <c r="N6157" t="s">
        <v>77</v>
      </c>
      <c r="O6157" t="s">
        <v>56</v>
      </c>
      <c r="Q6157" t="s">
        <v>2734</v>
      </c>
    </row>
    <row r="6158" spans="11:17">
      <c r="K6158" t="s">
        <v>51</v>
      </c>
      <c r="L6158" t="s">
        <v>2732</v>
      </c>
      <c r="M6158" t="s">
        <v>2733</v>
      </c>
      <c r="N6158" t="s">
        <v>77</v>
      </c>
      <c r="O6158" t="s">
        <v>57</v>
      </c>
      <c r="P6158" t="s">
        <v>2701</v>
      </c>
      <c r="Q6158" t="s">
        <v>2734</v>
      </c>
    </row>
    <row r="6159" spans="11:17">
      <c r="K6159" t="s">
        <v>51</v>
      </c>
      <c r="L6159" t="s">
        <v>2732</v>
      </c>
      <c r="M6159" t="s">
        <v>2733</v>
      </c>
      <c r="N6159" t="s">
        <v>77</v>
      </c>
      <c r="O6159" t="s">
        <v>59</v>
      </c>
      <c r="P6159">
        <v>3540</v>
      </c>
      <c r="Q6159" t="s">
        <v>2734</v>
      </c>
    </row>
    <row r="6160" spans="11:17">
      <c r="K6160" t="s">
        <v>51</v>
      </c>
      <c r="L6160" t="s">
        <v>2732</v>
      </c>
      <c r="M6160" t="s">
        <v>2733</v>
      </c>
      <c r="N6160" t="s">
        <v>77</v>
      </c>
      <c r="O6160" t="s">
        <v>60</v>
      </c>
      <c r="P6160" t="s">
        <v>2702</v>
      </c>
      <c r="Q6160" t="s">
        <v>2734</v>
      </c>
    </row>
    <row r="6161" spans="11:17">
      <c r="K6161" t="s">
        <v>51</v>
      </c>
      <c r="L6161" t="s">
        <v>2732</v>
      </c>
      <c r="M6161" t="s">
        <v>2733</v>
      </c>
      <c r="N6161" t="s">
        <v>77</v>
      </c>
      <c r="O6161" t="s">
        <v>62</v>
      </c>
      <c r="P6161" t="s">
        <v>2703</v>
      </c>
      <c r="Q6161" t="s">
        <v>2734</v>
      </c>
    </row>
    <row r="6162" spans="11:17">
      <c r="K6162" t="s">
        <v>51</v>
      </c>
      <c r="L6162" t="s">
        <v>2732</v>
      </c>
      <c r="M6162" t="s">
        <v>2733</v>
      </c>
      <c r="N6162" t="s">
        <v>77</v>
      </c>
      <c r="O6162" t="s">
        <v>64</v>
      </c>
      <c r="P6162" t="s">
        <v>2735</v>
      </c>
      <c r="Q6162" t="s">
        <v>2734</v>
      </c>
    </row>
    <row r="6163" spans="11:17">
      <c r="K6163" t="s">
        <v>51</v>
      </c>
      <c r="L6163" t="s">
        <v>2732</v>
      </c>
      <c r="M6163" t="s">
        <v>2733</v>
      </c>
      <c r="N6163" t="s">
        <v>77</v>
      </c>
      <c r="O6163" t="s">
        <v>66</v>
      </c>
      <c r="P6163" t="s">
        <v>2736</v>
      </c>
      <c r="Q6163" t="s">
        <v>2734</v>
      </c>
    </row>
    <row r="6164" spans="11:17">
      <c r="K6164" t="s">
        <v>51</v>
      </c>
      <c r="L6164" t="s">
        <v>2732</v>
      </c>
      <c r="M6164" t="s">
        <v>2733</v>
      </c>
      <c r="N6164" t="s">
        <v>77</v>
      </c>
      <c r="O6164" t="s">
        <v>68</v>
      </c>
      <c r="Q6164" t="s">
        <v>2734</v>
      </c>
    </row>
    <row r="6165" spans="11:17">
      <c r="K6165" t="s">
        <v>51</v>
      </c>
      <c r="L6165" t="s">
        <v>2732</v>
      </c>
      <c r="M6165" t="s">
        <v>2733</v>
      </c>
      <c r="N6165" t="s">
        <v>77</v>
      </c>
      <c r="O6165" t="s">
        <v>70</v>
      </c>
      <c r="P6165" t="s">
        <v>131</v>
      </c>
      <c r="Q6165" t="s">
        <v>2734</v>
      </c>
    </row>
    <row r="6166" spans="11:17">
      <c r="K6166" t="s">
        <v>51</v>
      </c>
      <c r="L6166" t="s">
        <v>2732</v>
      </c>
      <c r="M6166" t="s">
        <v>2733</v>
      </c>
      <c r="N6166" t="s">
        <v>77</v>
      </c>
      <c r="O6166" t="s">
        <v>72</v>
      </c>
      <c r="P6166">
        <v>133</v>
      </c>
      <c r="Q6166" t="s">
        <v>2734</v>
      </c>
    </row>
    <row r="6167" spans="11:17">
      <c r="K6167" t="s">
        <v>51</v>
      </c>
      <c r="L6167" t="s">
        <v>2732</v>
      </c>
      <c r="M6167" t="s">
        <v>2733</v>
      </c>
      <c r="N6167" t="s">
        <v>77</v>
      </c>
      <c r="O6167" t="s">
        <v>73</v>
      </c>
      <c r="P6167" t="s">
        <v>82</v>
      </c>
      <c r="Q6167" t="s">
        <v>2734</v>
      </c>
    </row>
    <row r="6168" spans="11:17">
      <c r="K6168" t="s">
        <v>51</v>
      </c>
      <c r="L6168" t="s">
        <v>2737</v>
      </c>
      <c r="M6168" t="s">
        <v>2738</v>
      </c>
      <c r="N6168" t="s">
        <v>77</v>
      </c>
      <c r="O6168" t="s">
        <v>14</v>
      </c>
      <c r="Q6168" t="s">
        <v>2739</v>
      </c>
    </row>
    <row r="6169" spans="11:17">
      <c r="K6169" t="s">
        <v>51</v>
      </c>
      <c r="L6169" t="s">
        <v>2737</v>
      </c>
      <c r="M6169" t="s">
        <v>2738</v>
      </c>
      <c r="N6169" t="s">
        <v>77</v>
      </c>
      <c r="O6169" t="s">
        <v>56</v>
      </c>
      <c r="Q6169" t="s">
        <v>2739</v>
      </c>
    </row>
    <row r="6170" spans="11:17">
      <c r="K6170" t="s">
        <v>51</v>
      </c>
      <c r="L6170" t="s">
        <v>2737</v>
      </c>
      <c r="M6170" t="s">
        <v>2738</v>
      </c>
      <c r="N6170" t="s">
        <v>77</v>
      </c>
      <c r="O6170" t="s">
        <v>57</v>
      </c>
      <c r="P6170" t="s">
        <v>2701</v>
      </c>
      <c r="Q6170" t="s">
        <v>2739</v>
      </c>
    </row>
    <row r="6171" spans="11:17">
      <c r="K6171" t="s">
        <v>51</v>
      </c>
      <c r="L6171" t="s">
        <v>2737</v>
      </c>
      <c r="M6171" t="s">
        <v>2738</v>
      </c>
      <c r="N6171" t="s">
        <v>77</v>
      </c>
      <c r="O6171" t="s">
        <v>59</v>
      </c>
      <c r="P6171">
        <v>3051</v>
      </c>
      <c r="Q6171" t="s">
        <v>2739</v>
      </c>
    </row>
    <row r="6172" spans="11:17">
      <c r="K6172" t="s">
        <v>51</v>
      </c>
      <c r="L6172" t="s">
        <v>2737</v>
      </c>
      <c r="M6172" t="s">
        <v>2738</v>
      </c>
      <c r="N6172" t="s">
        <v>77</v>
      </c>
      <c r="O6172" t="s">
        <v>60</v>
      </c>
      <c r="P6172" t="s">
        <v>2702</v>
      </c>
      <c r="Q6172" t="s">
        <v>2739</v>
      </c>
    </row>
    <row r="6173" spans="11:17">
      <c r="K6173" t="s">
        <v>51</v>
      </c>
      <c r="L6173" t="s">
        <v>2737</v>
      </c>
      <c r="M6173" t="s">
        <v>2738</v>
      </c>
      <c r="N6173" t="s">
        <v>77</v>
      </c>
      <c r="O6173" t="s">
        <v>62</v>
      </c>
      <c r="P6173" t="s">
        <v>2703</v>
      </c>
      <c r="Q6173" t="s">
        <v>2739</v>
      </c>
    </row>
    <row r="6174" spans="11:17">
      <c r="K6174" t="s">
        <v>51</v>
      </c>
      <c r="L6174" t="s">
        <v>2737</v>
      </c>
      <c r="M6174" t="s">
        <v>2738</v>
      </c>
      <c r="N6174" t="s">
        <v>77</v>
      </c>
      <c r="O6174" t="s">
        <v>64</v>
      </c>
      <c r="P6174" t="s">
        <v>2740</v>
      </c>
      <c r="Q6174" t="s">
        <v>2739</v>
      </c>
    </row>
    <row r="6175" spans="11:17">
      <c r="K6175" t="s">
        <v>51</v>
      </c>
      <c r="L6175" t="s">
        <v>2737</v>
      </c>
      <c r="M6175" t="s">
        <v>2738</v>
      </c>
      <c r="N6175" t="s">
        <v>77</v>
      </c>
      <c r="O6175" t="s">
        <v>66</v>
      </c>
      <c r="P6175" t="s">
        <v>2741</v>
      </c>
      <c r="Q6175" t="s">
        <v>2739</v>
      </c>
    </row>
    <row r="6176" spans="11:17">
      <c r="K6176" t="s">
        <v>51</v>
      </c>
      <c r="L6176" t="s">
        <v>2737</v>
      </c>
      <c r="M6176" t="s">
        <v>2738</v>
      </c>
      <c r="N6176" t="s">
        <v>77</v>
      </c>
      <c r="O6176" t="s">
        <v>68</v>
      </c>
      <c r="P6176" t="s">
        <v>1189</v>
      </c>
      <c r="Q6176" t="s">
        <v>2739</v>
      </c>
    </row>
    <row r="6177" spans="11:17">
      <c r="K6177" t="s">
        <v>51</v>
      </c>
      <c r="L6177" t="s">
        <v>2737</v>
      </c>
      <c r="M6177" t="s">
        <v>2738</v>
      </c>
      <c r="N6177" t="s">
        <v>77</v>
      </c>
      <c r="O6177" t="s">
        <v>70</v>
      </c>
      <c r="P6177" t="s">
        <v>71</v>
      </c>
      <c r="Q6177" t="s">
        <v>2739</v>
      </c>
    </row>
    <row r="6178" spans="11:17">
      <c r="K6178" t="s">
        <v>51</v>
      </c>
      <c r="L6178" t="s">
        <v>2737</v>
      </c>
      <c r="M6178" t="s">
        <v>2738</v>
      </c>
      <c r="N6178" t="s">
        <v>77</v>
      </c>
      <c r="O6178" t="s">
        <v>72</v>
      </c>
      <c r="P6178">
        <v>120</v>
      </c>
      <c r="Q6178" t="s">
        <v>2739</v>
      </c>
    </row>
    <row r="6179" spans="11:17">
      <c r="K6179" t="s">
        <v>51</v>
      </c>
      <c r="L6179" t="s">
        <v>2737</v>
      </c>
      <c r="M6179" t="s">
        <v>2738</v>
      </c>
      <c r="N6179" t="s">
        <v>77</v>
      </c>
      <c r="O6179" t="s">
        <v>73</v>
      </c>
      <c r="P6179" t="s">
        <v>82</v>
      </c>
      <c r="Q6179" t="s">
        <v>2739</v>
      </c>
    </row>
    <row r="6180" spans="11:17">
      <c r="K6180" t="s">
        <v>51</v>
      </c>
      <c r="L6180" t="s">
        <v>2742</v>
      </c>
      <c r="M6180" t="s">
        <v>2743</v>
      </c>
      <c r="N6180" t="s">
        <v>77</v>
      </c>
      <c r="O6180" t="s">
        <v>14</v>
      </c>
      <c r="Q6180" t="s">
        <v>2744</v>
      </c>
    </row>
    <row r="6181" spans="11:17">
      <c r="K6181" t="s">
        <v>51</v>
      </c>
      <c r="L6181" t="s">
        <v>2742</v>
      </c>
      <c r="M6181" t="s">
        <v>2743</v>
      </c>
      <c r="N6181" t="s">
        <v>77</v>
      </c>
      <c r="O6181" t="s">
        <v>56</v>
      </c>
      <c r="Q6181" t="s">
        <v>2744</v>
      </c>
    </row>
    <row r="6182" spans="11:17">
      <c r="K6182" t="s">
        <v>51</v>
      </c>
      <c r="L6182" t="s">
        <v>2742</v>
      </c>
      <c r="M6182" t="s">
        <v>2743</v>
      </c>
      <c r="N6182" t="s">
        <v>77</v>
      </c>
      <c r="O6182" t="s">
        <v>57</v>
      </c>
      <c r="P6182" t="s">
        <v>2701</v>
      </c>
      <c r="Q6182" t="s">
        <v>2744</v>
      </c>
    </row>
    <row r="6183" spans="11:17">
      <c r="K6183" t="s">
        <v>51</v>
      </c>
      <c r="L6183" t="s">
        <v>2742</v>
      </c>
      <c r="M6183" t="s">
        <v>2743</v>
      </c>
      <c r="N6183" t="s">
        <v>77</v>
      </c>
      <c r="O6183" t="s">
        <v>59</v>
      </c>
      <c r="P6183">
        <v>2929</v>
      </c>
      <c r="Q6183" t="s">
        <v>2744</v>
      </c>
    </row>
    <row r="6184" spans="11:17">
      <c r="K6184" t="s">
        <v>51</v>
      </c>
      <c r="L6184" t="s">
        <v>2742</v>
      </c>
      <c r="M6184" t="s">
        <v>2743</v>
      </c>
      <c r="N6184" t="s">
        <v>77</v>
      </c>
      <c r="O6184" t="s">
        <v>60</v>
      </c>
      <c r="P6184" t="s">
        <v>2702</v>
      </c>
      <c r="Q6184" t="s">
        <v>2744</v>
      </c>
    </row>
    <row r="6185" spans="11:17">
      <c r="K6185" t="s">
        <v>51</v>
      </c>
      <c r="L6185" t="s">
        <v>2742</v>
      </c>
      <c r="M6185" t="s">
        <v>2743</v>
      </c>
      <c r="N6185" t="s">
        <v>77</v>
      </c>
      <c r="O6185" t="s">
        <v>62</v>
      </c>
      <c r="P6185" t="s">
        <v>2745</v>
      </c>
      <c r="Q6185" t="s">
        <v>2744</v>
      </c>
    </row>
    <row r="6186" spans="11:17">
      <c r="K6186" t="s">
        <v>51</v>
      </c>
      <c r="L6186" t="s">
        <v>2742</v>
      </c>
      <c r="M6186" t="s">
        <v>2743</v>
      </c>
      <c r="N6186" t="s">
        <v>77</v>
      </c>
      <c r="O6186" t="s">
        <v>64</v>
      </c>
      <c r="P6186" t="s">
        <v>2746</v>
      </c>
      <c r="Q6186" t="s">
        <v>2744</v>
      </c>
    </row>
    <row r="6187" spans="11:17">
      <c r="K6187" t="s">
        <v>51</v>
      </c>
      <c r="L6187" t="s">
        <v>2742</v>
      </c>
      <c r="M6187" t="s">
        <v>2743</v>
      </c>
      <c r="N6187" t="s">
        <v>77</v>
      </c>
      <c r="O6187" t="s">
        <v>66</v>
      </c>
      <c r="Q6187" t="s">
        <v>2744</v>
      </c>
    </row>
    <row r="6188" spans="11:17">
      <c r="K6188" t="s">
        <v>51</v>
      </c>
      <c r="L6188" t="s">
        <v>2742</v>
      </c>
      <c r="M6188" t="s">
        <v>2743</v>
      </c>
      <c r="N6188" t="s">
        <v>77</v>
      </c>
      <c r="O6188" t="s">
        <v>68</v>
      </c>
      <c r="Q6188" t="s">
        <v>2744</v>
      </c>
    </row>
    <row r="6189" spans="11:17">
      <c r="K6189" t="s">
        <v>51</v>
      </c>
      <c r="L6189" t="s">
        <v>2742</v>
      </c>
      <c r="M6189" t="s">
        <v>2743</v>
      </c>
      <c r="N6189" t="s">
        <v>77</v>
      </c>
      <c r="O6189" t="s">
        <v>70</v>
      </c>
      <c r="P6189" t="s">
        <v>131</v>
      </c>
      <c r="Q6189" t="s">
        <v>2744</v>
      </c>
    </row>
    <row r="6190" spans="11:17">
      <c r="K6190" t="s">
        <v>51</v>
      </c>
      <c r="L6190" t="s">
        <v>2742</v>
      </c>
      <c r="M6190" t="s">
        <v>2743</v>
      </c>
      <c r="N6190" t="s">
        <v>77</v>
      </c>
      <c r="O6190" t="s">
        <v>72</v>
      </c>
      <c r="P6190">
        <v>756</v>
      </c>
      <c r="Q6190" t="s">
        <v>2744</v>
      </c>
    </row>
    <row r="6191" spans="11:17">
      <c r="K6191" t="s">
        <v>51</v>
      </c>
      <c r="L6191" t="s">
        <v>2742</v>
      </c>
      <c r="M6191" t="s">
        <v>2743</v>
      </c>
      <c r="N6191" t="s">
        <v>77</v>
      </c>
      <c r="O6191" t="s">
        <v>73</v>
      </c>
      <c r="P6191" t="s">
        <v>82</v>
      </c>
      <c r="Q6191" t="s">
        <v>2744</v>
      </c>
    </row>
    <row r="6192" spans="11:17">
      <c r="K6192" t="s">
        <v>51</v>
      </c>
      <c r="L6192" t="s">
        <v>2747</v>
      </c>
      <c r="M6192" t="s">
        <v>2748</v>
      </c>
      <c r="N6192" t="s">
        <v>77</v>
      </c>
      <c r="O6192" t="s">
        <v>14</v>
      </c>
      <c r="Q6192" t="s">
        <v>2749</v>
      </c>
    </row>
    <row r="6193" spans="11:17">
      <c r="K6193" t="s">
        <v>51</v>
      </c>
      <c r="L6193" t="s">
        <v>2747</v>
      </c>
      <c r="M6193" t="s">
        <v>2748</v>
      </c>
      <c r="N6193" t="s">
        <v>77</v>
      </c>
      <c r="O6193" t="s">
        <v>56</v>
      </c>
      <c r="Q6193" t="s">
        <v>2749</v>
      </c>
    </row>
    <row r="6194" spans="11:17">
      <c r="K6194" t="s">
        <v>51</v>
      </c>
      <c r="L6194" t="s">
        <v>2747</v>
      </c>
      <c r="M6194" t="s">
        <v>2748</v>
      </c>
      <c r="N6194" t="s">
        <v>77</v>
      </c>
      <c r="O6194" t="s">
        <v>57</v>
      </c>
      <c r="P6194" t="s">
        <v>2701</v>
      </c>
      <c r="Q6194" t="s">
        <v>2749</v>
      </c>
    </row>
    <row r="6195" spans="11:17">
      <c r="K6195" t="s">
        <v>51</v>
      </c>
      <c r="L6195" t="s">
        <v>2747</v>
      </c>
      <c r="M6195" t="s">
        <v>2748</v>
      </c>
      <c r="N6195" t="s">
        <v>77</v>
      </c>
      <c r="O6195" t="s">
        <v>59</v>
      </c>
      <c r="P6195">
        <v>3540</v>
      </c>
      <c r="Q6195" t="s">
        <v>2749</v>
      </c>
    </row>
    <row r="6196" spans="11:17">
      <c r="K6196" t="s">
        <v>51</v>
      </c>
      <c r="L6196" t="s">
        <v>2747</v>
      </c>
      <c r="M6196" t="s">
        <v>2748</v>
      </c>
      <c r="N6196" t="s">
        <v>77</v>
      </c>
      <c r="O6196" t="s">
        <v>60</v>
      </c>
      <c r="P6196" t="s">
        <v>2702</v>
      </c>
      <c r="Q6196" t="s">
        <v>2749</v>
      </c>
    </row>
    <row r="6197" spans="11:17">
      <c r="K6197" t="s">
        <v>51</v>
      </c>
      <c r="L6197" t="s">
        <v>2747</v>
      </c>
      <c r="M6197" t="s">
        <v>2748</v>
      </c>
      <c r="N6197" t="s">
        <v>77</v>
      </c>
      <c r="O6197" t="s">
        <v>62</v>
      </c>
      <c r="P6197" t="s">
        <v>2745</v>
      </c>
      <c r="Q6197" t="s">
        <v>2749</v>
      </c>
    </row>
    <row r="6198" spans="11:17">
      <c r="K6198" t="s">
        <v>51</v>
      </c>
      <c r="L6198" t="s">
        <v>2747</v>
      </c>
      <c r="M6198" t="s">
        <v>2748</v>
      </c>
      <c r="N6198" t="s">
        <v>77</v>
      </c>
      <c r="O6198" t="s">
        <v>64</v>
      </c>
      <c r="P6198" t="s">
        <v>2750</v>
      </c>
      <c r="Q6198" t="s">
        <v>2749</v>
      </c>
    </row>
    <row r="6199" spans="11:17">
      <c r="K6199" t="s">
        <v>51</v>
      </c>
      <c r="L6199" t="s">
        <v>2747</v>
      </c>
      <c r="M6199" t="s">
        <v>2748</v>
      </c>
      <c r="N6199" t="s">
        <v>77</v>
      </c>
      <c r="O6199" t="s">
        <v>66</v>
      </c>
      <c r="P6199" t="s">
        <v>2751</v>
      </c>
      <c r="Q6199" t="s">
        <v>2749</v>
      </c>
    </row>
    <row r="6200" spans="11:17">
      <c r="K6200" t="s">
        <v>51</v>
      </c>
      <c r="L6200" t="s">
        <v>2747</v>
      </c>
      <c r="M6200" t="s">
        <v>2748</v>
      </c>
      <c r="N6200" t="s">
        <v>77</v>
      </c>
      <c r="O6200" t="s">
        <v>68</v>
      </c>
      <c r="P6200" s="1" t="s">
        <v>2752</v>
      </c>
      <c r="Q6200" t="s">
        <v>2749</v>
      </c>
    </row>
    <row r="6201" spans="11:17">
      <c r="K6201" t="s">
        <v>51</v>
      </c>
      <c r="L6201" t="s">
        <v>2747</v>
      </c>
      <c r="M6201" t="s">
        <v>2748</v>
      </c>
      <c r="N6201" t="s">
        <v>77</v>
      </c>
      <c r="O6201" t="s">
        <v>70</v>
      </c>
      <c r="P6201" t="s">
        <v>71</v>
      </c>
      <c r="Q6201" t="s">
        <v>2749</v>
      </c>
    </row>
    <row r="6202" spans="11:17">
      <c r="K6202" t="s">
        <v>51</v>
      </c>
      <c r="L6202" t="s">
        <v>2747</v>
      </c>
      <c r="M6202" t="s">
        <v>2748</v>
      </c>
      <c r="N6202" t="s">
        <v>77</v>
      </c>
      <c r="O6202" t="s">
        <v>72</v>
      </c>
      <c r="P6202">
        <v>198</v>
      </c>
      <c r="Q6202" t="s">
        <v>2749</v>
      </c>
    </row>
    <row r="6203" spans="11:17">
      <c r="K6203" t="s">
        <v>51</v>
      </c>
      <c r="L6203" t="s">
        <v>2747</v>
      </c>
      <c r="M6203" t="s">
        <v>2748</v>
      </c>
      <c r="N6203" t="s">
        <v>77</v>
      </c>
      <c r="O6203" t="s">
        <v>73</v>
      </c>
      <c r="P6203" t="s">
        <v>82</v>
      </c>
      <c r="Q6203" t="s">
        <v>2749</v>
      </c>
    </row>
    <row r="6204" spans="11:17">
      <c r="K6204" t="s">
        <v>51</v>
      </c>
      <c r="L6204" t="s">
        <v>2753</v>
      </c>
      <c r="M6204" t="s">
        <v>2754</v>
      </c>
      <c r="N6204" t="s">
        <v>77</v>
      </c>
      <c r="O6204" t="s">
        <v>14</v>
      </c>
      <c r="Q6204" t="s">
        <v>2755</v>
      </c>
    </row>
    <row r="6205" spans="11:17">
      <c r="K6205" t="s">
        <v>51</v>
      </c>
      <c r="L6205" t="s">
        <v>2753</v>
      </c>
      <c r="M6205" t="s">
        <v>2754</v>
      </c>
      <c r="N6205" t="s">
        <v>77</v>
      </c>
      <c r="O6205" t="s">
        <v>56</v>
      </c>
      <c r="Q6205" t="s">
        <v>2755</v>
      </c>
    </row>
    <row r="6206" spans="11:17">
      <c r="K6206" t="s">
        <v>51</v>
      </c>
      <c r="L6206" t="s">
        <v>2753</v>
      </c>
      <c r="M6206" t="s">
        <v>2754</v>
      </c>
      <c r="N6206" t="s">
        <v>77</v>
      </c>
      <c r="O6206" t="s">
        <v>57</v>
      </c>
      <c r="P6206" t="s">
        <v>2701</v>
      </c>
      <c r="Q6206" t="s">
        <v>2755</v>
      </c>
    </row>
    <row r="6207" spans="11:17">
      <c r="K6207" t="s">
        <v>51</v>
      </c>
      <c r="L6207" t="s">
        <v>2753</v>
      </c>
      <c r="M6207" t="s">
        <v>2754</v>
      </c>
      <c r="N6207" t="s">
        <v>77</v>
      </c>
      <c r="O6207" t="s">
        <v>59</v>
      </c>
      <c r="P6207">
        <v>3222</v>
      </c>
      <c r="Q6207" t="s">
        <v>2755</v>
      </c>
    </row>
    <row r="6208" spans="11:17">
      <c r="K6208" t="s">
        <v>51</v>
      </c>
      <c r="L6208" t="s">
        <v>2753</v>
      </c>
      <c r="M6208" t="s">
        <v>2754</v>
      </c>
      <c r="N6208" t="s">
        <v>77</v>
      </c>
      <c r="O6208" t="s">
        <v>60</v>
      </c>
      <c r="P6208" t="s">
        <v>2702</v>
      </c>
      <c r="Q6208" t="s">
        <v>2755</v>
      </c>
    </row>
    <row r="6209" spans="11:17">
      <c r="K6209" t="s">
        <v>51</v>
      </c>
      <c r="L6209" t="s">
        <v>2753</v>
      </c>
      <c r="M6209" t="s">
        <v>2754</v>
      </c>
      <c r="N6209" t="s">
        <v>77</v>
      </c>
      <c r="O6209" t="s">
        <v>62</v>
      </c>
      <c r="P6209" t="s">
        <v>2745</v>
      </c>
      <c r="Q6209" t="s">
        <v>2755</v>
      </c>
    </row>
    <row r="6210" spans="11:17">
      <c r="K6210" t="s">
        <v>51</v>
      </c>
      <c r="L6210" t="s">
        <v>2753</v>
      </c>
      <c r="M6210" t="s">
        <v>2754</v>
      </c>
      <c r="N6210" t="s">
        <v>77</v>
      </c>
      <c r="O6210" t="s">
        <v>64</v>
      </c>
      <c r="P6210" t="s">
        <v>2756</v>
      </c>
      <c r="Q6210" t="s">
        <v>2755</v>
      </c>
    </row>
    <row r="6211" spans="11:17">
      <c r="K6211" t="s">
        <v>51</v>
      </c>
      <c r="L6211" t="s">
        <v>2753</v>
      </c>
      <c r="M6211" t="s">
        <v>2754</v>
      </c>
      <c r="N6211" t="s">
        <v>77</v>
      </c>
      <c r="O6211" t="s">
        <v>66</v>
      </c>
      <c r="P6211" t="s">
        <v>2757</v>
      </c>
      <c r="Q6211" t="s">
        <v>2755</v>
      </c>
    </row>
    <row r="6212" spans="11:17">
      <c r="K6212" t="s">
        <v>51</v>
      </c>
      <c r="L6212" t="s">
        <v>2753</v>
      </c>
      <c r="M6212" t="s">
        <v>2754</v>
      </c>
      <c r="N6212" t="s">
        <v>77</v>
      </c>
      <c r="O6212" t="s">
        <v>68</v>
      </c>
      <c r="P6212" t="s">
        <v>751</v>
      </c>
      <c r="Q6212" t="s">
        <v>2755</v>
      </c>
    </row>
    <row r="6213" spans="11:17">
      <c r="K6213" t="s">
        <v>51</v>
      </c>
      <c r="L6213" t="s">
        <v>2753</v>
      </c>
      <c r="M6213" t="s">
        <v>2754</v>
      </c>
      <c r="N6213" t="s">
        <v>77</v>
      </c>
      <c r="O6213" t="s">
        <v>70</v>
      </c>
      <c r="P6213" t="s">
        <v>71</v>
      </c>
      <c r="Q6213" t="s">
        <v>2755</v>
      </c>
    </row>
    <row r="6214" spans="11:17">
      <c r="K6214" t="s">
        <v>51</v>
      </c>
      <c r="L6214" t="s">
        <v>2753</v>
      </c>
      <c r="M6214" t="s">
        <v>2754</v>
      </c>
      <c r="N6214" t="s">
        <v>77</v>
      </c>
      <c r="O6214" t="s">
        <v>72</v>
      </c>
      <c r="P6214">
        <v>126</v>
      </c>
      <c r="Q6214" t="s">
        <v>2755</v>
      </c>
    </row>
    <row r="6215" spans="11:17">
      <c r="K6215" t="s">
        <v>51</v>
      </c>
      <c r="L6215" t="s">
        <v>2753</v>
      </c>
      <c r="M6215" t="s">
        <v>2754</v>
      </c>
      <c r="N6215" t="s">
        <v>77</v>
      </c>
      <c r="O6215" t="s">
        <v>73</v>
      </c>
      <c r="P6215" t="s">
        <v>82</v>
      </c>
      <c r="Q6215" t="s">
        <v>2755</v>
      </c>
    </row>
    <row r="6216" spans="11:17">
      <c r="K6216" t="s">
        <v>51</v>
      </c>
      <c r="L6216" t="s">
        <v>2758</v>
      </c>
      <c r="M6216" t="s">
        <v>2759</v>
      </c>
      <c r="N6216" t="s">
        <v>77</v>
      </c>
      <c r="O6216" t="s">
        <v>14</v>
      </c>
      <c r="Q6216" t="s">
        <v>2760</v>
      </c>
    </row>
    <row r="6217" spans="11:17">
      <c r="K6217" t="s">
        <v>51</v>
      </c>
      <c r="L6217" t="s">
        <v>2758</v>
      </c>
      <c r="M6217" t="s">
        <v>2759</v>
      </c>
      <c r="N6217" t="s">
        <v>77</v>
      </c>
      <c r="O6217" t="s">
        <v>56</v>
      </c>
      <c r="Q6217" t="s">
        <v>2760</v>
      </c>
    </row>
    <row r="6218" spans="11:17">
      <c r="K6218" t="s">
        <v>51</v>
      </c>
      <c r="L6218" t="s">
        <v>2758</v>
      </c>
      <c r="M6218" t="s">
        <v>2759</v>
      </c>
      <c r="N6218" t="s">
        <v>77</v>
      </c>
      <c r="O6218" t="s">
        <v>57</v>
      </c>
      <c r="P6218" t="s">
        <v>2701</v>
      </c>
      <c r="Q6218" t="s">
        <v>2760</v>
      </c>
    </row>
    <row r="6219" spans="11:17">
      <c r="K6219" t="s">
        <v>51</v>
      </c>
      <c r="L6219" t="s">
        <v>2758</v>
      </c>
      <c r="M6219" t="s">
        <v>2759</v>
      </c>
      <c r="N6219" t="s">
        <v>77</v>
      </c>
      <c r="O6219" t="s">
        <v>59</v>
      </c>
      <c r="P6219">
        <v>3930</v>
      </c>
      <c r="Q6219" t="s">
        <v>2760</v>
      </c>
    </row>
    <row r="6220" spans="11:17">
      <c r="K6220" t="s">
        <v>51</v>
      </c>
      <c r="L6220" t="s">
        <v>2758</v>
      </c>
      <c r="M6220" t="s">
        <v>2759</v>
      </c>
      <c r="N6220" t="s">
        <v>77</v>
      </c>
      <c r="O6220" t="s">
        <v>60</v>
      </c>
      <c r="P6220" t="s">
        <v>2702</v>
      </c>
      <c r="Q6220" t="s">
        <v>2760</v>
      </c>
    </row>
    <row r="6221" spans="11:17">
      <c r="K6221" t="s">
        <v>51</v>
      </c>
      <c r="L6221" t="s">
        <v>2758</v>
      </c>
      <c r="M6221" t="s">
        <v>2759</v>
      </c>
      <c r="N6221" t="s">
        <v>77</v>
      </c>
      <c r="O6221" t="s">
        <v>62</v>
      </c>
      <c r="P6221" t="s">
        <v>2703</v>
      </c>
      <c r="Q6221" t="s">
        <v>2760</v>
      </c>
    </row>
    <row r="6222" spans="11:17">
      <c r="K6222" t="s">
        <v>51</v>
      </c>
      <c r="L6222" t="s">
        <v>2758</v>
      </c>
      <c r="M6222" t="s">
        <v>2759</v>
      </c>
      <c r="N6222" t="s">
        <v>77</v>
      </c>
      <c r="O6222" t="s">
        <v>64</v>
      </c>
      <c r="P6222" t="s">
        <v>2761</v>
      </c>
      <c r="Q6222" t="s">
        <v>2760</v>
      </c>
    </row>
    <row r="6223" spans="11:17">
      <c r="K6223" t="s">
        <v>51</v>
      </c>
      <c r="L6223" t="s">
        <v>2758</v>
      </c>
      <c r="M6223" t="s">
        <v>2759</v>
      </c>
      <c r="N6223" t="s">
        <v>77</v>
      </c>
      <c r="O6223" t="s">
        <v>66</v>
      </c>
      <c r="P6223" t="s">
        <v>2762</v>
      </c>
      <c r="Q6223" t="s">
        <v>2760</v>
      </c>
    </row>
    <row r="6224" spans="11:17">
      <c r="K6224" t="s">
        <v>51</v>
      </c>
      <c r="L6224" t="s">
        <v>2758</v>
      </c>
      <c r="M6224" t="s">
        <v>2759</v>
      </c>
      <c r="N6224" t="s">
        <v>77</v>
      </c>
      <c r="O6224" t="s">
        <v>68</v>
      </c>
      <c r="P6224" t="e">
        <f>-ต้องการหน้ากากอนามัย
-ต้องการให้มีการพ่นยาฆ่าเชื้อ</f>
        <v>#NAME?</v>
      </c>
      <c r="Q6224" t="s">
        <v>2760</v>
      </c>
    </row>
    <row r="6225" spans="11:17">
      <c r="K6225" t="s">
        <v>51</v>
      </c>
      <c r="L6225" t="s">
        <v>2758</v>
      </c>
      <c r="M6225" t="s">
        <v>2759</v>
      </c>
      <c r="N6225" t="s">
        <v>77</v>
      </c>
      <c r="O6225" t="s">
        <v>70</v>
      </c>
      <c r="P6225" t="s">
        <v>131</v>
      </c>
      <c r="Q6225" t="s">
        <v>2760</v>
      </c>
    </row>
    <row r="6226" spans="11:17">
      <c r="K6226" t="s">
        <v>51</v>
      </c>
      <c r="L6226" t="s">
        <v>2758</v>
      </c>
      <c r="M6226" t="s">
        <v>2759</v>
      </c>
      <c r="N6226" t="s">
        <v>77</v>
      </c>
      <c r="O6226" t="s">
        <v>72</v>
      </c>
      <c r="P6226">
        <v>178</v>
      </c>
      <c r="Q6226" t="s">
        <v>2760</v>
      </c>
    </row>
    <row r="6227" spans="11:17">
      <c r="K6227" t="s">
        <v>51</v>
      </c>
      <c r="L6227" t="s">
        <v>2758</v>
      </c>
      <c r="M6227" t="s">
        <v>2759</v>
      </c>
      <c r="N6227" t="s">
        <v>77</v>
      </c>
      <c r="O6227" t="s">
        <v>73</v>
      </c>
      <c r="P6227" t="s">
        <v>82</v>
      </c>
      <c r="Q6227" t="s">
        <v>2760</v>
      </c>
    </row>
    <row r="6228" spans="11:17">
      <c r="K6228" t="s">
        <v>51</v>
      </c>
      <c r="L6228" t="s">
        <v>2763</v>
      </c>
      <c r="M6228" t="s">
        <v>2764</v>
      </c>
      <c r="N6228" t="s">
        <v>54</v>
      </c>
      <c r="O6228" t="s">
        <v>14</v>
      </c>
      <c r="Q6228" t="s">
        <v>2765</v>
      </c>
    </row>
    <row r="6229" spans="11:17">
      <c r="K6229" t="s">
        <v>51</v>
      </c>
      <c r="L6229" t="s">
        <v>2763</v>
      </c>
      <c r="M6229" t="s">
        <v>2764</v>
      </c>
      <c r="N6229" t="s">
        <v>54</v>
      </c>
      <c r="O6229" t="s">
        <v>56</v>
      </c>
      <c r="Q6229" t="s">
        <v>2765</v>
      </c>
    </row>
    <row r="6230" spans="11:17">
      <c r="K6230" t="s">
        <v>51</v>
      </c>
      <c r="L6230" t="s">
        <v>2763</v>
      </c>
      <c r="M6230" t="s">
        <v>2764</v>
      </c>
      <c r="N6230" t="s">
        <v>54</v>
      </c>
      <c r="O6230" t="s">
        <v>57</v>
      </c>
      <c r="P6230" t="s">
        <v>2701</v>
      </c>
      <c r="Q6230" t="s">
        <v>2765</v>
      </c>
    </row>
    <row r="6231" spans="11:17">
      <c r="K6231" t="s">
        <v>51</v>
      </c>
      <c r="L6231" t="s">
        <v>2763</v>
      </c>
      <c r="M6231" t="s">
        <v>2764</v>
      </c>
      <c r="N6231" t="s">
        <v>54</v>
      </c>
      <c r="O6231" t="s">
        <v>59</v>
      </c>
      <c r="P6231">
        <v>4083</v>
      </c>
      <c r="Q6231" t="s">
        <v>2765</v>
      </c>
    </row>
    <row r="6232" spans="11:17">
      <c r="K6232" t="s">
        <v>51</v>
      </c>
      <c r="L6232" t="s">
        <v>2763</v>
      </c>
      <c r="M6232" t="s">
        <v>2764</v>
      </c>
      <c r="N6232" t="s">
        <v>54</v>
      </c>
      <c r="O6232" t="s">
        <v>60</v>
      </c>
      <c r="P6232" t="s">
        <v>2702</v>
      </c>
      <c r="Q6232" t="s">
        <v>2765</v>
      </c>
    </row>
    <row r="6233" spans="11:17">
      <c r="K6233" t="s">
        <v>51</v>
      </c>
      <c r="L6233" t="s">
        <v>2763</v>
      </c>
      <c r="M6233" t="s">
        <v>2764</v>
      </c>
      <c r="N6233" t="s">
        <v>54</v>
      </c>
      <c r="O6233" t="s">
        <v>62</v>
      </c>
      <c r="P6233" t="s">
        <v>2703</v>
      </c>
      <c r="Q6233" t="s">
        <v>2765</v>
      </c>
    </row>
    <row r="6234" spans="11:17">
      <c r="K6234" t="s">
        <v>51</v>
      </c>
      <c r="L6234" t="s">
        <v>2763</v>
      </c>
      <c r="M6234" t="s">
        <v>2764</v>
      </c>
      <c r="N6234" t="s">
        <v>54</v>
      </c>
      <c r="O6234" t="s">
        <v>64</v>
      </c>
      <c r="P6234" t="s">
        <v>2766</v>
      </c>
      <c r="Q6234" t="s">
        <v>2765</v>
      </c>
    </row>
    <row r="6235" spans="11:17">
      <c r="K6235" t="s">
        <v>51</v>
      </c>
      <c r="L6235" t="s">
        <v>2763</v>
      </c>
      <c r="M6235" t="s">
        <v>2764</v>
      </c>
      <c r="N6235" t="s">
        <v>54</v>
      </c>
      <c r="O6235" t="s">
        <v>66</v>
      </c>
      <c r="P6235" t="s">
        <v>2767</v>
      </c>
      <c r="Q6235" t="s">
        <v>2765</v>
      </c>
    </row>
    <row r="6236" spans="11:17">
      <c r="K6236" t="s">
        <v>51</v>
      </c>
      <c r="L6236" t="s">
        <v>2763</v>
      </c>
      <c r="M6236" t="s">
        <v>2764</v>
      </c>
      <c r="N6236" t="s">
        <v>54</v>
      </c>
      <c r="O6236" t="s">
        <v>68</v>
      </c>
      <c r="P6236" t="s">
        <v>2768</v>
      </c>
      <c r="Q6236" t="s">
        <v>2765</v>
      </c>
    </row>
    <row r="6237" spans="11:17">
      <c r="K6237" t="s">
        <v>51</v>
      </c>
      <c r="L6237" t="s">
        <v>2763</v>
      </c>
      <c r="M6237" t="s">
        <v>2764</v>
      </c>
      <c r="N6237" t="s">
        <v>54</v>
      </c>
      <c r="O6237" t="s">
        <v>70</v>
      </c>
      <c r="P6237" t="s">
        <v>131</v>
      </c>
      <c r="Q6237" t="s">
        <v>2765</v>
      </c>
    </row>
    <row r="6238" spans="11:17">
      <c r="K6238" t="s">
        <v>51</v>
      </c>
      <c r="L6238" t="s">
        <v>2763</v>
      </c>
      <c r="M6238" t="s">
        <v>2764</v>
      </c>
      <c r="N6238" t="s">
        <v>54</v>
      </c>
      <c r="O6238" t="s">
        <v>72</v>
      </c>
      <c r="P6238">
        <v>400</v>
      </c>
      <c r="Q6238" t="s">
        <v>2765</v>
      </c>
    </row>
    <row r="6239" spans="11:17">
      <c r="K6239" t="s">
        <v>51</v>
      </c>
      <c r="L6239" t="s">
        <v>2763</v>
      </c>
      <c r="M6239" t="s">
        <v>2764</v>
      </c>
      <c r="N6239" t="s">
        <v>54</v>
      </c>
      <c r="O6239" t="s">
        <v>73</v>
      </c>
      <c r="P6239" t="s">
        <v>74</v>
      </c>
      <c r="Q6239" t="s">
        <v>2765</v>
      </c>
    </row>
    <row r="6240" spans="11:17">
      <c r="K6240" t="s">
        <v>51</v>
      </c>
      <c r="L6240" t="s">
        <v>2769</v>
      </c>
      <c r="M6240" t="s">
        <v>2770</v>
      </c>
      <c r="N6240" t="s">
        <v>77</v>
      </c>
      <c r="O6240" t="s">
        <v>14</v>
      </c>
      <c r="Q6240" t="s">
        <v>2771</v>
      </c>
    </row>
    <row r="6241" spans="11:17">
      <c r="K6241" t="s">
        <v>51</v>
      </c>
      <c r="L6241" t="s">
        <v>2769</v>
      </c>
      <c r="M6241" t="s">
        <v>2770</v>
      </c>
      <c r="N6241" t="s">
        <v>77</v>
      </c>
      <c r="O6241" t="s">
        <v>56</v>
      </c>
      <c r="Q6241" t="s">
        <v>2771</v>
      </c>
    </row>
    <row r="6242" spans="11:17">
      <c r="K6242" t="s">
        <v>51</v>
      </c>
      <c r="L6242" t="s">
        <v>2769</v>
      </c>
      <c r="M6242" t="s">
        <v>2770</v>
      </c>
      <c r="N6242" t="s">
        <v>77</v>
      </c>
      <c r="O6242" t="s">
        <v>57</v>
      </c>
      <c r="P6242" t="s">
        <v>2701</v>
      </c>
      <c r="Q6242" t="s">
        <v>2771</v>
      </c>
    </row>
    <row r="6243" spans="11:17">
      <c r="K6243" t="s">
        <v>51</v>
      </c>
      <c r="L6243" t="s">
        <v>2769</v>
      </c>
      <c r="M6243" t="s">
        <v>2770</v>
      </c>
      <c r="N6243" t="s">
        <v>77</v>
      </c>
      <c r="O6243" t="s">
        <v>59</v>
      </c>
      <c r="P6243">
        <v>3564</v>
      </c>
      <c r="Q6243" t="s">
        <v>2771</v>
      </c>
    </row>
    <row r="6244" spans="11:17">
      <c r="K6244" t="s">
        <v>51</v>
      </c>
      <c r="L6244" t="s">
        <v>2769</v>
      </c>
      <c r="M6244" t="s">
        <v>2770</v>
      </c>
      <c r="N6244" t="s">
        <v>77</v>
      </c>
      <c r="O6244" t="s">
        <v>60</v>
      </c>
      <c r="P6244" t="s">
        <v>2702</v>
      </c>
      <c r="Q6244" t="s">
        <v>2771</v>
      </c>
    </row>
    <row r="6245" spans="11:17">
      <c r="K6245" t="s">
        <v>51</v>
      </c>
      <c r="L6245" t="s">
        <v>2769</v>
      </c>
      <c r="M6245" t="s">
        <v>2770</v>
      </c>
      <c r="N6245" t="s">
        <v>77</v>
      </c>
      <c r="O6245" t="s">
        <v>62</v>
      </c>
      <c r="P6245" t="s">
        <v>2703</v>
      </c>
      <c r="Q6245" t="s">
        <v>2771</v>
      </c>
    </row>
    <row r="6246" spans="11:17">
      <c r="K6246" t="s">
        <v>51</v>
      </c>
      <c r="L6246" t="s">
        <v>2769</v>
      </c>
      <c r="M6246" t="s">
        <v>2770</v>
      </c>
      <c r="N6246" t="s">
        <v>77</v>
      </c>
      <c r="O6246" t="s">
        <v>64</v>
      </c>
      <c r="P6246" t="s">
        <v>2772</v>
      </c>
      <c r="Q6246" t="s">
        <v>2771</v>
      </c>
    </row>
    <row r="6247" spans="11:17">
      <c r="K6247" t="s">
        <v>51</v>
      </c>
      <c r="L6247" t="s">
        <v>2769</v>
      </c>
      <c r="M6247" t="s">
        <v>2770</v>
      </c>
      <c r="N6247" t="s">
        <v>77</v>
      </c>
      <c r="O6247" t="s">
        <v>66</v>
      </c>
      <c r="P6247" t="s">
        <v>2773</v>
      </c>
      <c r="Q6247" t="s">
        <v>2771</v>
      </c>
    </row>
    <row r="6248" spans="11:17">
      <c r="K6248" t="s">
        <v>51</v>
      </c>
      <c r="L6248" t="s">
        <v>2769</v>
      </c>
      <c r="M6248" t="s">
        <v>2770</v>
      </c>
      <c r="N6248" t="s">
        <v>77</v>
      </c>
      <c r="O6248" t="s">
        <v>68</v>
      </c>
      <c r="P6248" s="1" t="s">
        <v>2774</v>
      </c>
      <c r="Q6248" t="s">
        <v>2771</v>
      </c>
    </row>
    <row r="6249" spans="11:17">
      <c r="K6249" t="s">
        <v>51</v>
      </c>
      <c r="L6249" t="s">
        <v>2769</v>
      </c>
      <c r="M6249" t="s">
        <v>2770</v>
      </c>
      <c r="N6249" t="s">
        <v>77</v>
      </c>
      <c r="O6249" t="s">
        <v>70</v>
      </c>
      <c r="P6249" t="s">
        <v>71</v>
      </c>
      <c r="Q6249" t="s">
        <v>2771</v>
      </c>
    </row>
    <row r="6250" spans="11:17">
      <c r="K6250" t="s">
        <v>51</v>
      </c>
      <c r="L6250" t="s">
        <v>2769</v>
      </c>
      <c r="M6250" t="s">
        <v>2770</v>
      </c>
      <c r="N6250" t="s">
        <v>77</v>
      </c>
      <c r="O6250" t="s">
        <v>72</v>
      </c>
      <c r="P6250">
        <v>228</v>
      </c>
      <c r="Q6250" t="s">
        <v>2771</v>
      </c>
    </row>
    <row r="6251" spans="11:17">
      <c r="K6251" t="s">
        <v>51</v>
      </c>
      <c r="L6251" t="s">
        <v>2769</v>
      </c>
      <c r="M6251" t="s">
        <v>2770</v>
      </c>
      <c r="N6251" t="s">
        <v>77</v>
      </c>
      <c r="O6251" t="s">
        <v>73</v>
      </c>
      <c r="P6251" t="s">
        <v>82</v>
      </c>
      <c r="Q6251" t="s">
        <v>2771</v>
      </c>
    </row>
    <row r="6252" spans="11:17">
      <c r="K6252" t="s">
        <v>51</v>
      </c>
      <c r="L6252" t="s">
        <v>2775</v>
      </c>
      <c r="M6252" t="s">
        <v>2776</v>
      </c>
      <c r="N6252" t="s">
        <v>77</v>
      </c>
      <c r="O6252" t="s">
        <v>14</v>
      </c>
      <c r="Q6252" t="s">
        <v>2777</v>
      </c>
    </row>
    <row r="6253" spans="11:17">
      <c r="K6253" t="s">
        <v>51</v>
      </c>
      <c r="L6253" t="s">
        <v>2775</v>
      </c>
      <c r="M6253" t="s">
        <v>2776</v>
      </c>
      <c r="N6253" t="s">
        <v>77</v>
      </c>
      <c r="O6253" t="s">
        <v>56</v>
      </c>
      <c r="Q6253" t="s">
        <v>2777</v>
      </c>
    </row>
    <row r="6254" spans="11:17">
      <c r="K6254" t="s">
        <v>51</v>
      </c>
      <c r="L6254" t="s">
        <v>2775</v>
      </c>
      <c r="M6254" t="s">
        <v>2776</v>
      </c>
      <c r="N6254" t="s">
        <v>77</v>
      </c>
      <c r="O6254" t="s">
        <v>57</v>
      </c>
      <c r="P6254" t="s">
        <v>2701</v>
      </c>
      <c r="Q6254" t="s">
        <v>2777</v>
      </c>
    </row>
    <row r="6255" spans="11:17">
      <c r="K6255" t="s">
        <v>51</v>
      </c>
      <c r="L6255" t="s">
        <v>2775</v>
      </c>
      <c r="M6255" t="s">
        <v>2776</v>
      </c>
      <c r="N6255" t="s">
        <v>77</v>
      </c>
      <c r="O6255" t="s">
        <v>59</v>
      </c>
      <c r="P6255">
        <v>3149</v>
      </c>
      <c r="Q6255" t="s">
        <v>2777</v>
      </c>
    </row>
    <row r="6256" spans="11:17">
      <c r="K6256" t="s">
        <v>51</v>
      </c>
      <c r="L6256" t="s">
        <v>2775</v>
      </c>
      <c r="M6256" t="s">
        <v>2776</v>
      </c>
      <c r="N6256" t="s">
        <v>77</v>
      </c>
      <c r="O6256" t="s">
        <v>60</v>
      </c>
      <c r="P6256" t="s">
        <v>2702</v>
      </c>
      <c r="Q6256" t="s">
        <v>2777</v>
      </c>
    </row>
    <row r="6257" spans="11:17">
      <c r="K6257" t="s">
        <v>51</v>
      </c>
      <c r="L6257" t="s">
        <v>2775</v>
      </c>
      <c r="M6257" t="s">
        <v>2776</v>
      </c>
      <c r="N6257" t="s">
        <v>77</v>
      </c>
      <c r="O6257" t="s">
        <v>62</v>
      </c>
      <c r="P6257" t="s">
        <v>2745</v>
      </c>
      <c r="Q6257" t="s">
        <v>2777</v>
      </c>
    </row>
    <row r="6258" spans="11:17">
      <c r="K6258" t="s">
        <v>51</v>
      </c>
      <c r="L6258" t="s">
        <v>2775</v>
      </c>
      <c r="M6258" t="s">
        <v>2776</v>
      </c>
      <c r="N6258" t="s">
        <v>77</v>
      </c>
      <c r="O6258" t="s">
        <v>64</v>
      </c>
      <c r="P6258" t="s">
        <v>2778</v>
      </c>
      <c r="Q6258" t="s">
        <v>2777</v>
      </c>
    </row>
    <row r="6259" spans="11:17">
      <c r="K6259" t="s">
        <v>51</v>
      </c>
      <c r="L6259" t="s">
        <v>2775</v>
      </c>
      <c r="M6259" t="s">
        <v>2776</v>
      </c>
      <c r="N6259" t="s">
        <v>77</v>
      </c>
      <c r="O6259" t="s">
        <v>66</v>
      </c>
      <c r="P6259" t="s">
        <v>2779</v>
      </c>
      <c r="Q6259" t="s">
        <v>2777</v>
      </c>
    </row>
    <row r="6260" spans="11:17">
      <c r="K6260" t="s">
        <v>51</v>
      </c>
      <c r="L6260" t="s">
        <v>2775</v>
      </c>
      <c r="M6260" t="s">
        <v>2776</v>
      </c>
      <c r="N6260" t="s">
        <v>77</v>
      </c>
      <c r="O6260" t="s">
        <v>68</v>
      </c>
      <c r="P6260" t="e">
        <f>-ต้องการหน้ากากอนามัยและเจลล้างมือ
-ต้องการให้มีการพ่นยาฆ่าเชื้อ</f>
        <v>#NAME?</v>
      </c>
      <c r="Q6260" t="s">
        <v>2777</v>
      </c>
    </row>
    <row r="6261" spans="11:17">
      <c r="K6261" t="s">
        <v>51</v>
      </c>
      <c r="L6261" t="s">
        <v>2775</v>
      </c>
      <c r="M6261" t="s">
        <v>2776</v>
      </c>
      <c r="N6261" t="s">
        <v>77</v>
      </c>
      <c r="O6261" t="s">
        <v>70</v>
      </c>
      <c r="Q6261" t="s">
        <v>2777</v>
      </c>
    </row>
    <row r="6262" spans="11:17">
      <c r="K6262" t="s">
        <v>51</v>
      </c>
      <c r="L6262" t="s">
        <v>2775</v>
      </c>
      <c r="M6262" t="s">
        <v>2776</v>
      </c>
      <c r="N6262" t="s">
        <v>77</v>
      </c>
      <c r="O6262" t="s">
        <v>72</v>
      </c>
      <c r="Q6262" t="s">
        <v>2777</v>
      </c>
    </row>
    <row r="6263" spans="11:17">
      <c r="K6263" t="s">
        <v>51</v>
      </c>
      <c r="L6263" t="s">
        <v>2775</v>
      </c>
      <c r="M6263" t="s">
        <v>2776</v>
      </c>
      <c r="N6263" t="s">
        <v>77</v>
      </c>
      <c r="O6263" t="s">
        <v>73</v>
      </c>
      <c r="P6263" t="s">
        <v>82</v>
      </c>
      <c r="Q6263" t="s">
        <v>2777</v>
      </c>
    </row>
    <row r="6264" spans="11:17">
      <c r="K6264" t="s">
        <v>51</v>
      </c>
      <c r="L6264" t="s">
        <v>2780</v>
      </c>
      <c r="M6264" t="s">
        <v>2781</v>
      </c>
      <c r="N6264" t="s">
        <v>77</v>
      </c>
      <c r="O6264" t="s">
        <v>14</v>
      </c>
      <c r="Q6264" t="s">
        <v>2782</v>
      </c>
    </row>
    <row r="6265" spans="11:17">
      <c r="K6265" t="s">
        <v>51</v>
      </c>
      <c r="L6265" t="s">
        <v>2780</v>
      </c>
      <c r="M6265" t="s">
        <v>2781</v>
      </c>
      <c r="N6265" t="s">
        <v>77</v>
      </c>
      <c r="O6265" t="s">
        <v>56</v>
      </c>
      <c r="Q6265" t="s">
        <v>2782</v>
      </c>
    </row>
    <row r="6266" spans="11:17">
      <c r="K6266" t="s">
        <v>51</v>
      </c>
      <c r="L6266" t="s">
        <v>2780</v>
      </c>
      <c r="M6266" t="s">
        <v>2781</v>
      </c>
      <c r="N6266" t="s">
        <v>77</v>
      </c>
      <c r="O6266" t="s">
        <v>57</v>
      </c>
      <c r="P6266" t="s">
        <v>2701</v>
      </c>
      <c r="Q6266" t="s">
        <v>2782</v>
      </c>
    </row>
    <row r="6267" spans="11:17">
      <c r="K6267" t="s">
        <v>51</v>
      </c>
      <c r="L6267" t="s">
        <v>2780</v>
      </c>
      <c r="M6267" t="s">
        <v>2781</v>
      </c>
      <c r="N6267" t="s">
        <v>77</v>
      </c>
      <c r="O6267" t="s">
        <v>59</v>
      </c>
      <c r="P6267">
        <v>3320</v>
      </c>
      <c r="Q6267" t="s">
        <v>2782</v>
      </c>
    </row>
    <row r="6268" spans="11:17">
      <c r="K6268" t="s">
        <v>51</v>
      </c>
      <c r="L6268" t="s">
        <v>2780</v>
      </c>
      <c r="M6268" t="s">
        <v>2781</v>
      </c>
      <c r="N6268" t="s">
        <v>77</v>
      </c>
      <c r="O6268" t="s">
        <v>60</v>
      </c>
      <c r="P6268" t="s">
        <v>2702</v>
      </c>
      <c r="Q6268" t="s">
        <v>2782</v>
      </c>
    </row>
    <row r="6269" spans="11:17">
      <c r="K6269" t="s">
        <v>51</v>
      </c>
      <c r="L6269" t="s">
        <v>2780</v>
      </c>
      <c r="M6269" t="s">
        <v>2781</v>
      </c>
      <c r="N6269" t="s">
        <v>77</v>
      </c>
      <c r="O6269" t="s">
        <v>62</v>
      </c>
      <c r="P6269" t="s">
        <v>2745</v>
      </c>
      <c r="Q6269" t="s">
        <v>2782</v>
      </c>
    </row>
    <row r="6270" spans="11:17">
      <c r="K6270" t="s">
        <v>51</v>
      </c>
      <c r="L6270" t="s">
        <v>2780</v>
      </c>
      <c r="M6270" t="s">
        <v>2781</v>
      </c>
      <c r="N6270" t="s">
        <v>77</v>
      </c>
      <c r="O6270" t="s">
        <v>64</v>
      </c>
      <c r="P6270" t="s">
        <v>2783</v>
      </c>
      <c r="Q6270" t="s">
        <v>2782</v>
      </c>
    </row>
    <row r="6271" spans="11:17">
      <c r="K6271" t="s">
        <v>51</v>
      </c>
      <c r="L6271" t="s">
        <v>2780</v>
      </c>
      <c r="M6271" t="s">
        <v>2781</v>
      </c>
      <c r="N6271" t="s">
        <v>77</v>
      </c>
      <c r="O6271" t="s">
        <v>66</v>
      </c>
      <c r="P6271" t="s">
        <v>238</v>
      </c>
      <c r="Q6271" t="s">
        <v>2782</v>
      </c>
    </row>
    <row r="6272" spans="11:17">
      <c r="K6272" t="s">
        <v>51</v>
      </c>
      <c r="L6272" t="s">
        <v>2780</v>
      </c>
      <c r="M6272" t="s">
        <v>2781</v>
      </c>
      <c r="N6272" t="s">
        <v>77</v>
      </c>
      <c r="O6272" t="s">
        <v>68</v>
      </c>
      <c r="Q6272" t="s">
        <v>2782</v>
      </c>
    </row>
    <row r="6273" spans="11:17">
      <c r="K6273" t="s">
        <v>51</v>
      </c>
      <c r="L6273" t="s">
        <v>2780</v>
      </c>
      <c r="M6273" t="s">
        <v>2781</v>
      </c>
      <c r="N6273" t="s">
        <v>77</v>
      </c>
      <c r="O6273" t="s">
        <v>70</v>
      </c>
      <c r="Q6273" t="s">
        <v>2782</v>
      </c>
    </row>
    <row r="6274" spans="11:17">
      <c r="K6274" t="s">
        <v>51</v>
      </c>
      <c r="L6274" t="s">
        <v>2780</v>
      </c>
      <c r="M6274" t="s">
        <v>2781</v>
      </c>
      <c r="N6274" t="s">
        <v>77</v>
      </c>
      <c r="O6274" t="s">
        <v>72</v>
      </c>
      <c r="Q6274" t="s">
        <v>2782</v>
      </c>
    </row>
    <row r="6275" spans="11:17">
      <c r="K6275" t="s">
        <v>51</v>
      </c>
      <c r="L6275" t="s">
        <v>2780</v>
      </c>
      <c r="M6275" t="s">
        <v>2781</v>
      </c>
      <c r="N6275" t="s">
        <v>77</v>
      </c>
      <c r="O6275" t="s">
        <v>73</v>
      </c>
      <c r="P6275" t="s">
        <v>82</v>
      </c>
      <c r="Q6275" t="s">
        <v>2782</v>
      </c>
    </row>
    <row r="6276" spans="11:17">
      <c r="K6276" t="s">
        <v>51</v>
      </c>
      <c r="L6276" t="s">
        <v>2784</v>
      </c>
      <c r="M6276" t="s">
        <v>2785</v>
      </c>
      <c r="N6276" t="s">
        <v>77</v>
      </c>
      <c r="O6276" t="s">
        <v>14</v>
      </c>
      <c r="Q6276" t="s">
        <v>2786</v>
      </c>
    </row>
    <row r="6277" spans="11:17">
      <c r="K6277" t="s">
        <v>51</v>
      </c>
      <c r="L6277" t="s">
        <v>2784</v>
      </c>
      <c r="M6277" t="s">
        <v>2785</v>
      </c>
      <c r="N6277" t="s">
        <v>77</v>
      </c>
      <c r="O6277" t="s">
        <v>56</v>
      </c>
      <c r="Q6277" t="s">
        <v>2786</v>
      </c>
    </row>
    <row r="6278" spans="11:17">
      <c r="K6278" t="s">
        <v>51</v>
      </c>
      <c r="L6278" t="s">
        <v>2784</v>
      </c>
      <c r="M6278" t="s">
        <v>2785</v>
      </c>
      <c r="N6278" t="s">
        <v>77</v>
      </c>
      <c r="O6278" t="s">
        <v>57</v>
      </c>
      <c r="P6278" t="s">
        <v>2701</v>
      </c>
      <c r="Q6278" t="s">
        <v>2786</v>
      </c>
    </row>
    <row r="6279" spans="11:17">
      <c r="K6279" t="s">
        <v>51</v>
      </c>
      <c r="L6279" t="s">
        <v>2784</v>
      </c>
      <c r="M6279" t="s">
        <v>2785</v>
      </c>
      <c r="N6279" t="s">
        <v>77</v>
      </c>
      <c r="O6279" t="s">
        <v>59</v>
      </c>
      <c r="P6279">
        <v>3906</v>
      </c>
      <c r="Q6279" t="s">
        <v>2786</v>
      </c>
    </row>
    <row r="6280" spans="11:17">
      <c r="K6280" t="s">
        <v>51</v>
      </c>
      <c r="L6280" t="s">
        <v>2784</v>
      </c>
      <c r="M6280" t="s">
        <v>2785</v>
      </c>
      <c r="N6280" t="s">
        <v>77</v>
      </c>
      <c r="O6280" t="s">
        <v>60</v>
      </c>
      <c r="P6280" t="s">
        <v>2702</v>
      </c>
      <c r="Q6280" t="s">
        <v>2786</v>
      </c>
    </row>
    <row r="6281" spans="11:17">
      <c r="K6281" t="s">
        <v>51</v>
      </c>
      <c r="L6281" t="s">
        <v>2784</v>
      </c>
      <c r="M6281" t="s">
        <v>2785</v>
      </c>
      <c r="N6281" t="s">
        <v>77</v>
      </c>
      <c r="O6281" t="s">
        <v>62</v>
      </c>
      <c r="P6281" t="s">
        <v>2787</v>
      </c>
      <c r="Q6281" t="s">
        <v>2786</v>
      </c>
    </row>
    <row r="6282" spans="11:17">
      <c r="K6282" t="s">
        <v>51</v>
      </c>
      <c r="L6282" t="s">
        <v>2784</v>
      </c>
      <c r="M6282" t="s">
        <v>2785</v>
      </c>
      <c r="N6282" t="s">
        <v>77</v>
      </c>
      <c r="O6282" t="s">
        <v>64</v>
      </c>
      <c r="P6282" t="s">
        <v>2788</v>
      </c>
      <c r="Q6282" t="s">
        <v>2786</v>
      </c>
    </row>
    <row r="6283" spans="11:17">
      <c r="K6283" t="s">
        <v>51</v>
      </c>
      <c r="L6283" t="s">
        <v>2784</v>
      </c>
      <c r="M6283" t="s">
        <v>2785</v>
      </c>
      <c r="N6283" t="s">
        <v>77</v>
      </c>
      <c r="O6283" t="s">
        <v>66</v>
      </c>
      <c r="Q6283" t="s">
        <v>2786</v>
      </c>
    </row>
    <row r="6284" spans="11:17">
      <c r="K6284" t="s">
        <v>51</v>
      </c>
      <c r="L6284" t="s">
        <v>2784</v>
      </c>
      <c r="M6284" t="s">
        <v>2785</v>
      </c>
      <c r="N6284" t="s">
        <v>77</v>
      </c>
      <c r="O6284" t="s">
        <v>68</v>
      </c>
      <c r="Q6284" t="s">
        <v>2786</v>
      </c>
    </row>
    <row r="6285" spans="11:17">
      <c r="K6285" t="s">
        <v>51</v>
      </c>
      <c r="L6285" t="s">
        <v>2784</v>
      </c>
      <c r="M6285" t="s">
        <v>2785</v>
      </c>
      <c r="N6285" t="s">
        <v>77</v>
      </c>
      <c r="O6285" t="s">
        <v>70</v>
      </c>
      <c r="P6285" t="s">
        <v>131</v>
      </c>
      <c r="Q6285" t="s">
        <v>2786</v>
      </c>
    </row>
    <row r="6286" spans="11:17">
      <c r="K6286" t="s">
        <v>51</v>
      </c>
      <c r="L6286" t="s">
        <v>2784</v>
      </c>
      <c r="M6286" t="s">
        <v>2785</v>
      </c>
      <c r="N6286" t="s">
        <v>77</v>
      </c>
      <c r="O6286" t="s">
        <v>72</v>
      </c>
      <c r="P6286">
        <v>190</v>
      </c>
      <c r="Q6286" t="s">
        <v>2786</v>
      </c>
    </row>
    <row r="6287" spans="11:17">
      <c r="K6287" t="s">
        <v>51</v>
      </c>
      <c r="L6287" t="s">
        <v>2784</v>
      </c>
      <c r="M6287" t="s">
        <v>2785</v>
      </c>
      <c r="N6287" t="s">
        <v>77</v>
      </c>
      <c r="O6287" t="s">
        <v>73</v>
      </c>
      <c r="P6287" t="s">
        <v>82</v>
      </c>
      <c r="Q6287" t="s">
        <v>2786</v>
      </c>
    </row>
    <row r="6288" spans="11:17">
      <c r="K6288" t="s">
        <v>51</v>
      </c>
      <c r="L6288" t="s">
        <v>2789</v>
      </c>
      <c r="M6288" t="s">
        <v>2790</v>
      </c>
      <c r="N6288" t="s">
        <v>77</v>
      </c>
      <c r="O6288" t="s">
        <v>14</v>
      </c>
      <c r="Q6288" t="s">
        <v>2791</v>
      </c>
    </row>
    <row r="6289" spans="11:17">
      <c r="K6289" t="s">
        <v>51</v>
      </c>
      <c r="L6289" t="s">
        <v>2789</v>
      </c>
      <c r="M6289" t="s">
        <v>2790</v>
      </c>
      <c r="N6289" t="s">
        <v>77</v>
      </c>
      <c r="O6289" t="s">
        <v>56</v>
      </c>
      <c r="Q6289" t="s">
        <v>2791</v>
      </c>
    </row>
    <row r="6290" spans="11:17">
      <c r="K6290" t="s">
        <v>51</v>
      </c>
      <c r="L6290" t="s">
        <v>2789</v>
      </c>
      <c r="M6290" t="s">
        <v>2790</v>
      </c>
      <c r="N6290" t="s">
        <v>77</v>
      </c>
      <c r="O6290" t="s">
        <v>57</v>
      </c>
      <c r="P6290" t="s">
        <v>2701</v>
      </c>
      <c r="Q6290" t="s">
        <v>2791</v>
      </c>
    </row>
    <row r="6291" spans="11:17">
      <c r="K6291" t="s">
        <v>51</v>
      </c>
      <c r="L6291" t="s">
        <v>2789</v>
      </c>
      <c r="M6291" t="s">
        <v>2790</v>
      </c>
      <c r="N6291" t="s">
        <v>77</v>
      </c>
      <c r="O6291" t="s">
        <v>59</v>
      </c>
      <c r="P6291">
        <v>2954</v>
      </c>
      <c r="Q6291" t="s">
        <v>2791</v>
      </c>
    </row>
    <row r="6292" spans="11:17">
      <c r="K6292" t="s">
        <v>51</v>
      </c>
      <c r="L6292" t="s">
        <v>2789</v>
      </c>
      <c r="M6292" t="s">
        <v>2790</v>
      </c>
      <c r="N6292" t="s">
        <v>77</v>
      </c>
      <c r="O6292" t="s">
        <v>60</v>
      </c>
      <c r="P6292" t="s">
        <v>2702</v>
      </c>
      <c r="Q6292" t="s">
        <v>2791</v>
      </c>
    </row>
    <row r="6293" spans="11:17">
      <c r="K6293" t="s">
        <v>51</v>
      </c>
      <c r="L6293" t="s">
        <v>2789</v>
      </c>
      <c r="M6293" t="s">
        <v>2790</v>
      </c>
      <c r="N6293" t="s">
        <v>77</v>
      </c>
      <c r="O6293" t="s">
        <v>62</v>
      </c>
      <c r="P6293" t="s">
        <v>2787</v>
      </c>
      <c r="Q6293" t="s">
        <v>2791</v>
      </c>
    </row>
    <row r="6294" spans="11:17">
      <c r="K6294" t="s">
        <v>51</v>
      </c>
      <c r="L6294" t="s">
        <v>2789</v>
      </c>
      <c r="M6294" t="s">
        <v>2790</v>
      </c>
      <c r="N6294" t="s">
        <v>77</v>
      </c>
      <c r="O6294" t="s">
        <v>64</v>
      </c>
      <c r="P6294" t="s">
        <v>2792</v>
      </c>
      <c r="Q6294" t="s">
        <v>2791</v>
      </c>
    </row>
    <row r="6295" spans="11:17">
      <c r="K6295" t="s">
        <v>51</v>
      </c>
      <c r="L6295" t="s">
        <v>2789</v>
      </c>
      <c r="M6295" t="s">
        <v>2790</v>
      </c>
      <c r="N6295" t="s">
        <v>77</v>
      </c>
      <c r="O6295" t="s">
        <v>66</v>
      </c>
      <c r="P6295" t="s">
        <v>2793</v>
      </c>
      <c r="Q6295" t="s">
        <v>2791</v>
      </c>
    </row>
    <row r="6296" spans="11:17">
      <c r="K6296" t="s">
        <v>51</v>
      </c>
      <c r="L6296" t="s">
        <v>2789</v>
      </c>
      <c r="M6296" t="s">
        <v>2790</v>
      </c>
      <c r="N6296" t="s">
        <v>77</v>
      </c>
      <c r="O6296" t="s">
        <v>68</v>
      </c>
      <c r="Q6296" t="s">
        <v>2791</v>
      </c>
    </row>
    <row r="6297" spans="11:17">
      <c r="K6297" t="s">
        <v>51</v>
      </c>
      <c r="L6297" t="s">
        <v>2789</v>
      </c>
      <c r="M6297" t="s">
        <v>2790</v>
      </c>
      <c r="N6297" t="s">
        <v>77</v>
      </c>
      <c r="O6297" t="s">
        <v>70</v>
      </c>
      <c r="P6297" t="s">
        <v>131</v>
      </c>
      <c r="Q6297" t="s">
        <v>2791</v>
      </c>
    </row>
    <row r="6298" spans="11:17">
      <c r="K6298" t="s">
        <v>51</v>
      </c>
      <c r="L6298" t="s">
        <v>2789</v>
      </c>
      <c r="M6298" t="s">
        <v>2790</v>
      </c>
      <c r="N6298" t="s">
        <v>77</v>
      </c>
      <c r="O6298" t="s">
        <v>72</v>
      </c>
      <c r="P6298">
        <v>210</v>
      </c>
      <c r="Q6298" t="s">
        <v>2791</v>
      </c>
    </row>
    <row r="6299" spans="11:17">
      <c r="K6299" t="s">
        <v>51</v>
      </c>
      <c r="L6299" t="s">
        <v>2789</v>
      </c>
      <c r="M6299" t="s">
        <v>2790</v>
      </c>
      <c r="N6299" t="s">
        <v>77</v>
      </c>
      <c r="O6299" t="s">
        <v>73</v>
      </c>
      <c r="P6299" t="s">
        <v>82</v>
      </c>
      <c r="Q6299" t="s">
        <v>2791</v>
      </c>
    </row>
    <row r="6300" spans="11:17">
      <c r="K6300" t="s">
        <v>51</v>
      </c>
      <c r="L6300" t="s">
        <v>2794</v>
      </c>
      <c r="M6300" t="s">
        <v>2795</v>
      </c>
      <c r="N6300" t="s">
        <v>77</v>
      </c>
      <c r="O6300" t="s">
        <v>14</v>
      </c>
      <c r="Q6300" t="s">
        <v>2796</v>
      </c>
    </row>
    <row r="6301" spans="11:17">
      <c r="K6301" t="s">
        <v>51</v>
      </c>
      <c r="L6301" t="s">
        <v>2794</v>
      </c>
      <c r="M6301" t="s">
        <v>2795</v>
      </c>
      <c r="N6301" t="s">
        <v>77</v>
      </c>
      <c r="O6301" t="s">
        <v>56</v>
      </c>
      <c r="Q6301" t="s">
        <v>2796</v>
      </c>
    </row>
    <row r="6302" spans="11:17">
      <c r="K6302" t="s">
        <v>51</v>
      </c>
      <c r="L6302" t="s">
        <v>2794</v>
      </c>
      <c r="M6302" t="s">
        <v>2795</v>
      </c>
      <c r="N6302" t="s">
        <v>77</v>
      </c>
      <c r="O6302" t="s">
        <v>57</v>
      </c>
      <c r="P6302" t="s">
        <v>2701</v>
      </c>
      <c r="Q6302" t="s">
        <v>2796</v>
      </c>
    </row>
    <row r="6303" spans="11:17">
      <c r="K6303" t="s">
        <v>51</v>
      </c>
      <c r="L6303" t="s">
        <v>2794</v>
      </c>
      <c r="M6303" t="s">
        <v>2795</v>
      </c>
      <c r="N6303" t="s">
        <v>77</v>
      </c>
      <c r="O6303" t="s">
        <v>59</v>
      </c>
      <c r="P6303">
        <v>2172</v>
      </c>
      <c r="Q6303" t="s">
        <v>2796</v>
      </c>
    </row>
    <row r="6304" spans="11:17">
      <c r="K6304" t="s">
        <v>51</v>
      </c>
      <c r="L6304" t="s">
        <v>2794</v>
      </c>
      <c r="M6304" t="s">
        <v>2795</v>
      </c>
      <c r="N6304" t="s">
        <v>77</v>
      </c>
      <c r="O6304" t="s">
        <v>60</v>
      </c>
      <c r="P6304" t="s">
        <v>2702</v>
      </c>
      <c r="Q6304" t="s">
        <v>2796</v>
      </c>
    </row>
    <row r="6305" spans="11:17">
      <c r="K6305" t="s">
        <v>51</v>
      </c>
      <c r="L6305" t="s">
        <v>2794</v>
      </c>
      <c r="M6305" t="s">
        <v>2795</v>
      </c>
      <c r="N6305" t="s">
        <v>77</v>
      </c>
      <c r="O6305" t="s">
        <v>62</v>
      </c>
      <c r="P6305" t="s">
        <v>2745</v>
      </c>
      <c r="Q6305" t="s">
        <v>2796</v>
      </c>
    </row>
    <row r="6306" spans="11:17">
      <c r="K6306" t="s">
        <v>51</v>
      </c>
      <c r="L6306" t="s">
        <v>2794</v>
      </c>
      <c r="M6306" t="s">
        <v>2795</v>
      </c>
      <c r="N6306" t="s">
        <v>77</v>
      </c>
      <c r="O6306" t="s">
        <v>64</v>
      </c>
      <c r="P6306" t="s">
        <v>2797</v>
      </c>
      <c r="Q6306" t="s">
        <v>2796</v>
      </c>
    </row>
    <row r="6307" spans="11:17">
      <c r="K6307" t="s">
        <v>51</v>
      </c>
      <c r="L6307" t="s">
        <v>2794</v>
      </c>
      <c r="M6307" t="s">
        <v>2795</v>
      </c>
      <c r="N6307" t="s">
        <v>77</v>
      </c>
      <c r="O6307" t="s">
        <v>66</v>
      </c>
      <c r="P6307" t="s">
        <v>2798</v>
      </c>
      <c r="Q6307" t="s">
        <v>2796</v>
      </c>
    </row>
    <row r="6308" spans="11:17">
      <c r="K6308" t="s">
        <v>51</v>
      </c>
      <c r="L6308" t="s">
        <v>2794</v>
      </c>
      <c r="M6308" t="s">
        <v>2795</v>
      </c>
      <c r="N6308" t="s">
        <v>77</v>
      </c>
      <c r="O6308" t="s">
        <v>68</v>
      </c>
      <c r="P6308" t="e">
        <f>-ต้องการหน้ากากอนามัยสำหรับเด็กและวัยรุ่น
-เจลล้างมือแบบพกพา</f>
        <v>#NAME?</v>
      </c>
      <c r="Q6308" t="s">
        <v>2796</v>
      </c>
    </row>
    <row r="6309" spans="11:17">
      <c r="K6309" t="s">
        <v>51</v>
      </c>
      <c r="L6309" t="s">
        <v>2794</v>
      </c>
      <c r="M6309" t="s">
        <v>2795</v>
      </c>
      <c r="N6309" t="s">
        <v>77</v>
      </c>
      <c r="O6309" t="s">
        <v>70</v>
      </c>
      <c r="P6309" t="s">
        <v>131</v>
      </c>
      <c r="Q6309" t="s">
        <v>2796</v>
      </c>
    </row>
    <row r="6310" spans="11:17">
      <c r="K6310" t="s">
        <v>51</v>
      </c>
      <c r="L6310" t="s">
        <v>2794</v>
      </c>
      <c r="M6310" t="s">
        <v>2795</v>
      </c>
      <c r="N6310" t="s">
        <v>77</v>
      </c>
      <c r="O6310" t="s">
        <v>72</v>
      </c>
      <c r="P6310">
        <v>68</v>
      </c>
      <c r="Q6310" t="s">
        <v>2796</v>
      </c>
    </row>
    <row r="6311" spans="11:17">
      <c r="K6311" t="s">
        <v>51</v>
      </c>
      <c r="L6311" t="s">
        <v>2794</v>
      </c>
      <c r="M6311" t="s">
        <v>2795</v>
      </c>
      <c r="N6311" t="s">
        <v>77</v>
      </c>
      <c r="O6311" t="s">
        <v>73</v>
      </c>
      <c r="P6311" t="s">
        <v>82</v>
      </c>
      <c r="Q6311" t="s">
        <v>2796</v>
      </c>
    </row>
    <row r="6312" spans="11:17">
      <c r="K6312" t="s">
        <v>51</v>
      </c>
      <c r="L6312" t="s">
        <v>2799</v>
      </c>
      <c r="M6312" t="s">
        <v>2800</v>
      </c>
      <c r="N6312" t="s">
        <v>77</v>
      </c>
      <c r="O6312" t="s">
        <v>14</v>
      </c>
      <c r="Q6312" t="s">
        <v>2801</v>
      </c>
    </row>
    <row r="6313" spans="11:17">
      <c r="K6313" t="s">
        <v>51</v>
      </c>
      <c r="L6313" t="s">
        <v>2799</v>
      </c>
      <c r="M6313" t="s">
        <v>2800</v>
      </c>
      <c r="N6313" t="s">
        <v>77</v>
      </c>
      <c r="O6313" t="s">
        <v>56</v>
      </c>
      <c r="Q6313" t="s">
        <v>2801</v>
      </c>
    </row>
    <row r="6314" spans="11:17">
      <c r="K6314" t="s">
        <v>51</v>
      </c>
      <c r="L6314" t="s">
        <v>2799</v>
      </c>
      <c r="M6314" t="s">
        <v>2800</v>
      </c>
      <c r="N6314" t="s">
        <v>77</v>
      </c>
      <c r="O6314" t="s">
        <v>57</v>
      </c>
      <c r="P6314" t="s">
        <v>2701</v>
      </c>
      <c r="Q6314" t="s">
        <v>2801</v>
      </c>
    </row>
    <row r="6315" spans="11:17">
      <c r="K6315" t="s">
        <v>51</v>
      </c>
      <c r="L6315" t="s">
        <v>2799</v>
      </c>
      <c r="M6315" t="s">
        <v>2800</v>
      </c>
      <c r="N6315" t="s">
        <v>77</v>
      </c>
      <c r="O6315" t="s">
        <v>59</v>
      </c>
      <c r="P6315">
        <v>3271</v>
      </c>
      <c r="Q6315" t="s">
        <v>2801</v>
      </c>
    </row>
    <row r="6316" spans="11:17">
      <c r="K6316" t="s">
        <v>51</v>
      </c>
      <c r="L6316" t="s">
        <v>2799</v>
      </c>
      <c r="M6316" t="s">
        <v>2800</v>
      </c>
      <c r="N6316" t="s">
        <v>77</v>
      </c>
      <c r="O6316" t="s">
        <v>60</v>
      </c>
      <c r="P6316" t="s">
        <v>2702</v>
      </c>
      <c r="Q6316" t="s">
        <v>2801</v>
      </c>
    </row>
    <row r="6317" spans="11:17">
      <c r="K6317" t="s">
        <v>51</v>
      </c>
      <c r="L6317" t="s">
        <v>2799</v>
      </c>
      <c r="M6317" t="s">
        <v>2800</v>
      </c>
      <c r="N6317" t="s">
        <v>77</v>
      </c>
      <c r="O6317" t="s">
        <v>62</v>
      </c>
      <c r="P6317" t="s">
        <v>2745</v>
      </c>
      <c r="Q6317" t="s">
        <v>2801</v>
      </c>
    </row>
    <row r="6318" spans="11:17">
      <c r="K6318" t="s">
        <v>51</v>
      </c>
      <c r="L6318" t="s">
        <v>2799</v>
      </c>
      <c r="M6318" t="s">
        <v>2800</v>
      </c>
      <c r="N6318" t="s">
        <v>77</v>
      </c>
      <c r="O6318" t="s">
        <v>64</v>
      </c>
      <c r="P6318" t="s">
        <v>2802</v>
      </c>
      <c r="Q6318" t="s">
        <v>2801</v>
      </c>
    </row>
    <row r="6319" spans="11:17">
      <c r="K6319" t="s">
        <v>51</v>
      </c>
      <c r="L6319" t="s">
        <v>2799</v>
      </c>
      <c r="M6319" t="s">
        <v>2800</v>
      </c>
      <c r="N6319" t="s">
        <v>77</v>
      </c>
      <c r="O6319" t="s">
        <v>66</v>
      </c>
      <c r="P6319" t="s">
        <v>2803</v>
      </c>
      <c r="Q6319" t="s">
        <v>2801</v>
      </c>
    </row>
    <row r="6320" spans="11:17">
      <c r="K6320" t="s">
        <v>51</v>
      </c>
      <c r="L6320" t="s">
        <v>2799</v>
      </c>
      <c r="M6320" t="s">
        <v>2800</v>
      </c>
      <c r="N6320" t="s">
        <v>77</v>
      </c>
      <c r="O6320" t="s">
        <v>68</v>
      </c>
      <c r="P6320" t="s">
        <v>751</v>
      </c>
      <c r="Q6320" t="s">
        <v>2801</v>
      </c>
    </row>
    <row r="6321" spans="11:17">
      <c r="K6321" t="s">
        <v>51</v>
      </c>
      <c r="L6321" t="s">
        <v>2799</v>
      </c>
      <c r="M6321" t="s">
        <v>2800</v>
      </c>
      <c r="N6321" t="s">
        <v>77</v>
      </c>
      <c r="O6321" t="s">
        <v>70</v>
      </c>
      <c r="P6321" t="s">
        <v>71</v>
      </c>
      <c r="Q6321" t="s">
        <v>2801</v>
      </c>
    </row>
    <row r="6322" spans="11:17">
      <c r="K6322" t="s">
        <v>51</v>
      </c>
      <c r="L6322" t="s">
        <v>2799</v>
      </c>
      <c r="M6322" t="s">
        <v>2800</v>
      </c>
      <c r="N6322" t="s">
        <v>77</v>
      </c>
      <c r="O6322" t="s">
        <v>72</v>
      </c>
      <c r="P6322">
        <v>273</v>
      </c>
      <c r="Q6322" t="s">
        <v>2801</v>
      </c>
    </row>
    <row r="6323" spans="11:17">
      <c r="K6323" t="s">
        <v>51</v>
      </c>
      <c r="L6323" t="s">
        <v>2799</v>
      </c>
      <c r="M6323" t="s">
        <v>2800</v>
      </c>
      <c r="N6323" t="s">
        <v>77</v>
      </c>
      <c r="O6323" t="s">
        <v>73</v>
      </c>
      <c r="P6323" t="s">
        <v>82</v>
      </c>
      <c r="Q6323" t="s">
        <v>2801</v>
      </c>
    </row>
    <row r="6324" spans="11:17">
      <c r="K6324" t="s">
        <v>51</v>
      </c>
      <c r="L6324" t="s">
        <v>2804</v>
      </c>
      <c r="M6324" t="s">
        <v>2805</v>
      </c>
      <c r="N6324" t="s">
        <v>77</v>
      </c>
      <c r="O6324" t="s">
        <v>14</v>
      </c>
      <c r="Q6324" t="s">
        <v>2806</v>
      </c>
    </row>
    <row r="6325" spans="11:17">
      <c r="K6325" t="s">
        <v>51</v>
      </c>
      <c r="L6325" t="s">
        <v>2804</v>
      </c>
      <c r="M6325" t="s">
        <v>2805</v>
      </c>
      <c r="N6325" t="s">
        <v>77</v>
      </c>
      <c r="O6325" t="s">
        <v>56</v>
      </c>
      <c r="Q6325" t="s">
        <v>2806</v>
      </c>
    </row>
    <row r="6326" spans="11:17">
      <c r="K6326" t="s">
        <v>51</v>
      </c>
      <c r="L6326" t="s">
        <v>2804</v>
      </c>
      <c r="M6326" t="s">
        <v>2805</v>
      </c>
      <c r="N6326" t="s">
        <v>77</v>
      </c>
      <c r="O6326" t="s">
        <v>57</v>
      </c>
      <c r="P6326" t="s">
        <v>2701</v>
      </c>
      <c r="Q6326" t="s">
        <v>2806</v>
      </c>
    </row>
    <row r="6327" spans="11:17">
      <c r="K6327" t="s">
        <v>51</v>
      </c>
      <c r="L6327" t="s">
        <v>2804</v>
      </c>
      <c r="M6327" t="s">
        <v>2805</v>
      </c>
      <c r="N6327" t="s">
        <v>77</v>
      </c>
      <c r="O6327" t="s">
        <v>59</v>
      </c>
      <c r="P6327">
        <v>3344</v>
      </c>
      <c r="Q6327" t="s">
        <v>2806</v>
      </c>
    </row>
    <row r="6328" spans="11:17">
      <c r="K6328" t="s">
        <v>51</v>
      </c>
      <c r="L6328" t="s">
        <v>2804</v>
      </c>
      <c r="M6328" t="s">
        <v>2805</v>
      </c>
      <c r="N6328" t="s">
        <v>77</v>
      </c>
      <c r="O6328" t="s">
        <v>60</v>
      </c>
      <c r="P6328" t="s">
        <v>2702</v>
      </c>
      <c r="Q6328" t="s">
        <v>2806</v>
      </c>
    </row>
    <row r="6329" spans="11:17">
      <c r="K6329" t="s">
        <v>51</v>
      </c>
      <c r="L6329" t="s">
        <v>2804</v>
      </c>
      <c r="M6329" t="s">
        <v>2805</v>
      </c>
      <c r="N6329" t="s">
        <v>77</v>
      </c>
      <c r="O6329" t="s">
        <v>62</v>
      </c>
      <c r="P6329" t="s">
        <v>2745</v>
      </c>
      <c r="Q6329" t="s">
        <v>2806</v>
      </c>
    </row>
    <row r="6330" spans="11:17">
      <c r="K6330" t="s">
        <v>51</v>
      </c>
      <c r="L6330" t="s">
        <v>2804</v>
      </c>
      <c r="M6330" t="s">
        <v>2805</v>
      </c>
      <c r="N6330" t="s">
        <v>77</v>
      </c>
      <c r="O6330" t="s">
        <v>64</v>
      </c>
      <c r="P6330" t="s">
        <v>2807</v>
      </c>
      <c r="Q6330" t="s">
        <v>2806</v>
      </c>
    </row>
    <row r="6331" spans="11:17">
      <c r="K6331" t="s">
        <v>51</v>
      </c>
      <c r="L6331" t="s">
        <v>2804</v>
      </c>
      <c r="M6331" t="s">
        <v>2805</v>
      </c>
      <c r="N6331" t="s">
        <v>77</v>
      </c>
      <c r="O6331" t="s">
        <v>66</v>
      </c>
      <c r="P6331" t="s">
        <v>238</v>
      </c>
      <c r="Q6331" t="s">
        <v>2806</v>
      </c>
    </row>
    <row r="6332" spans="11:17">
      <c r="K6332" t="s">
        <v>51</v>
      </c>
      <c r="L6332" t="s">
        <v>2804</v>
      </c>
      <c r="M6332" t="s">
        <v>2805</v>
      </c>
      <c r="N6332" t="s">
        <v>77</v>
      </c>
      <c r="O6332" t="s">
        <v>68</v>
      </c>
      <c r="Q6332" t="s">
        <v>2806</v>
      </c>
    </row>
    <row r="6333" spans="11:17">
      <c r="K6333" t="s">
        <v>51</v>
      </c>
      <c r="L6333" t="s">
        <v>2804</v>
      </c>
      <c r="M6333" t="s">
        <v>2805</v>
      </c>
      <c r="N6333" t="s">
        <v>77</v>
      </c>
      <c r="O6333" t="s">
        <v>70</v>
      </c>
      <c r="P6333" t="s">
        <v>71</v>
      </c>
      <c r="Q6333" t="s">
        <v>2806</v>
      </c>
    </row>
    <row r="6334" spans="11:17">
      <c r="K6334" t="s">
        <v>51</v>
      </c>
      <c r="L6334" t="s">
        <v>2804</v>
      </c>
      <c r="M6334" t="s">
        <v>2805</v>
      </c>
      <c r="N6334" t="s">
        <v>77</v>
      </c>
      <c r="O6334" t="s">
        <v>72</v>
      </c>
      <c r="P6334">
        <v>170</v>
      </c>
      <c r="Q6334" t="s">
        <v>2806</v>
      </c>
    </row>
    <row r="6335" spans="11:17">
      <c r="K6335" t="s">
        <v>51</v>
      </c>
      <c r="L6335" t="s">
        <v>2804</v>
      </c>
      <c r="M6335" t="s">
        <v>2805</v>
      </c>
      <c r="N6335" t="s">
        <v>77</v>
      </c>
      <c r="O6335" t="s">
        <v>73</v>
      </c>
      <c r="P6335" t="s">
        <v>82</v>
      </c>
      <c r="Q6335" t="s">
        <v>2806</v>
      </c>
    </row>
    <row r="6336" spans="11:17">
      <c r="K6336" t="s">
        <v>51</v>
      </c>
      <c r="L6336" t="s">
        <v>2808</v>
      </c>
      <c r="M6336" t="s">
        <v>2809</v>
      </c>
      <c r="N6336" t="s">
        <v>77</v>
      </c>
      <c r="O6336" t="s">
        <v>14</v>
      </c>
      <c r="Q6336" t="s">
        <v>2810</v>
      </c>
    </row>
    <row r="6337" spans="11:17">
      <c r="K6337" t="s">
        <v>51</v>
      </c>
      <c r="L6337" t="s">
        <v>2808</v>
      </c>
      <c r="M6337" t="s">
        <v>2809</v>
      </c>
      <c r="N6337" t="s">
        <v>77</v>
      </c>
      <c r="O6337" t="s">
        <v>56</v>
      </c>
      <c r="Q6337" t="s">
        <v>2810</v>
      </c>
    </row>
    <row r="6338" spans="11:17">
      <c r="K6338" t="s">
        <v>51</v>
      </c>
      <c r="L6338" t="s">
        <v>2808</v>
      </c>
      <c r="M6338" t="s">
        <v>2809</v>
      </c>
      <c r="N6338" t="s">
        <v>77</v>
      </c>
      <c r="O6338" t="s">
        <v>57</v>
      </c>
      <c r="P6338" t="s">
        <v>2701</v>
      </c>
      <c r="Q6338" t="s">
        <v>2810</v>
      </c>
    </row>
    <row r="6339" spans="11:17">
      <c r="K6339" t="s">
        <v>51</v>
      </c>
      <c r="L6339" t="s">
        <v>2808</v>
      </c>
      <c r="M6339" t="s">
        <v>2809</v>
      </c>
      <c r="N6339" t="s">
        <v>77</v>
      </c>
      <c r="O6339" t="s">
        <v>59</v>
      </c>
      <c r="P6339">
        <v>3442</v>
      </c>
      <c r="Q6339" t="s">
        <v>2810</v>
      </c>
    </row>
    <row r="6340" spans="11:17">
      <c r="K6340" t="s">
        <v>51</v>
      </c>
      <c r="L6340" t="s">
        <v>2808</v>
      </c>
      <c r="M6340" t="s">
        <v>2809</v>
      </c>
      <c r="N6340" t="s">
        <v>77</v>
      </c>
      <c r="O6340" t="s">
        <v>60</v>
      </c>
      <c r="P6340" t="s">
        <v>2702</v>
      </c>
      <c r="Q6340" t="s">
        <v>2810</v>
      </c>
    </row>
    <row r="6341" spans="11:17">
      <c r="K6341" t="s">
        <v>51</v>
      </c>
      <c r="L6341" t="s">
        <v>2808</v>
      </c>
      <c r="M6341" t="s">
        <v>2809</v>
      </c>
      <c r="N6341" t="s">
        <v>77</v>
      </c>
      <c r="O6341" t="s">
        <v>62</v>
      </c>
      <c r="P6341" t="s">
        <v>2703</v>
      </c>
      <c r="Q6341" t="s">
        <v>2810</v>
      </c>
    </row>
    <row r="6342" spans="11:17">
      <c r="K6342" t="s">
        <v>51</v>
      </c>
      <c r="L6342" t="s">
        <v>2808</v>
      </c>
      <c r="M6342" t="s">
        <v>2809</v>
      </c>
      <c r="N6342" t="s">
        <v>77</v>
      </c>
      <c r="O6342" t="s">
        <v>64</v>
      </c>
      <c r="P6342" t="s">
        <v>2811</v>
      </c>
      <c r="Q6342" t="s">
        <v>2810</v>
      </c>
    </row>
    <row r="6343" spans="11:17">
      <c r="K6343" t="s">
        <v>51</v>
      </c>
      <c r="L6343" t="s">
        <v>2808</v>
      </c>
      <c r="M6343" t="s">
        <v>2809</v>
      </c>
      <c r="N6343" t="s">
        <v>77</v>
      </c>
      <c r="O6343" t="s">
        <v>66</v>
      </c>
      <c r="P6343" t="s">
        <v>2812</v>
      </c>
      <c r="Q6343" t="s">
        <v>2810</v>
      </c>
    </row>
    <row r="6344" spans="11:17">
      <c r="K6344" t="s">
        <v>51</v>
      </c>
      <c r="L6344" t="s">
        <v>2808</v>
      </c>
      <c r="M6344" t="s">
        <v>2809</v>
      </c>
      <c r="N6344" t="s">
        <v>77</v>
      </c>
      <c r="O6344" t="s">
        <v>68</v>
      </c>
      <c r="P6344" t="s">
        <v>2813</v>
      </c>
      <c r="Q6344" t="s">
        <v>2810</v>
      </c>
    </row>
    <row r="6345" spans="11:17">
      <c r="K6345" t="s">
        <v>51</v>
      </c>
      <c r="L6345" t="s">
        <v>2808</v>
      </c>
      <c r="M6345" t="s">
        <v>2809</v>
      </c>
      <c r="N6345" t="s">
        <v>77</v>
      </c>
      <c r="O6345" t="s">
        <v>70</v>
      </c>
      <c r="P6345" t="s">
        <v>131</v>
      </c>
      <c r="Q6345" t="s">
        <v>2810</v>
      </c>
    </row>
    <row r="6346" spans="11:17">
      <c r="K6346" t="s">
        <v>51</v>
      </c>
      <c r="L6346" t="s">
        <v>2808</v>
      </c>
      <c r="M6346" t="s">
        <v>2809</v>
      </c>
      <c r="N6346" t="s">
        <v>77</v>
      </c>
      <c r="O6346" t="s">
        <v>72</v>
      </c>
      <c r="P6346">
        <v>245</v>
      </c>
      <c r="Q6346" t="s">
        <v>2810</v>
      </c>
    </row>
    <row r="6347" spans="11:17">
      <c r="K6347" t="s">
        <v>51</v>
      </c>
      <c r="L6347" t="s">
        <v>2808</v>
      </c>
      <c r="M6347" t="s">
        <v>2809</v>
      </c>
      <c r="N6347" t="s">
        <v>77</v>
      </c>
      <c r="O6347" t="s">
        <v>73</v>
      </c>
      <c r="P6347" t="s">
        <v>82</v>
      </c>
      <c r="Q6347" t="s">
        <v>2810</v>
      </c>
    </row>
    <row r="6348" spans="11:17">
      <c r="K6348" t="s">
        <v>51</v>
      </c>
      <c r="L6348" t="s">
        <v>2814</v>
      </c>
      <c r="M6348" t="s">
        <v>2815</v>
      </c>
      <c r="N6348" t="s">
        <v>77</v>
      </c>
      <c r="O6348" t="s">
        <v>14</v>
      </c>
      <c r="Q6348" t="s">
        <v>2816</v>
      </c>
    </row>
    <row r="6349" spans="11:17">
      <c r="K6349" t="s">
        <v>51</v>
      </c>
      <c r="L6349" t="s">
        <v>2814</v>
      </c>
      <c r="M6349" t="s">
        <v>2815</v>
      </c>
      <c r="N6349" t="s">
        <v>77</v>
      </c>
      <c r="O6349" t="s">
        <v>56</v>
      </c>
      <c r="Q6349" t="s">
        <v>2816</v>
      </c>
    </row>
    <row r="6350" spans="11:17">
      <c r="K6350" t="s">
        <v>51</v>
      </c>
      <c r="L6350" t="s">
        <v>2814</v>
      </c>
      <c r="M6350" t="s">
        <v>2815</v>
      </c>
      <c r="N6350" t="s">
        <v>77</v>
      </c>
      <c r="O6350" t="s">
        <v>57</v>
      </c>
      <c r="P6350" t="s">
        <v>2701</v>
      </c>
      <c r="Q6350" t="s">
        <v>2816</v>
      </c>
    </row>
    <row r="6351" spans="11:17">
      <c r="K6351" t="s">
        <v>51</v>
      </c>
      <c r="L6351" t="s">
        <v>2814</v>
      </c>
      <c r="M6351" t="s">
        <v>2815</v>
      </c>
      <c r="N6351" t="s">
        <v>77</v>
      </c>
      <c r="O6351" t="s">
        <v>59</v>
      </c>
      <c r="P6351">
        <v>2880</v>
      </c>
      <c r="Q6351" t="s">
        <v>2816</v>
      </c>
    </row>
    <row r="6352" spans="11:17">
      <c r="K6352" t="s">
        <v>51</v>
      </c>
      <c r="L6352" t="s">
        <v>2814</v>
      </c>
      <c r="M6352" t="s">
        <v>2815</v>
      </c>
      <c r="N6352" t="s">
        <v>77</v>
      </c>
      <c r="O6352" t="s">
        <v>60</v>
      </c>
      <c r="P6352" t="s">
        <v>2702</v>
      </c>
      <c r="Q6352" t="s">
        <v>2816</v>
      </c>
    </row>
    <row r="6353" spans="11:17">
      <c r="K6353" t="s">
        <v>51</v>
      </c>
      <c r="L6353" t="s">
        <v>2814</v>
      </c>
      <c r="M6353" t="s">
        <v>2815</v>
      </c>
      <c r="N6353" t="s">
        <v>77</v>
      </c>
      <c r="O6353" t="s">
        <v>62</v>
      </c>
      <c r="P6353" t="s">
        <v>2703</v>
      </c>
      <c r="Q6353" t="s">
        <v>2816</v>
      </c>
    </row>
    <row r="6354" spans="11:17">
      <c r="K6354" t="s">
        <v>51</v>
      </c>
      <c r="L6354" t="s">
        <v>2814</v>
      </c>
      <c r="M6354" t="s">
        <v>2815</v>
      </c>
      <c r="N6354" t="s">
        <v>77</v>
      </c>
      <c r="O6354" t="s">
        <v>64</v>
      </c>
      <c r="P6354" t="s">
        <v>2817</v>
      </c>
      <c r="Q6354" t="s">
        <v>2816</v>
      </c>
    </row>
    <row r="6355" spans="11:17">
      <c r="K6355" t="s">
        <v>51</v>
      </c>
      <c r="L6355" t="s">
        <v>2814</v>
      </c>
      <c r="M6355" t="s">
        <v>2815</v>
      </c>
      <c r="N6355" t="s">
        <v>77</v>
      </c>
      <c r="O6355" t="s">
        <v>66</v>
      </c>
      <c r="P6355" t="s">
        <v>2818</v>
      </c>
      <c r="Q6355" t="s">
        <v>2816</v>
      </c>
    </row>
    <row r="6356" spans="11:17">
      <c r="K6356" t="s">
        <v>51</v>
      </c>
      <c r="L6356" t="s">
        <v>2814</v>
      </c>
      <c r="M6356" t="s">
        <v>2815</v>
      </c>
      <c r="N6356" t="s">
        <v>77</v>
      </c>
      <c r="O6356" t="s">
        <v>68</v>
      </c>
      <c r="Q6356" t="s">
        <v>2816</v>
      </c>
    </row>
    <row r="6357" spans="11:17">
      <c r="K6357" t="s">
        <v>51</v>
      </c>
      <c r="L6357" t="s">
        <v>2814</v>
      </c>
      <c r="M6357" t="s">
        <v>2815</v>
      </c>
      <c r="N6357" t="s">
        <v>77</v>
      </c>
      <c r="O6357" t="s">
        <v>70</v>
      </c>
      <c r="P6357" t="s">
        <v>71</v>
      </c>
      <c r="Q6357" t="s">
        <v>2816</v>
      </c>
    </row>
    <row r="6358" spans="11:17">
      <c r="K6358" t="s">
        <v>51</v>
      </c>
      <c r="L6358" t="s">
        <v>2814</v>
      </c>
      <c r="M6358" t="s">
        <v>2815</v>
      </c>
      <c r="N6358" t="s">
        <v>77</v>
      </c>
      <c r="O6358" t="s">
        <v>72</v>
      </c>
      <c r="P6358">
        <v>72</v>
      </c>
      <c r="Q6358" t="s">
        <v>2816</v>
      </c>
    </row>
    <row r="6359" spans="11:17">
      <c r="K6359" t="s">
        <v>51</v>
      </c>
      <c r="L6359" t="s">
        <v>2814</v>
      </c>
      <c r="M6359" t="s">
        <v>2815</v>
      </c>
      <c r="N6359" t="s">
        <v>77</v>
      </c>
      <c r="O6359" t="s">
        <v>73</v>
      </c>
      <c r="P6359" t="s">
        <v>82</v>
      </c>
      <c r="Q6359" t="s">
        <v>2816</v>
      </c>
    </row>
    <row r="6360" spans="11:17">
      <c r="K6360" t="s">
        <v>51</v>
      </c>
      <c r="L6360" t="s">
        <v>2819</v>
      </c>
      <c r="M6360" t="s">
        <v>2820</v>
      </c>
      <c r="N6360" t="s">
        <v>77</v>
      </c>
      <c r="O6360" t="s">
        <v>14</v>
      </c>
      <c r="Q6360" t="s">
        <v>2821</v>
      </c>
    </row>
    <row r="6361" spans="11:17">
      <c r="K6361" t="s">
        <v>51</v>
      </c>
      <c r="L6361" t="s">
        <v>2819</v>
      </c>
      <c r="M6361" t="s">
        <v>2820</v>
      </c>
      <c r="N6361" t="s">
        <v>77</v>
      </c>
      <c r="O6361" t="s">
        <v>56</v>
      </c>
      <c r="Q6361" t="s">
        <v>2821</v>
      </c>
    </row>
    <row r="6362" spans="11:17">
      <c r="K6362" t="s">
        <v>51</v>
      </c>
      <c r="L6362" t="s">
        <v>2819</v>
      </c>
      <c r="M6362" t="s">
        <v>2820</v>
      </c>
      <c r="N6362" t="s">
        <v>77</v>
      </c>
      <c r="O6362" t="s">
        <v>57</v>
      </c>
      <c r="P6362" t="s">
        <v>2701</v>
      </c>
      <c r="Q6362" t="s">
        <v>2821</v>
      </c>
    </row>
    <row r="6363" spans="11:17">
      <c r="K6363" t="s">
        <v>51</v>
      </c>
      <c r="L6363" t="s">
        <v>2819</v>
      </c>
      <c r="M6363" t="s">
        <v>2820</v>
      </c>
      <c r="N6363" t="s">
        <v>77</v>
      </c>
      <c r="O6363" t="s">
        <v>59</v>
      </c>
      <c r="P6363">
        <v>3411</v>
      </c>
      <c r="Q6363" t="s">
        <v>2821</v>
      </c>
    </row>
    <row r="6364" spans="11:17">
      <c r="K6364" t="s">
        <v>51</v>
      </c>
      <c r="L6364" t="s">
        <v>2819</v>
      </c>
      <c r="M6364" t="s">
        <v>2820</v>
      </c>
      <c r="N6364" t="s">
        <v>77</v>
      </c>
      <c r="O6364" t="s">
        <v>60</v>
      </c>
      <c r="P6364" t="s">
        <v>2702</v>
      </c>
      <c r="Q6364" t="s">
        <v>2821</v>
      </c>
    </row>
    <row r="6365" spans="11:17">
      <c r="K6365" t="s">
        <v>51</v>
      </c>
      <c r="L6365" t="s">
        <v>2819</v>
      </c>
      <c r="M6365" t="s">
        <v>2820</v>
      </c>
      <c r="N6365" t="s">
        <v>77</v>
      </c>
      <c r="O6365" t="s">
        <v>62</v>
      </c>
      <c r="P6365" t="s">
        <v>2703</v>
      </c>
      <c r="Q6365" t="s">
        <v>2821</v>
      </c>
    </row>
    <row r="6366" spans="11:17">
      <c r="K6366" t="s">
        <v>51</v>
      </c>
      <c r="L6366" t="s">
        <v>2819</v>
      </c>
      <c r="M6366" t="s">
        <v>2820</v>
      </c>
      <c r="N6366" t="s">
        <v>77</v>
      </c>
      <c r="O6366" t="s">
        <v>64</v>
      </c>
      <c r="P6366" t="s">
        <v>2822</v>
      </c>
      <c r="Q6366" t="s">
        <v>2821</v>
      </c>
    </row>
    <row r="6367" spans="11:17">
      <c r="K6367" t="s">
        <v>51</v>
      </c>
      <c r="L6367" t="s">
        <v>2819</v>
      </c>
      <c r="M6367" t="s">
        <v>2820</v>
      </c>
      <c r="N6367" t="s">
        <v>77</v>
      </c>
      <c r="O6367" t="s">
        <v>66</v>
      </c>
      <c r="P6367" t="s">
        <v>2823</v>
      </c>
      <c r="Q6367" t="s">
        <v>2821</v>
      </c>
    </row>
    <row r="6368" spans="11:17">
      <c r="K6368" t="s">
        <v>51</v>
      </c>
      <c r="L6368" t="s">
        <v>2819</v>
      </c>
      <c r="M6368" t="s">
        <v>2820</v>
      </c>
      <c r="N6368" t="s">
        <v>77</v>
      </c>
      <c r="O6368" t="s">
        <v>68</v>
      </c>
      <c r="P6368" t="e">
        <f>-ต้องการหน้ากากอนามัยและเจลล้างมือ
-ต้องการให้มีการพ่นยาฆ่าเชื้อ</f>
        <v>#NAME?</v>
      </c>
      <c r="Q6368" t="s">
        <v>2821</v>
      </c>
    </row>
    <row r="6369" spans="11:17">
      <c r="K6369" t="s">
        <v>51</v>
      </c>
      <c r="L6369" t="s">
        <v>2819</v>
      </c>
      <c r="M6369" t="s">
        <v>2820</v>
      </c>
      <c r="N6369" t="s">
        <v>77</v>
      </c>
      <c r="O6369" t="s">
        <v>70</v>
      </c>
      <c r="P6369" t="s">
        <v>71</v>
      </c>
      <c r="Q6369" t="s">
        <v>2821</v>
      </c>
    </row>
    <row r="6370" spans="11:17">
      <c r="K6370" t="s">
        <v>51</v>
      </c>
      <c r="L6370" t="s">
        <v>2819</v>
      </c>
      <c r="M6370" t="s">
        <v>2820</v>
      </c>
      <c r="N6370" t="s">
        <v>77</v>
      </c>
      <c r="O6370" t="s">
        <v>72</v>
      </c>
      <c r="P6370">
        <v>83</v>
      </c>
      <c r="Q6370" t="s">
        <v>2821</v>
      </c>
    </row>
    <row r="6371" spans="11:17">
      <c r="K6371" t="s">
        <v>51</v>
      </c>
      <c r="L6371" t="s">
        <v>2819</v>
      </c>
      <c r="M6371" t="s">
        <v>2820</v>
      </c>
      <c r="N6371" t="s">
        <v>77</v>
      </c>
      <c r="O6371" t="s">
        <v>73</v>
      </c>
      <c r="P6371" t="s">
        <v>82</v>
      </c>
      <c r="Q6371" t="s">
        <v>2821</v>
      </c>
    </row>
    <row r="6372" spans="11:17">
      <c r="K6372" t="s">
        <v>51</v>
      </c>
      <c r="L6372" t="s">
        <v>2824</v>
      </c>
      <c r="M6372" t="s">
        <v>2825</v>
      </c>
      <c r="N6372" t="s">
        <v>77</v>
      </c>
      <c r="O6372" t="s">
        <v>14</v>
      </c>
      <c r="Q6372" t="s">
        <v>2826</v>
      </c>
    </row>
    <row r="6373" spans="11:17">
      <c r="K6373" t="s">
        <v>51</v>
      </c>
      <c r="L6373" t="s">
        <v>2824</v>
      </c>
      <c r="M6373" t="s">
        <v>2825</v>
      </c>
      <c r="N6373" t="s">
        <v>77</v>
      </c>
      <c r="O6373" t="s">
        <v>56</v>
      </c>
      <c r="Q6373" t="s">
        <v>2826</v>
      </c>
    </row>
    <row r="6374" spans="11:17">
      <c r="K6374" t="s">
        <v>51</v>
      </c>
      <c r="L6374" t="s">
        <v>2824</v>
      </c>
      <c r="M6374" t="s">
        <v>2825</v>
      </c>
      <c r="N6374" t="s">
        <v>77</v>
      </c>
      <c r="O6374" t="s">
        <v>57</v>
      </c>
      <c r="P6374" t="s">
        <v>2701</v>
      </c>
      <c r="Q6374" t="s">
        <v>2826</v>
      </c>
    </row>
    <row r="6375" spans="11:17">
      <c r="K6375" t="s">
        <v>51</v>
      </c>
      <c r="L6375" t="s">
        <v>2824</v>
      </c>
      <c r="M6375" t="s">
        <v>2825</v>
      </c>
      <c r="N6375" t="s">
        <v>77</v>
      </c>
      <c r="O6375" t="s">
        <v>59</v>
      </c>
      <c r="P6375">
        <v>2327</v>
      </c>
      <c r="Q6375" t="s">
        <v>2826</v>
      </c>
    </row>
    <row r="6376" spans="11:17">
      <c r="K6376" t="s">
        <v>51</v>
      </c>
      <c r="L6376" t="s">
        <v>2824</v>
      </c>
      <c r="M6376" t="s">
        <v>2825</v>
      </c>
      <c r="N6376" t="s">
        <v>77</v>
      </c>
      <c r="O6376" t="s">
        <v>60</v>
      </c>
      <c r="P6376" t="s">
        <v>2702</v>
      </c>
      <c r="Q6376" t="s">
        <v>2826</v>
      </c>
    </row>
    <row r="6377" spans="11:17">
      <c r="K6377" t="s">
        <v>51</v>
      </c>
      <c r="L6377" t="s">
        <v>2824</v>
      </c>
      <c r="M6377" t="s">
        <v>2825</v>
      </c>
      <c r="N6377" t="s">
        <v>77</v>
      </c>
      <c r="O6377" t="s">
        <v>62</v>
      </c>
      <c r="P6377" t="s">
        <v>2703</v>
      </c>
      <c r="Q6377" t="s">
        <v>2826</v>
      </c>
    </row>
    <row r="6378" spans="11:17">
      <c r="K6378" t="s">
        <v>51</v>
      </c>
      <c r="L6378" t="s">
        <v>2824</v>
      </c>
      <c r="M6378" t="s">
        <v>2825</v>
      </c>
      <c r="N6378" t="s">
        <v>77</v>
      </c>
      <c r="O6378" t="s">
        <v>64</v>
      </c>
      <c r="P6378" t="s">
        <v>2827</v>
      </c>
      <c r="Q6378" t="s">
        <v>2826</v>
      </c>
    </row>
    <row r="6379" spans="11:17">
      <c r="K6379" t="s">
        <v>51</v>
      </c>
      <c r="L6379" t="s">
        <v>2824</v>
      </c>
      <c r="M6379" t="s">
        <v>2825</v>
      </c>
      <c r="N6379" t="s">
        <v>77</v>
      </c>
      <c r="O6379" t="s">
        <v>66</v>
      </c>
      <c r="P6379" t="s">
        <v>2828</v>
      </c>
      <c r="Q6379" t="s">
        <v>2826</v>
      </c>
    </row>
    <row r="6380" spans="11:17">
      <c r="K6380" t="s">
        <v>51</v>
      </c>
      <c r="L6380" t="s">
        <v>2824</v>
      </c>
      <c r="M6380" t="s">
        <v>2825</v>
      </c>
      <c r="N6380" t="s">
        <v>77</v>
      </c>
      <c r="O6380" t="s">
        <v>68</v>
      </c>
      <c r="Q6380" t="s">
        <v>2826</v>
      </c>
    </row>
    <row r="6381" spans="11:17">
      <c r="K6381" t="s">
        <v>51</v>
      </c>
      <c r="L6381" t="s">
        <v>2824</v>
      </c>
      <c r="M6381" t="s">
        <v>2825</v>
      </c>
      <c r="N6381" t="s">
        <v>77</v>
      </c>
      <c r="O6381" t="s">
        <v>70</v>
      </c>
      <c r="P6381" t="s">
        <v>131</v>
      </c>
      <c r="Q6381" t="s">
        <v>2826</v>
      </c>
    </row>
    <row r="6382" spans="11:17">
      <c r="K6382" t="s">
        <v>51</v>
      </c>
      <c r="L6382" t="s">
        <v>2824</v>
      </c>
      <c r="M6382" t="s">
        <v>2825</v>
      </c>
      <c r="N6382" t="s">
        <v>77</v>
      </c>
      <c r="O6382" t="s">
        <v>72</v>
      </c>
      <c r="P6382">
        <v>125</v>
      </c>
      <c r="Q6382" t="s">
        <v>2826</v>
      </c>
    </row>
    <row r="6383" spans="11:17">
      <c r="K6383" t="s">
        <v>51</v>
      </c>
      <c r="L6383" t="s">
        <v>2824</v>
      </c>
      <c r="M6383" t="s">
        <v>2825</v>
      </c>
      <c r="N6383" t="s">
        <v>77</v>
      </c>
      <c r="O6383" t="s">
        <v>73</v>
      </c>
      <c r="P6383" t="s">
        <v>82</v>
      </c>
      <c r="Q6383" t="s">
        <v>2826</v>
      </c>
    </row>
    <row r="6384" spans="11:17">
      <c r="K6384" t="s">
        <v>51</v>
      </c>
      <c r="L6384" t="s">
        <v>2829</v>
      </c>
      <c r="M6384" t="s">
        <v>2830</v>
      </c>
      <c r="N6384" t="s">
        <v>77</v>
      </c>
      <c r="O6384" t="s">
        <v>14</v>
      </c>
      <c r="Q6384" t="s">
        <v>2831</v>
      </c>
    </row>
    <row r="6385" spans="11:17">
      <c r="K6385" t="s">
        <v>51</v>
      </c>
      <c r="L6385" t="s">
        <v>2829</v>
      </c>
      <c r="M6385" t="s">
        <v>2830</v>
      </c>
      <c r="N6385" t="s">
        <v>77</v>
      </c>
      <c r="O6385" t="s">
        <v>56</v>
      </c>
      <c r="Q6385" t="s">
        <v>2831</v>
      </c>
    </row>
    <row r="6386" spans="11:17">
      <c r="K6386" t="s">
        <v>51</v>
      </c>
      <c r="L6386" t="s">
        <v>2829</v>
      </c>
      <c r="M6386" t="s">
        <v>2830</v>
      </c>
      <c r="N6386" t="s">
        <v>77</v>
      </c>
      <c r="O6386" t="s">
        <v>57</v>
      </c>
      <c r="P6386" t="s">
        <v>2701</v>
      </c>
      <c r="Q6386" t="s">
        <v>2831</v>
      </c>
    </row>
    <row r="6387" spans="11:17">
      <c r="K6387" t="s">
        <v>51</v>
      </c>
      <c r="L6387" t="s">
        <v>2829</v>
      </c>
      <c r="M6387" t="s">
        <v>2830</v>
      </c>
      <c r="N6387" t="s">
        <v>77</v>
      </c>
      <c r="O6387" t="s">
        <v>59</v>
      </c>
      <c r="P6387">
        <v>2139</v>
      </c>
      <c r="Q6387" t="s">
        <v>2831</v>
      </c>
    </row>
    <row r="6388" spans="11:17">
      <c r="K6388" t="s">
        <v>51</v>
      </c>
      <c r="L6388" t="s">
        <v>2829</v>
      </c>
      <c r="M6388" t="s">
        <v>2830</v>
      </c>
      <c r="N6388" t="s">
        <v>77</v>
      </c>
      <c r="O6388" t="s">
        <v>60</v>
      </c>
      <c r="P6388" t="s">
        <v>2702</v>
      </c>
      <c r="Q6388" t="s">
        <v>2831</v>
      </c>
    </row>
    <row r="6389" spans="11:17">
      <c r="K6389" t="s">
        <v>51</v>
      </c>
      <c r="L6389" t="s">
        <v>2829</v>
      </c>
      <c r="M6389" t="s">
        <v>2830</v>
      </c>
      <c r="N6389" t="s">
        <v>77</v>
      </c>
      <c r="O6389" t="s">
        <v>62</v>
      </c>
      <c r="P6389" t="s">
        <v>2703</v>
      </c>
      <c r="Q6389" t="s">
        <v>2831</v>
      </c>
    </row>
    <row r="6390" spans="11:17">
      <c r="K6390" t="s">
        <v>51</v>
      </c>
      <c r="L6390" t="s">
        <v>2829</v>
      </c>
      <c r="M6390" t="s">
        <v>2830</v>
      </c>
      <c r="N6390" t="s">
        <v>77</v>
      </c>
      <c r="O6390" t="s">
        <v>64</v>
      </c>
      <c r="P6390" t="s">
        <v>2832</v>
      </c>
      <c r="Q6390" t="s">
        <v>2831</v>
      </c>
    </row>
    <row r="6391" spans="11:17">
      <c r="K6391" t="s">
        <v>51</v>
      </c>
      <c r="L6391" t="s">
        <v>2829</v>
      </c>
      <c r="M6391" t="s">
        <v>2830</v>
      </c>
      <c r="N6391" t="s">
        <v>77</v>
      </c>
      <c r="O6391" t="s">
        <v>66</v>
      </c>
      <c r="P6391" t="s">
        <v>2833</v>
      </c>
      <c r="Q6391" t="s">
        <v>2831</v>
      </c>
    </row>
    <row r="6392" spans="11:17">
      <c r="K6392" t="s">
        <v>51</v>
      </c>
      <c r="L6392" t="s">
        <v>2829</v>
      </c>
      <c r="M6392" t="s">
        <v>2830</v>
      </c>
      <c r="N6392" t="s">
        <v>77</v>
      </c>
      <c r="O6392" t="s">
        <v>68</v>
      </c>
      <c r="P6392" t="s">
        <v>751</v>
      </c>
      <c r="Q6392" t="s">
        <v>2831</v>
      </c>
    </row>
    <row r="6393" spans="11:17">
      <c r="K6393" t="s">
        <v>51</v>
      </c>
      <c r="L6393" t="s">
        <v>2829</v>
      </c>
      <c r="M6393" t="s">
        <v>2830</v>
      </c>
      <c r="N6393" t="s">
        <v>77</v>
      </c>
      <c r="O6393" t="s">
        <v>70</v>
      </c>
      <c r="P6393" t="s">
        <v>1020</v>
      </c>
      <c r="Q6393" t="s">
        <v>2831</v>
      </c>
    </row>
    <row r="6394" spans="11:17">
      <c r="K6394" t="s">
        <v>51</v>
      </c>
      <c r="L6394" t="s">
        <v>2829</v>
      </c>
      <c r="M6394" t="s">
        <v>2830</v>
      </c>
      <c r="N6394" t="s">
        <v>77</v>
      </c>
      <c r="O6394" t="s">
        <v>72</v>
      </c>
      <c r="P6394">
        <v>102</v>
      </c>
      <c r="Q6394" t="s">
        <v>2831</v>
      </c>
    </row>
    <row r="6395" spans="11:17">
      <c r="K6395" t="s">
        <v>51</v>
      </c>
      <c r="L6395" t="s">
        <v>2829</v>
      </c>
      <c r="M6395" t="s">
        <v>2830</v>
      </c>
      <c r="N6395" t="s">
        <v>77</v>
      </c>
      <c r="O6395" t="s">
        <v>73</v>
      </c>
      <c r="P6395" t="s">
        <v>82</v>
      </c>
      <c r="Q6395" t="s">
        <v>2831</v>
      </c>
    </row>
    <row r="6396" spans="11:17">
      <c r="K6396" t="s">
        <v>51</v>
      </c>
      <c r="L6396" t="s">
        <v>2834</v>
      </c>
      <c r="M6396" t="s">
        <v>2835</v>
      </c>
      <c r="N6396" t="s">
        <v>77</v>
      </c>
      <c r="O6396" t="s">
        <v>14</v>
      </c>
      <c r="Q6396" t="s">
        <v>2836</v>
      </c>
    </row>
    <row r="6397" spans="11:17">
      <c r="K6397" t="s">
        <v>51</v>
      </c>
      <c r="L6397" t="s">
        <v>2834</v>
      </c>
      <c r="M6397" t="s">
        <v>2835</v>
      </c>
      <c r="N6397" t="s">
        <v>77</v>
      </c>
      <c r="O6397" t="s">
        <v>56</v>
      </c>
      <c r="Q6397" t="s">
        <v>2836</v>
      </c>
    </row>
    <row r="6398" spans="11:17">
      <c r="K6398" t="s">
        <v>51</v>
      </c>
      <c r="L6398" t="s">
        <v>2834</v>
      </c>
      <c r="M6398" t="s">
        <v>2835</v>
      </c>
      <c r="N6398" t="s">
        <v>77</v>
      </c>
      <c r="O6398" t="s">
        <v>57</v>
      </c>
      <c r="P6398" t="s">
        <v>2701</v>
      </c>
      <c r="Q6398" t="s">
        <v>2836</v>
      </c>
    </row>
    <row r="6399" spans="11:17">
      <c r="K6399" t="s">
        <v>51</v>
      </c>
      <c r="L6399" t="s">
        <v>2834</v>
      </c>
      <c r="M6399" t="s">
        <v>2835</v>
      </c>
      <c r="N6399" t="s">
        <v>77</v>
      </c>
      <c r="O6399" t="s">
        <v>59</v>
      </c>
      <c r="P6399">
        <v>2929</v>
      </c>
      <c r="Q6399" t="s">
        <v>2836</v>
      </c>
    </row>
    <row r="6400" spans="11:17">
      <c r="K6400" t="s">
        <v>51</v>
      </c>
      <c r="L6400" t="s">
        <v>2834</v>
      </c>
      <c r="M6400" t="s">
        <v>2835</v>
      </c>
      <c r="N6400" t="s">
        <v>77</v>
      </c>
      <c r="O6400" t="s">
        <v>60</v>
      </c>
      <c r="P6400" t="s">
        <v>2702</v>
      </c>
      <c r="Q6400" t="s">
        <v>2836</v>
      </c>
    </row>
    <row r="6401" spans="11:17">
      <c r="K6401" t="s">
        <v>51</v>
      </c>
      <c r="L6401" t="s">
        <v>2834</v>
      </c>
      <c r="M6401" t="s">
        <v>2835</v>
      </c>
      <c r="N6401" t="s">
        <v>77</v>
      </c>
      <c r="O6401" t="s">
        <v>62</v>
      </c>
      <c r="P6401" t="s">
        <v>2703</v>
      </c>
      <c r="Q6401" t="s">
        <v>2836</v>
      </c>
    </row>
    <row r="6402" spans="11:17">
      <c r="K6402" t="s">
        <v>51</v>
      </c>
      <c r="L6402" t="s">
        <v>2834</v>
      </c>
      <c r="M6402" t="s">
        <v>2835</v>
      </c>
      <c r="N6402" t="s">
        <v>77</v>
      </c>
      <c r="O6402" t="s">
        <v>64</v>
      </c>
      <c r="P6402" t="s">
        <v>2837</v>
      </c>
      <c r="Q6402" t="s">
        <v>2836</v>
      </c>
    </row>
    <row r="6403" spans="11:17">
      <c r="K6403" t="s">
        <v>51</v>
      </c>
      <c r="L6403" t="s">
        <v>2834</v>
      </c>
      <c r="M6403" t="s">
        <v>2835</v>
      </c>
      <c r="N6403" t="s">
        <v>77</v>
      </c>
      <c r="O6403" t="s">
        <v>66</v>
      </c>
      <c r="P6403" t="s">
        <v>2838</v>
      </c>
      <c r="Q6403" t="s">
        <v>2836</v>
      </c>
    </row>
    <row r="6404" spans="11:17">
      <c r="K6404" t="s">
        <v>51</v>
      </c>
      <c r="L6404" t="s">
        <v>2834</v>
      </c>
      <c r="M6404" t="s">
        <v>2835</v>
      </c>
      <c r="N6404" t="s">
        <v>77</v>
      </c>
      <c r="O6404" t="s">
        <v>68</v>
      </c>
      <c r="P6404" t="e">
        <f>-ต้องการหน้ากากอนามัย
-ต้องการให้มีการพ่นยาฆ่าเชื้อในชุมชน</f>
        <v>#NAME?</v>
      </c>
      <c r="Q6404" t="s">
        <v>2836</v>
      </c>
    </row>
    <row r="6405" spans="11:17">
      <c r="K6405" t="s">
        <v>51</v>
      </c>
      <c r="L6405" t="s">
        <v>2834</v>
      </c>
      <c r="M6405" t="s">
        <v>2835</v>
      </c>
      <c r="N6405" t="s">
        <v>77</v>
      </c>
      <c r="O6405" t="s">
        <v>70</v>
      </c>
      <c r="P6405" t="s">
        <v>71</v>
      </c>
      <c r="Q6405" t="s">
        <v>2836</v>
      </c>
    </row>
    <row r="6406" spans="11:17">
      <c r="K6406" t="s">
        <v>51</v>
      </c>
      <c r="L6406" t="s">
        <v>2834</v>
      </c>
      <c r="M6406" t="s">
        <v>2835</v>
      </c>
      <c r="N6406" t="s">
        <v>77</v>
      </c>
      <c r="O6406" t="s">
        <v>72</v>
      </c>
      <c r="P6406">
        <v>145</v>
      </c>
      <c r="Q6406" t="s">
        <v>2836</v>
      </c>
    </row>
    <row r="6407" spans="11:17">
      <c r="K6407" t="s">
        <v>51</v>
      </c>
      <c r="L6407" t="s">
        <v>2834</v>
      </c>
      <c r="M6407" t="s">
        <v>2835</v>
      </c>
      <c r="N6407" t="s">
        <v>77</v>
      </c>
      <c r="O6407" t="s">
        <v>73</v>
      </c>
      <c r="P6407" t="s">
        <v>82</v>
      </c>
      <c r="Q6407" t="s">
        <v>2836</v>
      </c>
    </row>
    <row r="6408" spans="11:17">
      <c r="K6408" t="s">
        <v>51</v>
      </c>
      <c r="L6408" t="s">
        <v>2839</v>
      </c>
      <c r="M6408" t="s">
        <v>2840</v>
      </c>
      <c r="N6408" t="s">
        <v>77</v>
      </c>
      <c r="O6408" t="s">
        <v>14</v>
      </c>
      <c r="Q6408" t="s">
        <v>2841</v>
      </c>
    </row>
    <row r="6409" spans="11:17">
      <c r="K6409" t="s">
        <v>51</v>
      </c>
      <c r="L6409" t="s">
        <v>2839</v>
      </c>
      <c r="M6409" t="s">
        <v>2840</v>
      </c>
      <c r="N6409" t="s">
        <v>77</v>
      </c>
      <c r="O6409" t="s">
        <v>56</v>
      </c>
      <c r="Q6409" t="s">
        <v>2841</v>
      </c>
    </row>
    <row r="6410" spans="11:17">
      <c r="K6410" t="s">
        <v>51</v>
      </c>
      <c r="L6410" t="s">
        <v>2839</v>
      </c>
      <c r="M6410" t="s">
        <v>2840</v>
      </c>
      <c r="N6410" t="s">
        <v>77</v>
      </c>
      <c r="O6410" t="s">
        <v>57</v>
      </c>
      <c r="P6410" t="s">
        <v>2701</v>
      </c>
      <c r="Q6410" t="s">
        <v>2841</v>
      </c>
    </row>
    <row r="6411" spans="11:17">
      <c r="K6411" t="s">
        <v>51</v>
      </c>
      <c r="L6411" t="s">
        <v>2839</v>
      </c>
      <c r="M6411" t="s">
        <v>2840</v>
      </c>
      <c r="N6411" t="s">
        <v>77</v>
      </c>
      <c r="O6411" t="s">
        <v>59</v>
      </c>
      <c r="P6411">
        <v>3502</v>
      </c>
      <c r="Q6411" t="s">
        <v>2841</v>
      </c>
    </row>
    <row r="6412" spans="11:17">
      <c r="K6412" t="s">
        <v>51</v>
      </c>
      <c r="L6412" t="s">
        <v>2839</v>
      </c>
      <c r="M6412" t="s">
        <v>2840</v>
      </c>
      <c r="N6412" t="s">
        <v>77</v>
      </c>
      <c r="O6412" t="s">
        <v>60</v>
      </c>
      <c r="P6412" t="s">
        <v>2702</v>
      </c>
      <c r="Q6412" t="s">
        <v>2841</v>
      </c>
    </row>
    <row r="6413" spans="11:17">
      <c r="K6413" t="s">
        <v>51</v>
      </c>
      <c r="L6413" t="s">
        <v>2839</v>
      </c>
      <c r="M6413" t="s">
        <v>2840</v>
      </c>
      <c r="N6413" t="s">
        <v>77</v>
      </c>
      <c r="O6413" t="s">
        <v>62</v>
      </c>
      <c r="P6413" t="s">
        <v>2703</v>
      </c>
      <c r="Q6413" t="s">
        <v>2841</v>
      </c>
    </row>
    <row r="6414" spans="11:17">
      <c r="K6414" t="s">
        <v>51</v>
      </c>
      <c r="L6414" t="s">
        <v>2839</v>
      </c>
      <c r="M6414" t="s">
        <v>2840</v>
      </c>
      <c r="N6414" t="s">
        <v>77</v>
      </c>
      <c r="O6414" t="s">
        <v>64</v>
      </c>
      <c r="P6414" t="s">
        <v>2842</v>
      </c>
      <c r="Q6414" t="s">
        <v>2841</v>
      </c>
    </row>
    <row r="6415" spans="11:17">
      <c r="K6415" t="s">
        <v>51</v>
      </c>
      <c r="L6415" t="s">
        <v>2839</v>
      </c>
      <c r="M6415" t="s">
        <v>2840</v>
      </c>
      <c r="N6415" t="s">
        <v>77</v>
      </c>
      <c r="O6415" t="s">
        <v>66</v>
      </c>
      <c r="Q6415" t="s">
        <v>2841</v>
      </c>
    </row>
    <row r="6416" spans="11:17">
      <c r="K6416" t="s">
        <v>51</v>
      </c>
      <c r="L6416" t="s">
        <v>2839</v>
      </c>
      <c r="M6416" t="s">
        <v>2840</v>
      </c>
      <c r="N6416" t="s">
        <v>77</v>
      </c>
      <c r="O6416" t="s">
        <v>68</v>
      </c>
      <c r="Q6416" t="s">
        <v>2841</v>
      </c>
    </row>
    <row r="6417" spans="11:17">
      <c r="K6417" t="s">
        <v>51</v>
      </c>
      <c r="L6417" t="s">
        <v>2839</v>
      </c>
      <c r="M6417" t="s">
        <v>2840</v>
      </c>
      <c r="N6417" t="s">
        <v>77</v>
      </c>
      <c r="O6417" t="s">
        <v>70</v>
      </c>
      <c r="P6417" t="s">
        <v>131</v>
      </c>
      <c r="Q6417" t="s">
        <v>2841</v>
      </c>
    </row>
    <row r="6418" spans="11:17">
      <c r="K6418" t="s">
        <v>51</v>
      </c>
      <c r="L6418" t="s">
        <v>2839</v>
      </c>
      <c r="M6418" t="s">
        <v>2840</v>
      </c>
      <c r="N6418" t="s">
        <v>77</v>
      </c>
      <c r="O6418" t="s">
        <v>72</v>
      </c>
      <c r="P6418">
        <v>110</v>
      </c>
      <c r="Q6418" t="s">
        <v>2841</v>
      </c>
    </row>
    <row r="6419" spans="11:17">
      <c r="K6419" t="s">
        <v>51</v>
      </c>
      <c r="L6419" t="s">
        <v>2839</v>
      </c>
      <c r="M6419" t="s">
        <v>2840</v>
      </c>
      <c r="N6419" t="s">
        <v>77</v>
      </c>
      <c r="O6419" t="s">
        <v>73</v>
      </c>
      <c r="P6419" t="s">
        <v>82</v>
      </c>
      <c r="Q6419" t="s">
        <v>2841</v>
      </c>
    </row>
    <row r="6420" spans="11:17">
      <c r="K6420" t="s">
        <v>51</v>
      </c>
      <c r="L6420" t="s">
        <v>2843</v>
      </c>
      <c r="M6420" t="s">
        <v>2844</v>
      </c>
      <c r="N6420" t="s">
        <v>77</v>
      </c>
      <c r="O6420" t="s">
        <v>14</v>
      </c>
      <c r="Q6420" t="s">
        <v>2845</v>
      </c>
    </row>
    <row r="6421" spans="11:17">
      <c r="K6421" t="s">
        <v>51</v>
      </c>
      <c r="L6421" t="s">
        <v>2843</v>
      </c>
      <c r="M6421" t="s">
        <v>2844</v>
      </c>
      <c r="N6421" t="s">
        <v>77</v>
      </c>
      <c r="O6421" t="s">
        <v>56</v>
      </c>
      <c r="Q6421" t="s">
        <v>2845</v>
      </c>
    </row>
    <row r="6422" spans="11:17">
      <c r="K6422" t="s">
        <v>51</v>
      </c>
      <c r="L6422" t="s">
        <v>2843</v>
      </c>
      <c r="M6422" t="s">
        <v>2844</v>
      </c>
      <c r="N6422" t="s">
        <v>77</v>
      </c>
      <c r="O6422" t="s">
        <v>57</v>
      </c>
      <c r="P6422" t="s">
        <v>2701</v>
      </c>
      <c r="Q6422" t="s">
        <v>2845</v>
      </c>
    </row>
    <row r="6423" spans="11:17">
      <c r="K6423" t="s">
        <v>51</v>
      </c>
      <c r="L6423" t="s">
        <v>2843</v>
      </c>
      <c r="M6423" t="s">
        <v>2844</v>
      </c>
      <c r="N6423" t="s">
        <v>77</v>
      </c>
      <c r="O6423" t="s">
        <v>59</v>
      </c>
      <c r="P6423">
        <v>3344</v>
      </c>
      <c r="Q6423" t="s">
        <v>2845</v>
      </c>
    </row>
    <row r="6424" spans="11:17">
      <c r="K6424" t="s">
        <v>51</v>
      </c>
      <c r="L6424" t="s">
        <v>2843</v>
      </c>
      <c r="M6424" t="s">
        <v>2844</v>
      </c>
      <c r="N6424" t="s">
        <v>77</v>
      </c>
      <c r="O6424" t="s">
        <v>60</v>
      </c>
      <c r="P6424" t="s">
        <v>2702</v>
      </c>
      <c r="Q6424" t="s">
        <v>2845</v>
      </c>
    </row>
    <row r="6425" spans="11:17">
      <c r="K6425" t="s">
        <v>51</v>
      </c>
      <c r="L6425" t="s">
        <v>2843</v>
      </c>
      <c r="M6425" t="s">
        <v>2844</v>
      </c>
      <c r="N6425" t="s">
        <v>77</v>
      </c>
      <c r="O6425" t="s">
        <v>62</v>
      </c>
      <c r="P6425" t="s">
        <v>2703</v>
      </c>
      <c r="Q6425" t="s">
        <v>2845</v>
      </c>
    </row>
    <row r="6426" spans="11:17">
      <c r="K6426" t="s">
        <v>51</v>
      </c>
      <c r="L6426" t="s">
        <v>2843</v>
      </c>
      <c r="M6426" t="s">
        <v>2844</v>
      </c>
      <c r="N6426" t="s">
        <v>77</v>
      </c>
      <c r="O6426" t="s">
        <v>64</v>
      </c>
      <c r="P6426" t="s">
        <v>2846</v>
      </c>
      <c r="Q6426" t="s">
        <v>2845</v>
      </c>
    </row>
    <row r="6427" spans="11:17">
      <c r="K6427" t="s">
        <v>51</v>
      </c>
      <c r="L6427" t="s">
        <v>2843</v>
      </c>
      <c r="M6427" t="s">
        <v>2844</v>
      </c>
      <c r="N6427" t="s">
        <v>77</v>
      </c>
      <c r="O6427" t="s">
        <v>66</v>
      </c>
      <c r="P6427" t="s">
        <v>2847</v>
      </c>
      <c r="Q6427" t="s">
        <v>2845</v>
      </c>
    </row>
    <row r="6428" spans="11:17">
      <c r="K6428" t="s">
        <v>51</v>
      </c>
      <c r="L6428" t="s">
        <v>2843</v>
      </c>
      <c r="M6428" t="s">
        <v>2844</v>
      </c>
      <c r="N6428" t="s">
        <v>77</v>
      </c>
      <c r="O6428" t="s">
        <v>68</v>
      </c>
      <c r="Q6428" t="s">
        <v>2845</v>
      </c>
    </row>
    <row r="6429" spans="11:17">
      <c r="K6429" t="s">
        <v>51</v>
      </c>
      <c r="L6429" t="s">
        <v>2843</v>
      </c>
      <c r="M6429" t="s">
        <v>2844</v>
      </c>
      <c r="N6429" t="s">
        <v>77</v>
      </c>
      <c r="O6429" t="s">
        <v>70</v>
      </c>
      <c r="P6429" t="s">
        <v>71</v>
      </c>
      <c r="Q6429" t="s">
        <v>2845</v>
      </c>
    </row>
    <row r="6430" spans="11:17">
      <c r="K6430" t="s">
        <v>51</v>
      </c>
      <c r="L6430" t="s">
        <v>2843</v>
      </c>
      <c r="M6430" t="s">
        <v>2844</v>
      </c>
      <c r="N6430" t="s">
        <v>77</v>
      </c>
      <c r="O6430" t="s">
        <v>72</v>
      </c>
      <c r="P6430">
        <v>44</v>
      </c>
      <c r="Q6430" t="s">
        <v>2845</v>
      </c>
    </row>
    <row r="6431" spans="11:17">
      <c r="K6431" t="s">
        <v>51</v>
      </c>
      <c r="L6431" t="s">
        <v>2843</v>
      </c>
      <c r="M6431" t="s">
        <v>2844</v>
      </c>
      <c r="N6431" t="s">
        <v>77</v>
      </c>
      <c r="O6431" t="s">
        <v>73</v>
      </c>
      <c r="P6431" t="s">
        <v>82</v>
      </c>
      <c r="Q6431" t="s">
        <v>2845</v>
      </c>
    </row>
    <row r="6432" spans="11:17">
      <c r="K6432" t="s">
        <v>51</v>
      </c>
      <c r="L6432" t="s">
        <v>2848</v>
      </c>
      <c r="M6432" t="s">
        <v>2849</v>
      </c>
      <c r="N6432" t="s">
        <v>77</v>
      </c>
      <c r="O6432" t="s">
        <v>14</v>
      </c>
      <c r="Q6432" t="s">
        <v>2850</v>
      </c>
    </row>
    <row r="6433" spans="11:17">
      <c r="K6433" t="s">
        <v>51</v>
      </c>
      <c r="L6433" t="s">
        <v>2848</v>
      </c>
      <c r="M6433" t="s">
        <v>2849</v>
      </c>
      <c r="N6433" t="s">
        <v>77</v>
      </c>
      <c r="O6433" t="s">
        <v>56</v>
      </c>
      <c r="Q6433" t="s">
        <v>2850</v>
      </c>
    </row>
    <row r="6434" spans="11:17">
      <c r="K6434" t="s">
        <v>51</v>
      </c>
      <c r="L6434" t="s">
        <v>2848</v>
      </c>
      <c r="M6434" t="s">
        <v>2849</v>
      </c>
      <c r="N6434" t="s">
        <v>77</v>
      </c>
      <c r="O6434" t="s">
        <v>57</v>
      </c>
      <c r="P6434" t="s">
        <v>2701</v>
      </c>
      <c r="Q6434" t="s">
        <v>2850</v>
      </c>
    </row>
    <row r="6435" spans="11:17">
      <c r="K6435" t="s">
        <v>51</v>
      </c>
      <c r="L6435" t="s">
        <v>2848</v>
      </c>
      <c r="M6435" t="s">
        <v>2849</v>
      </c>
      <c r="N6435" t="s">
        <v>77</v>
      </c>
      <c r="O6435" t="s">
        <v>59</v>
      </c>
      <c r="P6435">
        <v>3051</v>
      </c>
      <c r="Q6435" t="s">
        <v>2850</v>
      </c>
    </row>
    <row r="6436" spans="11:17">
      <c r="K6436" t="s">
        <v>51</v>
      </c>
      <c r="L6436" t="s">
        <v>2848</v>
      </c>
      <c r="M6436" t="s">
        <v>2849</v>
      </c>
      <c r="N6436" t="s">
        <v>77</v>
      </c>
      <c r="O6436" t="s">
        <v>60</v>
      </c>
      <c r="P6436" t="s">
        <v>2702</v>
      </c>
      <c r="Q6436" t="s">
        <v>2850</v>
      </c>
    </row>
    <row r="6437" spans="11:17">
      <c r="K6437" t="s">
        <v>51</v>
      </c>
      <c r="L6437" t="s">
        <v>2848</v>
      </c>
      <c r="M6437" t="s">
        <v>2849</v>
      </c>
      <c r="N6437" t="s">
        <v>77</v>
      </c>
      <c r="O6437" t="s">
        <v>62</v>
      </c>
      <c r="P6437" t="s">
        <v>2703</v>
      </c>
      <c r="Q6437" t="s">
        <v>2850</v>
      </c>
    </row>
    <row r="6438" spans="11:17">
      <c r="K6438" t="s">
        <v>51</v>
      </c>
      <c r="L6438" t="s">
        <v>2848</v>
      </c>
      <c r="M6438" t="s">
        <v>2849</v>
      </c>
      <c r="N6438" t="s">
        <v>77</v>
      </c>
      <c r="O6438" t="s">
        <v>64</v>
      </c>
      <c r="P6438" t="s">
        <v>2851</v>
      </c>
      <c r="Q6438" t="s">
        <v>2850</v>
      </c>
    </row>
    <row r="6439" spans="11:17">
      <c r="K6439" t="s">
        <v>51</v>
      </c>
      <c r="L6439" t="s">
        <v>2848</v>
      </c>
      <c r="M6439" t="s">
        <v>2849</v>
      </c>
      <c r="N6439" t="s">
        <v>77</v>
      </c>
      <c r="O6439" t="s">
        <v>66</v>
      </c>
      <c r="P6439" t="s">
        <v>2852</v>
      </c>
      <c r="Q6439" t="s">
        <v>2850</v>
      </c>
    </row>
    <row r="6440" spans="11:17">
      <c r="K6440" t="s">
        <v>51</v>
      </c>
      <c r="L6440" t="s">
        <v>2848</v>
      </c>
      <c r="M6440" t="s">
        <v>2849</v>
      </c>
      <c r="N6440" t="s">
        <v>77</v>
      </c>
      <c r="O6440" t="s">
        <v>68</v>
      </c>
      <c r="Q6440" t="s">
        <v>2850</v>
      </c>
    </row>
    <row r="6441" spans="11:17">
      <c r="K6441" t="s">
        <v>51</v>
      </c>
      <c r="L6441" t="s">
        <v>2848</v>
      </c>
      <c r="M6441" t="s">
        <v>2849</v>
      </c>
      <c r="N6441" t="s">
        <v>77</v>
      </c>
      <c r="O6441" t="s">
        <v>70</v>
      </c>
      <c r="P6441" t="s">
        <v>131</v>
      </c>
      <c r="Q6441" t="s">
        <v>2850</v>
      </c>
    </row>
    <row r="6442" spans="11:17">
      <c r="K6442" t="s">
        <v>51</v>
      </c>
      <c r="L6442" t="s">
        <v>2848</v>
      </c>
      <c r="M6442" t="s">
        <v>2849</v>
      </c>
      <c r="N6442" t="s">
        <v>77</v>
      </c>
      <c r="O6442" t="s">
        <v>72</v>
      </c>
      <c r="P6442">
        <v>144</v>
      </c>
      <c r="Q6442" t="s">
        <v>2850</v>
      </c>
    </row>
    <row r="6443" spans="11:17">
      <c r="K6443" t="s">
        <v>51</v>
      </c>
      <c r="L6443" t="s">
        <v>2848</v>
      </c>
      <c r="M6443" t="s">
        <v>2849</v>
      </c>
      <c r="N6443" t="s">
        <v>77</v>
      </c>
      <c r="O6443" t="s">
        <v>73</v>
      </c>
      <c r="P6443" t="s">
        <v>82</v>
      </c>
      <c r="Q6443" t="s">
        <v>2850</v>
      </c>
    </row>
    <row r="6444" spans="11:17">
      <c r="K6444" t="s">
        <v>51</v>
      </c>
      <c r="L6444" t="s">
        <v>2853</v>
      </c>
      <c r="M6444" t="s">
        <v>2854</v>
      </c>
      <c r="N6444" t="s">
        <v>77</v>
      </c>
      <c r="O6444" t="s">
        <v>14</v>
      </c>
      <c r="Q6444" t="s">
        <v>2855</v>
      </c>
    </row>
    <row r="6445" spans="11:17">
      <c r="K6445" t="s">
        <v>51</v>
      </c>
      <c r="L6445" t="s">
        <v>2853</v>
      </c>
      <c r="M6445" t="s">
        <v>2854</v>
      </c>
      <c r="N6445" t="s">
        <v>77</v>
      </c>
      <c r="O6445" t="s">
        <v>56</v>
      </c>
      <c r="Q6445" t="s">
        <v>2855</v>
      </c>
    </row>
    <row r="6446" spans="11:17">
      <c r="K6446" t="s">
        <v>51</v>
      </c>
      <c r="L6446" t="s">
        <v>2853</v>
      </c>
      <c r="M6446" t="s">
        <v>2854</v>
      </c>
      <c r="N6446" t="s">
        <v>77</v>
      </c>
      <c r="O6446" t="s">
        <v>57</v>
      </c>
      <c r="P6446" t="s">
        <v>2701</v>
      </c>
      <c r="Q6446" t="s">
        <v>2855</v>
      </c>
    </row>
    <row r="6447" spans="11:17">
      <c r="K6447" t="s">
        <v>51</v>
      </c>
      <c r="L6447" t="s">
        <v>2853</v>
      </c>
      <c r="M6447" t="s">
        <v>2854</v>
      </c>
      <c r="N6447" t="s">
        <v>77</v>
      </c>
      <c r="O6447" t="s">
        <v>59</v>
      </c>
      <c r="P6447">
        <v>3906</v>
      </c>
      <c r="Q6447" t="s">
        <v>2855</v>
      </c>
    </row>
    <row r="6448" spans="11:17">
      <c r="K6448" t="s">
        <v>51</v>
      </c>
      <c r="L6448" t="s">
        <v>2853</v>
      </c>
      <c r="M6448" t="s">
        <v>2854</v>
      </c>
      <c r="N6448" t="s">
        <v>77</v>
      </c>
      <c r="O6448" t="s">
        <v>60</v>
      </c>
      <c r="P6448" t="s">
        <v>2702</v>
      </c>
      <c r="Q6448" t="s">
        <v>2855</v>
      </c>
    </row>
    <row r="6449" spans="11:17">
      <c r="K6449" t="s">
        <v>51</v>
      </c>
      <c r="L6449" t="s">
        <v>2853</v>
      </c>
      <c r="M6449" t="s">
        <v>2854</v>
      </c>
      <c r="N6449" t="s">
        <v>77</v>
      </c>
      <c r="O6449" t="s">
        <v>62</v>
      </c>
      <c r="P6449" t="s">
        <v>2709</v>
      </c>
      <c r="Q6449" t="s">
        <v>2855</v>
      </c>
    </row>
    <row r="6450" spans="11:17">
      <c r="K6450" t="s">
        <v>51</v>
      </c>
      <c r="L6450" t="s">
        <v>2853</v>
      </c>
      <c r="M6450" t="s">
        <v>2854</v>
      </c>
      <c r="N6450" t="s">
        <v>77</v>
      </c>
      <c r="O6450" t="s">
        <v>64</v>
      </c>
      <c r="P6450" t="s">
        <v>2856</v>
      </c>
      <c r="Q6450" t="s">
        <v>2855</v>
      </c>
    </row>
    <row r="6451" spans="11:17">
      <c r="K6451" t="s">
        <v>51</v>
      </c>
      <c r="L6451" t="s">
        <v>2853</v>
      </c>
      <c r="M6451" t="s">
        <v>2854</v>
      </c>
      <c r="N6451" t="s">
        <v>77</v>
      </c>
      <c r="O6451" t="s">
        <v>66</v>
      </c>
      <c r="P6451" t="s">
        <v>2857</v>
      </c>
      <c r="Q6451" t="s">
        <v>2855</v>
      </c>
    </row>
    <row r="6452" spans="11:17">
      <c r="K6452" t="s">
        <v>51</v>
      </c>
      <c r="L6452" t="s">
        <v>2853</v>
      </c>
      <c r="M6452" t="s">
        <v>2854</v>
      </c>
      <c r="N6452" t="s">
        <v>77</v>
      </c>
      <c r="O6452" t="s">
        <v>68</v>
      </c>
      <c r="P6452" t="s">
        <v>2109</v>
      </c>
      <c r="Q6452" t="s">
        <v>2855</v>
      </c>
    </row>
    <row r="6453" spans="11:17">
      <c r="K6453" t="s">
        <v>51</v>
      </c>
      <c r="L6453" t="s">
        <v>2853</v>
      </c>
      <c r="M6453" t="s">
        <v>2854</v>
      </c>
      <c r="N6453" t="s">
        <v>77</v>
      </c>
      <c r="O6453" t="s">
        <v>70</v>
      </c>
      <c r="P6453" t="s">
        <v>131</v>
      </c>
      <c r="Q6453" t="s">
        <v>2855</v>
      </c>
    </row>
    <row r="6454" spans="11:17">
      <c r="K6454" t="s">
        <v>51</v>
      </c>
      <c r="L6454" t="s">
        <v>2853</v>
      </c>
      <c r="M6454" t="s">
        <v>2854</v>
      </c>
      <c r="N6454" t="s">
        <v>77</v>
      </c>
      <c r="O6454" t="s">
        <v>72</v>
      </c>
      <c r="P6454">
        <v>194</v>
      </c>
      <c r="Q6454" t="s">
        <v>2855</v>
      </c>
    </row>
    <row r="6455" spans="11:17">
      <c r="K6455" t="s">
        <v>51</v>
      </c>
      <c r="L6455" t="s">
        <v>2853</v>
      </c>
      <c r="M6455" t="s">
        <v>2854</v>
      </c>
      <c r="N6455" t="s">
        <v>77</v>
      </c>
      <c r="O6455" t="s">
        <v>73</v>
      </c>
      <c r="P6455" t="s">
        <v>82</v>
      </c>
      <c r="Q6455" t="s">
        <v>2855</v>
      </c>
    </row>
    <row r="6456" spans="11:17">
      <c r="K6456" t="s">
        <v>51</v>
      </c>
      <c r="L6456" t="s">
        <v>2858</v>
      </c>
      <c r="M6456" t="s">
        <v>2859</v>
      </c>
      <c r="N6456" t="s">
        <v>54</v>
      </c>
      <c r="O6456" t="s">
        <v>14</v>
      </c>
      <c r="Q6456" t="s">
        <v>2860</v>
      </c>
    </row>
    <row r="6457" spans="11:17">
      <c r="K6457" t="s">
        <v>51</v>
      </c>
      <c r="L6457" t="s">
        <v>2858</v>
      </c>
      <c r="M6457" t="s">
        <v>2859</v>
      </c>
      <c r="N6457" t="s">
        <v>54</v>
      </c>
      <c r="O6457" t="s">
        <v>56</v>
      </c>
      <c r="Q6457" t="s">
        <v>2860</v>
      </c>
    </row>
    <row r="6458" spans="11:17">
      <c r="K6458" t="s">
        <v>51</v>
      </c>
      <c r="L6458" t="s">
        <v>2858</v>
      </c>
      <c r="M6458" t="s">
        <v>2859</v>
      </c>
      <c r="N6458" t="s">
        <v>54</v>
      </c>
      <c r="O6458" t="s">
        <v>57</v>
      </c>
      <c r="P6458" t="s">
        <v>2701</v>
      </c>
      <c r="Q6458" t="s">
        <v>2860</v>
      </c>
    </row>
    <row r="6459" spans="11:17">
      <c r="K6459" t="s">
        <v>51</v>
      </c>
      <c r="L6459" t="s">
        <v>2858</v>
      </c>
      <c r="M6459" t="s">
        <v>2859</v>
      </c>
      <c r="N6459" t="s">
        <v>54</v>
      </c>
      <c r="O6459" t="s">
        <v>59</v>
      </c>
      <c r="P6459">
        <v>4292</v>
      </c>
      <c r="Q6459" t="s">
        <v>2860</v>
      </c>
    </row>
    <row r="6460" spans="11:17">
      <c r="K6460" t="s">
        <v>51</v>
      </c>
      <c r="L6460" t="s">
        <v>2858</v>
      </c>
      <c r="M6460" t="s">
        <v>2859</v>
      </c>
      <c r="N6460" t="s">
        <v>54</v>
      </c>
      <c r="O6460" t="s">
        <v>60</v>
      </c>
      <c r="P6460" t="s">
        <v>2702</v>
      </c>
      <c r="Q6460" t="s">
        <v>2860</v>
      </c>
    </row>
    <row r="6461" spans="11:17">
      <c r="K6461" t="s">
        <v>51</v>
      </c>
      <c r="L6461" t="s">
        <v>2858</v>
      </c>
      <c r="M6461" t="s">
        <v>2859</v>
      </c>
      <c r="N6461" t="s">
        <v>54</v>
      </c>
      <c r="O6461" t="s">
        <v>62</v>
      </c>
      <c r="P6461" t="s">
        <v>2720</v>
      </c>
      <c r="Q6461" t="s">
        <v>2860</v>
      </c>
    </row>
    <row r="6462" spans="11:17">
      <c r="K6462" t="s">
        <v>51</v>
      </c>
      <c r="L6462" t="s">
        <v>2858</v>
      </c>
      <c r="M6462" t="s">
        <v>2859</v>
      </c>
      <c r="N6462" t="s">
        <v>54</v>
      </c>
      <c r="O6462" t="s">
        <v>64</v>
      </c>
      <c r="P6462" t="s">
        <v>2861</v>
      </c>
      <c r="Q6462" t="s">
        <v>2860</v>
      </c>
    </row>
    <row r="6463" spans="11:17">
      <c r="K6463" t="s">
        <v>51</v>
      </c>
      <c r="L6463" t="s">
        <v>2858</v>
      </c>
      <c r="M6463" t="s">
        <v>2859</v>
      </c>
      <c r="N6463" t="s">
        <v>54</v>
      </c>
      <c r="O6463" t="s">
        <v>66</v>
      </c>
      <c r="P6463" t="s">
        <v>2862</v>
      </c>
      <c r="Q6463" t="s">
        <v>2860</v>
      </c>
    </row>
    <row r="6464" spans="11:17">
      <c r="K6464" t="s">
        <v>51</v>
      </c>
      <c r="L6464" t="s">
        <v>2858</v>
      </c>
      <c r="M6464" t="s">
        <v>2859</v>
      </c>
      <c r="N6464" t="s">
        <v>54</v>
      </c>
      <c r="O6464" t="s">
        <v>68</v>
      </c>
      <c r="P6464" t="s">
        <v>261</v>
      </c>
      <c r="Q6464" t="s">
        <v>2860</v>
      </c>
    </row>
    <row r="6465" spans="11:17">
      <c r="K6465" t="s">
        <v>51</v>
      </c>
      <c r="L6465" t="s">
        <v>2858</v>
      </c>
      <c r="M6465" t="s">
        <v>2859</v>
      </c>
      <c r="N6465" t="s">
        <v>54</v>
      </c>
      <c r="O6465" t="s">
        <v>70</v>
      </c>
      <c r="P6465" t="s">
        <v>131</v>
      </c>
      <c r="Q6465" t="s">
        <v>2860</v>
      </c>
    </row>
    <row r="6466" spans="11:17">
      <c r="K6466" t="s">
        <v>51</v>
      </c>
      <c r="L6466" t="s">
        <v>2858</v>
      </c>
      <c r="M6466" t="s">
        <v>2859</v>
      </c>
      <c r="N6466" t="s">
        <v>54</v>
      </c>
      <c r="O6466" t="s">
        <v>72</v>
      </c>
      <c r="P6466">
        <v>107</v>
      </c>
      <c r="Q6466" t="s">
        <v>2860</v>
      </c>
    </row>
    <row r="6467" spans="11:17">
      <c r="K6467" t="s">
        <v>51</v>
      </c>
      <c r="L6467" t="s">
        <v>2858</v>
      </c>
      <c r="M6467" t="s">
        <v>2859</v>
      </c>
      <c r="N6467" t="s">
        <v>54</v>
      </c>
      <c r="O6467" t="s">
        <v>73</v>
      </c>
      <c r="P6467" t="s">
        <v>74</v>
      </c>
      <c r="Q6467" t="s">
        <v>2860</v>
      </c>
    </row>
    <row r="6468" spans="11:17">
      <c r="K6468" t="s">
        <v>51</v>
      </c>
      <c r="L6468" t="s">
        <v>2863</v>
      </c>
      <c r="M6468" t="s">
        <v>2864</v>
      </c>
      <c r="N6468" t="s">
        <v>54</v>
      </c>
      <c r="O6468" t="s">
        <v>14</v>
      </c>
      <c r="Q6468" t="s">
        <v>2865</v>
      </c>
    </row>
    <row r="6469" spans="11:17">
      <c r="K6469" t="s">
        <v>51</v>
      </c>
      <c r="L6469" t="s">
        <v>2863</v>
      </c>
      <c r="M6469" t="s">
        <v>2864</v>
      </c>
      <c r="N6469" t="s">
        <v>54</v>
      </c>
      <c r="O6469" t="s">
        <v>56</v>
      </c>
      <c r="Q6469" t="s">
        <v>2865</v>
      </c>
    </row>
    <row r="6470" spans="11:17">
      <c r="K6470" t="s">
        <v>51</v>
      </c>
      <c r="L6470" t="s">
        <v>2863</v>
      </c>
      <c r="M6470" t="s">
        <v>2864</v>
      </c>
      <c r="N6470" t="s">
        <v>54</v>
      </c>
      <c r="O6470" t="s">
        <v>57</v>
      </c>
      <c r="P6470" t="s">
        <v>2701</v>
      </c>
      <c r="Q6470" t="s">
        <v>2865</v>
      </c>
    </row>
    <row r="6471" spans="11:17">
      <c r="K6471" t="s">
        <v>51</v>
      </c>
      <c r="L6471" t="s">
        <v>2863</v>
      </c>
      <c r="M6471" t="s">
        <v>2864</v>
      </c>
      <c r="N6471" t="s">
        <v>54</v>
      </c>
      <c r="O6471" t="s">
        <v>59</v>
      </c>
      <c r="P6471">
        <v>4780</v>
      </c>
      <c r="Q6471" t="s">
        <v>2865</v>
      </c>
    </row>
    <row r="6472" spans="11:17">
      <c r="K6472" t="s">
        <v>51</v>
      </c>
      <c r="L6472" t="s">
        <v>2863</v>
      </c>
      <c r="M6472" t="s">
        <v>2864</v>
      </c>
      <c r="N6472" t="s">
        <v>54</v>
      </c>
      <c r="O6472" t="s">
        <v>60</v>
      </c>
      <c r="P6472" t="s">
        <v>2702</v>
      </c>
      <c r="Q6472" t="s">
        <v>2865</v>
      </c>
    </row>
    <row r="6473" spans="11:17">
      <c r="K6473" t="s">
        <v>51</v>
      </c>
      <c r="L6473" t="s">
        <v>2863</v>
      </c>
      <c r="M6473" t="s">
        <v>2864</v>
      </c>
      <c r="N6473" t="s">
        <v>54</v>
      </c>
      <c r="O6473" t="s">
        <v>62</v>
      </c>
      <c r="P6473" t="s">
        <v>2720</v>
      </c>
      <c r="Q6473" t="s">
        <v>2865</v>
      </c>
    </row>
    <row r="6474" spans="11:17">
      <c r="K6474" t="s">
        <v>51</v>
      </c>
      <c r="L6474" t="s">
        <v>2863</v>
      </c>
      <c r="M6474" t="s">
        <v>2864</v>
      </c>
      <c r="N6474" t="s">
        <v>54</v>
      </c>
      <c r="O6474" t="s">
        <v>64</v>
      </c>
      <c r="P6474" t="s">
        <v>2866</v>
      </c>
      <c r="Q6474" t="s">
        <v>2865</v>
      </c>
    </row>
    <row r="6475" spans="11:17">
      <c r="K6475" t="s">
        <v>51</v>
      </c>
      <c r="L6475" t="s">
        <v>2863</v>
      </c>
      <c r="M6475" t="s">
        <v>2864</v>
      </c>
      <c r="N6475" t="s">
        <v>54</v>
      </c>
      <c r="O6475" t="s">
        <v>66</v>
      </c>
      <c r="Q6475" t="s">
        <v>2865</v>
      </c>
    </row>
    <row r="6476" spans="11:17">
      <c r="K6476" t="s">
        <v>51</v>
      </c>
      <c r="L6476" t="s">
        <v>2863</v>
      </c>
      <c r="M6476" t="s">
        <v>2864</v>
      </c>
      <c r="N6476" t="s">
        <v>54</v>
      </c>
      <c r="O6476" t="s">
        <v>68</v>
      </c>
      <c r="Q6476" t="s">
        <v>2865</v>
      </c>
    </row>
    <row r="6477" spans="11:17">
      <c r="K6477" t="s">
        <v>51</v>
      </c>
      <c r="L6477" t="s">
        <v>2863</v>
      </c>
      <c r="M6477" t="s">
        <v>2864</v>
      </c>
      <c r="N6477" t="s">
        <v>54</v>
      </c>
      <c r="O6477" t="s">
        <v>70</v>
      </c>
      <c r="P6477" t="s">
        <v>131</v>
      </c>
      <c r="Q6477" t="s">
        <v>2865</v>
      </c>
    </row>
    <row r="6478" spans="11:17">
      <c r="K6478" t="s">
        <v>51</v>
      </c>
      <c r="L6478" t="s">
        <v>2863</v>
      </c>
      <c r="M6478" t="s">
        <v>2864</v>
      </c>
      <c r="N6478" t="s">
        <v>54</v>
      </c>
      <c r="O6478" t="s">
        <v>72</v>
      </c>
      <c r="P6478">
        <v>110</v>
      </c>
      <c r="Q6478" t="s">
        <v>2865</v>
      </c>
    </row>
    <row r="6479" spans="11:17">
      <c r="K6479" t="s">
        <v>51</v>
      </c>
      <c r="L6479" t="s">
        <v>2863</v>
      </c>
      <c r="M6479" t="s">
        <v>2864</v>
      </c>
      <c r="N6479" t="s">
        <v>54</v>
      </c>
      <c r="O6479" t="s">
        <v>73</v>
      </c>
      <c r="P6479" t="s">
        <v>74</v>
      </c>
      <c r="Q6479" t="s">
        <v>2865</v>
      </c>
    </row>
    <row r="6480" spans="11:17">
      <c r="K6480" t="s">
        <v>51</v>
      </c>
      <c r="L6480" t="s">
        <v>2867</v>
      </c>
      <c r="M6480" t="s">
        <v>2868</v>
      </c>
      <c r="N6480" t="s">
        <v>77</v>
      </c>
      <c r="O6480" t="s">
        <v>14</v>
      </c>
      <c r="Q6480" t="s">
        <v>2869</v>
      </c>
    </row>
    <row r="6481" spans="11:17">
      <c r="K6481" t="s">
        <v>51</v>
      </c>
      <c r="L6481" t="s">
        <v>2867</v>
      </c>
      <c r="M6481" t="s">
        <v>2868</v>
      </c>
      <c r="N6481" t="s">
        <v>77</v>
      </c>
      <c r="O6481" t="s">
        <v>56</v>
      </c>
      <c r="Q6481" t="s">
        <v>2869</v>
      </c>
    </row>
    <row r="6482" spans="11:17">
      <c r="K6482" t="s">
        <v>51</v>
      </c>
      <c r="L6482" t="s">
        <v>2867</v>
      </c>
      <c r="M6482" t="s">
        <v>2868</v>
      </c>
      <c r="N6482" t="s">
        <v>77</v>
      </c>
      <c r="O6482" t="s">
        <v>57</v>
      </c>
      <c r="P6482" t="s">
        <v>2701</v>
      </c>
      <c r="Q6482" t="s">
        <v>2869</v>
      </c>
    </row>
    <row r="6483" spans="11:17">
      <c r="K6483" t="s">
        <v>51</v>
      </c>
      <c r="L6483" t="s">
        <v>2867</v>
      </c>
      <c r="M6483" t="s">
        <v>2868</v>
      </c>
      <c r="N6483" t="s">
        <v>77</v>
      </c>
      <c r="O6483" t="s">
        <v>59</v>
      </c>
      <c r="P6483">
        <v>2269</v>
      </c>
      <c r="Q6483" t="s">
        <v>2869</v>
      </c>
    </row>
    <row r="6484" spans="11:17">
      <c r="K6484" t="s">
        <v>51</v>
      </c>
      <c r="L6484" t="s">
        <v>2867</v>
      </c>
      <c r="M6484" t="s">
        <v>2868</v>
      </c>
      <c r="N6484" t="s">
        <v>77</v>
      </c>
      <c r="O6484" t="s">
        <v>60</v>
      </c>
      <c r="P6484" t="s">
        <v>2870</v>
      </c>
      <c r="Q6484" t="s">
        <v>2869</v>
      </c>
    </row>
    <row r="6485" spans="11:17">
      <c r="K6485" t="s">
        <v>51</v>
      </c>
      <c r="L6485" t="s">
        <v>2867</v>
      </c>
      <c r="M6485" t="s">
        <v>2868</v>
      </c>
      <c r="N6485" t="s">
        <v>77</v>
      </c>
      <c r="O6485" t="s">
        <v>62</v>
      </c>
      <c r="P6485" t="s">
        <v>2871</v>
      </c>
      <c r="Q6485" t="s">
        <v>2869</v>
      </c>
    </row>
    <row r="6486" spans="11:17">
      <c r="K6486" t="s">
        <v>51</v>
      </c>
      <c r="L6486" t="s">
        <v>2867</v>
      </c>
      <c r="M6486" t="s">
        <v>2868</v>
      </c>
      <c r="N6486" t="s">
        <v>77</v>
      </c>
      <c r="O6486" t="s">
        <v>64</v>
      </c>
      <c r="P6486" t="s">
        <v>2872</v>
      </c>
      <c r="Q6486" t="s">
        <v>2869</v>
      </c>
    </row>
    <row r="6487" spans="11:17">
      <c r="K6487" t="s">
        <v>51</v>
      </c>
      <c r="L6487" t="s">
        <v>2867</v>
      </c>
      <c r="M6487" t="s">
        <v>2868</v>
      </c>
      <c r="N6487" t="s">
        <v>77</v>
      </c>
      <c r="O6487" t="s">
        <v>66</v>
      </c>
      <c r="Q6487" t="s">
        <v>2869</v>
      </c>
    </row>
    <row r="6488" spans="11:17">
      <c r="K6488" t="s">
        <v>51</v>
      </c>
      <c r="L6488" t="s">
        <v>2867</v>
      </c>
      <c r="M6488" t="s">
        <v>2868</v>
      </c>
      <c r="N6488" t="s">
        <v>77</v>
      </c>
      <c r="O6488" t="s">
        <v>68</v>
      </c>
      <c r="Q6488" t="s">
        <v>2869</v>
      </c>
    </row>
    <row r="6489" spans="11:17">
      <c r="K6489" t="s">
        <v>51</v>
      </c>
      <c r="L6489" t="s">
        <v>2867</v>
      </c>
      <c r="M6489" t="s">
        <v>2868</v>
      </c>
      <c r="N6489" t="s">
        <v>77</v>
      </c>
      <c r="O6489" t="s">
        <v>70</v>
      </c>
      <c r="P6489" t="s">
        <v>131</v>
      </c>
      <c r="Q6489" t="s">
        <v>2869</v>
      </c>
    </row>
    <row r="6490" spans="11:17">
      <c r="K6490" t="s">
        <v>51</v>
      </c>
      <c r="L6490" t="s">
        <v>2867</v>
      </c>
      <c r="M6490" t="s">
        <v>2868</v>
      </c>
      <c r="N6490" t="s">
        <v>77</v>
      </c>
      <c r="O6490" t="s">
        <v>72</v>
      </c>
      <c r="P6490">
        <v>34</v>
      </c>
      <c r="Q6490" t="s">
        <v>2869</v>
      </c>
    </row>
    <row r="6491" spans="11:17">
      <c r="K6491" t="s">
        <v>51</v>
      </c>
      <c r="L6491" t="s">
        <v>2867</v>
      </c>
      <c r="M6491" t="s">
        <v>2868</v>
      </c>
      <c r="N6491" t="s">
        <v>77</v>
      </c>
      <c r="O6491" t="s">
        <v>73</v>
      </c>
      <c r="P6491" t="s">
        <v>82</v>
      </c>
      <c r="Q6491" t="s">
        <v>2869</v>
      </c>
    </row>
    <row r="6492" spans="11:17">
      <c r="K6492" t="s">
        <v>51</v>
      </c>
      <c r="L6492" t="s">
        <v>2873</v>
      </c>
      <c r="M6492" t="s">
        <v>2874</v>
      </c>
      <c r="N6492" t="s">
        <v>77</v>
      </c>
      <c r="O6492" t="s">
        <v>14</v>
      </c>
      <c r="Q6492" t="s">
        <v>2875</v>
      </c>
    </row>
    <row r="6493" spans="11:17">
      <c r="K6493" t="s">
        <v>51</v>
      </c>
      <c r="L6493" t="s">
        <v>2873</v>
      </c>
      <c r="M6493" t="s">
        <v>2874</v>
      </c>
      <c r="N6493" t="s">
        <v>77</v>
      </c>
      <c r="O6493" t="s">
        <v>56</v>
      </c>
      <c r="Q6493" t="s">
        <v>2875</v>
      </c>
    </row>
    <row r="6494" spans="11:17">
      <c r="K6494" t="s">
        <v>51</v>
      </c>
      <c r="L6494" t="s">
        <v>2873</v>
      </c>
      <c r="M6494" t="s">
        <v>2874</v>
      </c>
      <c r="N6494" t="s">
        <v>77</v>
      </c>
      <c r="O6494" t="s">
        <v>57</v>
      </c>
      <c r="P6494" t="s">
        <v>2701</v>
      </c>
      <c r="Q6494" t="s">
        <v>2875</v>
      </c>
    </row>
    <row r="6495" spans="11:17">
      <c r="K6495" t="s">
        <v>51</v>
      </c>
      <c r="L6495" t="s">
        <v>2873</v>
      </c>
      <c r="M6495" t="s">
        <v>2874</v>
      </c>
      <c r="N6495" t="s">
        <v>77</v>
      </c>
      <c r="O6495" t="s">
        <v>59</v>
      </c>
      <c r="P6495">
        <v>2300</v>
      </c>
      <c r="Q6495" t="s">
        <v>2875</v>
      </c>
    </row>
    <row r="6496" spans="11:17">
      <c r="K6496" t="s">
        <v>51</v>
      </c>
      <c r="L6496" t="s">
        <v>2873</v>
      </c>
      <c r="M6496" t="s">
        <v>2874</v>
      </c>
      <c r="N6496" t="s">
        <v>77</v>
      </c>
      <c r="O6496" t="s">
        <v>60</v>
      </c>
      <c r="P6496" t="s">
        <v>2870</v>
      </c>
      <c r="Q6496" t="s">
        <v>2875</v>
      </c>
    </row>
    <row r="6497" spans="11:17">
      <c r="K6497" t="s">
        <v>51</v>
      </c>
      <c r="L6497" t="s">
        <v>2873</v>
      </c>
      <c r="M6497" t="s">
        <v>2874</v>
      </c>
      <c r="N6497" t="s">
        <v>77</v>
      </c>
      <c r="O6497" t="s">
        <v>62</v>
      </c>
      <c r="P6497" t="s">
        <v>2871</v>
      </c>
      <c r="Q6497" t="s">
        <v>2875</v>
      </c>
    </row>
    <row r="6498" spans="11:17">
      <c r="K6498" t="s">
        <v>51</v>
      </c>
      <c r="L6498" t="s">
        <v>2873</v>
      </c>
      <c r="M6498" t="s">
        <v>2874</v>
      </c>
      <c r="N6498" t="s">
        <v>77</v>
      </c>
      <c r="O6498" t="s">
        <v>64</v>
      </c>
      <c r="P6498" t="s">
        <v>2876</v>
      </c>
      <c r="Q6498" t="s">
        <v>2875</v>
      </c>
    </row>
    <row r="6499" spans="11:17">
      <c r="K6499" t="s">
        <v>51</v>
      </c>
      <c r="L6499" t="s">
        <v>2873</v>
      </c>
      <c r="M6499" t="s">
        <v>2874</v>
      </c>
      <c r="N6499" t="s">
        <v>77</v>
      </c>
      <c r="O6499" t="s">
        <v>66</v>
      </c>
      <c r="P6499" t="s">
        <v>2877</v>
      </c>
      <c r="Q6499" t="s">
        <v>2875</v>
      </c>
    </row>
    <row r="6500" spans="11:17">
      <c r="K6500" t="s">
        <v>51</v>
      </c>
      <c r="L6500" t="s">
        <v>2873</v>
      </c>
      <c r="M6500" t="s">
        <v>2874</v>
      </c>
      <c r="N6500" t="s">
        <v>77</v>
      </c>
      <c r="O6500" t="s">
        <v>68</v>
      </c>
      <c r="P6500" t="s">
        <v>751</v>
      </c>
      <c r="Q6500" t="s">
        <v>2875</v>
      </c>
    </row>
    <row r="6501" spans="11:17">
      <c r="K6501" t="s">
        <v>51</v>
      </c>
      <c r="L6501" t="s">
        <v>2873</v>
      </c>
      <c r="M6501" t="s">
        <v>2874</v>
      </c>
      <c r="N6501" t="s">
        <v>77</v>
      </c>
      <c r="O6501" t="s">
        <v>70</v>
      </c>
      <c r="P6501" t="s">
        <v>131</v>
      </c>
      <c r="Q6501" t="s">
        <v>2875</v>
      </c>
    </row>
    <row r="6502" spans="11:17">
      <c r="K6502" t="s">
        <v>51</v>
      </c>
      <c r="L6502" t="s">
        <v>2873</v>
      </c>
      <c r="M6502" t="s">
        <v>2874</v>
      </c>
      <c r="N6502" t="s">
        <v>77</v>
      </c>
      <c r="O6502" t="s">
        <v>72</v>
      </c>
      <c r="P6502">
        <v>173</v>
      </c>
      <c r="Q6502" t="s">
        <v>2875</v>
      </c>
    </row>
    <row r="6503" spans="11:17">
      <c r="K6503" t="s">
        <v>51</v>
      </c>
      <c r="L6503" t="s">
        <v>2873</v>
      </c>
      <c r="M6503" t="s">
        <v>2874</v>
      </c>
      <c r="N6503" t="s">
        <v>77</v>
      </c>
      <c r="O6503" t="s">
        <v>73</v>
      </c>
      <c r="P6503" t="s">
        <v>82</v>
      </c>
      <c r="Q6503" t="s">
        <v>2875</v>
      </c>
    </row>
    <row r="6504" spans="11:17">
      <c r="K6504" t="s">
        <v>51</v>
      </c>
      <c r="L6504" t="s">
        <v>2878</v>
      </c>
      <c r="M6504" t="s">
        <v>2879</v>
      </c>
      <c r="N6504" t="s">
        <v>77</v>
      </c>
      <c r="O6504" t="s">
        <v>14</v>
      </c>
      <c r="Q6504" t="s">
        <v>2880</v>
      </c>
    </row>
    <row r="6505" spans="11:17">
      <c r="K6505" t="s">
        <v>51</v>
      </c>
      <c r="L6505" t="s">
        <v>2878</v>
      </c>
      <c r="M6505" t="s">
        <v>2879</v>
      </c>
      <c r="N6505" t="s">
        <v>77</v>
      </c>
      <c r="O6505" t="s">
        <v>56</v>
      </c>
      <c r="Q6505" t="s">
        <v>2880</v>
      </c>
    </row>
    <row r="6506" spans="11:17">
      <c r="K6506" t="s">
        <v>51</v>
      </c>
      <c r="L6506" t="s">
        <v>2878</v>
      </c>
      <c r="M6506" t="s">
        <v>2879</v>
      </c>
      <c r="N6506" t="s">
        <v>77</v>
      </c>
      <c r="O6506" t="s">
        <v>57</v>
      </c>
      <c r="P6506" t="s">
        <v>2701</v>
      </c>
      <c r="Q6506" t="s">
        <v>2880</v>
      </c>
    </row>
    <row r="6507" spans="11:17">
      <c r="K6507" t="s">
        <v>51</v>
      </c>
      <c r="L6507" t="s">
        <v>2878</v>
      </c>
      <c r="M6507" t="s">
        <v>2879</v>
      </c>
      <c r="N6507" t="s">
        <v>77</v>
      </c>
      <c r="O6507" t="s">
        <v>59</v>
      </c>
      <c r="P6507">
        <v>2190</v>
      </c>
      <c r="Q6507" t="s">
        <v>2880</v>
      </c>
    </row>
    <row r="6508" spans="11:17">
      <c r="K6508" t="s">
        <v>51</v>
      </c>
      <c r="L6508" t="s">
        <v>2878</v>
      </c>
      <c r="M6508" t="s">
        <v>2879</v>
      </c>
      <c r="N6508" t="s">
        <v>77</v>
      </c>
      <c r="O6508" t="s">
        <v>60</v>
      </c>
      <c r="P6508" t="s">
        <v>2870</v>
      </c>
      <c r="Q6508" t="s">
        <v>2880</v>
      </c>
    </row>
    <row r="6509" spans="11:17">
      <c r="K6509" t="s">
        <v>51</v>
      </c>
      <c r="L6509" t="s">
        <v>2878</v>
      </c>
      <c r="M6509" t="s">
        <v>2879</v>
      </c>
      <c r="N6509" t="s">
        <v>77</v>
      </c>
      <c r="O6509" t="s">
        <v>62</v>
      </c>
      <c r="P6509" t="s">
        <v>2871</v>
      </c>
      <c r="Q6509" t="s">
        <v>2880</v>
      </c>
    </row>
    <row r="6510" spans="11:17">
      <c r="K6510" t="s">
        <v>51</v>
      </c>
      <c r="L6510" t="s">
        <v>2878</v>
      </c>
      <c r="M6510" t="s">
        <v>2879</v>
      </c>
      <c r="N6510" t="s">
        <v>77</v>
      </c>
      <c r="O6510" t="s">
        <v>64</v>
      </c>
      <c r="P6510" t="s">
        <v>2881</v>
      </c>
      <c r="Q6510" t="s">
        <v>2880</v>
      </c>
    </row>
    <row r="6511" spans="11:17">
      <c r="K6511" t="s">
        <v>51</v>
      </c>
      <c r="L6511" t="s">
        <v>2878</v>
      </c>
      <c r="M6511" t="s">
        <v>2879</v>
      </c>
      <c r="N6511" t="s">
        <v>77</v>
      </c>
      <c r="O6511" t="s">
        <v>66</v>
      </c>
      <c r="P6511" t="s">
        <v>2882</v>
      </c>
      <c r="Q6511" t="s">
        <v>2880</v>
      </c>
    </row>
    <row r="6512" spans="11:17">
      <c r="K6512" t="s">
        <v>51</v>
      </c>
      <c r="L6512" t="s">
        <v>2878</v>
      </c>
      <c r="M6512" t="s">
        <v>2879</v>
      </c>
      <c r="N6512" t="s">
        <v>77</v>
      </c>
      <c r="O6512" t="s">
        <v>68</v>
      </c>
      <c r="P6512" t="e">
        <f>-ต้องการหน้ากากอนามัยและเจลล้างมือ
-ต้องการให้มีการพ่นยาฆ่าเชื้อ</f>
        <v>#NAME?</v>
      </c>
      <c r="Q6512" t="s">
        <v>2880</v>
      </c>
    </row>
    <row r="6513" spans="11:17">
      <c r="K6513" t="s">
        <v>51</v>
      </c>
      <c r="L6513" t="s">
        <v>2878</v>
      </c>
      <c r="M6513" t="s">
        <v>2879</v>
      </c>
      <c r="N6513" t="s">
        <v>77</v>
      </c>
      <c r="O6513" t="s">
        <v>70</v>
      </c>
      <c r="P6513" t="s">
        <v>1020</v>
      </c>
      <c r="Q6513" t="s">
        <v>2880</v>
      </c>
    </row>
    <row r="6514" spans="11:17">
      <c r="K6514" t="s">
        <v>51</v>
      </c>
      <c r="L6514" t="s">
        <v>2878</v>
      </c>
      <c r="M6514" t="s">
        <v>2879</v>
      </c>
      <c r="N6514" t="s">
        <v>77</v>
      </c>
      <c r="O6514" t="s">
        <v>72</v>
      </c>
      <c r="P6514">
        <v>115</v>
      </c>
      <c r="Q6514" t="s">
        <v>2880</v>
      </c>
    </row>
    <row r="6515" spans="11:17">
      <c r="K6515" t="s">
        <v>51</v>
      </c>
      <c r="L6515" t="s">
        <v>2878</v>
      </c>
      <c r="M6515" t="s">
        <v>2879</v>
      </c>
      <c r="N6515" t="s">
        <v>77</v>
      </c>
      <c r="O6515" t="s">
        <v>73</v>
      </c>
      <c r="P6515" t="s">
        <v>82</v>
      </c>
      <c r="Q6515" t="s">
        <v>2880</v>
      </c>
    </row>
    <row r="6516" spans="11:17">
      <c r="K6516" t="s">
        <v>51</v>
      </c>
      <c r="L6516" t="s">
        <v>2883</v>
      </c>
      <c r="M6516" t="s">
        <v>2884</v>
      </c>
      <c r="N6516" t="s">
        <v>77</v>
      </c>
      <c r="O6516" t="s">
        <v>14</v>
      </c>
      <c r="Q6516" t="s">
        <v>2885</v>
      </c>
    </row>
    <row r="6517" spans="11:17">
      <c r="K6517" t="s">
        <v>51</v>
      </c>
      <c r="L6517" t="s">
        <v>2883</v>
      </c>
      <c r="M6517" t="s">
        <v>2884</v>
      </c>
      <c r="N6517" t="s">
        <v>77</v>
      </c>
      <c r="O6517" t="s">
        <v>56</v>
      </c>
      <c r="Q6517" t="s">
        <v>2885</v>
      </c>
    </row>
    <row r="6518" spans="11:17">
      <c r="K6518" t="s">
        <v>51</v>
      </c>
      <c r="L6518" t="s">
        <v>2883</v>
      </c>
      <c r="M6518" t="s">
        <v>2884</v>
      </c>
      <c r="N6518" t="s">
        <v>77</v>
      </c>
      <c r="O6518" t="s">
        <v>57</v>
      </c>
      <c r="P6518" t="s">
        <v>2701</v>
      </c>
      <c r="Q6518" t="s">
        <v>2885</v>
      </c>
    </row>
    <row r="6519" spans="11:17">
      <c r="K6519" t="s">
        <v>51</v>
      </c>
      <c r="L6519" t="s">
        <v>2883</v>
      </c>
      <c r="M6519" t="s">
        <v>2884</v>
      </c>
      <c r="N6519" t="s">
        <v>77</v>
      </c>
      <c r="O6519" t="s">
        <v>59</v>
      </c>
      <c r="P6519">
        <v>2404</v>
      </c>
      <c r="Q6519" t="s">
        <v>2885</v>
      </c>
    </row>
    <row r="6520" spans="11:17">
      <c r="K6520" t="s">
        <v>51</v>
      </c>
      <c r="L6520" t="s">
        <v>2883</v>
      </c>
      <c r="M6520" t="s">
        <v>2884</v>
      </c>
      <c r="N6520" t="s">
        <v>77</v>
      </c>
      <c r="O6520" t="s">
        <v>60</v>
      </c>
      <c r="P6520" t="s">
        <v>2870</v>
      </c>
      <c r="Q6520" t="s">
        <v>2885</v>
      </c>
    </row>
    <row r="6521" spans="11:17">
      <c r="K6521" t="s">
        <v>51</v>
      </c>
      <c r="L6521" t="s">
        <v>2883</v>
      </c>
      <c r="M6521" t="s">
        <v>2884</v>
      </c>
      <c r="N6521" t="s">
        <v>77</v>
      </c>
      <c r="O6521" t="s">
        <v>62</v>
      </c>
      <c r="P6521" t="s">
        <v>2886</v>
      </c>
      <c r="Q6521" t="s">
        <v>2885</v>
      </c>
    </row>
    <row r="6522" spans="11:17">
      <c r="K6522" t="s">
        <v>51</v>
      </c>
      <c r="L6522" t="s">
        <v>2883</v>
      </c>
      <c r="M6522" t="s">
        <v>2884</v>
      </c>
      <c r="N6522" t="s">
        <v>77</v>
      </c>
      <c r="O6522" t="s">
        <v>64</v>
      </c>
      <c r="P6522" t="s">
        <v>2887</v>
      </c>
      <c r="Q6522" t="s">
        <v>2885</v>
      </c>
    </row>
    <row r="6523" spans="11:17">
      <c r="K6523" t="s">
        <v>51</v>
      </c>
      <c r="L6523" t="s">
        <v>2883</v>
      </c>
      <c r="M6523" t="s">
        <v>2884</v>
      </c>
      <c r="N6523" t="s">
        <v>77</v>
      </c>
      <c r="O6523" t="s">
        <v>66</v>
      </c>
      <c r="Q6523" t="s">
        <v>2885</v>
      </c>
    </row>
    <row r="6524" spans="11:17">
      <c r="K6524" t="s">
        <v>51</v>
      </c>
      <c r="L6524" t="s">
        <v>2883</v>
      </c>
      <c r="M6524" t="s">
        <v>2884</v>
      </c>
      <c r="N6524" t="s">
        <v>77</v>
      </c>
      <c r="O6524" t="s">
        <v>68</v>
      </c>
      <c r="Q6524" t="s">
        <v>2885</v>
      </c>
    </row>
    <row r="6525" spans="11:17">
      <c r="K6525" t="s">
        <v>51</v>
      </c>
      <c r="L6525" t="s">
        <v>2883</v>
      </c>
      <c r="M6525" t="s">
        <v>2884</v>
      </c>
      <c r="N6525" t="s">
        <v>77</v>
      </c>
      <c r="O6525" t="s">
        <v>70</v>
      </c>
      <c r="Q6525" t="s">
        <v>2885</v>
      </c>
    </row>
    <row r="6526" spans="11:17">
      <c r="K6526" t="s">
        <v>51</v>
      </c>
      <c r="L6526" t="s">
        <v>2883</v>
      </c>
      <c r="M6526" t="s">
        <v>2884</v>
      </c>
      <c r="N6526" t="s">
        <v>77</v>
      </c>
      <c r="O6526" t="s">
        <v>72</v>
      </c>
      <c r="Q6526" t="s">
        <v>2885</v>
      </c>
    </row>
    <row r="6527" spans="11:17">
      <c r="K6527" t="s">
        <v>51</v>
      </c>
      <c r="L6527" t="s">
        <v>2883</v>
      </c>
      <c r="M6527" t="s">
        <v>2884</v>
      </c>
      <c r="N6527" t="s">
        <v>77</v>
      </c>
      <c r="O6527" t="s">
        <v>73</v>
      </c>
      <c r="P6527" t="s">
        <v>82</v>
      </c>
      <c r="Q6527" t="s">
        <v>2885</v>
      </c>
    </row>
    <row r="6528" spans="11:17">
      <c r="K6528" t="s">
        <v>51</v>
      </c>
      <c r="L6528" t="s">
        <v>2888</v>
      </c>
      <c r="M6528" t="s">
        <v>2889</v>
      </c>
      <c r="N6528" t="s">
        <v>1337</v>
      </c>
      <c r="O6528" t="s">
        <v>14</v>
      </c>
      <c r="Q6528" t="s">
        <v>2890</v>
      </c>
    </row>
    <row r="6529" spans="11:17">
      <c r="K6529" t="s">
        <v>51</v>
      </c>
      <c r="L6529" t="s">
        <v>2888</v>
      </c>
      <c r="M6529" t="s">
        <v>2889</v>
      </c>
      <c r="N6529" t="s">
        <v>1337</v>
      </c>
      <c r="O6529" t="s">
        <v>56</v>
      </c>
      <c r="Q6529" t="s">
        <v>2890</v>
      </c>
    </row>
    <row r="6530" spans="11:17">
      <c r="K6530" t="s">
        <v>51</v>
      </c>
      <c r="L6530" t="s">
        <v>2888</v>
      </c>
      <c r="M6530" t="s">
        <v>2889</v>
      </c>
      <c r="N6530" t="s">
        <v>1337</v>
      </c>
      <c r="O6530" t="s">
        <v>57</v>
      </c>
      <c r="P6530" t="s">
        <v>2701</v>
      </c>
      <c r="Q6530" t="s">
        <v>2890</v>
      </c>
    </row>
    <row r="6531" spans="11:17">
      <c r="K6531" t="s">
        <v>51</v>
      </c>
      <c r="L6531" t="s">
        <v>2888</v>
      </c>
      <c r="M6531" t="s">
        <v>2889</v>
      </c>
      <c r="N6531" t="s">
        <v>1337</v>
      </c>
      <c r="O6531" t="s">
        <v>59</v>
      </c>
      <c r="P6531">
        <v>1095</v>
      </c>
      <c r="Q6531" t="s">
        <v>2890</v>
      </c>
    </row>
    <row r="6532" spans="11:17">
      <c r="K6532" t="s">
        <v>51</v>
      </c>
      <c r="L6532" t="s">
        <v>2888</v>
      </c>
      <c r="M6532" t="s">
        <v>2889</v>
      </c>
      <c r="N6532" t="s">
        <v>1337</v>
      </c>
      <c r="O6532" t="s">
        <v>60</v>
      </c>
      <c r="P6532" t="s">
        <v>2870</v>
      </c>
      <c r="Q6532" t="s">
        <v>2890</v>
      </c>
    </row>
    <row r="6533" spans="11:17">
      <c r="K6533" t="s">
        <v>51</v>
      </c>
      <c r="L6533" t="s">
        <v>2888</v>
      </c>
      <c r="M6533" t="s">
        <v>2889</v>
      </c>
      <c r="N6533" t="s">
        <v>1337</v>
      </c>
      <c r="O6533" t="s">
        <v>62</v>
      </c>
      <c r="P6533" t="s">
        <v>2886</v>
      </c>
      <c r="Q6533" t="s">
        <v>2890</v>
      </c>
    </row>
    <row r="6534" spans="11:17">
      <c r="K6534" t="s">
        <v>51</v>
      </c>
      <c r="L6534" t="s">
        <v>2888</v>
      </c>
      <c r="M6534" t="s">
        <v>2889</v>
      </c>
      <c r="N6534" t="s">
        <v>1337</v>
      </c>
      <c r="O6534" t="s">
        <v>64</v>
      </c>
      <c r="P6534" t="s">
        <v>2891</v>
      </c>
      <c r="Q6534" t="s">
        <v>2890</v>
      </c>
    </row>
    <row r="6535" spans="11:17">
      <c r="K6535" t="s">
        <v>51</v>
      </c>
      <c r="L6535" t="s">
        <v>2888</v>
      </c>
      <c r="M6535" t="s">
        <v>2889</v>
      </c>
      <c r="N6535" t="s">
        <v>1337</v>
      </c>
      <c r="O6535" t="s">
        <v>66</v>
      </c>
      <c r="P6535" t="s">
        <v>238</v>
      </c>
      <c r="Q6535" t="s">
        <v>2890</v>
      </c>
    </row>
    <row r="6536" spans="11:17">
      <c r="K6536" t="s">
        <v>51</v>
      </c>
      <c r="L6536" t="s">
        <v>2888</v>
      </c>
      <c r="M6536" t="s">
        <v>2889</v>
      </c>
      <c r="N6536" t="s">
        <v>1337</v>
      </c>
      <c r="O6536" t="s">
        <v>68</v>
      </c>
      <c r="Q6536" t="s">
        <v>2890</v>
      </c>
    </row>
    <row r="6537" spans="11:17">
      <c r="K6537" t="s">
        <v>51</v>
      </c>
      <c r="L6537" t="s">
        <v>2888</v>
      </c>
      <c r="M6537" t="s">
        <v>2889</v>
      </c>
      <c r="N6537" t="s">
        <v>1337</v>
      </c>
      <c r="O6537" t="s">
        <v>70</v>
      </c>
      <c r="P6537" t="s">
        <v>1020</v>
      </c>
      <c r="Q6537" t="s">
        <v>2890</v>
      </c>
    </row>
    <row r="6538" spans="11:17">
      <c r="K6538" t="s">
        <v>51</v>
      </c>
      <c r="L6538" t="s">
        <v>2888</v>
      </c>
      <c r="M6538" t="s">
        <v>2889</v>
      </c>
      <c r="N6538" t="s">
        <v>1337</v>
      </c>
      <c r="O6538" t="s">
        <v>72</v>
      </c>
      <c r="P6538">
        <v>421</v>
      </c>
      <c r="Q6538" t="s">
        <v>2890</v>
      </c>
    </row>
    <row r="6539" spans="11:17">
      <c r="K6539" t="s">
        <v>51</v>
      </c>
      <c r="L6539" t="s">
        <v>2888</v>
      </c>
      <c r="M6539" t="s">
        <v>2889</v>
      </c>
      <c r="N6539" t="s">
        <v>1337</v>
      </c>
      <c r="O6539" t="s">
        <v>73</v>
      </c>
      <c r="P6539" t="s">
        <v>1343</v>
      </c>
      <c r="Q6539" t="s">
        <v>2890</v>
      </c>
    </row>
    <row r="6540" spans="11:17">
      <c r="K6540" t="s">
        <v>51</v>
      </c>
      <c r="L6540" t="s">
        <v>2892</v>
      </c>
      <c r="M6540" t="s">
        <v>2893</v>
      </c>
      <c r="N6540" t="s">
        <v>1337</v>
      </c>
      <c r="O6540" t="s">
        <v>14</v>
      </c>
      <c r="Q6540" t="s">
        <v>2894</v>
      </c>
    </row>
    <row r="6541" spans="11:17">
      <c r="K6541" t="s">
        <v>51</v>
      </c>
      <c r="L6541" t="s">
        <v>2892</v>
      </c>
      <c r="M6541" t="s">
        <v>2893</v>
      </c>
      <c r="N6541" t="s">
        <v>1337</v>
      </c>
      <c r="O6541" t="s">
        <v>56</v>
      </c>
      <c r="Q6541" t="s">
        <v>2894</v>
      </c>
    </row>
    <row r="6542" spans="11:17">
      <c r="K6542" t="s">
        <v>51</v>
      </c>
      <c r="L6542" t="s">
        <v>2892</v>
      </c>
      <c r="M6542" t="s">
        <v>2893</v>
      </c>
      <c r="N6542" t="s">
        <v>1337</v>
      </c>
      <c r="O6542" t="s">
        <v>57</v>
      </c>
      <c r="P6542" t="s">
        <v>2701</v>
      </c>
      <c r="Q6542" t="s">
        <v>2894</v>
      </c>
    </row>
    <row r="6543" spans="11:17">
      <c r="K6543" t="s">
        <v>51</v>
      </c>
      <c r="L6543" t="s">
        <v>2892</v>
      </c>
      <c r="M6543" t="s">
        <v>2893</v>
      </c>
      <c r="N6543" t="s">
        <v>1337</v>
      </c>
      <c r="O6543" t="s">
        <v>59</v>
      </c>
      <c r="P6543">
        <v>375</v>
      </c>
      <c r="Q6543" t="s">
        <v>2894</v>
      </c>
    </row>
    <row r="6544" spans="11:17">
      <c r="K6544" t="s">
        <v>51</v>
      </c>
      <c r="L6544" t="s">
        <v>2892</v>
      </c>
      <c r="M6544" t="s">
        <v>2893</v>
      </c>
      <c r="N6544" t="s">
        <v>1337</v>
      </c>
      <c r="O6544" t="s">
        <v>60</v>
      </c>
      <c r="P6544" t="s">
        <v>2870</v>
      </c>
      <c r="Q6544" t="s">
        <v>2894</v>
      </c>
    </row>
    <row r="6545" spans="11:17">
      <c r="K6545" t="s">
        <v>51</v>
      </c>
      <c r="L6545" t="s">
        <v>2892</v>
      </c>
      <c r="M6545" t="s">
        <v>2893</v>
      </c>
      <c r="N6545" t="s">
        <v>1337</v>
      </c>
      <c r="O6545" t="s">
        <v>62</v>
      </c>
      <c r="P6545" t="s">
        <v>2886</v>
      </c>
      <c r="Q6545" t="s">
        <v>2894</v>
      </c>
    </row>
    <row r="6546" spans="11:17">
      <c r="K6546" t="s">
        <v>51</v>
      </c>
      <c r="L6546" t="s">
        <v>2892</v>
      </c>
      <c r="M6546" t="s">
        <v>2893</v>
      </c>
      <c r="N6546" t="s">
        <v>1337</v>
      </c>
      <c r="O6546" t="s">
        <v>64</v>
      </c>
      <c r="P6546" t="s">
        <v>2895</v>
      </c>
      <c r="Q6546" t="s">
        <v>2894</v>
      </c>
    </row>
    <row r="6547" spans="11:17">
      <c r="K6547" t="s">
        <v>51</v>
      </c>
      <c r="L6547" t="s">
        <v>2892</v>
      </c>
      <c r="M6547" t="s">
        <v>2893</v>
      </c>
      <c r="N6547" t="s">
        <v>1337</v>
      </c>
      <c r="O6547" t="s">
        <v>66</v>
      </c>
      <c r="P6547" t="s">
        <v>2896</v>
      </c>
      <c r="Q6547" t="s">
        <v>2894</v>
      </c>
    </row>
    <row r="6548" spans="11:17">
      <c r="K6548" t="s">
        <v>51</v>
      </c>
      <c r="L6548" t="s">
        <v>2892</v>
      </c>
      <c r="M6548" t="s">
        <v>2893</v>
      </c>
      <c r="N6548" t="s">
        <v>1337</v>
      </c>
      <c r="O6548" t="s">
        <v>68</v>
      </c>
      <c r="Q6548" t="s">
        <v>2894</v>
      </c>
    </row>
    <row r="6549" spans="11:17">
      <c r="K6549" t="s">
        <v>51</v>
      </c>
      <c r="L6549" t="s">
        <v>2892</v>
      </c>
      <c r="M6549" t="s">
        <v>2893</v>
      </c>
      <c r="N6549" t="s">
        <v>1337</v>
      </c>
      <c r="O6549" t="s">
        <v>70</v>
      </c>
      <c r="P6549" t="s">
        <v>1020</v>
      </c>
      <c r="Q6549" t="s">
        <v>2894</v>
      </c>
    </row>
    <row r="6550" spans="11:17">
      <c r="K6550" t="s">
        <v>51</v>
      </c>
      <c r="L6550" t="s">
        <v>2892</v>
      </c>
      <c r="M6550" t="s">
        <v>2893</v>
      </c>
      <c r="N6550" t="s">
        <v>1337</v>
      </c>
      <c r="O6550" t="s">
        <v>72</v>
      </c>
      <c r="P6550">
        <v>107</v>
      </c>
      <c r="Q6550" t="s">
        <v>2894</v>
      </c>
    </row>
    <row r="6551" spans="11:17">
      <c r="K6551" t="s">
        <v>51</v>
      </c>
      <c r="L6551" t="s">
        <v>2892</v>
      </c>
      <c r="M6551" t="s">
        <v>2893</v>
      </c>
      <c r="N6551" t="s">
        <v>1337</v>
      </c>
      <c r="O6551" t="s">
        <v>73</v>
      </c>
      <c r="P6551" t="s">
        <v>1343</v>
      </c>
      <c r="Q6551" t="s">
        <v>2894</v>
      </c>
    </row>
    <row r="6552" spans="11:17">
      <c r="K6552" t="s">
        <v>51</v>
      </c>
      <c r="L6552" t="s">
        <v>2897</v>
      </c>
      <c r="M6552" t="s">
        <v>2898</v>
      </c>
      <c r="N6552" t="s">
        <v>1337</v>
      </c>
      <c r="O6552" t="s">
        <v>14</v>
      </c>
      <c r="Q6552" t="s">
        <v>2899</v>
      </c>
    </row>
    <row r="6553" spans="11:17">
      <c r="K6553" t="s">
        <v>51</v>
      </c>
      <c r="L6553" t="s">
        <v>2897</v>
      </c>
      <c r="M6553" t="s">
        <v>2898</v>
      </c>
      <c r="N6553" t="s">
        <v>1337</v>
      </c>
      <c r="O6553" t="s">
        <v>56</v>
      </c>
      <c r="Q6553" t="s">
        <v>2899</v>
      </c>
    </row>
    <row r="6554" spans="11:17">
      <c r="K6554" t="s">
        <v>51</v>
      </c>
      <c r="L6554" t="s">
        <v>2897</v>
      </c>
      <c r="M6554" t="s">
        <v>2898</v>
      </c>
      <c r="N6554" t="s">
        <v>1337</v>
      </c>
      <c r="O6554" t="s">
        <v>57</v>
      </c>
      <c r="P6554" t="s">
        <v>2701</v>
      </c>
      <c r="Q6554" t="s">
        <v>2899</v>
      </c>
    </row>
    <row r="6555" spans="11:17">
      <c r="K6555" t="s">
        <v>51</v>
      </c>
      <c r="L6555" t="s">
        <v>2897</v>
      </c>
      <c r="M6555" t="s">
        <v>2898</v>
      </c>
      <c r="N6555" t="s">
        <v>1337</v>
      </c>
      <c r="O6555" t="s">
        <v>59</v>
      </c>
      <c r="P6555">
        <v>1502</v>
      </c>
      <c r="Q6555" t="s">
        <v>2899</v>
      </c>
    </row>
    <row r="6556" spans="11:17">
      <c r="K6556" t="s">
        <v>51</v>
      </c>
      <c r="L6556" t="s">
        <v>2897</v>
      </c>
      <c r="M6556" t="s">
        <v>2898</v>
      </c>
      <c r="N6556" t="s">
        <v>1337</v>
      </c>
      <c r="O6556" t="s">
        <v>60</v>
      </c>
      <c r="P6556" t="s">
        <v>2870</v>
      </c>
      <c r="Q6556" t="s">
        <v>2899</v>
      </c>
    </row>
    <row r="6557" spans="11:17">
      <c r="K6557" t="s">
        <v>51</v>
      </c>
      <c r="L6557" t="s">
        <v>2897</v>
      </c>
      <c r="M6557" t="s">
        <v>2898</v>
      </c>
      <c r="N6557" t="s">
        <v>1337</v>
      </c>
      <c r="O6557" t="s">
        <v>62</v>
      </c>
      <c r="P6557" t="s">
        <v>2886</v>
      </c>
      <c r="Q6557" t="s">
        <v>2899</v>
      </c>
    </row>
    <row r="6558" spans="11:17">
      <c r="K6558" t="s">
        <v>51</v>
      </c>
      <c r="L6558" t="s">
        <v>2897</v>
      </c>
      <c r="M6558" t="s">
        <v>2898</v>
      </c>
      <c r="N6558" t="s">
        <v>1337</v>
      </c>
      <c r="O6558" t="s">
        <v>64</v>
      </c>
      <c r="P6558" t="s">
        <v>2900</v>
      </c>
      <c r="Q6558" t="s">
        <v>2899</v>
      </c>
    </row>
    <row r="6559" spans="11:17">
      <c r="K6559" t="s">
        <v>51</v>
      </c>
      <c r="L6559" t="s">
        <v>2897</v>
      </c>
      <c r="M6559" t="s">
        <v>2898</v>
      </c>
      <c r="N6559" t="s">
        <v>1337</v>
      </c>
      <c r="O6559" t="s">
        <v>66</v>
      </c>
      <c r="Q6559" t="s">
        <v>2899</v>
      </c>
    </row>
    <row r="6560" spans="11:17">
      <c r="K6560" t="s">
        <v>51</v>
      </c>
      <c r="L6560" t="s">
        <v>2897</v>
      </c>
      <c r="M6560" t="s">
        <v>2898</v>
      </c>
      <c r="N6560" t="s">
        <v>1337</v>
      </c>
      <c r="O6560" t="s">
        <v>68</v>
      </c>
      <c r="Q6560" t="s">
        <v>2899</v>
      </c>
    </row>
    <row r="6561" spans="11:17">
      <c r="K6561" t="s">
        <v>51</v>
      </c>
      <c r="L6561" t="s">
        <v>2897</v>
      </c>
      <c r="M6561" t="s">
        <v>2898</v>
      </c>
      <c r="N6561" t="s">
        <v>1337</v>
      </c>
      <c r="O6561" t="s">
        <v>70</v>
      </c>
      <c r="P6561" t="s">
        <v>1020</v>
      </c>
      <c r="Q6561" t="s">
        <v>2899</v>
      </c>
    </row>
    <row r="6562" spans="11:17">
      <c r="K6562" t="s">
        <v>51</v>
      </c>
      <c r="L6562" t="s">
        <v>2897</v>
      </c>
      <c r="M6562" t="s">
        <v>2898</v>
      </c>
      <c r="N6562" t="s">
        <v>1337</v>
      </c>
      <c r="O6562" t="s">
        <v>72</v>
      </c>
      <c r="P6562">
        <v>227</v>
      </c>
      <c r="Q6562" t="s">
        <v>2899</v>
      </c>
    </row>
    <row r="6563" spans="11:17">
      <c r="K6563" t="s">
        <v>51</v>
      </c>
      <c r="L6563" t="s">
        <v>2897</v>
      </c>
      <c r="M6563" t="s">
        <v>2898</v>
      </c>
      <c r="N6563" t="s">
        <v>1337</v>
      </c>
      <c r="O6563" t="s">
        <v>73</v>
      </c>
      <c r="P6563" t="s">
        <v>1343</v>
      </c>
      <c r="Q6563" t="s">
        <v>2899</v>
      </c>
    </row>
    <row r="6564" spans="11:17">
      <c r="K6564" t="s">
        <v>51</v>
      </c>
      <c r="L6564" t="s">
        <v>2901</v>
      </c>
      <c r="M6564" t="s">
        <v>2902</v>
      </c>
      <c r="N6564" t="s">
        <v>1337</v>
      </c>
      <c r="O6564" t="s">
        <v>14</v>
      </c>
      <c r="Q6564" t="s">
        <v>2903</v>
      </c>
    </row>
    <row r="6565" spans="11:17">
      <c r="K6565" t="s">
        <v>51</v>
      </c>
      <c r="L6565" t="s">
        <v>2901</v>
      </c>
      <c r="M6565" t="s">
        <v>2902</v>
      </c>
      <c r="N6565" t="s">
        <v>1337</v>
      </c>
      <c r="O6565" t="s">
        <v>56</v>
      </c>
      <c r="Q6565" t="s">
        <v>2903</v>
      </c>
    </row>
    <row r="6566" spans="11:17">
      <c r="K6566" t="s">
        <v>51</v>
      </c>
      <c r="L6566" t="s">
        <v>2901</v>
      </c>
      <c r="M6566" t="s">
        <v>2902</v>
      </c>
      <c r="N6566" t="s">
        <v>1337</v>
      </c>
      <c r="O6566" t="s">
        <v>57</v>
      </c>
      <c r="P6566" t="s">
        <v>2701</v>
      </c>
      <c r="Q6566" t="s">
        <v>2903</v>
      </c>
    </row>
    <row r="6567" spans="11:17">
      <c r="K6567" t="s">
        <v>51</v>
      </c>
      <c r="L6567" t="s">
        <v>2901</v>
      </c>
      <c r="M6567" t="s">
        <v>2902</v>
      </c>
      <c r="N6567" t="s">
        <v>1337</v>
      </c>
      <c r="O6567" t="s">
        <v>59</v>
      </c>
      <c r="P6567">
        <v>1204</v>
      </c>
      <c r="Q6567" t="s">
        <v>2903</v>
      </c>
    </row>
    <row r="6568" spans="11:17">
      <c r="K6568" t="s">
        <v>51</v>
      </c>
      <c r="L6568" t="s">
        <v>2901</v>
      </c>
      <c r="M6568" t="s">
        <v>2902</v>
      </c>
      <c r="N6568" t="s">
        <v>1337</v>
      </c>
      <c r="O6568" t="s">
        <v>60</v>
      </c>
      <c r="P6568" t="s">
        <v>2870</v>
      </c>
      <c r="Q6568" t="s">
        <v>2903</v>
      </c>
    </row>
    <row r="6569" spans="11:17">
      <c r="K6569" t="s">
        <v>51</v>
      </c>
      <c r="L6569" t="s">
        <v>2901</v>
      </c>
      <c r="M6569" t="s">
        <v>2902</v>
      </c>
      <c r="N6569" t="s">
        <v>1337</v>
      </c>
      <c r="O6569" t="s">
        <v>62</v>
      </c>
      <c r="P6569" t="s">
        <v>2886</v>
      </c>
      <c r="Q6569" t="s">
        <v>2903</v>
      </c>
    </row>
    <row r="6570" spans="11:17">
      <c r="K6570" t="s">
        <v>51</v>
      </c>
      <c r="L6570" t="s">
        <v>2901</v>
      </c>
      <c r="M6570" t="s">
        <v>2902</v>
      </c>
      <c r="N6570" t="s">
        <v>1337</v>
      </c>
      <c r="O6570" t="s">
        <v>64</v>
      </c>
      <c r="P6570" t="s">
        <v>2904</v>
      </c>
      <c r="Q6570" t="s">
        <v>2903</v>
      </c>
    </row>
    <row r="6571" spans="11:17">
      <c r="K6571" t="s">
        <v>51</v>
      </c>
      <c r="L6571" t="s">
        <v>2901</v>
      </c>
      <c r="M6571" t="s">
        <v>2902</v>
      </c>
      <c r="N6571" t="s">
        <v>1337</v>
      </c>
      <c r="O6571" t="s">
        <v>66</v>
      </c>
      <c r="P6571" t="s">
        <v>2905</v>
      </c>
      <c r="Q6571" t="s">
        <v>2903</v>
      </c>
    </row>
    <row r="6572" spans="11:17">
      <c r="K6572" t="s">
        <v>51</v>
      </c>
      <c r="L6572" t="s">
        <v>2901</v>
      </c>
      <c r="M6572" t="s">
        <v>2902</v>
      </c>
      <c r="N6572" t="s">
        <v>1337</v>
      </c>
      <c r="O6572" t="s">
        <v>68</v>
      </c>
      <c r="P6572" t="s">
        <v>2906</v>
      </c>
      <c r="Q6572" t="s">
        <v>2903</v>
      </c>
    </row>
    <row r="6573" spans="11:17">
      <c r="K6573" t="s">
        <v>51</v>
      </c>
      <c r="L6573" t="s">
        <v>2901</v>
      </c>
      <c r="M6573" t="s">
        <v>2902</v>
      </c>
      <c r="N6573" t="s">
        <v>1337</v>
      </c>
      <c r="O6573" t="s">
        <v>70</v>
      </c>
      <c r="P6573" t="s">
        <v>1020</v>
      </c>
      <c r="Q6573" t="s">
        <v>2903</v>
      </c>
    </row>
    <row r="6574" spans="11:17">
      <c r="K6574" t="s">
        <v>51</v>
      </c>
      <c r="L6574" t="s">
        <v>2901</v>
      </c>
      <c r="M6574" t="s">
        <v>2902</v>
      </c>
      <c r="N6574" t="s">
        <v>1337</v>
      </c>
      <c r="O6574" t="s">
        <v>72</v>
      </c>
      <c r="P6574">
        <v>137</v>
      </c>
      <c r="Q6574" t="s">
        <v>2903</v>
      </c>
    </row>
    <row r="6575" spans="11:17">
      <c r="K6575" t="s">
        <v>51</v>
      </c>
      <c r="L6575" t="s">
        <v>2901</v>
      </c>
      <c r="M6575" t="s">
        <v>2902</v>
      </c>
      <c r="N6575" t="s">
        <v>1337</v>
      </c>
      <c r="O6575" t="s">
        <v>73</v>
      </c>
      <c r="P6575" t="s">
        <v>1343</v>
      </c>
      <c r="Q6575" t="s">
        <v>2903</v>
      </c>
    </row>
    <row r="6576" spans="11:17">
      <c r="K6576" t="s">
        <v>51</v>
      </c>
      <c r="L6576" t="s">
        <v>2907</v>
      </c>
      <c r="M6576" t="s">
        <v>2908</v>
      </c>
      <c r="N6576" t="s">
        <v>1337</v>
      </c>
      <c r="O6576" t="s">
        <v>14</v>
      </c>
      <c r="Q6576" t="s">
        <v>2909</v>
      </c>
    </row>
    <row r="6577" spans="11:17">
      <c r="K6577" t="s">
        <v>51</v>
      </c>
      <c r="L6577" t="s">
        <v>2907</v>
      </c>
      <c r="M6577" t="s">
        <v>2908</v>
      </c>
      <c r="N6577" t="s">
        <v>1337</v>
      </c>
      <c r="O6577" t="s">
        <v>56</v>
      </c>
      <c r="Q6577" t="s">
        <v>2909</v>
      </c>
    </row>
    <row r="6578" spans="11:17">
      <c r="K6578" t="s">
        <v>51</v>
      </c>
      <c r="L6578" t="s">
        <v>2907</v>
      </c>
      <c r="M6578" t="s">
        <v>2908</v>
      </c>
      <c r="N6578" t="s">
        <v>1337</v>
      </c>
      <c r="O6578" t="s">
        <v>57</v>
      </c>
      <c r="P6578" t="s">
        <v>2701</v>
      </c>
      <c r="Q6578" t="s">
        <v>2909</v>
      </c>
    </row>
    <row r="6579" spans="11:17">
      <c r="K6579" t="s">
        <v>51</v>
      </c>
      <c r="L6579" t="s">
        <v>2907</v>
      </c>
      <c r="M6579" t="s">
        <v>2908</v>
      </c>
      <c r="N6579" t="s">
        <v>1337</v>
      </c>
      <c r="O6579" t="s">
        <v>59</v>
      </c>
      <c r="P6579">
        <v>500</v>
      </c>
      <c r="Q6579" t="s">
        <v>2909</v>
      </c>
    </row>
    <row r="6580" spans="11:17">
      <c r="K6580" t="s">
        <v>51</v>
      </c>
      <c r="L6580" t="s">
        <v>2907</v>
      </c>
      <c r="M6580" t="s">
        <v>2908</v>
      </c>
      <c r="N6580" t="s">
        <v>1337</v>
      </c>
      <c r="O6580" t="s">
        <v>60</v>
      </c>
      <c r="P6580" t="s">
        <v>2870</v>
      </c>
      <c r="Q6580" t="s">
        <v>2909</v>
      </c>
    </row>
    <row r="6581" spans="11:17">
      <c r="K6581" t="s">
        <v>51</v>
      </c>
      <c r="L6581" t="s">
        <v>2907</v>
      </c>
      <c r="M6581" t="s">
        <v>2908</v>
      </c>
      <c r="N6581" t="s">
        <v>1337</v>
      </c>
      <c r="O6581" t="s">
        <v>62</v>
      </c>
      <c r="P6581" t="s">
        <v>2886</v>
      </c>
      <c r="Q6581" t="s">
        <v>2909</v>
      </c>
    </row>
    <row r="6582" spans="11:17">
      <c r="K6582" t="s">
        <v>51</v>
      </c>
      <c r="L6582" t="s">
        <v>2907</v>
      </c>
      <c r="M6582" t="s">
        <v>2908</v>
      </c>
      <c r="N6582" t="s">
        <v>1337</v>
      </c>
      <c r="O6582" t="s">
        <v>64</v>
      </c>
      <c r="P6582" t="s">
        <v>2910</v>
      </c>
      <c r="Q6582" t="s">
        <v>2909</v>
      </c>
    </row>
    <row r="6583" spans="11:17">
      <c r="K6583" t="s">
        <v>51</v>
      </c>
      <c r="L6583" t="s">
        <v>2907</v>
      </c>
      <c r="M6583" t="s">
        <v>2908</v>
      </c>
      <c r="N6583" t="s">
        <v>1337</v>
      </c>
      <c r="O6583" t="s">
        <v>66</v>
      </c>
      <c r="P6583" t="s">
        <v>2911</v>
      </c>
      <c r="Q6583" t="s">
        <v>2909</v>
      </c>
    </row>
    <row r="6584" spans="11:17">
      <c r="K6584" t="s">
        <v>51</v>
      </c>
      <c r="L6584" t="s">
        <v>2907</v>
      </c>
      <c r="M6584" t="s">
        <v>2908</v>
      </c>
      <c r="N6584" t="s">
        <v>1337</v>
      </c>
      <c r="O6584" t="s">
        <v>68</v>
      </c>
      <c r="Q6584" t="s">
        <v>2909</v>
      </c>
    </row>
    <row r="6585" spans="11:17">
      <c r="K6585" t="s">
        <v>51</v>
      </c>
      <c r="L6585" t="s">
        <v>2907</v>
      </c>
      <c r="M6585" t="s">
        <v>2908</v>
      </c>
      <c r="N6585" t="s">
        <v>1337</v>
      </c>
      <c r="O6585" t="s">
        <v>70</v>
      </c>
      <c r="P6585" t="s">
        <v>1020</v>
      </c>
      <c r="Q6585" t="s">
        <v>2909</v>
      </c>
    </row>
    <row r="6586" spans="11:17">
      <c r="K6586" t="s">
        <v>51</v>
      </c>
      <c r="L6586" t="s">
        <v>2907</v>
      </c>
      <c r="M6586" t="s">
        <v>2908</v>
      </c>
      <c r="N6586" t="s">
        <v>1337</v>
      </c>
      <c r="O6586" t="s">
        <v>72</v>
      </c>
      <c r="P6586">
        <v>140</v>
      </c>
      <c r="Q6586" t="s">
        <v>2909</v>
      </c>
    </row>
    <row r="6587" spans="11:17">
      <c r="K6587" t="s">
        <v>51</v>
      </c>
      <c r="L6587" t="s">
        <v>2907</v>
      </c>
      <c r="M6587" t="s">
        <v>2908</v>
      </c>
      <c r="N6587" t="s">
        <v>1337</v>
      </c>
      <c r="O6587" t="s">
        <v>73</v>
      </c>
      <c r="P6587" t="s">
        <v>1343</v>
      </c>
      <c r="Q6587" t="s">
        <v>2909</v>
      </c>
    </row>
    <row r="6588" spans="11:17">
      <c r="K6588" t="s">
        <v>51</v>
      </c>
      <c r="L6588" t="s">
        <v>2912</v>
      </c>
      <c r="M6588" t="s">
        <v>2913</v>
      </c>
      <c r="N6588" t="s">
        <v>1337</v>
      </c>
      <c r="O6588" t="s">
        <v>14</v>
      </c>
      <c r="Q6588" t="s">
        <v>2914</v>
      </c>
    </row>
    <row r="6589" spans="11:17">
      <c r="K6589" t="s">
        <v>51</v>
      </c>
      <c r="L6589" t="s">
        <v>2912</v>
      </c>
      <c r="M6589" t="s">
        <v>2913</v>
      </c>
      <c r="N6589" t="s">
        <v>1337</v>
      </c>
      <c r="O6589" t="s">
        <v>56</v>
      </c>
      <c r="Q6589" t="s">
        <v>2914</v>
      </c>
    </row>
    <row r="6590" spans="11:17">
      <c r="K6590" t="s">
        <v>51</v>
      </c>
      <c r="L6590" t="s">
        <v>2912</v>
      </c>
      <c r="M6590" t="s">
        <v>2913</v>
      </c>
      <c r="N6590" t="s">
        <v>1337</v>
      </c>
      <c r="O6590" t="s">
        <v>57</v>
      </c>
      <c r="P6590" t="s">
        <v>2701</v>
      </c>
      <c r="Q6590" t="s">
        <v>2914</v>
      </c>
    </row>
    <row r="6591" spans="11:17">
      <c r="K6591" t="s">
        <v>51</v>
      </c>
      <c r="L6591" t="s">
        <v>2912</v>
      </c>
      <c r="M6591" t="s">
        <v>2913</v>
      </c>
      <c r="N6591" t="s">
        <v>1337</v>
      </c>
      <c r="O6591" t="s">
        <v>59</v>
      </c>
      <c r="P6591">
        <v>1079</v>
      </c>
      <c r="Q6591" t="s">
        <v>2914</v>
      </c>
    </row>
    <row r="6592" spans="11:17">
      <c r="K6592" t="s">
        <v>51</v>
      </c>
      <c r="L6592" t="s">
        <v>2912</v>
      </c>
      <c r="M6592" t="s">
        <v>2913</v>
      </c>
      <c r="N6592" t="s">
        <v>1337</v>
      </c>
      <c r="O6592" t="s">
        <v>60</v>
      </c>
      <c r="P6592" t="s">
        <v>2870</v>
      </c>
      <c r="Q6592" t="s">
        <v>2914</v>
      </c>
    </row>
    <row r="6593" spans="11:17">
      <c r="K6593" t="s">
        <v>51</v>
      </c>
      <c r="L6593" t="s">
        <v>2912</v>
      </c>
      <c r="M6593" t="s">
        <v>2913</v>
      </c>
      <c r="N6593" t="s">
        <v>1337</v>
      </c>
      <c r="O6593" t="s">
        <v>62</v>
      </c>
      <c r="P6593" t="s">
        <v>2886</v>
      </c>
      <c r="Q6593" t="s">
        <v>2914</v>
      </c>
    </row>
    <row r="6594" spans="11:17">
      <c r="K6594" t="s">
        <v>51</v>
      </c>
      <c r="L6594" t="s">
        <v>2912</v>
      </c>
      <c r="M6594" t="s">
        <v>2913</v>
      </c>
      <c r="N6594" t="s">
        <v>1337</v>
      </c>
      <c r="O6594" t="s">
        <v>64</v>
      </c>
      <c r="P6594" t="s">
        <v>2915</v>
      </c>
      <c r="Q6594" t="s">
        <v>2914</v>
      </c>
    </row>
    <row r="6595" spans="11:17">
      <c r="K6595" t="s">
        <v>51</v>
      </c>
      <c r="L6595" t="s">
        <v>2912</v>
      </c>
      <c r="M6595" t="s">
        <v>2913</v>
      </c>
      <c r="N6595" t="s">
        <v>1337</v>
      </c>
      <c r="O6595" t="s">
        <v>66</v>
      </c>
      <c r="P6595" t="s">
        <v>2916</v>
      </c>
      <c r="Q6595" t="s">
        <v>2914</v>
      </c>
    </row>
    <row r="6596" spans="11:17">
      <c r="K6596" t="s">
        <v>51</v>
      </c>
      <c r="L6596" t="s">
        <v>2912</v>
      </c>
      <c r="M6596" t="s">
        <v>2913</v>
      </c>
      <c r="N6596" t="s">
        <v>1337</v>
      </c>
      <c r="O6596" t="s">
        <v>68</v>
      </c>
      <c r="Q6596" t="s">
        <v>2914</v>
      </c>
    </row>
    <row r="6597" spans="11:17">
      <c r="K6597" t="s">
        <v>51</v>
      </c>
      <c r="L6597" t="s">
        <v>2912</v>
      </c>
      <c r="M6597" t="s">
        <v>2913</v>
      </c>
      <c r="N6597" t="s">
        <v>1337</v>
      </c>
      <c r="O6597" t="s">
        <v>70</v>
      </c>
      <c r="P6597" t="s">
        <v>1020</v>
      </c>
      <c r="Q6597" t="s">
        <v>2914</v>
      </c>
    </row>
    <row r="6598" spans="11:17">
      <c r="K6598" t="s">
        <v>51</v>
      </c>
      <c r="L6598" t="s">
        <v>2912</v>
      </c>
      <c r="M6598" t="s">
        <v>2913</v>
      </c>
      <c r="N6598" t="s">
        <v>1337</v>
      </c>
      <c r="O6598" t="s">
        <v>72</v>
      </c>
      <c r="P6598">
        <v>196</v>
      </c>
      <c r="Q6598" t="s">
        <v>2914</v>
      </c>
    </row>
    <row r="6599" spans="11:17">
      <c r="K6599" t="s">
        <v>51</v>
      </c>
      <c r="L6599" t="s">
        <v>2912</v>
      </c>
      <c r="M6599" t="s">
        <v>2913</v>
      </c>
      <c r="N6599" t="s">
        <v>1337</v>
      </c>
      <c r="O6599" t="s">
        <v>73</v>
      </c>
      <c r="P6599" t="s">
        <v>1343</v>
      </c>
      <c r="Q6599" t="s">
        <v>2914</v>
      </c>
    </row>
    <row r="6600" spans="11:17">
      <c r="K6600" t="s">
        <v>51</v>
      </c>
      <c r="L6600" t="s">
        <v>2917</v>
      </c>
      <c r="M6600" t="s">
        <v>2918</v>
      </c>
      <c r="N6600" t="s">
        <v>77</v>
      </c>
      <c r="O6600" t="s">
        <v>14</v>
      </c>
      <c r="Q6600" t="s">
        <v>2919</v>
      </c>
    </row>
    <row r="6601" spans="11:17">
      <c r="K6601" t="s">
        <v>51</v>
      </c>
      <c r="L6601" t="s">
        <v>2917</v>
      </c>
      <c r="M6601" t="s">
        <v>2918</v>
      </c>
      <c r="N6601" t="s">
        <v>77</v>
      </c>
      <c r="O6601" t="s">
        <v>56</v>
      </c>
      <c r="Q6601" t="s">
        <v>2919</v>
      </c>
    </row>
    <row r="6602" spans="11:17">
      <c r="K6602" t="s">
        <v>51</v>
      </c>
      <c r="L6602" t="s">
        <v>2917</v>
      </c>
      <c r="M6602" t="s">
        <v>2918</v>
      </c>
      <c r="N6602" t="s">
        <v>77</v>
      </c>
      <c r="O6602" t="s">
        <v>57</v>
      </c>
      <c r="P6602" t="s">
        <v>2701</v>
      </c>
      <c r="Q6602" t="s">
        <v>2919</v>
      </c>
    </row>
    <row r="6603" spans="11:17">
      <c r="K6603" t="s">
        <v>51</v>
      </c>
      <c r="L6603" t="s">
        <v>2917</v>
      </c>
      <c r="M6603" t="s">
        <v>2918</v>
      </c>
      <c r="N6603" t="s">
        <v>77</v>
      </c>
      <c r="O6603" t="s">
        <v>59</v>
      </c>
      <c r="P6603">
        <v>2331</v>
      </c>
      <c r="Q6603" t="s">
        <v>2919</v>
      </c>
    </row>
    <row r="6604" spans="11:17">
      <c r="K6604" t="s">
        <v>51</v>
      </c>
      <c r="L6604" t="s">
        <v>2917</v>
      </c>
      <c r="M6604" t="s">
        <v>2918</v>
      </c>
      <c r="N6604" t="s">
        <v>77</v>
      </c>
      <c r="O6604" t="s">
        <v>60</v>
      </c>
      <c r="P6604" t="s">
        <v>2870</v>
      </c>
      <c r="Q6604" t="s">
        <v>2919</v>
      </c>
    </row>
    <row r="6605" spans="11:17">
      <c r="K6605" t="s">
        <v>51</v>
      </c>
      <c r="L6605" t="s">
        <v>2917</v>
      </c>
      <c r="M6605" t="s">
        <v>2918</v>
      </c>
      <c r="N6605" t="s">
        <v>77</v>
      </c>
      <c r="O6605" t="s">
        <v>62</v>
      </c>
      <c r="P6605" t="s">
        <v>2886</v>
      </c>
      <c r="Q6605" t="s">
        <v>2919</v>
      </c>
    </row>
    <row r="6606" spans="11:17">
      <c r="K6606" t="s">
        <v>51</v>
      </c>
      <c r="L6606" t="s">
        <v>2917</v>
      </c>
      <c r="M6606" t="s">
        <v>2918</v>
      </c>
      <c r="N6606" t="s">
        <v>77</v>
      </c>
      <c r="O6606" t="s">
        <v>64</v>
      </c>
      <c r="P6606" t="s">
        <v>2920</v>
      </c>
      <c r="Q6606" t="s">
        <v>2919</v>
      </c>
    </row>
    <row r="6607" spans="11:17">
      <c r="K6607" t="s">
        <v>51</v>
      </c>
      <c r="L6607" t="s">
        <v>2917</v>
      </c>
      <c r="M6607" t="s">
        <v>2918</v>
      </c>
      <c r="N6607" t="s">
        <v>77</v>
      </c>
      <c r="O6607" t="s">
        <v>66</v>
      </c>
      <c r="Q6607" t="s">
        <v>2919</v>
      </c>
    </row>
    <row r="6608" spans="11:17">
      <c r="K6608" t="s">
        <v>51</v>
      </c>
      <c r="L6608" t="s">
        <v>2917</v>
      </c>
      <c r="M6608" t="s">
        <v>2918</v>
      </c>
      <c r="N6608" t="s">
        <v>77</v>
      </c>
      <c r="O6608" t="s">
        <v>68</v>
      </c>
      <c r="Q6608" t="s">
        <v>2919</v>
      </c>
    </row>
    <row r="6609" spans="11:17">
      <c r="K6609" t="s">
        <v>51</v>
      </c>
      <c r="L6609" t="s">
        <v>2917</v>
      </c>
      <c r="M6609" t="s">
        <v>2918</v>
      </c>
      <c r="N6609" t="s">
        <v>77</v>
      </c>
      <c r="O6609" t="s">
        <v>70</v>
      </c>
      <c r="P6609" t="s">
        <v>1020</v>
      </c>
      <c r="Q6609" t="s">
        <v>2919</v>
      </c>
    </row>
    <row r="6610" spans="11:17">
      <c r="K6610" t="s">
        <v>51</v>
      </c>
      <c r="L6610" t="s">
        <v>2917</v>
      </c>
      <c r="M6610" t="s">
        <v>2918</v>
      </c>
      <c r="N6610" t="s">
        <v>77</v>
      </c>
      <c r="O6610" t="s">
        <v>72</v>
      </c>
      <c r="P6610">
        <v>105</v>
      </c>
      <c r="Q6610" t="s">
        <v>2919</v>
      </c>
    </row>
    <row r="6611" spans="11:17">
      <c r="K6611" t="s">
        <v>51</v>
      </c>
      <c r="L6611" t="s">
        <v>2917</v>
      </c>
      <c r="M6611" t="s">
        <v>2918</v>
      </c>
      <c r="N6611" t="s">
        <v>77</v>
      </c>
      <c r="O6611" t="s">
        <v>73</v>
      </c>
      <c r="P6611" t="s">
        <v>82</v>
      </c>
      <c r="Q6611" t="s">
        <v>2919</v>
      </c>
    </row>
    <row r="6612" spans="11:17">
      <c r="K6612" t="s">
        <v>51</v>
      </c>
      <c r="L6612" t="s">
        <v>2921</v>
      </c>
      <c r="M6612" t="s">
        <v>2922</v>
      </c>
      <c r="N6612" t="s">
        <v>1337</v>
      </c>
      <c r="O6612" t="s">
        <v>14</v>
      </c>
      <c r="Q6612" t="s">
        <v>2923</v>
      </c>
    </row>
    <row r="6613" spans="11:17">
      <c r="K6613" t="s">
        <v>51</v>
      </c>
      <c r="L6613" t="s">
        <v>2921</v>
      </c>
      <c r="M6613" t="s">
        <v>2922</v>
      </c>
      <c r="N6613" t="s">
        <v>1337</v>
      </c>
      <c r="O6613" t="s">
        <v>56</v>
      </c>
      <c r="Q6613" t="s">
        <v>2923</v>
      </c>
    </row>
    <row r="6614" spans="11:17">
      <c r="K6614" t="s">
        <v>51</v>
      </c>
      <c r="L6614" t="s">
        <v>2921</v>
      </c>
      <c r="M6614" t="s">
        <v>2922</v>
      </c>
      <c r="N6614" t="s">
        <v>1337</v>
      </c>
      <c r="O6614" t="s">
        <v>57</v>
      </c>
      <c r="P6614" t="s">
        <v>2701</v>
      </c>
      <c r="Q6614" t="s">
        <v>2923</v>
      </c>
    </row>
    <row r="6615" spans="11:17">
      <c r="K6615" t="s">
        <v>51</v>
      </c>
      <c r="L6615" t="s">
        <v>2921</v>
      </c>
      <c r="M6615" t="s">
        <v>2922</v>
      </c>
      <c r="N6615" t="s">
        <v>1337</v>
      </c>
      <c r="O6615" t="s">
        <v>59</v>
      </c>
      <c r="P6615">
        <v>1361</v>
      </c>
      <c r="Q6615" t="s">
        <v>2923</v>
      </c>
    </row>
    <row r="6616" spans="11:17">
      <c r="K6616" t="s">
        <v>51</v>
      </c>
      <c r="L6616" t="s">
        <v>2921</v>
      </c>
      <c r="M6616" t="s">
        <v>2922</v>
      </c>
      <c r="N6616" t="s">
        <v>1337</v>
      </c>
      <c r="O6616" t="s">
        <v>60</v>
      </c>
      <c r="P6616" t="s">
        <v>2870</v>
      </c>
      <c r="Q6616" t="s">
        <v>2923</v>
      </c>
    </row>
    <row r="6617" spans="11:17">
      <c r="K6617" t="s">
        <v>51</v>
      </c>
      <c r="L6617" t="s">
        <v>2921</v>
      </c>
      <c r="M6617" t="s">
        <v>2922</v>
      </c>
      <c r="N6617" t="s">
        <v>1337</v>
      </c>
      <c r="O6617" t="s">
        <v>62</v>
      </c>
      <c r="P6617" t="s">
        <v>2886</v>
      </c>
      <c r="Q6617" t="s">
        <v>2923</v>
      </c>
    </row>
    <row r="6618" spans="11:17">
      <c r="K6618" t="s">
        <v>51</v>
      </c>
      <c r="L6618" t="s">
        <v>2921</v>
      </c>
      <c r="M6618" t="s">
        <v>2922</v>
      </c>
      <c r="N6618" t="s">
        <v>1337</v>
      </c>
      <c r="O6618" t="s">
        <v>64</v>
      </c>
      <c r="P6618" t="s">
        <v>2924</v>
      </c>
      <c r="Q6618" t="s">
        <v>2923</v>
      </c>
    </row>
    <row r="6619" spans="11:17">
      <c r="K6619" t="s">
        <v>51</v>
      </c>
      <c r="L6619" t="s">
        <v>2921</v>
      </c>
      <c r="M6619" t="s">
        <v>2922</v>
      </c>
      <c r="N6619" t="s">
        <v>1337</v>
      </c>
      <c r="O6619" t="s">
        <v>66</v>
      </c>
      <c r="P6619" t="s">
        <v>2925</v>
      </c>
      <c r="Q6619" t="s">
        <v>2923</v>
      </c>
    </row>
    <row r="6620" spans="11:17">
      <c r="K6620" t="s">
        <v>51</v>
      </c>
      <c r="L6620" t="s">
        <v>2921</v>
      </c>
      <c r="M6620" t="s">
        <v>2922</v>
      </c>
      <c r="N6620" t="s">
        <v>1337</v>
      </c>
      <c r="O6620" t="s">
        <v>68</v>
      </c>
      <c r="P6620" t="e">
        <f>-ต้องการเจลล้างมือ
-ต้องการเครื่องตรวจวัดอุณหภูมิ</f>
        <v>#NAME?</v>
      </c>
      <c r="Q6620" t="s">
        <v>2923</v>
      </c>
    </row>
    <row r="6621" spans="11:17">
      <c r="K6621" t="s">
        <v>51</v>
      </c>
      <c r="L6621" t="s">
        <v>2921</v>
      </c>
      <c r="M6621" t="s">
        <v>2922</v>
      </c>
      <c r="N6621" t="s">
        <v>1337</v>
      </c>
      <c r="O6621" t="s">
        <v>70</v>
      </c>
      <c r="P6621" t="s">
        <v>1020</v>
      </c>
      <c r="Q6621" t="s">
        <v>2923</v>
      </c>
    </row>
    <row r="6622" spans="11:17">
      <c r="K6622" t="s">
        <v>51</v>
      </c>
      <c r="L6622" t="s">
        <v>2921</v>
      </c>
      <c r="M6622" t="s">
        <v>2922</v>
      </c>
      <c r="N6622" t="s">
        <v>1337</v>
      </c>
      <c r="O6622" t="s">
        <v>72</v>
      </c>
      <c r="P6622">
        <v>119</v>
      </c>
      <c r="Q6622" t="s">
        <v>2923</v>
      </c>
    </row>
    <row r="6623" spans="11:17">
      <c r="K6623" t="s">
        <v>51</v>
      </c>
      <c r="L6623" t="s">
        <v>2921</v>
      </c>
      <c r="M6623" t="s">
        <v>2922</v>
      </c>
      <c r="N6623" t="s">
        <v>1337</v>
      </c>
      <c r="O6623" t="s">
        <v>73</v>
      </c>
      <c r="P6623" t="s">
        <v>1343</v>
      </c>
      <c r="Q6623" t="s">
        <v>2923</v>
      </c>
    </row>
    <row r="6624" spans="11:17">
      <c r="K6624" t="s">
        <v>51</v>
      </c>
      <c r="L6624" t="s">
        <v>2926</v>
      </c>
      <c r="M6624" t="s">
        <v>2927</v>
      </c>
      <c r="N6624" t="s">
        <v>77</v>
      </c>
      <c r="O6624" t="s">
        <v>14</v>
      </c>
      <c r="Q6624" t="s">
        <v>2928</v>
      </c>
    </row>
    <row r="6625" spans="11:17">
      <c r="K6625" t="s">
        <v>51</v>
      </c>
      <c r="L6625" t="s">
        <v>2926</v>
      </c>
      <c r="M6625" t="s">
        <v>2927</v>
      </c>
      <c r="N6625" t="s">
        <v>77</v>
      </c>
      <c r="O6625" t="s">
        <v>56</v>
      </c>
      <c r="Q6625" t="s">
        <v>2928</v>
      </c>
    </row>
    <row r="6626" spans="11:17">
      <c r="K6626" t="s">
        <v>51</v>
      </c>
      <c r="L6626" t="s">
        <v>2926</v>
      </c>
      <c r="M6626" t="s">
        <v>2927</v>
      </c>
      <c r="N6626" t="s">
        <v>77</v>
      </c>
      <c r="O6626" t="s">
        <v>57</v>
      </c>
      <c r="P6626" t="s">
        <v>2701</v>
      </c>
      <c r="Q6626" t="s">
        <v>2928</v>
      </c>
    </row>
    <row r="6627" spans="11:17">
      <c r="K6627" t="s">
        <v>51</v>
      </c>
      <c r="L6627" t="s">
        <v>2926</v>
      </c>
      <c r="M6627" t="s">
        <v>2927</v>
      </c>
      <c r="N6627" t="s">
        <v>77</v>
      </c>
      <c r="O6627" t="s">
        <v>59</v>
      </c>
      <c r="P6627">
        <v>2096</v>
      </c>
      <c r="Q6627" t="s">
        <v>2928</v>
      </c>
    </row>
    <row r="6628" spans="11:17">
      <c r="K6628" t="s">
        <v>51</v>
      </c>
      <c r="L6628" t="s">
        <v>2926</v>
      </c>
      <c r="M6628" t="s">
        <v>2927</v>
      </c>
      <c r="N6628" t="s">
        <v>77</v>
      </c>
      <c r="O6628" t="s">
        <v>60</v>
      </c>
      <c r="P6628" t="s">
        <v>2870</v>
      </c>
      <c r="Q6628" t="s">
        <v>2928</v>
      </c>
    </row>
    <row r="6629" spans="11:17">
      <c r="K6629" t="s">
        <v>51</v>
      </c>
      <c r="L6629" t="s">
        <v>2926</v>
      </c>
      <c r="M6629" t="s">
        <v>2927</v>
      </c>
      <c r="N6629" t="s">
        <v>77</v>
      </c>
      <c r="O6629" t="s">
        <v>62</v>
      </c>
      <c r="P6629" t="s">
        <v>2886</v>
      </c>
      <c r="Q6629" t="s">
        <v>2928</v>
      </c>
    </row>
    <row r="6630" spans="11:17">
      <c r="K6630" t="s">
        <v>51</v>
      </c>
      <c r="L6630" t="s">
        <v>2926</v>
      </c>
      <c r="M6630" t="s">
        <v>2927</v>
      </c>
      <c r="N6630" t="s">
        <v>77</v>
      </c>
      <c r="O6630" t="s">
        <v>64</v>
      </c>
      <c r="P6630" t="s">
        <v>2929</v>
      </c>
      <c r="Q6630" t="s">
        <v>2928</v>
      </c>
    </row>
    <row r="6631" spans="11:17">
      <c r="K6631" t="s">
        <v>51</v>
      </c>
      <c r="L6631" t="s">
        <v>2926</v>
      </c>
      <c r="M6631" t="s">
        <v>2927</v>
      </c>
      <c r="N6631" t="s">
        <v>77</v>
      </c>
      <c r="O6631" t="s">
        <v>66</v>
      </c>
      <c r="Q6631" t="s">
        <v>2928</v>
      </c>
    </row>
    <row r="6632" spans="11:17">
      <c r="K6632" t="s">
        <v>51</v>
      </c>
      <c r="L6632" t="s">
        <v>2926</v>
      </c>
      <c r="M6632" t="s">
        <v>2927</v>
      </c>
      <c r="N6632" t="s">
        <v>77</v>
      </c>
      <c r="O6632" t="s">
        <v>68</v>
      </c>
      <c r="Q6632" t="s">
        <v>2928</v>
      </c>
    </row>
    <row r="6633" spans="11:17">
      <c r="K6633" t="s">
        <v>51</v>
      </c>
      <c r="L6633" t="s">
        <v>2926</v>
      </c>
      <c r="M6633" t="s">
        <v>2927</v>
      </c>
      <c r="N6633" t="s">
        <v>77</v>
      </c>
      <c r="O6633" t="s">
        <v>70</v>
      </c>
      <c r="P6633" t="s">
        <v>1020</v>
      </c>
      <c r="Q6633" t="s">
        <v>2928</v>
      </c>
    </row>
    <row r="6634" spans="11:17">
      <c r="K6634" t="s">
        <v>51</v>
      </c>
      <c r="L6634" t="s">
        <v>2926</v>
      </c>
      <c r="M6634" t="s">
        <v>2927</v>
      </c>
      <c r="N6634" t="s">
        <v>77</v>
      </c>
      <c r="O6634" t="s">
        <v>72</v>
      </c>
      <c r="P6634">
        <v>58</v>
      </c>
      <c r="Q6634" t="s">
        <v>2928</v>
      </c>
    </row>
    <row r="6635" spans="11:17">
      <c r="K6635" t="s">
        <v>51</v>
      </c>
      <c r="L6635" t="s">
        <v>2926</v>
      </c>
      <c r="M6635" t="s">
        <v>2927</v>
      </c>
      <c r="N6635" t="s">
        <v>77</v>
      </c>
      <c r="O6635" t="s">
        <v>73</v>
      </c>
      <c r="P6635" t="s">
        <v>82</v>
      </c>
      <c r="Q6635" t="s">
        <v>2928</v>
      </c>
    </row>
    <row r="6636" spans="11:17">
      <c r="K6636" t="s">
        <v>51</v>
      </c>
      <c r="L6636" t="s">
        <v>2930</v>
      </c>
      <c r="M6636" t="s">
        <v>2931</v>
      </c>
      <c r="N6636" t="s">
        <v>77</v>
      </c>
      <c r="O6636" t="s">
        <v>14</v>
      </c>
      <c r="Q6636" t="s">
        <v>2932</v>
      </c>
    </row>
    <row r="6637" spans="11:17">
      <c r="K6637" t="s">
        <v>51</v>
      </c>
      <c r="L6637" t="s">
        <v>2930</v>
      </c>
      <c r="M6637" t="s">
        <v>2931</v>
      </c>
      <c r="N6637" t="s">
        <v>77</v>
      </c>
      <c r="O6637" t="s">
        <v>56</v>
      </c>
      <c r="Q6637" t="s">
        <v>2932</v>
      </c>
    </row>
    <row r="6638" spans="11:17">
      <c r="K6638" t="s">
        <v>51</v>
      </c>
      <c r="L6638" t="s">
        <v>2930</v>
      </c>
      <c r="M6638" t="s">
        <v>2931</v>
      </c>
      <c r="N6638" t="s">
        <v>77</v>
      </c>
      <c r="O6638" t="s">
        <v>57</v>
      </c>
      <c r="P6638" t="s">
        <v>2701</v>
      </c>
      <c r="Q6638" t="s">
        <v>2932</v>
      </c>
    </row>
    <row r="6639" spans="11:17">
      <c r="K6639" t="s">
        <v>51</v>
      </c>
      <c r="L6639" t="s">
        <v>2930</v>
      </c>
      <c r="M6639" t="s">
        <v>2931</v>
      </c>
      <c r="N6639" t="s">
        <v>77</v>
      </c>
      <c r="O6639" t="s">
        <v>59</v>
      </c>
      <c r="P6639">
        <v>2566</v>
      </c>
      <c r="Q6639" t="s">
        <v>2932</v>
      </c>
    </row>
    <row r="6640" spans="11:17">
      <c r="K6640" t="s">
        <v>51</v>
      </c>
      <c r="L6640" t="s">
        <v>2930</v>
      </c>
      <c r="M6640" t="s">
        <v>2931</v>
      </c>
      <c r="N6640" t="s">
        <v>77</v>
      </c>
      <c r="O6640" t="s">
        <v>60</v>
      </c>
      <c r="P6640" t="s">
        <v>2870</v>
      </c>
      <c r="Q6640" t="s">
        <v>2932</v>
      </c>
    </row>
    <row r="6641" spans="11:17">
      <c r="K6641" t="s">
        <v>51</v>
      </c>
      <c r="L6641" t="s">
        <v>2930</v>
      </c>
      <c r="M6641" t="s">
        <v>2931</v>
      </c>
      <c r="N6641" t="s">
        <v>77</v>
      </c>
      <c r="O6641" t="s">
        <v>62</v>
      </c>
      <c r="P6641" t="s">
        <v>2886</v>
      </c>
      <c r="Q6641" t="s">
        <v>2932</v>
      </c>
    </row>
    <row r="6642" spans="11:17">
      <c r="K6642" t="s">
        <v>51</v>
      </c>
      <c r="L6642" t="s">
        <v>2930</v>
      </c>
      <c r="M6642" t="s">
        <v>2931</v>
      </c>
      <c r="N6642" t="s">
        <v>77</v>
      </c>
      <c r="O6642" t="s">
        <v>64</v>
      </c>
      <c r="P6642" t="s">
        <v>2933</v>
      </c>
      <c r="Q6642" t="s">
        <v>2932</v>
      </c>
    </row>
    <row r="6643" spans="11:17">
      <c r="K6643" t="s">
        <v>51</v>
      </c>
      <c r="L6643" t="s">
        <v>2930</v>
      </c>
      <c r="M6643" t="s">
        <v>2931</v>
      </c>
      <c r="N6643" t="s">
        <v>77</v>
      </c>
      <c r="O6643" t="s">
        <v>66</v>
      </c>
      <c r="P6643" t="s">
        <v>2934</v>
      </c>
      <c r="Q6643" t="s">
        <v>2932</v>
      </c>
    </row>
    <row r="6644" spans="11:17">
      <c r="K6644" t="s">
        <v>51</v>
      </c>
      <c r="L6644" t="s">
        <v>2930</v>
      </c>
      <c r="M6644" t="s">
        <v>2931</v>
      </c>
      <c r="N6644" t="s">
        <v>77</v>
      </c>
      <c r="O6644" t="s">
        <v>68</v>
      </c>
      <c r="Q6644" t="s">
        <v>2932</v>
      </c>
    </row>
    <row r="6645" spans="11:17">
      <c r="K6645" t="s">
        <v>51</v>
      </c>
      <c r="L6645" t="s">
        <v>2930</v>
      </c>
      <c r="M6645" t="s">
        <v>2931</v>
      </c>
      <c r="N6645" t="s">
        <v>77</v>
      </c>
      <c r="O6645" t="s">
        <v>70</v>
      </c>
      <c r="P6645" t="s">
        <v>1020</v>
      </c>
      <c r="Q6645" t="s">
        <v>2932</v>
      </c>
    </row>
    <row r="6646" spans="11:17">
      <c r="K6646" t="s">
        <v>51</v>
      </c>
      <c r="L6646" t="s">
        <v>2930</v>
      </c>
      <c r="M6646" t="s">
        <v>2931</v>
      </c>
      <c r="N6646" t="s">
        <v>77</v>
      </c>
      <c r="O6646" t="s">
        <v>72</v>
      </c>
      <c r="P6646">
        <v>156</v>
      </c>
      <c r="Q6646" t="s">
        <v>2932</v>
      </c>
    </row>
    <row r="6647" spans="11:17">
      <c r="K6647" t="s">
        <v>51</v>
      </c>
      <c r="L6647" t="s">
        <v>2930</v>
      </c>
      <c r="M6647" t="s">
        <v>2931</v>
      </c>
      <c r="N6647" t="s">
        <v>77</v>
      </c>
      <c r="O6647" t="s">
        <v>73</v>
      </c>
      <c r="P6647" t="s">
        <v>82</v>
      </c>
      <c r="Q6647" t="s">
        <v>2932</v>
      </c>
    </row>
    <row r="6648" spans="11:17">
      <c r="K6648" t="s">
        <v>51</v>
      </c>
      <c r="L6648" t="s">
        <v>2935</v>
      </c>
      <c r="M6648" t="s">
        <v>2936</v>
      </c>
      <c r="N6648" t="s">
        <v>1337</v>
      </c>
      <c r="O6648" t="s">
        <v>14</v>
      </c>
      <c r="Q6648" t="s">
        <v>2937</v>
      </c>
    </row>
    <row r="6649" spans="11:17">
      <c r="K6649" t="s">
        <v>51</v>
      </c>
      <c r="L6649" t="s">
        <v>2935</v>
      </c>
      <c r="M6649" t="s">
        <v>2936</v>
      </c>
      <c r="N6649" t="s">
        <v>1337</v>
      </c>
      <c r="O6649" t="s">
        <v>56</v>
      </c>
      <c r="Q6649" t="s">
        <v>2937</v>
      </c>
    </row>
    <row r="6650" spans="11:17">
      <c r="K6650" t="s">
        <v>51</v>
      </c>
      <c r="L6650" t="s">
        <v>2935</v>
      </c>
      <c r="M6650" t="s">
        <v>2936</v>
      </c>
      <c r="N6650" t="s">
        <v>1337</v>
      </c>
      <c r="O6650" t="s">
        <v>57</v>
      </c>
      <c r="P6650" t="s">
        <v>2701</v>
      </c>
      <c r="Q6650" t="s">
        <v>2937</v>
      </c>
    </row>
    <row r="6651" spans="11:17">
      <c r="K6651" t="s">
        <v>51</v>
      </c>
      <c r="L6651" t="s">
        <v>2935</v>
      </c>
      <c r="M6651" t="s">
        <v>2936</v>
      </c>
      <c r="N6651" t="s">
        <v>1337</v>
      </c>
      <c r="O6651" t="s">
        <v>59</v>
      </c>
      <c r="P6651">
        <v>1893</v>
      </c>
      <c r="Q6651" t="s">
        <v>2937</v>
      </c>
    </row>
    <row r="6652" spans="11:17">
      <c r="K6652" t="s">
        <v>51</v>
      </c>
      <c r="L6652" t="s">
        <v>2935</v>
      </c>
      <c r="M6652" t="s">
        <v>2936</v>
      </c>
      <c r="N6652" t="s">
        <v>1337</v>
      </c>
      <c r="O6652" t="s">
        <v>60</v>
      </c>
      <c r="P6652" t="s">
        <v>2870</v>
      </c>
      <c r="Q6652" t="s">
        <v>2937</v>
      </c>
    </row>
    <row r="6653" spans="11:17">
      <c r="K6653" t="s">
        <v>51</v>
      </c>
      <c r="L6653" t="s">
        <v>2935</v>
      </c>
      <c r="M6653" t="s">
        <v>2936</v>
      </c>
      <c r="N6653" t="s">
        <v>1337</v>
      </c>
      <c r="O6653" t="s">
        <v>62</v>
      </c>
      <c r="P6653" t="s">
        <v>2886</v>
      </c>
      <c r="Q6653" t="s">
        <v>2937</v>
      </c>
    </row>
    <row r="6654" spans="11:17">
      <c r="K6654" t="s">
        <v>51</v>
      </c>
      <c r="L6654" t="s">
        <v>2935</v>
      </c>
      <c r="M6654" t="s">
        <v>2936</v>
      </c>
      <c r="N6654" t="s">
        <v>1337</v>
      </c>
      <c r="O6654" t="s">
        <v>64</v>
      </c>
      <c r="P6654" t="s">
        <v>2938</v>
      </c>
      <c r="Q6654" t="s">
        <v>2937</v>
      </c>
    </row>
    <row r="6655" spans="11:17">
      <c r="K6655" t="s">
        <v>51</v>
      </c>
      <c r="L6655" t="s">
        <v>2935</v>
      </c>
      <c r="M6655" t="s">
        <v>2936</v>
      </c>
      <c r="N6655" t="s">
        <v>1337</v>
      </c>
      <c r="O6655" t="s">
        <v>66</v>
      </c>
      <c r="P6655" t="s">
        <v>2939</v>
      </c>
      <c r="Q6655" t="s">
        <v>2937</v>
      </c>
    </row>
    <row r="6656" spans="11:17">
      <c r="K6656" t="s">
        <v>51</v>
      </c>
      <c r="L6656" t="s">
        <v>2935</v>
      </c>
      <c r="M6656" t="s">
        <v>2936</v>
      </c>
      <c r="N6656" t="s">
        <v>1337</v>
      </c>
      <c r="O6656" t="s">
        <v>68</v>
      </c>
      <c r="P6656" t="e">
        <f>-ต้องการหน้ากากอนามัยและเจลล้างมือ
-ต้องการให้มีการพ่นยาฆ่าเชื้อ
-ต้องการอาหาร</f>
        <v>#NAME?</v>
      </c>
      <c r="Q6656" t="s">
        <v>2937</v>
      </c>
    </row>
    <row r="6657" spans="11:17">
      <c r="K6657" t="s">
        <v>51</v>
      </c>
      <c r="L6657" t="s">
        <v>2935</v>
      </c>
      <c r="M6657" t="s">
        <v>2936</v>
      </c>
      <c r="N6657" t="s">
        <v>1337</v>
      </c>
      <c r="O6657" t="s">
        <v>70</v>
      </c>
      <c r="P6657" t="s">
        <v>1020</v>
      </c>
      <c r="Q6657" t="s">
        <v>2937</v>
      </c>
    </row>
    <row r="6658" spans="11:17">
      <c r="K6658" t="s">
        <v>51</v>
      </c>
      <c r="L6658" t="s">
        <v>2935</v>
      </c>
      <c r="M6658" t="s">
        <v>2936</v>
      </c>
      <c r="N6658" t="s">
        <v>1337</v>
      </c>
      <c r="O6658" t="s">
        <v>72</v>
      </c>
      <c r="P6658">
        <v>145</v>
      </c>
      <c r="Q6658" t="s">
        <v>2937</v>
      </c>
    </row>
    <row r="6659" spans="11:17">
      <c r="K6659" t="s">
        <v>51</v>
      </c>
      <c r="L6659" t="s">
        <v>2935</v>
      </c>
      <c r="M6659" t="s">
        <v>2936</v>
      </c>
      <c r="N6659" t="s">
        <v>1337</v>
      </c>
      <c r="O6659" t="s">
        <v>73</v>
      </c>
      <c r="P6659" t="s">
        <v>1343</v>
      </c>
      <c r="Q6659" t="s">
        <v>2937</v>
      </c>
    </row>
    <row r="6660" spans="11:17">
      <c r="K6660" t="s">
        <v>51</v>
      </c>
      <c r="L6660" t="s">
        <v>2940</v>
      </c>
      <c r="M6660" t="s">
        <v>2941</v>
      </c>
      <c r="N6660" t="s">
        <v>1337</v>
      </c>
      <c r="O6660" t="s">
        <v>14</v>
      </c>
      <c r="Q6660" t="s">
        <v>2942</v>
      </c>
    </row>
    <row r="6661" spans="11:17">
      <c r="K6661" t="s">
        <v>51</v>
      </c>
      <c r="L6661" t="s">
        <v>2940</v>
      </c>
      <c r="M6661" t="s">
        <v>2941</v>
      </c>
      <c r="N6661" t="s">
        <v>1337</v>
      </c>
      <c r="O6661" t="s">
        <v>56</v>
      </c>
      <c r="Q6661" t="s">
        <v>2942</v>
      </c>
    </row>
    <row r="6662" spans="11:17">
      <c r="K6662" t="s">
        <v>51</v>
      </c>
      <c r="L6662" t="s">
        <v>2940</v>
      </c>
      <c r="M6662" t="s">
        <v>2941</v>
      </c>
      <c r="N6662" t="s">
        <v>1337</v>
      </c>
      <c r="O6662" t="s">
        <v>57</v>
      </c>
      <c r="P6662" t="s">
        <v>2701</v>
      </c>
      <c r="Q6662" t="s">
        <v>2942</v>
      </c>
    </row>
    <row r="6663" spans="11:17">
      <c r="K6663" t="s">
        <v>51</v>
      </c>
      <c r="L6663" t="s">
        <v>2940</v>
      </c>
      <c r="M6663" t="s">
        <v>2941</v>
      </c>
      <c r="N6663" t="s">
        <v>1337</v>
      </c>
      <c r="O6663" t="s">
        <v>59</v>
      </c>
      <c r="P6663">
        <v>1956</v>
      </c>
      <c r="Q6663" t="s">
        <v>2942</v>
      </c>
    </row>
    <row r="6664" spans="11:17">
      <c r="K6664" t="s">
        <v>51</v>
      </c>
      <c r="L6664" t="s">
        <v>2940</v>
      </c>
      <c r="M6664" t="s">
        <v>2941</v>
      </c>
      <c r="N6664" t="s">
        <v>1337</v>
      </c>
      <c r="O6664" t="s">
        <v>60</v>
      </c>
      <c r="P6664" t="s">
        <v>2870</v>
      </c>
      <c r="Q6664" t="s">
        <v>2942</v>
      </c>
    </row>
    <row r="6665" spans="11:17">
      <c r="K6665" t="s">
        <v>51</v>
      </c>
      <c r="L6665" t="s">
        <v>2940</v>
      </c>
      <c r="M6665" t="s">
        <v>2941</v>
      </c>
      <c r="N6665" t="s">
        <v>1337</v>
      </c>
      <c r="O6665" t="s">
        <v>62</v>
      </c>
      <c r="P6665" t="s">
        <v>2886</v>
      </c>
      <c r="Q6665" t="s">
        <v>2942</v>
      </c>
    </row>
    <row r="6666" spans="11:17">
      <c r="K6666" t="s">
        <v>51</v>
      </c>
      <c r="L6666" t="s">
        <v>2940</v>
      </c>
      <c r="M6666" t="s">
        <v>2941</v>
      </c>
      <c r="N6666" t="s">
        <v>1337</v>
      </c>
      <c r="O6666" t="s">
        <v>64</v>
      </c>
      <c r="P6666" t="s">
        <v>2943</v>
      </c>
      <c r="Q6666" t="s">
        <v>2942</v>
      </c>
    </row>
    <row r="6667" spans="11:17">
      <c r="K6667" t="s">
        <v>51</v>
      </c>
      <c r="L6667" t="s">
        <v>2940</v>
      </c>
      <c r="M6667" t="s">
        <v>2941</v>
      </c>
      <c r="N6667" t="s">
        <v>1337</v>
      </c>
      <c r="O6667" t="s">
        <v>66</v>
      </c>
      <c r="P6667" t="s">
        <v>2944</v>
      </c>
      <c r="Q6667" t="s">
        <v>2942</v>
      </c>
    </row>
    <row r="6668" spans="11:17">
      <c r="K6668" t="s">
        <v>51</v>
      </c>
      <c r="L6668" t="s">
        <v>2940</v>
      </c>
      <c r="M6668" t="s">
        <v>2941</v>
      </c>
      <c r="N6668" t="s">
        <v>1337</v>
      </c>
      <c r="O6668" t="s">
        <v>68</v>
      </c>
      <c r="P6668" t="s">
        <v>261</v>
      </c>
      <c r="Q6668" t="s">
        <v>2942</v>
      </c>
    </row>
    <row r="6669" spans="11:17">
      <c r="K6669" t="s">
        <v>51</v>
      </c>
      <c r="L6669" t="s">
        <v>2940</v>
      </c>
      <c r="M6669" t="s">
        <v>2941</v>
      </c>
      <c r="N6669" t="s">
        <v>1337</v>
      </c>
      <c r="O6669" t="s">
        <v>70</v>
      </c>
      <c r="P6669" t="s">
        <v>1020</v>
      </c>
      <c r="Q6669" t="s">
        <v>2942</v>
      </c>
    </row>
    <row r="6670" spans="11:17">
      <c r="K6670" t="s">
        <v>51</v>
      </c>
      <c r="L6670" t="s">
        <v>2940</v>
      </c>
      <c r="M6670" t="s">
        <v>2941</v>
      </c>
      <c r="N6670" t="s">
        <v>1337</v>
      </c>
      <c r="O6670" t="s">
        <v>72</v>
      </c>
      <c r="P6670">
        <v>170</v>
      </c>
      <c r="Q6670" t="s">
        <v>2942</v>
      </c>
    </row>
    <row r="6671" spans="11:17">
      <c r="K6671" t="s">
        <v>51</v>
      </c>
      <c r="L6671" t="s">
        <v>2940</v>
      </c>
      <c r="M6671" t="s">
        <v>2941</v>
      </c>
      <c r="N6671" t="s">
        <v>1337</v>
      </c>
      <c r="O6671" t="s">
        <v>73</v>
      </c>
      <c r="P6671" t="s">
        <v>1343</v>
      </c>
      <c r="Q6671" t="s">
        <v>2942</v>
      </c>
    </row>
    <row r="6672" spans="11:17">
      <c r="K6672" t="s">
        <v>51</v>
      </c>
      <c r="L6672" t="s">
        <v>2945</v>
      </c>
      <c r="M6672" t="s">
        <v>2946</v>
      </c>
      <c r="N6672" t="s">
        <v>1337</v>
      </c>
      <c r="O6672" t="s">
        <v>14</v>
      </c>
      <c r="Q6672" t="s">
        <v>2947</v>
      </c>
    </row>
    <row r="6673" spans="11:17">
      <c r="K6673" t="s">
        <v>51</v>
      </c>
      <c r="L6673" t="s">
        <v>2945</v>
      </c>
      <c r="M6673" t="s">
        <v>2946</v>
      </c>
      <c r="N6673" t="s">
        <v>1337</v>
      </c>
      <c r="O6673" t="s">
        <v>56</v>
      </c>
      <c r="Q6673" t="s">
        <v>2947</v>
      </c>
    </row>
    <row r="6674" spans="11:17">
      <c r="K6674" t="s">
        <v>51</v>
      </c>
      <c r="L6674" t="s">
        <v>2945</v>
      </c>
      <c r="M6674" t="s">
        <v>2946</v>
      </c>
      <c r="N6674" t="s">
        <v>1337</v>
      </c>
      <c r="O6674" t="s">
        <v>57</v>
      </c>
      <c r="P6674" t="s">
        <v>2701</v>
      </c>
      <c r="Q6674" t="s">
        <v>2947</v>
      </c>
    </row>
    <row r="6675" spans="11:17">
      <c r="K6675" t="s">
        <v>51</v>
      </c>
      <c r="L6675" t="s">
        <v>2945</v>
      </c>
      <c r="M6675" t="s">
        <v>2946</v>
      </c>
      <c r="N6675" t="s">
        <v>1337</v>
      </c>
      <c r="O6675" t="s">
        <v>59</v>
      </c>
      <c r="P6675">
        <v>1596</v>
      </c>
      <c r="Q6675" t="s">
        <v>2947</v>
      </c>
    </row>
    <row r="6676" spans="11:17">
      <c r="K6676" t="s">
        <v>51</v>
      </c>
      <c r="L6676" t="s">
        <v>2945</v>
      </c>
      <c r="M6676" t="s">
        <v>2946</v>
      </c>
      <c r="N6676" t="s">
        <v>1337</v>
      </c>
      <c r="O6676" t="s">
        <v>60</v>
      </c>
      <c r="P6676" t="s">
        <v>2870</v>
      </c>
      <c r="Q6676" t="s">
        <v>2947</v>
      </c>
    </row>
    <row r="6677" spans="11:17">
      <c r="K6677" t="s">
        <v>51</v>
      </c>
      <c r="L6677" t="s">
        <v>2945</v>
      </c>
      <c r="M6677" t="s">
        <v>2946</v>
      </c>
      <c r="N6677" t="s">
        <v>1337</v>
      </c>
      <c r="O6677" t="s">
        <v>62</v>
      </c>
      <c r="P6677" t="s">
        <v>2886</v>
      </c>
      <c r="Q6677" t="s">
        <v>2947</v>
      </c>
    </row>
    <row r="6678" spans="11:17">
      <c r="K6678" t="s">
        <v>51</v>
      </c>
      <c r="L6678" t="s">
        <v>2945</v>
      </c>
      <c r="M6678" t="s">
        <v>2946</v>
      </c>
      <c r="N6678" t="s">
        <v>1337</v>
      </c>
      <c r="O6678" t="s">
        <v>64</v>
      </c>
      <c r="P6678" t="s">
        <v>2948</v>
      </c>
      <c r="Q6678" t="s">
        <v>2947</v>
      </c>
    </row>
    <row r="6679" spans="11:17">
      <c r="K6679" t="s">
        <v>51</v>
      </c>
      <c r="L6679" t="s">
        <v>2945</v>
      </c>
      <c r="M6679" t="s">
        <v>2946</v>
      </c>
      <c r="N6679" t="s">
        <v>1337</v>
      </c>
      <c r="O6679" t="s">
        <v>66</v>
      </c>
      <c r="P6679" t="s">
        <v>2949</v>
      </c>
      <c r="Q6679" t="s">
        <v>2947</v>
      </c>
    </row>
    <row r="6680" spans="11:17">
      <c r="K6680" t="s">
        <v>51</v>
      </c>
      <c r="L6680" t="s">
        <v>2945</v>
      </c>
      <c r="M6680" t="s">
        <v>2946</v>
      </c>
      <c r="N6680" t="s">
        <v>1337</v>
      </c>
      <c r="O6680" t="s">
        <v>68</v>
      </c>
      <c r="P6680" t="s">
        <v>2906</v>
      </c>
      <c r="Q6680" t="s">
        <v>2947</v>
      </c>
    </row>
    <row r="6681" spans="11:17">
      <c r="K6681" t="s">
        <v>51</v>
      </c>
      <c r="L6681" t="s">
        <v>2945</v>
      </c>
      <c r="M6681" t="s">
        <v>2946</v>
      </c>
      <c r="N6681" t="s">
        <v>1337</v>
      </c>
      <c r="O6681" t="s">
        <v>70</v>
      </c>
      <c r="P6681" t="s">
        <v>1020</v>
      </c>
      <c r="Q6681" t="s">
        <v>2947</v>
      </c>
    </row>
    <row r="6682" spans="11:17">
      <c r="K6682" t="s">
        <v>51</v>
      </c>
      <c r="L6682" t="s">
        <v>2945</v>
      </c>
      <c r="M6682" t="s">
        <v>2946</v>
      </c>
      <c r="N6682" t="s">
        <v>1337</v>
      </c>
      <c r="O6682" t="s">
        <v>72</v>
      </c>
      <c r="P6682">
        <v>43</v>
      </c>
      <c r="Q6682" t="s">
        <v>2947</v>
      </c>
    </row>
    <row r="6683" spans="11:17">
      <c r="K6683" t="s">
        <v>51</v>
      </c>
      <c r="L6683" t="s">
        <v>2945</v>
      </c>
      <c r="M6683" t="s">
        <v>2946</v>
      </c>
      <c r="N6683" t="s">
        <v>1337</v>
      </c>
      <c r="O6683" t="s">
        <v>73</v>
      </c>
      <c r="P6683" t="s">
        <v>1343</v>
      </c>
      <c r="Q6683" t="s">
        <v>2947</v>
      </c>
    </row>
    <row r="6684" spans="11:17">
      <c r="K6684" t="s">
        <v>51</v>
      </c>
      <c r="L6684" t="s">
        <v>2950</v>
      </c>
      <c r="M6684" t="s">
        <v>2951</v>
      </c>
      <c r="N6684" t="s">
        <v>77</v>
      </c>
      <c r="O6684" t="s">
        <v>14</v>
      </c>
      <c r="Q6684" t="s">
        <v>2952</v>
      </c>
    </row>
    <row r="6685" spans="11:17">
      <c r="K6685" t="s">
        <v>51</v>
      </c>
      <c r="L6685" t="s">
        <v>2950</v>
      </c>
      <c r="M6685" t="s">
        <v>2951</v>
      </c>
      <c r="N6685" t="s">
        <v>77</v>
      </c>
      <c r="O6685" t="s">
        <v>56</v>
      </c>
      <c r="Q6685" t="s">
        <v>2952</v>
      </c>
    </row>
    <row r="6686" spans="11:17">
      <c r="K6686" t="s">
        <v>51</v>
      </c>
      <c r="L6686" t="s">
        <v>2950</v>
      </c>
      <c r="M6686" t="s">
        <v>2951</v>
      </c>
      <c r="N6686" t="s">
        <v>77</v>
      </c>
      <c r="O6686" t="s">
        <v>57</v>
      </c>
      <c r="P6686" t="s">
        <v>2701</v>
      </c>
      <c r="Q6686" t="s">
        <v>2952</v>
      </c>
    </row>
    <row r="6687" spans="11:17">
      <c r="K6687" t="s">
        <v>51</v>
      </c>
      <c r="L6687" t="s">
        <v>2950</v>
      </c>
      <c r="M6687" t="s">
        <v>2951</v>
      </c>
      <c r="N6687" t="s">
        <v>77</v>
      </c>
      <c r="O6687" t="s">
        <v>59</v>
      </c>
      <c r="P6687">
        <v>2456</v>
      </c>
      <c r="Q6687" t="s">
        <v>2952</v>
      </c>
    </row>
    <row r="6688" spans="11:17">
      <c r="K6688" t="s">
        <v>51</v>
      </c>
      <c r="L6688" t="s">
        <v>2950</v>
      </c>
      <c r="M6688" t="s">
        <v>2951</v>
      </c>
      <c r="N6688" t="s">
        <v>77</v>
      </c>
      <c r="O6688" t="s">
        <v>60</v>
      </c>
      <c r="P6688" t="s">
        <v>2870</v>
      </c>
      <c r="Q6688" t="s">
        <v>2952</v>
      </c>
    </row>
    <row r="6689" spans="11:17">
      <c r="K6689" t="s">
        <v>51</v>
      </c>
      <c r="L6689" t="s">
        <v>2950</v>
      </c>
      <c r="M6689" t="s">
        <v>2951</v>
      </c>
      <c r="N6689" t="s">
        <v>77</v>
      </c>
      <c r="O6689" t="s">
        <v>62</v>
      </c>
      <c r="P6689" t="s">
        <v>2886</v>
      </c>
      <c r="Q6689" t="s">
        <v>2952</v>
      </c>
    </row>
    <row r="6690" spans="11:17">
      <c r="K6690" t="s">
        <v>51</v>
      </c>
      <c r="L6690" t="s">
        <v>2950</v>
      </c>
      <c r="M6690" t="s">
        <v>2951</v>
      </c>
      <c r="N6690" t="s">
        <v>77</v>
      </c>
      <c r="O6690" t="s">
        <v>64</v>
      </c>
      <c r="P6690" t="s">
        <v>2953</v>
      </c>
      <c r="Q6690" t="s">
        <v>2952</v>
      </c>
    </row>
    <row r="6691" spans="11:17">
      <c r="K6691" t="s">
        <v>51</v>
      </c>
      <c r="L6691" t="s">
        <v>2950</v>
      </c>
      <c r="M6691" t="s">
        <v>2951</v>
      </c>
      <c r="N6691" t="s">
        <v>77</v>
      </c>
      <c r="O6691" t="s">
        <v>66</v>
      </c>
      <c r="P6691" t="s">
        <v>2954</v>
      </c>
      <c r="Q6691" t="s">
        <v>2952</v>
      </c>
    </row>
    <row r="6692" spans="11:17">
      <c r="K6692" t="s">
        <v>51</v>
      </c>
      <c r="L6692" t="s">
        <v>2950</v>
      </c>
      <c r="M6692" t="s">
        <v>2951</v>
      </c>
      <c r="N6692" t="s">
        <v>77</v>
      </c>
      <c r="O6692" t="s">
        <v>68</v>
      </c>
      <c r="P6692" t="e">
        <f>-ต้องการหน้ากากอนามัย
-ต้องการให้มีการพ่นยาฆ่าเชื้อ
-ปัญหาการว่างงาน</f>
        <v>#NAME?</v>
      </c>
      <c r="Q6692" t="s">
        <v>2952</v>
      </c>
    </row>
    <row r="6693" spans="11:17">
      <c r="K6693" t="s">
        <v>51</v>
      </c>
      <c r="L6693" t="s">
        <v>2950</v>
      </c>
      <c r="M6693" t="s">
        <v>2951</v>
      </c>
      <c r="N6693" t="s">
        <v>77</v>
      </c>
      <c r="O6693" t="s">
        <v>70</v>
      </c>
      <c r="P6693" t="s">
        <v>1020</v>
      </c>
      <c r="Q6693" t="s">
        <v>2952</v>
      </c>
    </row>
    <row r="6694" spans="11:17">
      <c r="K6694" t="s">
        <v>51</v>
      </c>
      <c r="L6694" t="s">
        <v>2950</v>
      </c>
      <c r="M6694" t="s">
        <v>2951</v>
      </c>
      <c r="N6694" t="s">
        <v>77</v>
      </c>
      <c r="O6694" t="s">
        <v>72</v>
      </c>
      <c r="P6694">
        <v>50</v>
      </c>
      <c r="Q6694" t="s">
        <v>2952</v>
      </c>
    </row>
    <row r="6695" spans="11:17">
      <c r="K6695" t="s">
        <v>51</v>
      </c>
      <c r="L6695" t="s">
        <v>2950</v>
      </c>
      <c r="M6695" t="s">
        <v>2951</v>
      </c>
      <c r="N6695" t="s">
        <v>77</v>
      </c>
      <c r="O6695" t="s">
        <v>73</v>
      </c>
      <c r="P6695" t="s">
        <v>82</v>
      </c>
      <c r="Q6695" t="s">
        <v>2952</v>
      </c>
    </row>
    <row r="6696" spans="11:17">
      <c r="K6696" t="s">
        <v>51</v>
      </c>
      <c r="L6696" t="s">
        <v>2955</v>
      </c>
      <c r="M6696" t="s">
        <v>2956</v>
      </c>
      <c r="N6696" t="s">
        <v>1337</v>
      </c>
      <c r="O6696" t="s">
        <v>14</v>
      </c>
      <c r="Q6696" t="s">
        <v>2957</v>
      </c>
    </row>
    <row r="6697" spans="11:17">
      <c r="K6697" t="s">
        <v>51</v>
      </c>
      <c r="L6697" t="s">
        <v>2955</v>
      </c>
      <c r="M6697" t="s">
        <v>2956</v>
      </c>
      <c r="N6697" t="s">
        <v>1337</v>
      </c>
      <c r="O6697" t="s">
        <v>56</v>
      </c>
      <c r="Q6697" t="s">
        <v>2957</v>
      </c>
    </row>
    <row r="6698" spans="11:17">
      <c r="K6698" t="s">
        <v>51</v>
      </c>
      <c r="L6698" t="s">
        <v>2955</v>
      </c>
      <c r="M6698" t="s">
        <v>2956</v>
      </c>
      <c r="N6698" t="s">
        <v>1337</v>
      </c>
      <c r="O6698" t="s">
        <v>57</v>
      </c>
      <c r="P6698" t="s">
        <v>2701</v>
      </c>
      <c r="Q6698" t="s">
        <v>2957</v>
      </c>
    </row>
    <row r="6699" spans="11:17">
      <c r="K6699" t="s">
        <v>51</v>
      </c>
      <c r="L6699" t="s">
        <v>2955</v>
      </c>
      <c r="M6699" t="s">
        <v>2956</v>
      </c>
      <c r="N6699" t="s">
        <v>1337</v>
      </c>
      <c r="O6699" t="s">
        <v>59</v>
      </c>
      <c r="P6699">
        <v>1768</v>
      </c>
      <c r="Q6699" t="s">
        <v>2957</v>
      </c>
    </row>
    <row r="6700" spans="11:17">
      <c r="K6700" t="s">
        <v>51</v>
      </c>
      <c r="L6700" t="s">
        <v>2955</v>
      </c>
      <c r="M6700" t="s">
        <v>2956</v>
      </c>
      <c r="N6700" t="s">
        <v>1337</v>
      </c>
      <c r="O6700" t="s">
        <v>60</v>
      </c>
      <c r="P6700" t="s">
        <v>2870</v>
      </c>
      <c r="Q6700" t="s">
        <v>2957</v>
      </c>
    </row>
    <row r="6701" spans="11:17">
      <c r="K6701" t="s">
        <v>51</v>
      </c>
      <c r="L6701" t="s">
        <v>2955</v>
      </c>
      <c r="M6701" t="s">
        <v>2956</v>
      </c>
      <c r="N6701" t="s">
        <v>1337</v>
      </c>
      <c r="O6701" t="s">
        <v>62</v>
      </c>
      <c r="P6701" t="s">
        <v>2871</v>
      </c>
      <c r="Q6701" t="s">
        <v>2957</v>
      </c>
    </row>
    <row r="6702" spans="11:17">
      <c r="K6702" t="s">
        <v>51</v>
      </c>
      <c r="L6702" t="s">
        <v>2955</v>
      </c>
      <c r="M6702" t="s">
        <v>2956</v>
      </c>
      <c r="N6702" t="s">
        <v>1337</v>
      </c>
      <c r="O6702" t="s">
        <v>64</v>
      </c>
      <c r="P6702" t="s">
        <v>2958</v>
      </c>
      <c r="Q6702" t="s">
        <v>2957</v>
      </c>
    </row>
    <row r="6703" spans="11:17">
      <c r="K6703" t="s">
        <v>51</v>
      </c>
      <c r="L6703" t="s">
        <v>2955</v>
      </c>
      <c r="M6703" t="s">
        <v>2956</v>
      </c>
      <c r="N6703" t="s">
        <v>1337</v>
      </c>
      <c r="O6703" t="s">
        <v>66</v>
      </c>
      <c r="P6703" t="s">
        <v>2959</v>
      </c>
      <c r="Q6703" t="s">
        <v>2957</v>
      </c>
    </row>
    <row r="6704" spans="11:17">
      <c r="K6704" t="s">
        <v>51</v>
      </c>
      <c r="L6704" t="s">
        <v>2955</v>
      </c>
      <c r="M6704" t="s">
        <v>2956</v>
      </c>
      <c r="N6704" t="s">
        <v>1337</v>
      </c>
      <c r="O6704" t="s">
        <v>68</v>
      </c>
      <c r="P6704" t="s">
        <v>2960</v>
      </c>
      <c r="Q6704" t="s">
        <v>2957</v>
      </c>
    </row>
    <row r="6705" spans="11:17">
      <c r="K6705" t="s">
        <v>51</v>
      </c>
      <c r="L6705" t="s">
        <v>2955</v>
      </c>
      <c r="M6705" t="s">
        <v>2956</v>
      </c>
      <c r="N6705" t="s">
        <v>1337</v>
      </c>
      <c r="O6705" t="s">
        <v>70</v>
      </c>
      <c r="P6705" t="s">
        <v>1020</v>
      </c>
      <c r="Q6705" t="s">
        <v>2957</v>
      </c>
    </row>
    <row r="6706" spans="11:17">
      <c r="K6706" t="s">
        <v>51</v>
      </c>
      <c r="L6706" t="s">
        <v>2955</v>
      </c>
      <c r="M6706" t="s">
        <v>2956</v>
      </c>
      <c r="N6706" t="s">
        <v>1337</v>
      </c>
      <c r="O6706" t="s">
        <v>72</v>
      </c>
      <c r="P6706">
        <v>28</v>
      </c>
      <c r="Q6706" t="s">
        <v>2957</v>
      </c>
    </row>
    <row r="6707" spans="11:17">
      <c r="K6707" t="s">
        <v>51</v>
      </c>
      <c r="L6707" t="s">
        <v>2955</v>
      </c>
      <c r="M6707" t="s">
        <v>2956</v>
      </c>
      <c r="N6707" t="s">
        <v>1337</v>
      </c>
      <c r="O6707" t="s">
        <v>73</v>
      </c>
      <c r="P6707" t="s">
        <v>1343</v>
      </c>
      <c r="Q6707" t="s">
        <v>2957</v>
      </c>
    </row>
    <row r="6708" spans="11:17">
      <c r="K6708" t="s">
        <v>51</v>
      </c>
      <c r="L6708" t="s">
        <v>2961</v>
      </c>
      <c r="M6708" t="s">
        <v>2962</v>
      </c>
      <c r="N6708" t="s">
        <v>77</v>
      </c>
      <c r="O6708" t="s">
        <v>14</v>
      </c>
      <c r="Q6708" t="s">
        <v>2963</v>
      </c>
    </row>
    <row r="6709" spans="11:17">
      <c r="K6709" t="s">
        <v>51</v>
      </c>
      <c r="L6709" t="s">
        <v>2961</v>
      </c>
      <c r="M6709" t="s">
        <v>2962</v>
      </c>
      <c r="N6709" t="s">
        <v>77</v>
      </c>
      <c r="O6709" t="s">
        <v>56</v>
      </c>
      <c r="Q6709" t="s">
        <v>2963</v>
      </c>
    </row>
    <row r="6710" spans="11:17">
      <c r="K6710" t="s">
        <v>51</v>
      </c>
      <c r="L6710" t="s">
        <v>2961</v>
      </c>
      <c r="M6710" t="s">
        <v>2962</v>
      </c>
      <c r="N6710" t="s">
        <v>77</v>
      </c>
      <c r="O6710" t="s">
        <v>57</v>
      </c>
      <c r="P6710" t="s">
        <v>2701</v>
      </c>
      <c r="Q6710" t="s">
        <v>2963</v>
      </c>
    </row>
    <row r="6711" spans="11:17">
      <c r="K6711" t="s">
        <v>51</v>
      </c>
      <c r="L6711" t="s">
        <v>2961</v>
      </c>
      <c r="M6711" t="s">
        <v>2962</v>
      </c>
      <c r="N6711" t="s">
        <v>77</v>
      </c>
      <c r="O6711" t="s">
        <v>59</v>
      </c>
      <c r="P6711">
        <v>2566</v>
      </c>
      <c r="Q6711" t="s">
        <v>2963</v>
      </c>
    </row>
    <row r="6712" spans="11:17">
      <c r="K6712" t="s">
        <v>51</v>
      </c>
      <c r="L6712" t="s">
        <v>2961</v>
      </c>
      <c r="M6712" t="s">
        <v>2962</v>
      </c>
      <c r="N6712" t="s">
        <v>77</v>
      </c>
      <c r="O6712" t="s">
        <v>60</v>
      </c>
      <c r="P6712" t="s">
        <v>2870</v>
      </c>
      <c r="Q6712" t="s">
        <v>2963</v>
      </c>
    </row>
    <row r="6713" spans="11:17">
      <c r="K6713" t="s">
        <v>51</v>
      </c>
      <c r="L6713" t="s">
        <v>2961</v>
      </c>
      <c r="M6713" t="s">
        <v>2962</v>
      </c>
      <c r="N6713" t="s">
        <v>77</v>
      </c>
      <c r="O6713" t="s">
        <v>62</v>
      </c>
      <c r="P6713" t="s">
        <v>2871</v>
      </c>
      <c r="Q6713" t="s">
        <v>2963</v>
      </c>
    </row>
    <row r="6714" spans="11:17">
      <c r="K6714" t="s">
        <v>51</v>
      </c>
      <c r="L6714" t="s">
        <v>2961</v>
      </c>
      <c r="M6714" t="s">
        <v>2962</v>
      </c>
      <c r="N6714" t="s">
        <v>77</v>
      </c>
      <c r="O6714" t="s">
        <v>64</v>
      </c>
      <c r="P6714" t="s">
        <v>2964</v>
      </c>
      <c r="Q6714" t="s">
        <v>2963</v>
      </c>
    </row>
    <row r="6715" spans="11:17">
      <c r="K6715" t="s">
        <v>51</v>
      </c>
      <c r="L6715" t="s">
        <v>2961</v>
      </c>
      <c r="M6715" t="s">
        <v>2962</v>
      </c>
      <c r="N6715" t="s">
        <v>77</v>
      </c>
      <c r="O6715" t="s">
        <v>66</v>
      </c>
      <c r="P6715" t="s">
        <v>2965</v>
      </c>
      <c r="Q6715" t="s">
        <v>2963</v>
      </c>
    </row>
    <row r="6716" spans="11:17">
      <c r="K6716" t="s">
        <v>51</v>
      </c>
      <c r="L6716" t="s">
        <v>2961</v>
      </c>
      <c r="M6716" t="s">
        <v>2962</v>
      </c>
      <c r="N6716" t="s">
        <v>77</v>
      </c>
      <c r="O6716" t="s">
        <v>68</v>
      </c>
      <c r="Q6716" t="s">
        <v>2963</v>
      </c>
    </row>
    <row r="6717" spans="11:17">
      <c r="K6717" t="s">
        <v>51</v>
      </c>
      <c r="L6717" t="s">
        <v>2961</v>
      </c>
      <c r="M6717" t="s">
        <v>2962</v>
      </c>
      <c r="N6717" t="s">
        <v>77</v>
      </c>
      <c r="O6717" t="s">
        <v>70</v>
      </c>
      <c r="P6717" t="s">
        <v>1020</v>
      </c>
      <c r="Q6717" t="s">
        <v>2963</v>
      </c>
    </row>
    <row r="6718" spans="11:17">
      <c r="K6718" t="s">
        <v>51</v>
      </c>
      <c r="L6718" t="s">
        <v>2961</v>
      </c>
      <c r="M6718" t="s">
        <v>2962</v>
      </c>
      <c r="N6718" t="s">
        <v>77</v>
      </c>
      <c r="O6718" t="s">
        <v>72</v>
      </c>
      <c r="P6718">
        <v>783</v>
      </c>
      <c r="Q6718" t="s">
        <v>2963</v>
      </c>
    </row>
    <row r="6719" spans="11:17">
      <c r="K6719" t="s">
        <v>51</v>
      </c>
      <c r="L6719" t="s">
        <v>2961</v>
      </c>
      <c r="M6719" t="s">
        <v>2962</v>
      </c>
      <c r="N6719" t="s">
        <v>77</v>
      </c>
      <c r="O6719" t="s">
        <v>73</v>
      </c>
      <c r="P6719" t="s">
        <v>82</v>
      </c>
      <c r="Q6719" t="s">
        <v>2963</v>
      </c>
    </row>
    <row r="6720" spans="11:17">
      <c r="K6720" t="s">
        <v>51</v>
      </c>
      <c r="L6720" t="s">
        <v>2966</v>
      </c>
      <c r="M6720" t="s">
        <v>2967</v>
      </c>
      <c r="N6720" t="s">
        <v>77</v>
      </c>
      <c r="O6720" t="s">
        <v>14</v>
      </c>
      <c r="Q6720" t="s">
        <v>2968</v>
      </c>
    </row>
    <row r="6721" spans="11:17">
      <c r="K6721" t="s">
        <v>51</v>
      </c>
      <c r="L6721" t="s">
        <v>2966</v>
      </c>
      <c r="M6721" t="s">
        <v>2967</v>
      </c>
      <c r="N6721" t="s">
        <v>77</v>
      </c>
      <c r="O6721" t="s">
        <v>56</v>
      </c>
      <c r="Q6721" t="s">
        <v>2968</v>
      </c>
    </row>
    <row r="6722" spans="11:17">
      <c r="K6722" t="s">
        <v>51</v>
      </c>
      <c r="L6722" t="s">
        <v>2966</v>
      </c>
      <c r="M6722" t="s">
        <v>2967</v>
      </c>
      <c r="N6722" t="s">
        <v>77</v>
      </c>
      <c r="O6722" t="s">
        <v>57</v>
      </c>
      <c r="P6722" t="s">
        <v>2701</v>
      </c>
      <c r="Q6722" t="s">
        <v>2968</v>
      </c>
    </row>
    <row r="6723" spans="11:17">
      <c r="K6723" t="s">
        <v>51</v>
      </c>
      <c r="L6723" t="s">
        <v>2966</v>
      </c>
      <c r="M6723" t="s">
        <v>2967</v>
      </c>
      <c r="N6723" t="s">
        <v>77</v>
      </c>
      <c r="O6723" t="s">
        <v>59</v>
      </c>
      <c r="P6723">
        <v>2515</v>
      </c>
      <c r="Q6723" t="s">
        <v>2968</v>
      </c>
    </row>
    <row r="6724" spans="11:17">
      <c r="K6724" t="s">
        <v>51</v>
      </c>
      <c r="L6724" t="s">
        <v>2966</v>
      </c>
      <c r="M6724" t="s">
        <v>2967</v>
      </c>
      <c r="N6724" t="s">
        <v>77</v>
      </c>
      <c r="O6724" t="s">
        <v>60</v>
      </c>
      <c r="P6724" t="s">
        <v>2870</v>
      </c>
      <c r="Q6724" t="s">
        <v>2968</v>
      </c>
    </row>
    <row r="6725" spans="11:17">
      <c r="K6725" t="s">
        <v>51</v>
      </c>
      <c r="L6725" t="s">
        <v>2966</v>
      </c>
      <c r="M6725" t="s">
        <v>2967</v>
      </c>
      <c r="N6725" t="s">
        <v>77</v>
      </c>
      <c r="O6725" t="s">
        <v>62</v>
      </c>
      <c r="P6725" t="s">
        <v>2886</v>
      </c>
      <c r="Q6725" t="s">
        <v>2968</v>
      </c>
    </row>
    <row r="6726" spans="11:17">
      <c r="K6726" t="s">
        <v>51</v>
      </c>
      <c r="L6726" t="s">
        <v>2966</v>
      </c>
      <c r="M6726" t="s">
        <v>2967</v>
      </c>
      <c r="N6726" t="s">
        <v>77</v>
      </c>
      <c r="O6726" t="s">
        <v>64</v>
      </c>
      <c r="P6726" t="s">
        <v>2969</v>
      </c>
      <c r="Q6726" t="s">
        <v>2968</v>
      </c>
    </row>
    <row r="6727" spans="11:17">
      <c r="K6727" t="s">
        <v>51</v>
      </c>
      <c r="L6727" t="s">
        <v>2966</v>
      </c>
      <c r="M6727" t="s">
        <v>2967</v>
      </c>
      <c r="N6727" t="s">
        <v>77</v>
      </c>
      <c r="O6727" t="s">
        <v>66</v>
      </c>
      <c r="P6727" t="s">
        <v>2970</v>
      </c>
      <c r="Q6727" t="s">
        <v>2968</v>
      </c>
    </row>
    <row r="6728" spans="11:17">
      <c r="K6728" t="s">
        <v>51</v>
      </c>
      <c r="L6728" t="s">
        <v>2966</v>
      </c>
      <c r="M6728" t="s">
        <v>2967</v>
      </c>
      <c r="N6728" t="s">
        <v>77</v>
      </c>
      <c r="O6728" t="s">
        <v>68</v>
      </c>
      <c r="Q6728" t="s">
        <v>2968</v>
      </c>
    </row>
    <row r="6729" spans="11:17">
      <c r="K6729" t="s">
        <v>51</v>
      </c>
      <c r="L6729" t="s">
        <v>2966</v>
      </c>
      <c r="M6729" t="s">
        <v>2967</v>
      </c>
      <c r="N6729" t="s">
        <v>77</v>
      </c>
      <c r="O6729" t="s">
        <v>70</v>
      </c>
      <c r="P6729" t="s">
        <v>1020</v>
      </c>
      <c r="Q6729" t="s">
        <v>2968</v>
      </c>
    </row>
    <row r="6730" spans="11:17">
      <c r="K6730" t="s">
        <v>51</v>
      </c>
      <c r="L6730" t="s">
        <v>2966</v>
      </c>
      <c r="M6730" t="s">
        <v>2967</v>
      </c>
      <c r="N6730" t="s">
        <v>77</v>
      </c>
      <c r="O6730" t="s">
        <v>72</v>
      </c>
      <c r="P6730">
        <v>231</v>
      </c>
      <c r="Q6730" t="s">
        <v>2968</v>
      </c>
    </row>
    <row r="6731" spans="11:17">
      <c r="K6731" t="s">
        <v>51</v>
      </c>
      <c r="L6731" t="s">
        <v>2966</v>
      </c>
      <c r="M6731" t="s">
        <v>2967</v>
      </c>
      <c r="N6731" t="s">
        <v>77</v>
      </c>
      <c r="O6731" t="s">
        <v>73</v>
      </c>
      <c r="P6731" t="s">
        <v>82</v>
      </c>
      <c r="Q6731" t="s">
        <v>2968</v>
      </c>
    </row>
    <row r="6732" spans="11:17">
      <c r="K6732" t="s">
        <v>51</v>
      </c>
      <c r="L6732" t="s">
        <v>2971</v>
      </c>
      <c r="M6732" t="s">
        <v>2972</v>
      </c>
      <c r="N6732" t="s">
        <v>77</v>
      </c>
      <c r="O6732" t="s">
        <v>14</v>
      </c>
      <c r="Q6732" t="s">
        <v>2973</v>
      </c>
    </row>
    <row r="6733" spans="11:17">
      <c r="K6733" t="s">
        <v>51</v>
      </c>
      <c r="L6733" t="s">
        <v>2971</v>
      </c>
      <c r="M6733" t="s">
        <v>2972</v>
      </c>
      <c r="N6733" t="s">
        <v>77</v>
      </c>
      <c r="O6733" t="s">
        <v>56</v>
      </c>
      <c r="Q6733" t="s">
        <v>2973</v>
      </c>
    </row>
    <row r="6734" spans="11:17">
      <c r="K6734" t="s">
        <v>51</v>
      </c>
      <c r="L6734" t="s">
        <v>2971</v>
      </c>
      <c r="M6734" t="s">
        <v>2972</v>
      </c>
      <c r="N6734" t="s">
        <v>77</v>
      </c>
      <c r="O6734" t="s">
        <v>57</v>
      </c>
      <c r="P6734" t="s">
        <v>2701</v>
      </c>
      <c r="Q6734" t="s">
        <v>2973</v>
      </c>
    </row>
    <row r="6735" spans="11:17">
      <c r="K6735" t="s">
        <v>51</v>
      </c>
      <c r="L6735" t="s">
        <v>2971</v>
      </c>
      <c r="M6735" t="s">
        <v>2972</v>
      </c>
      <c r="N6735" t="s">
        <v>77</v>
      </c>
      <c r="O6735" t="s">
        <v>59</v>
      </c>
      <c r="P6735">
        <v>2316</v>
      </c>
      <c r="Q6735" t="s">
        <v>2973</v>
      </c>
    </row>
    <row r="6736" spans="11:17">
      <c r="K6736" t="s">
        <v>51</v>
      </c>
      <c r="L6736" t="s">
        <v>2971</v>
      </c>
      <c r="M6736" t="s">
        <v>2972</v>
      </c>
      <c r="N6736" t="s">
        <v>77</v>
      </c>
      <c r="O6736" t="s">
        <v>60</v>
      </c>
      <c r="P6736" t="s">
        <v>2870</v>
      </c>
      <c r="Q6736" t="s">
        <v>2973</v>
      </c>
    </row>
    <row r="6737" spans="11:17">
      <c r="K6737" t="s">
        <v>51</v>
      </c>
      <c r="L6737" t="s">
        <v>2971</v>
      </c>
      <c r="M6737" t="s">
        <v>2972</v>
      </c>
      <c r="N6737" t="s">
        <v>77</v>
      </c>
      <c r="O6737" t="s">
        <v>62</v>
      </c>
      <c r="P6737" t="s">
        <v>2886</v>
      </c>
      <c r="Q6737" t="s">
        <v>2973</v>
      </c>
    </row>
    <row r="6738" spans="11:17">
      <c r="K6738" t="s">
        <v>51</v>
      </c>
      <c r="L6738" t="s">
        <v>2971</v>
      </c>
      <c r="M6738" t="s">
        <v>2972</v>
      </c>
      <c r="N6738" t="s">
        <v>77</v>
      </c>
      <c r="O6738" t="s">
        <v>64</v>
      </c>
      <c r="P6738" t="s">
        <v>2974</v>
      </c>
      <c r="Q6738" t="s">
        <v>2973</v>
      </c>
    </row>
    <row r="6739" spans="11:17">
      <c r="K6739" t="s">
        <v>51</v>
      </c>
      <c r="L6739" t="s">
        <v>2971</v>
      </c>
      <c r="M6739" t="s">
        <v>2972</v>
      </c>
      <c r="N6739" t="s">
        <v>77</v>
      </c>
      <c r="O6739" t="s">
        <v>66</v>
      </c>
      <c r="P6739" t="s">
        <v>2975</v>
      </c>
      <c r="Q6739" t="s">
        <v>2973</v>
      </c>
    </row>
    <row r="6740" spans="11:17">
      <c r="K6740" t="s">
        <v>51</v>
      </c>
      <c r="L6740" t="s">
        <v>2971</v>
      </c>
      <c r="M6740" t="s">
        <v>2972</v>
      </c>
      <c r="N6740" t="s">
        <v>77</v>
      </c>
      <c r="O6740" t="s">
        <v>68</v>
      </c>
      <c r="P6740" t="s">
        <v>2906</v>
      </c>
      <c r="Q6740" t="s">
        <v>2973</v>
      </c>
    </row>
    <row r="6741" spans="11:17">
      <c r="K6741" t="s">
        <v>51</v>
      </c>
      <c r="L6741" t="s">
        <v>2971</v>
      </c>
      <c r="M6741" t="s">
        <v>2972</v>
      </c>
      <c r="N6741" t="s">
        <v>77</v>
      </c>
      <c r="O6741" t="s">
        <v>70</v>
      </c>
      <c r="P6741" t="s">
        <v>1020</v>
      </c>
      <c r="Q6741" t="s">
        <v>2973</v>
      </c>
    </row>
    <row r="6742" spans="11:17">
      <c r="K6742" t="s">
        <v>51</v>
      </c>
      <c r="L6742" t="s">
        <v>2971</v>
      </c>
      <c r="M6742" t="s">
        <v>2972</v>
      </c>
      <c r="N6742" t="s">
        <v>77</v>
      </c>
      <c r="O6742" t="s">
        <v>72</v>
      </c>
      <c r="P6742">
        <v>124</v>
      </c>
      <c r="Q6742" t="s">
        <v>2973</v>
      </c>
    </row>
    <row r="6743" spans="11:17">
      <c r="K6743" t="s">
        <v>51</v>
      </c>
      <c r="L6743" t="s">
        <v>2971</v>
      </c>
      <c r="M6743" t="s">
        <v>2972</v>
      </c>
      <c r="N6743" t="s">
        <v>77</v>
      </c>
      <c r="O6743" t="s">
        <v>73</v>
      </c>
      <c r="P6743" t="s">
        <v>82</v>
      </c>
      <c r="Q6743" t="s">
        <v>2973</v>
      </c>
    </row>
    <row r="6744" spans="11:17">
      <c r="K6744" t="s">
        <v>51</v>
      </c>
      <c r="L6744" t="s">
        <v>2976</v>
      </c>
      <c r="M6744" t="s">
        <v>2977</v>
      </c>
      <c r="N6744" t="s">
        <v>77</v>
      </c>
      <c r="O6744" t="s">
        <v>14</v>
      </c>
      <c r="Q6744" t="s">
        <v>2978</v>
      </c>
    </row>
    <row r="6745" spans="11:17">
      <c r="K6745" t="s">
        <v>51</v>
      </c>
      <c r="L6745" t="s">
        <v>2976</v>
      </c>
      <c r="M6745" t="s">
        <v>2977</v>
      </c>
      <c r="N6745" t="s">
        <v>77</v>
      </c>
      <c r="O6745" t="s">
        <v>56</v>
      </c>
      <c r="Q6745" t="s">
        <v>2978</v>
      </c>
    </row>
    <row r="6746" spans="11:17">
      <c r="K6746" t="s">
        <v>51</v>
      </c>
      <c r="L6746" t="s">
        <v>2976</v>
      </c>
      <c r="M6746" t="s">
        <v>2977</v>
      </c>
      <c r="N6746" t="s">
        <v>77</v>
      </c>
      <c r="O6746" t="s">
        <v>57</v>
      </c>
      <c r="P6746" t="s">
        <v>2701</v>
      </c>
      <c r="Q6746" t="s">
        <v>2978</v>
      </c>
    </row>
    <row r="6747" spans="11:17">
      <c r="K6747" t="s">
        <v>51</v>
      </c>
      <c r="L6747" t="s">
        <v>2976</v>
      </c>
      <c r="M6747" t="s">
        <v>2977</v>
      </c>
      <c r="N6747" t="s">
        <v>77</v>
      </c>
      <c r="O6747" t="s">
        <v>59</v>
      </c>
      <c r="P6747">
        <v>2848</v>
      </c>
      <c r="Q6747" t="s">
        <v>2978</v>
      </c>
    </row>
    <row r="6748" spans="11:17">
      <c r="K6748" t="s">
        <v>51</v>
      </c>
      <c r="L6748" t="s">
        <v>2976</v>
      </c>
      <c r="M6748" t="s">
        <v>2977</v>
      </c>
      <c r="N6748" t="s">
        <v>77</v>
      </c>
      <c r="O6748" t="s">
        <v>60</v>
      </c>
      <c r="P6748" t="s">
        <v>2870</v>
      </c>
      <c r="Q6748" t="s">
        <v>2978</v>
      </c>
    </row>
    <row r="6749" spans="11:17">
      <c r="K6749" t="s">
        <v>51</v>
      </c>
      <c r="L6749" t="s">
        <v>2976</v>
      </c>
      <c r="M6749" t="s">
        <v>2977</v>
      </c>
      <c r="N6749" t="s">
        <v>77</v>
      </c>
      <c r="O6749" t="s">
        <v>62</v>
      </c>
      <c r="P6749" t="s">
        <v>2871</v>
      </c>
      <c r="Q6749" t="s">
        <v>2978</v>
      </c>
    </row>
    <row r="6750" spans="11:17">
      <c r="K6750" t="s">
        <v>51</v>
      </c>
      <c r="L6750" t="s">
        <v>2976</v>
      </c>
      <c r="M6750" t="s">
        <v>2977</v>
      </c>
      <c r="N6750" t="s">
        <v>77</v>
      </c>
      <c r="O6750" t="s">
        <v>64</v>
      </c>
      <c r="P6750" t="s">
        <v>2979</v>
      </c>
      <c r="Q6750" t="s">
        <v>2978</v>
      </c>
    </row>
    <row r="6751" spans="11:17">
      <c r="K6751" t="s">
        <v>51</v>
      </c>
      <c r="L6751" t="s">
        <v>2976</v>
      </c>
      <c r="M6751" t="s">
        <v>2977</v>
      </c>
      <c r="N6751" t="s">
        <v>77</v>
      </c>
      <c r="O6751" t="s">
        <v>66</v>
      </c>
      <c r="Q6751" t="s">
        <v>2978</v>
      </c>
    </row>
    <row r="6752" spans="11:17">
      <c r="K6752" t="s">
        <v>51</v>
      </c>
      <c r="L6752" t="s">
        <v>2976</v>
      </c>
      <c r="M6752" t="s">
        <v>2977</v>
      </c>
      <c r="N6752" t="s">
        <v>77</v>
      </c>
      <c r="O6752" t="s">
        <v>68</v>
      </c>
      <c r="Q6752" t="s">
        <v>2978</v>
      </c>
    </row>
    <row r="6753" spans="11:17">
      <c r="K6753" t="s">
        <v>51</v>
      </c>
      <c r="L6753" t="s">
        <v>2976</v>
      </c>
      <c r="M6753" t="s">
        <v>2977</v>
      </c>
      <c r="N6753" t="s">
        <v>77</v>
      </c>
      <c r="O6753" t="s">
        <v>70</v>
      </c>
      <c r="P6753" t="s">
        <v>1020</v>
      </c>
      <c r="Q6753" t="s">
        <v>2978</v>
      </c>
    </row>
    <row r="6754" spans="11:17">
      <c r="K6754" t="s">
        <v>51</v>
      </c>
      <c r="L6754" t="s">
        <v>2976</v>
      </c>
      <c r="M6754" t="s">
        <v>2977</v>
      </c>
      <c r="N6754" t="s">
        <v>77</v>
      </c>
      <c r="O6754" t="s">
        <v>72</v>
      </c>
      <c r="P6754">
        <v>519</v>
      </c>
      <c r="Q6754" t="s">
        <v>2978</v>
      </c>
    </row>
    <row r="6755" spans="11:17">
      <c r="K6755" t="s">
        <v>51</v>
      </c>
      <c r="L6755" t="s">
        <v>2976</v>
      </c>
      <c r="M6755" t="s">
        <v>2977</v>
      </c>
      <c r="N6755" t="s">
        <v>77</v>
      </c>
      <c r="O6755" t="s">
        <v>73</v>
      </c>
      <c r="P6755" t="s">
        <v>82</v>
      </c>
      <c r="Q6755" t="s">
        <v>2978</v>
      </c>
    </row>
    <row r="6756" spans="11:17">
      <c r="K6756" t="s">
        <v>51</v>
      </c>
      <c r="L6756" t="s">
        <v>2980</v>
      </c>
      <c r="M6756" t="s">
        <v>2981</v>
      </c>
      <c r="N6756" t="s">
        <v>77</v>
      </c>
      <c r="O6756" t="s">
        <v>14</v>
      </c>
      <c r="Q6756" t="s">
        <v>2982</v>
      </c>
    </row>
    <row r="6757" spans="11:17">
      <c r="K6757" t="s">
        <v>51</v>
      </c>
      <c r="L6757" t="s">
        <v>2980</v>
      </c>
      <c r="M6757" t="s">
        <v>2981</v>
      </c>
      <c r="N6757" t="s">
        <v>77</v>
      </c>
      <c r="O6757" t="s">
        <v>56</v>
      </c>
      <c r="Q6757" t="s">
        <v>2982</v>
      </c>
    </row>
    <row r="6758" spans="11:17">
      <c r="K6758" t="s">
        <v>51</v>
      </c>
      <c r="L6758" t="s">
        <v>2980</v>
      </c>
      <c r="M6758" t="s">
        <v>2981</v>
      </c>
      <c r="N6758" t="s">
        <v>77</v>
      </c>
      <c r="O6758" t="s">
        <v>57</v>
      </c>
      <c r="P6758" t="s">
        <v>2701</v>
      </c>
      <c r="Q6758" t="s">
        <v>2982</v>
      </c>
    </row>
    <row r="6759" spans="11:17">
      <c r="K6759" t="s">
        <v>51</v>
      </c>
      <c r="L6759" t="s">
        <v>2980</v>
      </c>
      <c r="M6759" t="s">
        <v>2981</v>
      </c>
      <c r="N6759" t="s">
        <v>77</v>
      </c>
      <c r="O6759" t="s">
        <v>59</v>
      </c>
      <c r="P6759">
        <v>2488</v>
      </c>
      <c r="Q6759" t="s">
        <v>2982</v>
      </c>
    </row>
    <row r="6760" spans="11:17">
      <c r="K6760" t="s">
        <v>51</v>
      </c>
      <c r="L6760" t="s">
        <v>2980</v>
      </c>
      <c r="M6760" t="s">
        <v>2981</v>
      </c>
      <c r="N6760" t="s">
        <v>77</v>
      </c>
      <c r="O6760" t="s">
        <v>60</v>
      </c>
      <c r="P6760" t="s">
        <v>2870</v>
      </c>
      <c r="Q6760" t="s">
        <v>2982</v>
      </c>
    </row>
    <row r="6761" spans="11:17">
      <c r="K6761" t="s">
        <v>51</v>
      </c>
      <c r="L6761" t="s">
        <v>2980</v>
      </c>
      <c r="M6761" t="s">
        <v>2981</v>
      </c>
      <c r="N6761" t="s">
        <v>77</v>
      </c>
      <c r="O6761" t="s">
        <v>62</v>
      </c>
      <c r="P6761" t="s">
        <v>2871</v>
      </c>
      <c r="Q6761" t="s">
        <v>2982</v>
      </c>
    </row>
    <row r="6762" spans="11:17">
      <c r="K6762" t="s">
        <v>51</v>
      </c>
      <c r="L6762" t="s">
        <v>2980</v>
      </c>
      <c r="M6762" t="s">
        <v>2981</v>
      </c>
      <c r="N6762" t="s">
        <v>77</v>
      </c>
      <c r="O6762" t="s">
        <v>64</v>
      </c>
      <c r="P6762" t="s">
        <v>2983</v>
      </c>
      <c r="Q6762" t="s">
        <v>2982</v>
      </c>
    </row>
    <row r="6763" spans="11:17">
      <c r="K6763" t="s">
        <v>51</v>
      </c>
      <c r="L6763" t="s">
        <v>2980</v>
      </c>
      <c r="M6763" t="s">
        <v>2981</v>
      </c>
      <c r="N6763" t="s">
        <v>77</v>
      </c>
      <c r="O6763" t="s">
        <v>66</v>
      </c>
      <c r="P6763" t="s">
        <v>2984</v>
      </c>
      <c r="Q6763" t="s">
        <v>2982</v>
      </c>
    </row>
    <row r="6764" spans="11:17">
      <c r="K6764" t="s">
        <v>51</v>
      </c>
      <c r="L6764" t="s">
        <v>2980</v>
      </c>
      <c r="M6764" t="s">
        <v>2981</v>
      </c>
      <c r="N6764" t="s">
        <v>77</v>
      </c>
      <c r="O6764" t="s">
        <v>68</v>
      </c>
      <c r="Q6764" t="s">
        <v>2982</v>
      </c>
    </row>
    <row r="6765" spans="11:17">
      <c r="K6765" t="s">
        <v>51</v>
      </c>
      <c r="L6765" t="s">
        <v>2980</v>
      </c>
      <c r="M6765" t="s">
        <v>2981</v>
      </c>
      <c r="N6765" t="s">
        <v>77</v>
      </c>
      <c r="O6765" t="s">
        <v>70</v>
      </c>
      <c r="P6765" t="s">
        <v>1020</v>
      </c>
      <c r="Q6765" t="s">
        <v>2982</v>
      </c>
    </row>
    <row r="6766" spans="11:17">
      <c r="K6766" t="s">
        <v>51</v>
      </c>
      <c r="L6766" t="s">
        <v>2980</v>
      </c>
      <c r="M6766" t="s">
        <v>2981</v>
      </c>
      <c r="N6766" t="s">
        <v>77</v>
      </c>
      <c r="O6766" t="s">
        <v>72</v>
      </c>
      <c r="P6766">
        <v>32</v>
      </c>
      <c r="Q6766" t="s">
        <v>2982</v>
      </c>
    </row>
    <row r="6767" spans="11:17">
      <c r="K6767" t="s">
        <v>51</v>
      </c>
      <c r="L6767" t="s">
        <v>2980</v>
      </c>
      <c r="M6767" t="s">
        <v>2981</v>
      </c>
      <c r="N6767" t="s">
        <v>77</v>
      </c>
      <c r="O6767" t="s">
        <v>73</v>
      </c>
      <c r="P6767" t="s">
        <v>82</v>
      </c>
      <c r="Q6767" t="s">
        <v>2982</v>
      </c>
    </row>
    <row r="6768" spans="11:17">
      <c r="K6768" t="s">
        <v>51</v>
      </c>
      <c r="L6768" t="s">
        <v>2985</v>
      </c>
      <c r="M6768" t="s">
        <v>2986</v>
      </c>
      <c r="N6768" t="s">
        <v>1337</v>
      </c>
      <c r="O6768" t="s">
        <v>14</v>
      </c>
      <c r="Q6768" t="s">
        <v>2987</v>
      </c>
    </row>
    <row r="6769" spans="11:17">
      <c r="K6769" t="s">
        <v>51</v>
      </c>
      <c r="L6769" t="s">
        <v>2985</v>
      </c>
      <c r="M6769" t="s">
        <v>2986</v>
      </c>
      <c r="N6769" t="s">
        <v>1337</v>
      </c>
      <c r="O6769" t="s">
        <v>56</v>
      </c>
      <c r="Q6769" t="s">
        <v>2987</v>
      </c>
    </row>
    <row r="6770" spans="11:17">
      <c r="K6770" t="s">
        <v>51</v>
      </c>
      <c r="L6770" t="s">
        <v>2985</v>
      </c>
      <c r="M6770" t="s">
        <v>2986</v>
      </c>
      <c r="N6770" t="s">
        <v>1337</v>
      </c>
      <c r="O6770" t="s">
        <v>57</v>
      </c>
      <c r="P6770" t="s">
        <v>2701</v>
      </c>
      <c r="Q6770" t="s">
        <v>2987</v>
      </c>
    </row>
    <row r="6771" spans="11:17">
      <c r="K6771" t="s">
        <v>51</v>
      </c>
      <c r="L6771" t="s">
        <v>2985</v>
      </c>
      <c r="M6771" t="s">
        <v>2986</v>
      </c>
      <c r="N6771" t="s">
        <v>1337</v>
      </c>
      <c r="O6771" t="s">
        <v>59</v>
      </c>
      <c r="P6771">
        <v>1705</v>
      </c>
      <c r="Q6771" t="s">
        <v>2987</v>
      </c>
    </row>
    <row r="6772" spans="11:17">
      <c r="K6772" t="s">
        <v>51</v>
      </c>
      <c r="L6772" t="s">
        <v>2985</v>
      </c>
      <c r="M6772" t="s">
        <v>2986</v>
      </c>
      <c r="N6772" t="s">
        <v>1337</v>
      </c>
      <c r="O6772" t="s">
        <v>60</v>
      </c>
      <c r="P6772" t="s">
        <v>2870</v>
      </c>
      <c r="Q6772" t="s">
        <v>2987</v>
      </c>
    </row>
    <row r="6773" spans="11:17">
      <c r="K6773" t="s">
        <v>51</v>
      </c>
      <c r="L6773" t="s">
        <v>2985</v>
      </c>
      <c r="M6773" t="s">
        <v>2986</v>
      </c>
      <c r="N6773" t="s">
        <v>1337</v>
      </c>
      <c r="O6773" t="s">
        <v>62</v>
      </c>
      <c r="P6773" t="s">
        <v>2871</v>
      </c>
      <c r="Q6773" t="s">
        <v>2987</v>
      </c>
    </row>
    <row r="6774" spans="11:17">
      <c r="K6774" t="s">
        <v>51</v>
      </c>
      <c r="L6774" t="s">
        <v>2985</v>
      </c>
      <c r="M6774" t="s">
        <v>2986</v>
      </c>
      <c r="N6774" t="s">
        <v>1337</v>
      </c>
      <c r="O6774" t="s">
        <v>64</v>
      </c>
      <c r="P6774" t="s">
        <v>2988</v>
      </c>
      <c r="Q6774" t="s">
        <v>2987</v>
      </c>
    </row>
    <row r="6775" spans="11:17">
      <c r="K6775" t="s">
        <v>51</v>
      </c>
      <c r="L6775" t="s">
        <v>2985</v>
      </c>
      <c r="M6775" t="s">
        <v>2986</v>
      </c>
      <c r="N6775" t="s">
        <v>1337</v>
      </c>
      <c r="O6775" t="s">
        <v>66</v>
      </c>
      <c r="P6775" t="s">
        <v>2989</v>
      </c>
      <c r="Q6775" t="s">
        <v>2987</v>
      </c>
    </row>
    <row r="6776" spans="11:17">
      <c r="K6776" t="s">
        <v>51</v>
      </c>
      <c r="L6776" t="s">
        <v>2985</v>
      </c>
      <c r="M6776" t="s">
        <v>2986</v>
      </c>
      <c r="N6776" t="s">
        <v>1337</v>
      </c>
      <c r="O6776" t="s">
        <v>68</v>
      </c>
      <c r="P6776" t="s">
        <v>2990</v>
      </c>
      <c r="Q6776" t="s">
        <v>2987</v>
      </c>
    </row>
    <row r="6777" spans="11:17">
      <c r="K6777" t="s">
        <v>51</v>
      </c>
      <c r="L6777" t="s">
        <v>2985</v>
      </c>
      <c r="M6777" t="s">
        <v>2986</v>
      </c>
      <c r="N6777" t="s">
        <v>1337</v>
      </c>
      <c r="O6777" t="s">
        <v>70</v>
      </c>
      <c r="P6777" t="s">
        <v>1020</v>
      </c>
      <c r="Q6777" t="s">
        <v>2987</v>
      </c>
    </row>
    <row r="6778" spans="11:17">
      <c r="K6778" t="s">
        <v>51</v>
      </c>
      <c r="L6778" t="s">
        <v>2985</v>
      </c>
      <c r="M6778" t="s">
        <v>2986</v>
      </c>
      <c r="N6778" t="s">
        <v>1337</v>
      </c>
      <c r="O6778" t="s">
        <v>72</v>
      </c>
      <c r="P6778">
        <v>88</v>
      </c>
      <c r="Q6778" t="s">
        <v>2987</v>
      </c>
    </row>
    <row r="6779" spans="11:17">
      <c r="K6779" t="s">
        <v>51</v>
      </c>
      <c r="L6779" t="s">
        <v>2985</v>
      </c>
      <c r="M6779" t="s">
        <v>2986</v>
      </c>
      <c r="N6779" t="s">
        <v>1337</v>
      </c>
      <c r="O6779" t="s">
        <v>73</v>
      </c>
      <c r="P6779" t="s">
        <v>1343</v>
      </c>
      <c r="Q6779" t="s">
        <v>2987</v>
      </c>
    </row>
    <row r="6780" spans="11:17">
      <c r="K6780" t="s">
        <v>51</v>
      </c>
      <c r="L6780" t="s">
        <v>2991</v>
      </c>
      <c r="M6780" t="s">
        <v>2992</v>
      </c>
      <c r="N6780" t="s">
        <v>1337</v>
      </c>
      <c r="O6780" t="s">
        <v>14</v>
      </c>
      <c r="Q6780" t="s">
        <v>2993</v>
      </c>
    </row>
    <row r="6781" spans="11:17">
      <c r="K6781" t="s">
        <v>51</v>
      </c>
      <c r="L6781" t="s">
        <v>2991</v>
      </c>
      <c r="M6781" t="s">
        <v>2992</v>
      </c>
      <c r="N6781" t="s">
        <v>1337</v>
      </c>
      <c r="O6781" t="s">
        <v>56</v>
      </c>
      <c r="Q6781" t="s">
        <v>2993</v>
      </c>
    </row>
    <row r="6782" spans="11:17">
      <c r="K6782" t="s">
        <v>51</v>
      </c>
      <c r="L6782" t="s">
        <v>2991</v>
      </c>
      <c r="M6782" t="s">
        <v>2992</v>
      </c>
      <c r="N6782" t="s">
        <v>1337</v>
      </c>
      <c r="O6782" t="s">
        <v>57</v>
      </c>
      <c r="P6782" t="s">
        <v>2701</v>
      </c>
      <c r="Q6782" t="s">
        <v>2993</v>
      </c>
    </row>
    <row r="6783" spans="11:17">
      <c r="K6783" t="s">
        <v>51</v>
      </c>
      <c r="L6783" t="s">
        <v>2991</v>
      </c>
      <c r="M6783" t="s">
        <v>2992</v>
      </c>
      <c r="N6783" t="s">
        <v>1337</v>
      </c>
      <c r="O6783" t="s">
        <v>59</v>
      </c>
      <c r="P6783">
        <v>1001</v>
      </c>
      <c r="Q6783" t="s">
        <v>2993</v>
      </c>
    </row>
    <row r="6784" spans="11:17">
      <c r="K6784" t="s">
        <v>51</v>
      </c>
      <c r="L6784" t="s">
        <v>2991</v>
      </c>
      <c r="M6784" t="s">
        <v>2992</v>
      </c>
      <c r="N6784" t="s">
        <v>1337</v>
      </c>
      <c r="O6784" t="s">
        <v>60</v>
      </c>
      <c r="P6784" t="s">
        <v>2870</v>
      </c>
      <c r="Q6784" t="s">
        <v>2993</v>
      </c>
    </row>
    <row r="6785" spans="11:17">
      <c r="K6785" t="s">
        <v>51</v>
      </c>
      <c r="L6785" t="s">
        <v>2991</v>
      </c>
      <c r="M6785" t="s">
        <v>2992</v>
      </c>
      <c r="N6785" t="s">
        <v>1337</v>
      </c>
      <c r="O6785" t="s">
        <v>62</v>
      </c>
      <c r="P6785" t="s">
        <v>2871</v>
      </c>
      <c r="Q6785" t="s">
        <v>2993</v>
      </c>
    </row>
    <row r="6786" spans="11:17">
      <c r="K6786" t="s">
        <v>51</v>
      </c>
      <c r="L6786" t="s">
        <v>2991</v>
      </c>
      <c r="M6786" t="s">
        <v>2992</v>
      </c>
      <c r="N6786" t="s">
        <v>1337</v>
      </c>
      <c r="O6786" t="s">
        <v>64</v>
      </c>
      <c r="P6786" t="s">
        <v>2994</v>
      </c>
      <c r="Q6786" t="s">
        <v>2993</v>
      </c>
    </row>
    <row r="6787" spans="11:17">
      <c r="K6787" t="s">
        <v>51</v>
      </c>
      <c r="L6787" t="s">
        <v>2991</v>
      </c>
      <c r="M6787" t="s">
        <v>2992</v>
      </c>
      <c r="N6787" t="s">
        <v>1337</v>
      </c>
      <c r="O6787" t="s">
        <v>66</v>
      </c>
      <c r="P6787" t="s">
        <v>2995</v>
      </c>
      <c r="Q6787" t="s">
        <v>2993</v>
      </c>
    </row>
    <row r="6788" spans="11:17">
      <c r="K6788" t="s">
        <v>51</v>
      </c>
      <c r="L6788" t="s">
        <v>2991</v>
      </c>
      <c r="M6788" t="s">
        <v>2992</v>
      </c>
      <c r="N6788" t="s">
        <v>1337</v>
      </c>
      <c r="O6788" t="s">
        <v>68</v>
      </c>
      <c r="P6788" t="s">
        <v>2996</v>
      </c>
      <c r="Q6788" t="s">
        <v>2993</v>
      </c>
    </row>
    <row r="6789" spans="11:17">
      <c r="K6789" t="s">
        <v>51</v>
      </c>
      <c r="L6789" t="s">
        <v>2991</v>
      </c>
      <c r="M6789" t="s">
        <v>2992</v>
      </c>
      <c r="N6789" t="s">
        <v>1337</v>
      </c>
      <c r="O6789" t="s">
        <v>70</v>
      </c>
      <c r="P6789" t="s">
        <v>1020</v>
      </c>
      <c r="Q6789" t="s">
        <v>2993</v>
      </c>
    </row>
    <row r="6790" spans="11:17">
      <c r="K6790" t="s">
        <v>51</v>
      </c>
      <c r="L6790" t="s">
        <v>2991</v>
      </c>
      <c r="M6790" t="s">
        <v>2992</v>
      </c>
      <c r="N6790" t="s">
        <v>1337</v>
      </c>
      <c r="O6790" t="s">
        <v>72</v>
      </c>
      <c r="P6790">
        <v>394</v>
      </c>
      <c r="Q6790" t="s">
        <v>2993</v>
      </c>
    </row>
    <row r="6791" spans="11:17">
      <c r="K6791" t="s">
        <v>51</v>
      </c>
      <c r="L6791" t="s">
        <v>2991</v>
      </c>
      <c r="M6791" t="s">
        <v>2992</v>
      </c>
      <c r="N6791" t="s">
        <v>1337</v>
      </c>
      <c r="O6791" t="s">
        <v>73</v>
      </c>
      <c r="P6791" t="s">
        <v>1343</v>
      </c>
      <c r="Q6791" t="s">
        <v>2993</v>
      </c>
    </row>
    <row r="6792" spans="11:17">
      <c r="K6792" t="s">
        <v>51</v>
      </c>
      <c r="L6792" t="s">
        <v>2997</v>
      </c>
      <c r="M6792" t="s">
        <v>2998</v>
      </c>
      <c r="N6792" t="s">
        <v>77</v>
      </c>
      <c r="O6792" t="s">
        <v>14</v>
      </c>
      <c r="Q6792" t="s">
        <v>2999</v>
      </c>
    </row>
    <row r="6793" spans="11:17">
      <c r="K6793" t="s">
        <v>51</v>
      </c>
      <c r="L6793" t="s">
        <v>2997</v>
      </c>
      <c r="M6793" t="s">
        <v>2998</v>
      </c>
      <c r="N6793" t="s">
        <v>77</v>
      </c>
      <c r="O6793" t="s">
        <v>56</v>
      </c>
      <c r="Q6793" t="s">
        <v>2999</v>
      </c>
    </row>
    <row r="6794" spans="11:17">
      <c r="K6794" t="s">
        <v>51</v>
      </c>
      <c r="L6794" t="s">
        <v>2997</v>
      </c>
      <c r="M6794" t="s">
        <v>2998</v>
      </c>
      <c r="N6794" t="s">
        <v>77</v>
      </c>
      <c r="O6794" t="s">
        <v>57</v>
      </c>
      <c r="P6794" t="s">
        <v>2701</v>
      </c>
      <c r="Q6794" t="s">
        <v>2999</v>
      </c>
    </row>
    <row r="6795" spans="11:17">
      <c r="K6795" t="s">
        <v>51</v>
      </c>
      <c r="L6795" t="s">
        <v>2997</v>
      </c>
      <c r="M6795" t="s">
        <v>2998</v>
      </c>
      <c r="N6795" t="s">
        <v>77</v>
      </c>
      <c r="O6795" t="s">
        <v>59</v>
      </c>
      <c r="P6795">
        <v>2237</v>
      </c>
      <c r="Q6795" t="s">
        <v>2999</v>
      </c>
    </row>
    <row r="6796" spans="11:17">
      <c r="K6796" t="s">
        <v>51</v>
      </c>
      <c r="L6796" t="s">
        <v>2997</v>
      </c>
      <c r="M6796" t="s">
        <v>2998</v>
      </c>
      <c r="N6796" t="s">
        <v>77</v>
      </c>
      <c r="O6796" t="s">
        <v>60</v>
      </c>
      <c r="P6796" t="s">
        <v>2870</v>
      </c>
      <c r="Q6796" t="s">
        <v>2999</v>
      </c>
    </row>
    <row r="6797" spans="11:17">
      <c r="K6797" t="s">
        <v>51</v>
      </c>
      <c r="L6797" t="s">
        <v>2997</v>
      </c>
      <c r="M6797" t="s">
        <v>2998</v>
      </c>
      <c r="N6797" t="s">
        <v>77</v>
      </c>
      <c r="O6797" t="s">
        <v>62</v>
      </c>
      <c r="P6797" t="s">
        <v>2871</v>
      </c>
      <c r="Q6797" t="s">
        <v>2999</v>
      </c>
    </row>
    <row r="6798" spans="11:17">
      <c r="K6798" t="s">
        <v>51</v>
      </c>
      <c r="L6798" t="s">
        <v>2997</v>
      </c>
      <c r="M6798" t="s">
        <v>2998</v>
      </c>
      <c r="N6798" t="s">
        <v>77</v>
      </c>
      <c r="O6798" t="s">
        <v>64</v>
      </c>
      <c r="P6798" t="s">
        <v>3000</v>
      </c>
      <c r="Q6798" t="s">
        <v>2999</v>
      </c>
    </row>
    <row r="6799" spans="11:17">
      <c r="K6799" t="s">
        <v>51</v>
      </c>
      <c r="L6799" t="s">
        <v>2997</v>
      </c>
      <c r="M6799" t="s">
        <v>2998</v>
      </c>
      <c r="N6799" t="s">
        <v>77</v>
      </c>
      <c r="O6799" t="s">
        <v>66</v>
      </c>
      <c r="Q6799" t="s">
        <v>2999</v>
      </c>
    </row>
    <row r="6800" spans="11:17">
      <c r="K6800" t="s">
        <v>51</v>
      </c>
      <c r="L6800" t="s">
        <v>2997</v>
      </c>
      <c r="M6800" t="s">
        <v>2998</v>
      </c>
      <c r="N6800" t="s">
        <v>77</v>
      </c>
      <c r="O6800" t="s">
        <v>68</v>
      </c>
      <c r="Q6800" t="s">
        <v>2999</v>
      </c>
    </row>
    <row r="6801" spans="11:17">
      <c r="K6801" t="s">
        <v>51</v>
      </c>
      <c r="L6801" t="s">
        <v>2997</v>
      </c>
      <c r="M6801" t="s">
        <v>2998</v>
      </c>
      <c r="N6801" t="s">
        <v>77</v>
      </c>
      <c r="O6801" t="s">
        <v>70</v>
      </c>
      <c r="P6801" t="s">
        <v>1020</v>
      </c>
      <c r="Q6801" t="s">
        <v>2999</v>
      </c>
    </row>
    <row r="6802" spans="11:17">
      <c r="K6802" t="s">
        <v>51</v>
      </c>
      <c r="L6802" t="s">
        <v>2997</v>
      </c>
      <c r="M6802" t="s">
        <v>2998</v>
      </c>
      <c r="N6802" t="s">
        <v>77</v>
      </c>
      <c r="O6802" t="s">
        <v>72</v>
      </c>
      <c r="P6802">
        <v>141</v>
      </c>
      <c r="Q6802" t="s">
        <v>2999</v>
      </c>
    </row>
    <row r="6803" spans="11:17">
      <c r="K6803" t="s">
        <v>51</v>
      </c>
      <c r="L6803" t="s">
        <v>2997</v>
      </c>
      <c r="M6803" t="s">
        <v>2998</v>
      </c>
      <c r="N6803" t="s">
        <v>77</v>
      </c>
      <c r="O6803" t="s">
        <v>73</v>
      </c>
      <c r="P6803" t="s">
        <v>82</v>
      </c>
      <c r="Q6803" t="s">
        <v>2999</v>
      </c>
    </row>
    <row r="6804" spans="11:17">
      <c r="K6804" t="s">
        <v>51</v>
      </c>
      <c r="L6804" t="s">
        <v>3001</v>
      </c>
      <c r="M6804" t="s">
        <v>3002</v>
      </c>
      <c r="N6804" t="s">
        <v>77</v>
      </c>
      <c r="O6804" t="s">
        <v>14</v>
      </c>
      <c r="Q6804" t="s">
        <v>3003</v>
      </c>
    </row>
    <row r="6805" spans="11:17">
      <c r="K6805" t="s">
        <v>51</v>
      </c>
      <c r="L6805" t="s">
        <v>3001</v>
      </c>
      <c r="M6805" t="s">
        <v>3002</v>
      </c>
      <c r="N6805" t="s">
        <v>77</v>
      </c>
      <c r="O6805" t="s">
        <v>56</v>
      </c>
      <c r="Q6805" t="s">
        <v>3003</v>
      </c>
    </row>
    <row r="6806" spans="11:17">
      <c r="K6806" t="s">
        <v>51</v>
      </c>
      <c r="L6806" t="s">
        <v>3001</v>
      </c>
      <c r="M6806" t="s">
        <v>3002</v>
      </c>
      <c r="N6806" t="s">
        <v>77</v>
      </c>
      <c r="O6806" t="s">
        <v>57</v>
      </c>
      <c r="P6806" t="s">
        <v>2701</v>
      </c>
      <c r="Q6806" t="s">
        <v>3003</v>
      </c>
    </row>
    <row r="6807" spans="11:17">
      <c r="K6807" t="s">
        <v>51</v>
      </c>
      <c r="L6807" t="s">
        <v>3001</v>
      </c>
      <c r="M6807" t="s">
        <v>3002</v>
      </c>
      <c r="N6807" t="s">
        <v>77</v>
      </c>
      <c r="O6807" t="s">
        <v>59</v>
      </c>
      <c r="P6807">
        <v>2754</v>
      </c>
      <c r="Q6807" t="s">
        <v>3003</v>
      </c>
    </row>
    <row r="6808" spans="11:17">
      <c r="K6808" t="s">
        <v>51</v>
      </c>
      <c r="L6808" t="s">
        <v>3001</v>
      </c>
      <c r="M6808" t="s">
        <v>3002</v>
      </c>
      <c r="N6808" t="s">
        <v>77</v>
      </c>
      <c r="O6808" t="s">
        <v>60</v>
      </c>
      <c r="P6808" t="s">
        <v>2870</v>
      </c>
      <c r="Q6808" t="s">
        <v>3003</v>
      </c>
    </row>
    <row r="6809" spans="11:17">
      <c r="K6809" t="s">
        <v>51</v>
      </c>
      <c r="L6809" t="s">
        <v>3001</v>
      </c>
      <c r="M6809" t="s">
        <v>3002</v>
      </c>
      <c r="N6809" t="s">
        <v>77</v>
      </c>
      <c r="O6809" t="s">
        <v>62</v>
      </c>
      <c r="P6809" t="s">
        <v>2871</v>
      </c>
      <c r="Q6809" t="s">
        <v>3003</v>
      </c>
    </row>
    <row r="6810" spans="11:17">
      <c r="K6810" t="s">
        <v>51</v>
      </c>
      <c r="L6810" t="s">
        <v>3001</v>
      </c>
      <c r="M6810" t="s">
        <v>3002</v>
      </c>
      <c r="N6810" t="s">
        <v>77</v>
      </c>
      <c r="O6810" t="s">
        <v>64</v>
      </c>
      <c r="P6810" t="s">
        <v>3004</v>
      </c>
      <c r="Q6810" t="s">
        <v>3003</v>
      </c>
    </row>
    <row r="6811" spans="11:17">
      <c r="K6811" t="s">
        <v>51</v>
      </c>
      <c r="L6811" t="s">
        <v>3001</v>
      </c>
      <c r="M6811" t="s">
        <v>3002</v>
      </c>
      <c r="N6811" t="s">
        <v>77</v>
      </c>
      <c r="O6811" t="s">
        <v>66</v>
      </c>
      <c r="Q6811" t="s">
        <v>3003</v>
      </c>
    </row>
    <row r="6812" spans="11:17">
      <c r="K6812" t="s">
        <v>51</v>
      </c>
      <c r="L6812" t="s">
        <v>3001</v>
      </c>
      <c r="M6812" t="s">
        <v>3002</v>
      </c>
      <c r="N6812" t="s">
        <v>77</v>
      </c>
      <c r="O6812" t="s">
        <v>68</v>
      </c>
      <c r="Q6812" t="s">
        <v>3003</v>
      </c>
    </row>
    <row r="6813" spans="11:17">
      <c r="K6813" t="s">
        <v>51</v>
      </c>
      <c r="L6813" t="s">
        <v>3001</v>
      </c>
      <c r="M6813" t="s">
        <v>3002</v>
      </c>
      <c r="N6813" t="s">
        <v>77</v>
      </c>
      <c r="O6813" t="s">
        <v>70</v>
      </c>
      <c r="P6813" t="s">
        <v>1020</v>
      </c>
      <c r="Q6813" t="s">
        <v>3003</v>
      </c>
    </row>
    <row r="6814" spans="11:17">
      <c r="K6814" t="s">
        <v>51</v>
      </c>
      <c r="L6814" t="s">
        <v>3001</v>
      </c>
      <c r="M6814" t="s">
        <v>3002</v>
      </c>
      <c r="N6814" t="s">
        <v>77</v>
      </c>
      <c r="O6814" t="s">
        <v>72</v>
      </c>
      <c r="P6814">
        <v>105</v>
      </c>
      <c r="Q6814" t="s">
        <v>3003</v>
      </c>
    </row>
    <row r="6815" spans="11:17">
      <c r="K6815" t="s">
        <v>51</v>
      </c>
      <c r="L6815" t="s">
        <v>3001</v>
      </c>
      <c r="M6815" t="s">
        <v>3002</v>
      </c>
      <c r="N6815" t="s">
        <v>77</v>
      </c>
      <c r="O6815" t="s">
        <v>73</v>
      </c>
      <c r="P6815" t="s">
        <v>82</v>
      </c>
      <c r="Q6815" t="s">
        <v>3003</v>
      </c>
    </row>
    <row r="6816" spans="11:17">
      <c r="K6816" t="s">
        <v>51</v>
      </c>
      <c r="L6816" t="s">
        <v>3005</v>
      </c>
      <c r="M6816" t="s">
        <v>3006</v>
      </c>
      <c r="N6816" t="s">
        <v>77</v>
      </c>
      <c r="O6816" t="s">
        <v>14</v>
      </c>
      <c r="Q6816" t="s">
        <v>3007</v>
      </c>
    </row>
    <row r="6817" spans="11:17">
      <c r="K6817" t="s">
        <v>51</v>
      </c>
      <c r="L6817" t="s">
        <v>3005</v>
      </c>
      <c r="M6817" t="s">
        <v>3006</v>
      </c>
      <c r="N6817" t="s">
        <v>77</v>
      </c>
      <c r="O6817" t="s">
        <v>56</v>
      </c>
      <c r="Q6817" t="s">
        <v>3007</v>
      </c>
    </row>
    <row r="6818" spans="11:17">
      <c r="K6818" t="s">
        <v>51</v>
      </c>
      <c r="L6818" t="s">
        <v>3005</v>
      </c>
      <c r="M6818" t="s">
        <v>3006</v>
      </c>
      <c r="N6818" t="s">
        <v>77</v>
      </c>
      <c r="O6818" t="s">
        <v>57</v>
      </c>
      <c r="P6818" t="s">
        <v>2701</v>
      </c>
      <c r="Q6818" t="s">
        <v>3007</v>
      </c>
    </row>
    <row r="6819" spans="11:17">
      <c r="K6819" t="s">
        <v>51</v>
      </c>
      <c r="L6819" t="s">
        <v>3005</v>
      </c>
      <c r="M6819" t="s">
        <v>3006</v>
      </c>
      <c r="N6819" t="s">
        <v>77</v>
      </c>
      <c r="O6819" t="s">
        <v>59</v>
      </c>
      <c r="P6819">
        <v>2143</v>
      </c>
      <c r="Q6819" t="s">
        <v>3007</v>
      </c>
    </row>
    <row r="6820" spans="11:17">
      <c r="K6820" t="s">
        <v>51</v>
      </c>
      <c r="L6820" t="s">
        <v>3005</v>
      </c>
      <c r="M6820" t="s">
        <v>3006</v>
      </c>
      <c r="N6820" t="s">
        <v>77</v>
      </c>
      <c r="O6820" t="s">
        <v>60</v>
      </c>
      <c r="P6820" t="s">
        <v>2870</v>
      </c>
      <c r="Q6820" t="s">
        <v>3007</v>
      </c>
    </row>
    <row r="6821" spans="11:17">
      <c r="K6821" t="s">
        <v>51</v>
      </c>
      <c r="L6821" t="s">
        <v>3005</v>
      </c>
      <c r="M6821" t="s">
        <v>3006</v>
      </c>
      <c r="N6821" t="s">
        <v>77</v>
      </c>
      <c r="O6821" t="s">
        <v>62</v>
      </c>
      <c r="P6821" t="s">
        <v>2871</v>
      </c>
      <c r="Q6821" t="s">
        <v>3007</v>
      </c>
    </row>
    <row r="6822" spans="11:17">
      <c r="K6822" t="s">
        <v>51</v>
      </c>
      <c r="L6822" t="s">
        <v>3005</v>
      </c>
      <c r="M6822" t="s">
        <v>3006</v>
      </c>
      <c r="N6822" t="s">
        <v>77</v>
      </c>
      <c r="O6822" t="s">
        <v>64</v>
      </c>
      <c r="P6822" t="s">
        <v>3008</v>
      </c>
      <c r="Q6822" t="s">
        <v>3007</v>
      </c>
    </row>
    <row r="6823" spans="11:17">
      <c r="K6823" t="s">
        <v>51</v>
      </c>
      <c r="L6823" t="s">
        <v>3005</v>
      </c>
      <c r="M6823" t="s">
        <v>3006</v>
      </c>
      <c r="N6823" t="s">
        <v>77</v>
      </c>
      <c r="O6823" t="s">
        <v>66</v>
      </c>
      <c r="P6823" t="s">
        <v>3009</v>
      </c>
      <c r="Q6823" t="s">
        <v>3007</v>
      </c>
    </row>
    <row r="6824" spans="11:17">
      <c r="K6824" t="s">
        <v>51</v>
      </c>
      <c r="L6824" t="s">
        <v>3005</v>
      </c>
      <c r="M6824" t="s">
        <v>3006</v>
      </c>
      <c r="N6824" t="s">
        <v>77</v>
      </c>
      <c r="O6824" t="s">
        <v>68</v>
      </c>
      <c r="P6824" t="s">
        <v>2906</v>
      </c>
      <c r="Q6824" t="s">
        <v>3007</v>
      </c>
    </row>
    <row r="6825" spans="11:17">
      <c r="K6825" t="s">
        <v>51</v>
      </c>
      <c r="L6825" t="s">
        <v>3005</v>
      </c>
      <c r="M6825" t="s">
        <v>3006</v>
      </c>
      <c r="N6825" t="s">
        <v>77</v>
      </c>
      <c r="O6825" t="s">
        <v>70</v>
      </c>
      <c r="P6825" t="s">
        <v>1020</v>
      </c>
      <c r="Q6825" t="s">
        <v>3007</v>
      </c>
    </row>
    <row r="6826" spans="11:17">
      <c r="K6826" t="s">
        <v>51</v>
      </c>
      <c r="L6826" t="s">
        <v>3005</v>
      </c>
      <c r="M6826" t="s">
        <v>3006</v>
      </c>
      <c r="N6826" t="s">
        <v>77</v>
      </c>
      <c r="O6826" t="s">
        <v>72</v>
      </c>
      <c r="P6826">
        <v>60</v>
      </c>
      <c r="Q6826" t="s">
        <v>3007</v>
      </c>
    </row>
    <row r="6827" spans="11:17">
      <c r="K6827" t="s">
        <v>51</v>
      </c>
      <c r="L6827" t="s">
        <v>3005</v>
      </c>
      <c r="M6827" t="s">
        <v>3006</v>
      </c>
      <c r="N6827" t="s">
        <v>77</v>
      </c>
      <c r="O6827" t="s">
        <v>73</v>
      </c>
      <c r="P6827" t="s">
        <v>82</v>
      </c>
      <c r="Q6827" t="s">
        <v>3007</v>
      </c>
    </row>
    <row r="6828" spans="11:17">
      <c r="K6828" t="s">
        <v>51</v>
      </c>
      <c r="L6828" t="s">
        <v>3010</v>
      </c>
      <c r="M6828" t="s">
        <v>3011</v>
      </c>
      <c r="N6828" t="s">
        <v>1337</v>
      </c>
      <c r="O6828" t="s">
        <v>14</v>
      </c>
      <c r="Q6828" t="s">
        <v>3012</v>
      </c>
    </row>
    <row r="6829" spans="11:17">
      <c r="K6829" t="s">
        <v>51</v>
      </c>
      <c r="L6829" t="s">
        <v>3010</v>
      </c>
      <c r="M6829" t="s">
        <v>3011</v>
      </c>
      <c r="N6829" t="s">
        <v>1337</v>
      </c>
      <c r="O6829" t="s">
        <v>56</v>
      </c>
      <c r="Q6829" t="s">
        <v>3012</v>
      </c>
    </row>
    <row r="6830" spans="11:17">
      <c r="K6830" t="s">
        <v>51</v>
      </c>
      <c r="L6830" t="s">
        <v>3010</v>
      </c>
      <c r="M6830" t="s">
        <v>3011</v>
      </c>
      <c r="N6830" t="s">
        <v>1337</v>
      </c>
      <c r="O6830" t="s">
        <v>57</v>
      </c>
      <c r="P6830" t="s">
        <v>2701</v>
      </c>
      <c r="Q6830" t="s">
        <v>3012</v>
      </c>
    </row>
    <row r="6831" spans="11:17">
      <c r="K6831" t="s">
        <v>51</v>
      </c>
      <c r="L6831" t="s">
        <v>3010</v>
      </c>
      <c r="M6831" t="s">
        <v>3011</v>
      </c>
      <c r="N6831" t="s">
        <v>1337</v>
      </c>
      <c r="O6831" t="s">
        <v>59</v>
      </c>
      <c r="P6831">
        <v>1737</v>
      </c>
      <c r="Q6831" t="s">
        <v>3012</v>
      </c>
    </row>
    <row r="6832" spans="11:17">
      <c r="K6832" t="s">
        <v>51</v>
      </c>
      <c r="L6832" t="s">
        <v>3010</v>
      </c>
      <c r="M6832" t="s">
        <v>3011</v>
      </c>
      <c r="N6832" t="s">
        <v>1337</v>
      </c>
      <c r="O6832" t="s">
        <v>60</v>
      </c>
      <c r="P6832" t="s">
        <v>2870</v>
      </c>
      <c r="Q6832" t="s">
        <v>3012</v>
      </c>
    </row>
    <row r="6833" spans="11:17">
      <c r="K6833" t="s">
        <v>51</v>
      </c>
      <c r="L6833" t="s">
        <v>3010</v>
      </c>
      <c r="M6833" t="s">
        <v>3011</v>
      </c>
      <c r="N6833" t="s">
        <v>1337</v>
      </c>
      <c r="O6833" t="s">
        <v>62</v>
      </c>
      <c r="P6833" t="s">
        <v>2871</v>
      </c>
      <c r="Q6833" t="s">
        <v>3012</v>
      </c>
    </row>
    <row r="6834" spans="11:17">
      <c r="K6834" t="s">
        <v>51</v>
      </c>
      <c r="L6834" t="s">
        <v>3010</v>
      </c>
      <c r="M6834" t="s">
        <v>3011</v>
      </c>
      <c r="N6834" t="s">
        <v>1337</v>
      </c>
      <c r="O6834" t="s">
        <v>64</v>
      </c>
      <c r="P6834" t="s">
        <v>3013</v>
      </c>
      <c r="Q6834" t="s">
        <v>3012</v>
      </c>
    </row>
    <row r="6835" spans="11:17">
      <c r="K6835" t="s">
        <v>51</v>
      </c>
      <c r="L6835" t="s">
        <v>3010</v>
      </c>
      <c r="M6835" t="s">
        <v>3011</v>
      </c>
      <c r="N6835" t="s">
        <v>1337</v>
      </c>
      <c r="O6835" t="s">
        <v>66</v>
      </c>
      <c r="P6835" t="s">
        <v>3014</v>
      </c>
      <c r="Q6835" t="s">
        <v>3012</v>
      </c>
    </row>
    <row r="6836" spans="11:17">
      <c r="K6836" t="s">
        <v>51</v>
      </c>
      <c r="L6836" t="s">
        <v>3010</v>
      </c>
      <c r="M6836" t="s">
        <v>3011</v>
      </c>
      <c r="N6836" t="s">
        <v>1337</v>
      </c>
      <c r="O6836" t="s">
        <v>68</v>
      </c>
      <c r="P6836" t="s">
        <v>1189</v>
      </c>
      <c r="Q6836" t="s">
        <v>3012</v>
      </c>
    </row>
    <row r="6837" spans="11:17">
      <c r="K6837" t="s">
        <v>51</v>
      </c>
      <c r="L6837" t="s">
        <v>3010</v>
      </c>
      <c r="M6837" t="s">
        <v>3011</v>
      </c>
      <c r="N6837" t="s">
        <v>1337</v>
      </c>
      <c r="O6837" t="s">
        <v>70</v>
      </c>
      <c r="Q6837" t="s">
        <v>3012</v>
      </c>
    </row>
    <row r="6838" spans="11:17">
      <c r="K6838" t="s">
        <v>51</v>
      </c>
      <c r="L6838" t="s">
        <v>3010</v>
      </c>
      <c r="M6838" t="s">
        <v>3011</v>
      </c>
      <c r="N6838" t="s">
        <v>1337</v>
      </c>
      <c r="O6838" t="s">
        <v>72</v>
      </c>
      <c r="Q6838" t="s">
        <v>3012</v>
      </c>
    </row>
    <row r="6839" spans="11:17">
      <c r="K6839" t="s">
        <v>51</v>
      </c>
      <c r="L6839" t="s">
        <v>3010</v>
      </c>
      <c r="M6839" t="s">
        <v>3011</v>
      </c>
      <c r="N6839" t="s">
        <v>1337</v>
      </c>
      <c r="O6839" t="s">
        <v>73</v>
      </c>
      <c r="P6839" t="s">
        <v>1343</v>
      </c>
      <c r="Q6839" t="s">
        <v>3012</v>
      </c>
    </row>
    <row r="6840" spans="11:17">
      <c r="K6840" t="s">
        <v>51</v>
      </c>
      <c r="L6840" t="s">
        <v>3015</v>
      </c>
      <c r="M6840" t="s">
        <v>3016</v>
      </c>
      <c r="N6840" t="s">
        <v>1337</v>
      </c>
      <c r="O6840" t="s">
        <v>14</v>
      </c>
      <c r="Q6840" t="s">
        <v>3017</v>
      </c>
    </row>
    <row r="6841" spans="11:17">
      <c r="K6841" t="s">
        <v>51</v>
      </c>
      <c r="L6841" t="s">
        <v>3015</v>
      </c>
      <c r="M6841" t="s">
        <v>3016</v>
      </c>
      <c r="N6841" t="s">
        <v>1337</v>
      </c>
      <c r="O6841" t="s">
        <v>56</v>
      </c>
      <c r="Q6841" t="s">
        <v>3017</v>
      </c>
    </row>
    <row r="6842" spans="11:17">
      <c r="K6842" t="s">
        <v>51</v>
      </c>
      <c r="L6842" t="s">
        <v>3015</v>
      </c>
      <c r="M6842" t="s">
        <v>3016</v>
      </c>
      <c r="N6842" t="s">
        <v>1337</v>
      </c>
      <c r="O6842" t="s">
        <v>57</v>
      </c>
      <c r="P6842" t="s">
        <v>2701</v>
      </c>
      <c r="Q6842" t="s">
        <v>3017</v>
      </c>
    </row>
    <row r="6843" spans="11:17">
      <c r="K6843" t="s">
        <v>51</v>
      </c>
      <c r="L6843" t="s">
        <v>3015</v>
      </c>
      <c r="M6843" t="s">
        <v>3016</v>
      </c>
      <c r="N6843" t="s">
        <v>1337</v>
      </c>
      <c r="O6843" t="s">
        <v>59</v>
      </c>
      <c r="P6843">
        <v>1611</v>
      </c>
      <c r="Q6843" t="s">
        <v>3017</v>
      </c>
    </row>
    <row r="6844" spans="11:17">
      <c r="K6844" t="s">
        <v>51</v>
      </c>
      <c r="L6844" t="s">
        <v>3015</v>
      </c>
      <c r="M6844" t="s">
        <v>3016</v>
      </c>
      <c r="N6844" t="s">
        <v>1337</v>
      </c>
      <c r="O6844" t="s">
        <v>60</v>
      </c>
      <c r="P6844" t="s">
        <v>2870</v>
      </c>
      <c r="Q6844" t="s">
        <v>3017</v>
      </c>
    </row>
    <row r="6845" spans="11:17">
      <c r="K6845" t="s">
        <v>51</v>
      </c>
      <c r="L6845" t="s">
        <v>3015</v>
      </c>
      <c r="M6845" t="s">
        <v>3016</v>
      </c>
      <c r="N6845" t="s">
        <v>1337</v>
      </c>
      <c r="O6845" t="s">
        <v>62</v>
      </c>
      <c r="P6845" t="s">
        <v>2871</v>
      </c>
      <c r="Q6845" t="s">
        <v>3017</v>
      </c>
    </row>
    <row r="6846" spans="11:17">
      <c r="K6846" t="s">
        <v>51</v>
      </c>
      <c r="L6846" t="s">
        <v>3015</v>
      </c>
      <c r="M6846" t="s">
        <v>3016</v>
      </c>
      <c r="N6846" t="s">
        <v>1337</v>
      </c>
      <c r="O6846" t="s">
        <v>64</v>
      </c>
      <c r="P6846" t="s">
        <v>3018</v>
      </c>
      <c r="Q6846" t="s">
        <v>3017</v>
      </c>
    </row>
    <row r="6847" spans="11:17">
      <c r="K6847" t="s">
        <v>51</v>
      </c>
      <c r="L6847" t="s">
        <v>3015</v>
      </c>
      <c r="M6847" t="s">
        <v>3016</v>
      </c>
      <c r="N6847" t="s">
        <v>1337</v>
      </c>
      <c r="O6847" t="s">
        <v>66</v>
      </c>
      <c r="P6847" t="s">
        <v>3019</v>
      </c>
      <c r="Q6847" t="s">
        <v>3017</v>
      </c>
    </row>
    <row r="6848" spans="11:17">
      <c r="K6848" t="s">
        <v>51</v>
      </c>
      <c r="L6848" t="s">
        <v>3015</v>
      </c>
      <c r="M6848" t="s">
        <v>3016</v>
      </c>
      <c r="N6848" t="s">
        <v>1337</v>
      </c>
      <c r="O6848" t="s">
        <v>68</v>
      </c>
      <c r="Q6848" t="s">
        <v>3017</v>
      </c>
    </row>
    <row r="6849" spans="11:17">
      <c r="K6849" t="s">
        <v>51</v>
      </c>
      <c r="L6849" t="s">
        <v>3015</v>
      </c>
      <c r="M6849" t="s">
        <v>3016</v>
      </c>
      <c r="N6849" t="s">
        <v>1337</v>
      </c>
      <c r="O6849" t="s">
        <v>70</v>
      </c>
      <c r="P6849" t="s">
        <v>1020</v>
      </c>
      <c r="Q6849" t="s">
        <v>3017</v>
      </c>
    </row>
    <row r="6850" spans="11:17">
      <c r="K6850" t="s">
        <v>51</v>
      </c>
      <c r="L6850" t="s">
        <v>3015</v>
      </c>
      <c r="M6850" t="s">
        <v>3016</v>
      </c>
      <c r="N6850" t="s">
        <v>1337</v>
      </c>
      <c r="O6850" t="s">
        <v>72</v>
      </c>
      <c r="P6850">
        <v>95</v>
      </c>
      <c r="Q6850" t="s">
        <v>3017</v>
      </c>
    </row>
    <row r="6851" spans="11:17">
      <c r="K6851" t="s">
        <v>51</v>
      </c>
      <c r="L6851" t="s">
        <v>3015</v>
      </c>
      <c r="M6851" t="s">
        <v>3016</v>
      </c>
      <c r="N6851" t="s">
        <v>1337</v>
      </c>
      <c r="O6851" t="s">
        <v>73</v>
      </c>
      <c r="P6851" t="s">
        <v>1343</v>
      </c>
      <c r="Q6851" t="s">
        <v>3017</v>
      </c>
    </row>
    <row r="6852" spans="11:17">
      <c r="K6852" t="s">
        <v>51</v>
      </c>
      <c r="L6852" t="s">
        <v>3020</v>
      </c>
      <c r="M6852" t="s">
        <v>3021</v>
      </c>
      <c r="N6852" t="s">
        <v>77</v>
      </c>
      <c r="O6852" t="s">
        <v>14</v>
      </c>
      <c r="Q6852" t="s">
        <v>3022</v>
      </c>
    </row>
    <row r="6853" spans="11:17">
      <c r="K6853" t="s">
        <v>51</v>
      </c>
      <c r="L6853" t="s">
        <v>3020</v>
      </c>
      <c r="M6853" t="s">
        <v>3021</v>
      </c>
      <c r="N6853" t="s">
        <v>77</v>
      </c>
      <c r="O6853" t="s">
        <v>56</v>
      </c>
      <c r="Q6853" t="s">
        <v>3022</v>
      </c>
    </row>
    <row r="6854" spans="11:17">
      <c r="K6854" t="s">
        <v>51</v>
      </c>
      <c r="L6854" t="s">
        <v>3020</v>
      </c>
      <c r="M6854" t="s">
        <v>3021</v>
      </c>
      <c r="N6854" t="s">
        <v>77</v>
      </c>
      <c r="O6854" t="s">
        <v>57</v>
      </c>
      <c r="P6854" t="s">
        <v>2701</v>
      </c>
      <c r="Q6854" t="s">
        <v>3022</v>
      </c>
    </row>
    <row r="6855" spans="11:17">
      <c r="K6855" t="s">
        <v>51</v>
      </c>
      <c r="L6855" t="s">
        <v>3020</v>
      </c>
      <c r="M6855" t="s">
        <v>3021</v>
      </c>
      <c r="N6855" t="s">
        <v>77</v>
      </c>
      <c r="O6855" t="s">
        <v>59</v>
      </c>
      <c r="P6855">
        <v>2362</v>
      </c>
      <c r="Q6855" t="s">
        <v>3022</v>
      </c>
    </row>
    <row r="6856" spans="11:17">
      <c r="K6856" t="s">
        <v>51</v>
      </c>
      <c r="L6856" t="s">
        <v>3020</v>
      </c>
      <c r="M6856" t="s">
        <v>3021</v>
      </c>
      <c r="N6856" t="s">
        <v>77</v>
      </c>
      <c r="O6856" t="s">
        <v>60</v>
      </c>
      <c r="P6856" t="s">
        <v>2870</v>
      </c>
      <c r="Q6856" t="s">
        <v>3022</v>
      </c>
    </row>
    <row r="6857" spans="11:17">
      <c r="K6857" t="s">
        <v>51</v>
      </c>
      <c r="L6857" t="s">
        <v>3020</v>
      </c>
      <c r="M6857" t="s">
        <v>3021</v>
      </c>
      <c r="N6857" t="s">
        <v>77</v>
      </c>
      <c r="O6857" t="s">
        <v>62</v>
      </c>
      <c r="P6857" t="s">
        <v>2886</v>
      </c>
      <c r="Q6857" t="s">
        <v>3022</v>
      </c>
    </row>
    <row r="6858" spans="11:17">
      <c r="K6858" t="s">
        <v>51</v>
      </c>
      <c r="L6858" t="s">
        <v>3020</v>
      </c>
      <c r="M6858" t="s">
        <v>3021</v>
      </c>
      <c r="N6858" t="s">
        <v>77</v>
      </c>
      <c r="O6858" t="s">
        <v>64</v>
      </c>
      <c r="P6858" t="s">
        <v>3023</v>
      </c>
      <c r="Q6858" t="s">
        <v>3022</v>
      </c>
    </row>
    <row r="6859" spans="11:17">
      <c r="K6859" t="s">
        <v>51</v>
      </c>
      <c r="L6859" t="s">
        <v>3020</v>
      </c>
      <c r="M6859" t="s">
        <v>3021</v>
      </c>
      <c r="N6859" t="s">
        <v>77</v>
      </c>
      <c r="O6859" t="s">
        <v>66</v>
      </c>
      <c r="Q6859" t="s">
        <v>3022</v>
      </c>
    </row>
    <row r="6860" spans="11:17">
      <c r="K6860" t="s">
        <v>51</v>
      </c>
      <c r="L6860" t="s">
        <v>3020</v>
      </c>
      <c r="M6860" t="s">
        <v>3021</v>
      </c>
      <c r="N6860" t="s">
        <v>77</v>
      </c>
      <c r="O6860" t="s">
        <v>68</v>
      </c>
      <c r="Q6860" t="s">
        <v>3022</v>
      </c>
    </row>
    <row r="6861" spans="11:17">
      <c r="K6861" t="s">
        <v>51</v>
      </c>
      <c r="L6861" t="s">
        <v>3020</v>
      </c>
      <c r="M6861" t="s">
        <v>3021</v>
      </c>
      <c r="N6861" t="s">
        <v>77</v>
      </c>
      <c r="O6861" t="s">
        <v>70</v>
      </c>
      <c r="Q6861" t="s">
        <v>3022</v>
      </c>
    </row>
    <row r="6862" spans="11:17">
      <c r="K6862" t="s">
        <v>51</v>
      </c>
      <c r="L6862" t="s">
        <v>3020</v>
      </c>
      <c r="M6862" t="s">
        <v>3021</v>
      </c>
      <c r="N6862" t="s">
        <v>77</v>
      </c>
      <c r="O6862" t="s">
        <v>72</v>
      </c>
      <c r="Q6862" t="s">
        <v>3022</v>
      </c>
    </row>
    <row r="6863" spans="11:17">
      <c r="K6863" t="s">
        <v>51</v>
      </c>
      <c r="L6863" t="s">
        <v>3020</v>
      </c>
      <c r="M6863" t="s">
        <v>3021</v>
      </c>
      <c r="N6863" t="s">
        <v>77</v>
      </c>
      <c r="O6863" t="s">
        <v>73</v>
      </c>
      <c r="P6863" t="s">
        <v>82</v>
      </c>
      <c r="Q6863" t="s">
        <v>3022</v>
      </c>
    </row>
    <row r="6864" spans="11:17">
      <c r="K6864" t="s">
        <v>51</v>
      </c>
      <c r="L6864" t="s">
        <v>3024</v>
      </c>
      <c r="M6864" t="s">
        <v>3025</v>
      </c>
      <c r="N6864" t="s">
        <v>1337</v>
      </c>
      <c r="O6864" t="s">
        <v>14</v>
      </c>
      <c r="Q6864" t="s">
        <v>3026</v>
      </c>
    </row>
    <row r="6865" spans="11:17">
      <c r="K6865" t="s">
        <v>51</v>
      </c>
      <c r="L6865" t="s">
        <v>3024</v>
      </c>
      <c r="M6865" t="s">
        <v>3025</v>
      </c>
      <c r="N6865" t="s">
        <v>1337</v>
      </c>
      <c r="O6865" t="s">
        <v>56</v>
      </c>
      <c r="Q6865" t="s">
        <v>3026</v>
      </c>
    </row>
    <row r="6866" spans="11:17">
      <c r="K6866" t="s">
        <v>51</v>
      </c>
      <c r="L6866" t="s">
        <v>3024</v>
      </c>
      <c r="M6866" t="s">
        <v>3025</v>
      </c>
      <c r="N6866" t="s">
        <v>1337</v>
      </c>
      <c r="O6866" t="s">
        <v>57</v>
      </c>
      <c r="P6866" t="s">
        <v>2701</v>
      </c>
      <c r="Q6866" t="s">
        <v>3026</v>
      </c>
    </row>
    <row r="6867" spans="11:17">
      <c r="K6867" t="s">
        <v>51</v>
      </c>
      <c r="L6867" t="s">
        <v>3024</v>
      </c>
      <c r="M6867" t="s">
        <v>3025</v>
      </c>
      <c r="N6867" t="s">
        <v>1337</v>
      </c>
      <c r="O6867" t="s">
        <v>59</v>
      </c>
      <c r="P6867">
        <v>1643</v>
      </c>
      <c r="Q6867" t="s">
        <v>3026</v>
      </c>
    </row>
    <row r="6868" spans="11:17">
      <c r="K6868" t="s">
        <v>51</v>
      </c>
      <c r="L6868" t="s">
        <v>3024</v>
      </c>
      <c r="M6868" t="s">
        <v>3025</v>
      </c>
      <c r="N6868" t="s">
        <v>1337</v>
      </c>
      <c r="O6868" t="s">
        <v>60</v>
      </c>
      <c r="P6868" t="s">
        <v>2870</v>
      </c>
      <c r="Q6868" t="s">
        <v>3026</v>
      </c>
    </row>
    <row r="6869" spans="11:17">
      <c r="K6869" t="s">
        <v>51</v>
      </c>
      <c r="L6869" t="s">
        <v>3024</v>
      </c>
      <c r="M6869" t="s">
        <v>3025</v>
      </c>
      <c r="N6869" t="s">
        <v>1337</v>
      </c>
      <c r="O6869" t="s">
        <v>62</v>
      </c>
      <c r="P6869" t="s">
        <v>2871</v>
      </c>
      <c r="Q6869" t="s">
        <v>3026</v>
      </c>
    </row>
    <row r="6870" spans="11:17">
      <c r="K6870" t="s">
        <v>51</v>
      </c>
      <c r="L6870" t="s">
        <v>3024</v>
      </c>
      <c r="M6870" t="s">
        <v>3025</v>
      </c>
      <c r="N6870" t="s">
        <v>1337</v>
      </c>
      <c r="O6870" t="s">
        <v>64</v>
      </c>
      <c r="P6870" t="s">
        <v>3027</v>
      </c>
      <c r="Q6870" t="s">
        <v>3026</v>
      </c>
    </row>
    <row r="6871" spans="11:17">
      <c r="K6871" t="s">
        <v>51</v>
      </c>
      <c r="L6871" t="s">
        <v>3024</v>
      </c>
      <c r="M6871" t="s">
        <v>3025</v>
      </c>
      <c r="N6871" t="s">
        <v>1337</v>
      </c>
      <c r="O6871" t="s">
        <v>66</v>
      </c>
      <c r="P6871" t="s">
        <v>3028</v>
      </c>
      <c r="Q6871" t="s">
        <v>3026</v>
      </c>
    </row>
    <row r="6872" spans="11:17">
      <c r="K6872" t="s">
        <v>51</v>
      </c>
      <c r="L6872" t="s">
        <v>3024</v>
      </c>
      <c r="M6872" t="s">
        <v>3025</v>
      </c>
      <c r="N6872" t="s">
        <v>1337</v>
      </c>
      <c r="O6872" t="s">
        <v>68</v>
      </c>
      <c r="P6872" t="e">
        <f>-ต้องการหน้ากากอนามัย ยาฉีดฆ่าเชื้อ และเจลล้างมือ
-ต้องการอาหารแห้ง
-ต้องการรายได้เสริม
-ต้องการโบรชัวร์ความรู้หรือเพลงที่ให้ความรู้เรื่่องโควิด เพื่อเปิดประชาสัมพันธ์เสียงตามสาย ให้คนในชุมชนและเด็กๆฟัง (เป็นชุมชนที่อยู่ติดกับโรงเรียน)</f>
        <v>#NAME?</v>
      </c>
      <c r="Q6872" t="s">
        <v>3026</v>
      </c>
    </row>
    <row r="6873" spans="11:17">
      <c r="K6873" t="s">
        <v>51</v>
      </c>
      <c r="L6873" t="s">
        <v>3024</v>
      </c>
      <c r="M6873" t="s">
        <v>3025</v>
      </c>
      <c r="N6873" t="s">
        <v>1337</v>
      </c>
      <c r="O6873" t="s">
        <v>70</v>
      </c>
      <c r="P6873" t="s">
        <v>1020</v>
      </c>
      <c r="Q6873" t="s">
        <v>3026</v>
      </c>
    </row>
    <row r="6874" spans="11:17">
      <c r="K6874" t="s">
        <v>51</v>
      </c>
      <c r="L6874" t="s">
        <v>3024</v>
      </c>
      <c r="M6874" t="s">
        <v>3025</v>
      </c>
      <c r="N6874" t="s">
        <v>1337</v>
      </c>
      <c r="O6874" t="s">
        <v>72</v>
      </c>
      <c r="P6874">
        <v>49</v>
      </c>
      <c r="Q6874" t="s">
        <v>3026</v>
      </c>
    </row>
    <row r="6875" spans="11:17">
      <c r="K6875" t="s">
        <v>51</v>
      </c>
      <c r="L6875" t="s">
        <v>3024</v>
      </c>
      <c r="M6875" t="s">
        <v>3025</v>
      </c>
      <c r="N6875" t="s">
        <v>1337</v>
      </c>
      <c r="O6875" t="s">
        <v>73</v>
      </c>
      <c r="P6875" t="s">
        <v>1343</v>
      </c>
      <c r="Q6875" t="s">
        <v>3026</v>
      </c>
    </row>
    <row r="6876" spans="11:17">
      <c r="K6876" t="s">
        <v>51</v>
      </c>
      <c r="L6876" t="s">
        <v>3029</v>
      </c>
      <c r="M6876" t="s">
        <v>3030</v>
      </c>
      <c r="N6876" t="s">
        <v>1337</v>
      </c>
      <c r="O6876" t="s">
        <v>14</v>
      </c>
      <c r="Q6876" t="s">
        <v>3031</v>
      </c>
    </row>
    <row r="6877" spans="11:17">
      <c r="K6877" t="s">
        <v>51</v>
      </c>
      <c r="L6877" t="s">
        <v>3029</v>
      </c>
      <c r="M6877" t="s">
        <v>3030</v>
      </c>
      <c r="N6877" t="s">
        <v>1337</v>
      </c>
      <c r="O6877" t="s">
        <v>56</v>
      </c>
      <c r="Q6877" t="s">
        <v>3031</v>
      </c>
    </row>
    <row r="6878" spans="11:17">
      <c r="K6878" t="s">
        <v>51</v>
      </c>
      <c r="L6878" t="s">
        <v>3029</v>
      </c>
      <c r="M6878" t="s">
        <v>3030</v>
      </c>
      <c r="N6878" t="s">
        <v>1337</v>
      </c>
      <c r="O6878" t="s">
        <v>57</v>
      </c>
      <c r="P6878" t="s">
        <v>2701</v>
      </c>
      <c r="Q6878" t="s">
        <v>3031</v>
      </c>
    </row>
    <row r="6879" spans="11:17">
      <c r="K6879" t="s">
        <v>51</v>
      </c>
      <c r="L6879" t="s">
        <v>3029</v>
      </c>
      <c r="M6879" t="s">
        <v>3030</v>
      </c>
      <c r="N6879" t="s">
        <v>1337</v>
      </c>
      <c r="O6879" t="s">
        <v>59</v>
      </c>
      <c r="P6879">
        <v>1783</v>
      </c>
      <c r="Q6879" t="s">
        <v>3031</v>
      </c>
    </row>
    <row r="6880" spans="11:17">
      <c r="K6880" t="s">
        <v>51</v>
      </c>
      <c r="L6880" t="s">
        <v>3029</v>
      </c>
      <c r="M6880" t="s">
        <v>3030</v>
      </c>
      <c r="N6880" t="s">
        <v>1337</v>
      </c>
      <c r="O6880" t="s">
        <v>60</v>
      </c>
      <c r="P6880" t="s">
        <v>2870</v>
      </c>
      <c r="Q6880" t="s">
        <v>3031</v>
      </c>
    </row>
    <row r="6881" spans="11:17">
      <c r="K6881" t="s">
        <v>51</v>
      </c>
      <c r="L6881" t="s">
        <v>3029</v>
      </c>
      <c r="M6881" t="s">
        <v>3030</v>
      </c>
      <c r="N6881" t="s">
        <v>1337</v>
      </c>
      <c r="O6881" t="s">
        <v>62</v>
      </c>
      <c r="P6881" t="s">
        <v>2871</v>
      </c>
      <c r="Q6881" t="s">
        <v>3031</v>
      </c>
    </row>
    <row r="6882" spans="11:17">
      <c r="K6882" t="s">
        <v>51</v>
      </c>
      <c r="L6882" t="s">
        <v>3029</v>
      </c>
      <c r="M6882" t="s">
        <v>3030</v>
      </c>
      <c r="N6882" t="s">
        <v>1337</v>
      </c>
      <c r="O6882" t="s">
        <v>64</v>
      </c>
      <c r="P6882" t="s">
        <v>3032</v>
      </c>
      <c r="Q6882" t="s">
        <v>3031</v>
      </c>
    </row>
    <row r="6883" spans="11:17">
      <c r="K6883" t="s">
        <v>51</v>
      </c>
      <c r="L6883" t="s">
        <v>3029</v>
      </c>
      <c r="M6883" t="s">
        <v>3030</v>
      </c>
      <c r="N6883" t="s">
        <v>1337</v>
      </c>
      <c r="O6883" t="s">
        <v>66</v>
      </c>
      <c r="Q6883" t="s">
        <v>3031</v>
      </c>
    </row>
    <row r="6884" spans="11:17">
      <c r="K6884" t="s">
        <v>51</v>
      </c>
      <c r="L6884" t="s">
        <v>3029</v>
      </c>
      <c r="M6884" t="s">
        <v>3030</v>
      </c>
      <c r="N6884" t="s">
        <v>1337</v>
      </c>
      <c r="O6884" t="s">
        <v>68</v>
      </c>
      <c r="Q6884" t="s">
        <v>3031</v>
      </c>
    </row>
    <row r="6885" spans="11:17">
      <c r="K6885" t="s">
        <v>51</v>
      </c>
      <c r="L6885" t="s">
        <v>3029</v>
      </c>
      <c r="M6885" t="s">
        <v>3030</v>
      </c>
      <c r="N6885" t="s">
        <v>1337</v>
      </c>
      <c r="O6885" t="s">
        <v>70</v>
      </c>
      <c r="P6885" t="s">
        <v>1020</v>
      </c>
      <c r="Q6885" t="s">
        <v>3031</v>
      </c>
    </row>
    <row r="6886" spans="11:17">
      <c r="K6886" t="s">
        <v>51</v>
      </c>
      <c r="L6886" t="s">
        <v>3029</v>
      </c>
      <c r="M6886" t="s">
        <v>3030</v>
      </c>
      <c r="N6886" t="s">
        <v>1337</v>
      </c>
      <c r="O6886" t="s">
        <v>72</v>
      </c>
      <c r="P6886">
        <v>233</v>
      </c>
      <c r="Q6886" t="s">
        <v>3031</v>
      </c>
    </row>
    <row r="6887" spans="11:17">
      <c r="K6887" t="s">
        <v>51</v>
      </c>
      <c r="L6887" t="s">
        <v>3029</v>
      </c>
      <c r="M6887" t="s">
        <v>3030</v>
      </c>
      <c r="N6887" t="s">
        <v>1337</v>
      </c>
      <c r="O6887" t="s">
        <v>73</v>
      </c>
      <c r="P6887" t="s">
        <v>1343</v>
      </c>
      <c r="Q6887" t="s">
        <v>3031</v>
      </c>
    </row>
    <row r="6888" spans="11:17">
      <c r="K6888" t="s">
        <v>51</v>
      </c>
      <c r="L6888" t="s">
        <v>3033</v>
      </c>
      <c r="M6888" t="s">
        <v>3034</v>
      </c>
      <c r="N6888" t="s">
        <v>77</v>
      </c>
      <c r="O6888" t="s">
        <v>14</v>
      </c>
      <c r="Q6888" t="s">
        <v>3035</v>
      </c>
    </row>
    <row r="6889" spans="11:17">
      <c r="K6889" t="s">
        <v>51</v>
      </c>
      <c r="L6889" t="s">
        <v>3033</v>
      </c>
      <c r="M6889" t="s">
        <v>3034</v>
      </c>
      <c r="N6889" t="s">
        <v>77</v>
      </c>
      <c r="O6889" t="s">
        <v>56</v>
      </c>
      <c r="Q6889" t="s">
        <v>3035</v>
      </c>
    </row>
    <row r="6890" spans="11:17">
      <c r="K6890" t="s">
        <v>51</v>
      </c>
      <c r="L6890" t="s">
        <v>3033</v>
      </c>
      <c r="M6890" t="s">
        <v>3034</v>
      </c>
      <c r="N6890" t="s">
        <v>77</v>
      </c>
      <c r="O6890" t="s">
        <v>57</v>
      </c>
      <c r="P6890" t="s">
        <v>2701</v>
      </c>
      <c r="Q6890" t="s">
        <v>3035</v>
      </c>
    </row>
    <row r="6891" spans="11:17">
      <c r="K6891" t="s">
        <v>51</v>
      </c>
      <c r="L6891" t="s">
        <v>3033</v>
      </c>
      <c r="M6891" t="s">
        <v>3034</v>
      </c>
      <c r="N6891" t="s">
        <v>77</v>
      </c>
      <c r="O6891" t="s">
        <v>59</v>
      </c>
      <c r="P6891">
        <v>2065</v>
      </c>
      <c r="Q6891" t="s">
        <v>3035</v>
      </c>
    </row>
    <row r="6892" spans="11:17">
      <c r="K6892" t="s">
        <v>51</v>
      </c>
      <c r="L6892" t="s">
        <v>3033</v>
      </c>
      <c r="M6892" t="s">
        <v>3034</v>
      </c>
      <c r="N6892" t="s">
        <v>77</v>
      </c>
      <c r="O6892" t="s">
        <v>60</v>
      </c>
      <c r="P6892" t="s">
        <v>2870</v>
      </c>
      <c r="Q6892" t="s">
        <v>3035</v>
      </c>
    </row>
    <row r="6893" spans="11:17">
      <c r="K6893" t="s">
        <v>51</v>
      </c>
      <c r="L6893" t="s">
        <v>3033</v>
      </c>
      <c r="M6893" t="s">
        <v>3034</v>
      </c>
      <c r="N6893" t="s">
        <v>77</v>
      </c>
      <c r="O6893" t="s">
        <v>62</v>
      </c>
      <c r="P6893" t="s">
        <v>2871</v>
      </c>
      <c r="Q6893" t="s">
        <v>3035</v>
      </c>
    </row>
    <row r="6894" spans="11:17">
      <c r="K6894" t="s">
        <v>51</v>
      </c>
      <c r="L6894" t="s">
        <v>3033</v>
      </c>
      <c r="M6894" t="s">
        <v>3034</v>
      </c>
      <c r="N6894" t="s">
        <v>77</v>
      </c>
      <c r="O6894" t="s">
        <v>64</v>
      </c>
      <c r="P6894" t="s">
        <v>3036</v>
      </c>
      <c r="Q6894" t="s">
        <v>3035</v>
      </c>
    </row>
    <row r="6895" spans="11:17">
      <c r="K6895" t="s">
        <v>51</v>
      </c>
      <c r="L6895" t="s">
        <v>3033</v>
      </c>
      <c r="M6895" t="s">
        <v>3034</v>
      </c>
      <c r="N6895" t="s">
        <v>77</v>
      </c>
      <c r="O6895" t="s">
        <v>66</v>
      </c>
      <c r="Q6895" t="s">
        <v>3035</v>
      </c>
    </row>
    <row r="6896" spans="11:17">
      <c r="K6896" t="s">
        <v>51</v>
      </c>
      <c r="L6896" t="s">
        <v>3033</v>
      </c>
      <c r="M6896" t="s">
        <v>3034</v>
      </c>
      <c r="N6896" t="s">
        <v>77</v>
      </c>
      <c r="O6896" t="s">
        <v>68</v>
      </c>
      <c r="Q6896" t="s">
        <v>3035</v>
      </c>
    </row>
    <row r="6897" spans="11:17">
      <c r="K6897" t="s">
        <v>51</v>
      </c>
      <c r="L6897" t="s">
        <v>3033</v>
      </c>
      <c r="M6897" t="s">
        <v>3034</v>
      </c>
      <c r="N6897" t="s">
        <v>77</v>
      </c>
      <c r="O6897" t="s">
        <v>70</v>
      </c>
      <c r="P6897" t="s">
        <v>1020</v>
      </c>
      <c r="Q6897" t="s">
        <v>3035</v>
      </c>
    </row>
    <row r="6898" spans="11:17">
      <c r="K6898" t="s">
        <v>51</v>
      </c>
      <c r="L6898" t="s">
        <v>3033</v>
      </c>
      <c r="M6898" t="s">
        <v>3034</v>
      </c>
      <c r="N6898" t="s">
        <v>77</v>
      </c>
      <c r="O6898" t="s">
        <v>72</v>
      </c>
      <c r="P6898">
        <v>288</v>
      </c>
      <c r="Q6898" t="s">
        <v>3035</v>
      </c>
    </row>
    <row r="6899" spans="11:17">
      <c r="K6899" t="s">
        <v>51</v>
      </c>
      <c r="L6899" t="s">
        <v>3033</v>
      </c>
      <c r="M6899" t="s">
        <v>3034</v>
      </c>
      <c r="N6899" t="s">
        <v>77</v>
      </c>
      <c r="O6899" t="s">
        <v>73</v>
      </c>
      <c r="P6899" t="s">
        <v>82</v>
      </c>
      <c r="Q6899" t="s">
        <v>3035</v>
      </c>
    </row>
    <row r="6900" spans="11:17">
      <c r="K6900" t="s">
        <v>51</v>
      </c>
      <c r="L6900" t="s">
        <v>3037</v>
      </c>
      <c r="M6900" t="s">
        <v>3038</v>
      </c>
      <c r="N6900" t="s">
        <v>1337</v>
      </c>
      <c r="O6900" t="s">
        <v>14</v>
      </c>
      <c r="Q6900" t="s">
        <v>3039</v>
      </c>
    </row>
    <row r="6901" spans="11:17">
      <c r="K6901" t="s">
        <v>51</v>
      </c>
      <c r="L6901" t="s">
        <v>3037</v>
      </c>
      <c r="M6901" t="s">
        <v>3038</v>
      </c>
      <c r="N6901" t="s">
        <v>1337</v>
      </c>
      <c r="O6901" t="s">
        <v>56</v>
      </c>
      <c r="Q6901" t="s">
        <v>3039</v>
      </c>
    </row>
    <row r="6902" spans="11:17">
      <c r="K6902" t="s">
        <v>51</v>
      </c>
      <c r="L6902" t="s">
        <v>3037</v>
      </c>
      <c r="M6902" t="s">
        <v>3038</v>
      </c>
      <c r="N6902" t="s">
        <v>1337</v>
      </c>
      <c r="O6902" t="s">
        <v>57</v>
      </c>
      <c r="P6902" t="s">
        <v>2701</v>
      </c>
      <c r="Q6902" t="s">
        <v>3039</v>
      </c>
    </row>
    <row r="6903" spans="11:17">
      <c r="K6903" t="s">
        <v>51</v>
      </c>
      <c r="L6903" t="s">
        <v>3037</v>
      </c>
      <c r="M6903" t="s">
        <v>3038</v>
      </c>
      <c r="N6903" t="s">
        <v>1337</v>
      </c>
      <c r="O6903" t="s">
        <v>59</v>
      </c>
      <c r="P6903">
        <v>1893</v>
      </c>
      <c r="Q6903" t="s">
        <v>3039</v>
      </c>
    </row>
    <row r="6904" spans="11:17">
      <c r="K6904" t="s">
        <v>51</v>
      </c>
      <c r="L6904" t="s">
        <v>3037</v>
      </c>
      <c r="M6904" t="s">
        <v>3038</v>
      </c>
      <c r="N6904" t="s">
        <v>1337</v>
      </c>
      <c r="O6904" t="s">
        <v>60</v>
      </c>
      <c r="P6904" t="s">
        <v>2870</v>
      </c>
      <c r="Q6904" t="s">
        <v>3039</v>
      </c>
    </row>
    <row r="6905" spans="11:17">
      <c r="K6905" t="s">
        <v>51</v>
      </c>
      <c r="L6905" t="s">
        <v>3037</v>
      </c>
      <c r="M6905" t="s">
        <v>3038</v>
      </c>
      <c r="N6905" t="s">
        <v>1337</v>
      </c>
      <c r="O6905" t="s">
        <v>62</v>
      </c>
      <c r="P6905" t="s">
        <v>2886</v>
      </c>
      <c r="Q6905" t="s">
        <v>3039</v>
      </c>
    </row>
    <row r="6906" spans="11:17">
      <c r="K6906" t="s">
        <v>51</v>
      </c>
      <c r="L6906" t="s">
        <v>3037</v>
      </c>
      <c r="M6906" t="s">
        <v>3038</v>
      </c>
      <c r="N6906" t="s">
        <v>1337</v>
      </c>
      <c r="O6906" t="s">
        <v>64</v>
      </c>
      <c r="P6906" t="s">
        <v>3040</v>
      </c>
      <c r="Q6906" t="s">
        <v>3039</v>
      </c>
    </row>
    <row r="6907" spans="11:17">
      <c r="K6907" t="s">
        <v>51</v>
      </c>
      <c r="L6907" t="s">
        <v>3037</v>
      </c>
      <c r="M6907" t="s">
        <v>3038</v>
      </c>
      <c r="N6907" t="s">
        <v>1337</v>
      </c>
      <c r="O6907" t="s">
        <v>66</v>
      </c>
      <c r="P6907" t="s">
        <v>3041</v>
      </c>
      <c r="Q6907" t="s">
        <v>3039</v>
      </c>
    </row>
    <row r="6908" spans="11:17">
      <c r="K6908" t="s">
        <v>51</v>
      </c>
      <c r="L6908" t="s">
        <v>3037</v>
      </c>
      <c r="M6908" t="s">
        <v>3038</v>
      </c>
      <c r="N6908" t="s">
        <v>1337</v>
      </c>
      <c r="O6908" t="s">
        <v>68</v>
      </c>
      <c r="P6908" t="e">
        <f>-ต้องการหน้ากากอนามัย
-ต้องการให้มีการพ่นยาฆ่าเชื้อ</f>
        <v>#NAME?</v>
      </c>
      <c r="Q6908" t="s">
        <v>3039</v>
      </c>
    </row>
    <row r="6909" spans="11:17">
      <c r="K6909" t="s">
        <v>51</v>
      </c>
      <c r="L6909" t="s">
        <v>3037</v>
      </c>
      <c r="M6909" t="s">
        <v>3038</v>
      </c>
      <c r="N6909" t="s">
        <v>1337</v>
      </c>
      <c r="O6909" t="s">
        <v>70</v>
      </c>
      <c r="P6909" t="s">
        <v>1020</v>
      </c>
      <c r="Q6909" t="s">
        <v>3039</v>
      </c>
    </row>
    <row r="6910" spans="11:17">
      <c r="K6910" t="s">
        <v>51</v>
      </c>
      <c r="L6910" t="s">
        <v>3037</v>
      </c>
      <c r="M6910" t="s">
        <v>3038</v>
      </c>
      <c r="N6910" t="s">
        <v>1337</v>
      </c>
      <c r="O6910" t="s">
        <v>72</v>
      </c>
      <c r="P6910">
        <v>40</v>
      </c>
      <c r="Q6910" t="s">
        <v>3039</v>
      </c>
    </row>
    <row r="6911" spans="11:17">
      <c r="K6911" t="s">
        <v>51</v>
      </c>
      <c r="L6911" t="s">
        <v>3037</v>
      </c>
      <c r="M6911" t="s">
        <v>3038</v>
      </c>
      <c r="N6911" t="s">
        <v>1337</v>
      </c>
      <c r="O6911" t="s">
        <v>73</v>
      </c>
      <c r="P6911" t="s">
        <v>1343</v>
      </c>
      <c r="Q6911" t="s">
        <v>3039</v>
      </c>
    </row>
    <row r="6912" spans="11:17">
      <c r="K6912" t="s">
        <v>51</v>
      </c>
      <c r="L6912" t="s">
        <v>3042</v>
      </c>
      <c r="M6912" t="s">
        <v>3043</v>
      </c>
      <c r="N6912" t="s">
        <v>1337</v>
      </c>
      <c r="O6912" t="s">
        <v>14</v>
      </c>
      <c r="Q6912" t="s">
        <v>3044</v>
      </c>
    </row>
    <row r="6913" spans="11:17">
      <c r="K6913" t="s">
        <v>51</v>
      </c>
      <c r="L6913" t="s">
        <v>3042</v>
      </c>
      <c r="M6913" t="s">
        <v>3043</v>
      </c>
      <c r="N6913" t="s">
        <v>1337</v>
      </c>
      <c r="O6913" t="s">
        <v>56</v>
      </c>
      <c r="Q6913" t="s">
        <v>3044</v>
      </c>
    </row>
    <row r="6914" spans="11:17">
      <c r="K6914" t="s">
        <v>51</v>
      </c>
      <c r="L6914" t="s">
        <v>3042</v>
      </c>
      <c r="M6914" t="s">
        <v>3043</v>
      </c>
      <c r="N6914" t="s">
        <v>1337</v>
      </c>
      <c r="O6914" t="s">
        <v>57</v>
      </c>
      <c r="P6914" t="s">
        <v>2701</v>
      </c>
      <c r="Q6914" t="s">
        <v>3044</v>
      </c>
    </row>
    <row r="6915" spans="11:17">
      <c r="K6915" t="s">
        <v>51</v>
      </c>
      <c r="L6915" t="s">
        <v>3042</v>
      </c>
      <c r="M6915" t="s">
        <v>3043</v>
      </c>
      <c r="N6915" t="s">
        <v>1337</v>
      </c>
      <c r="O6915" t="s">
        <v>59</v>
      </c>
      <c r="P6915">
        <v>322</v>
      </c>
      <c r="Q6915" t="s">
        <v>3044</v>
      </c>
    </row>
    <row r="6916" spans="11:17">
      <c r="K6916" t="s">
        <v>51</v>
      </c>
      <c r="L6916" t="s">
        <v>3042</v>
      </c>
      <c r="M6916" t="s">
        <v>3043</v>
      </c>
      <c r="N6916" t="s">
        <v>1337</v>
      </c>
      <c r="O6916" t="s">
        <v>60</v>
      </c>
      <c r="P6916" t="s">
        <v>3045</v>
      </c>
      <c r="Q6916" t="s">
        <v>3044</v>
      </c>
    </row>
    <row r="6917" spans="11:17">
      <c r="K6917" t="s">
        <v>51</v>
      </c>
      <c r="L6917" t="s">
        <v>3042</v>
      </c>
      <c r="M6917" t="s">
        <v>3043</v>
      </c>
      <c r="N6917" t="s">
        <v>1337</v>
      </c>
      <c r="O6917" t="s">
        <v>62</v>
      </c>
      <c r="P6917" t="s">
        <v>3046</v>
      </c>
      <c r="Q6917" t="s">
        <v>3044</v>
      </c>
    </row>
    <row r="6918" spans="11:17">
      <c r="K6918" t="s">
        <v>51</v>
      </c>
      <c r="L6918" t="s">
        <v>3042</v>
      </c>
      <c r="M6918" t="s">
        <v>3043</v>
      </c>
      <c r="N6918" t="s">
        <v>1337</v>
      </c>
      <c r="O6918" t="s">
        <v>64</v>
      </c>
      <c r="P6918" t="s">
        <v>3047</v>
      </c>
      <c r="Q6918" t="s">
        <v>3044</v>
      </c>
    </row>
    <row r="6919" spans="11:17">
      <c r="K6919" t="s">
        <v>51</v>
      </c>
      <c r="L6919" t="s">
        <v>3042</v>
      </c>
      <c r="M6919" t="s">
        <v>3043</v>
      </c>
      <c r="N6919" t="s">
        <v>1337</v>
      </c>
      <c r="O6919" t="s">
        <v>66</v>
      </c>
      <c r="P6919" t="s">
        <v>3048</v>
      </c>
      <c r="Q6919" t="s">
        <v>3044</v>
      </c>
    </row>
    <row r="6920" spans="11:17">
      <c r="K6920" t="s">
        <v>51</v>
      </c>
      <c r="L6920" t="s">
        <v>3042</v>
      </c>
      <c r="M6920" t="s">
        <v>3043</v>
      </c>
      <c r="N6920" t="s">
        <v>1337</v>
      </c>
      <c r="O6920" t="s">
        <v>68</v>
      </c>
      <c r="Q6920" t="s">
        <v>3044</v>
      </c>
    </row>
    <row r="6921" spans="11:17">
      <c r="K6921" t="s">
        <v>51</v>
      </c>
      <c r="L6921" t="s">
        <v>3042</v>
      </c>
      <c r="M6921" t="s">
        <v>3043</v>
      </c>
      <c r="N6921" t="s">
        <v>1337</v>
      </c>
      <c r="O6921" t="s">
        <v>70</v>
      </c>
      <c r="P6921" t="s">
        <v>131</v>
      </c>
      <c r="Q6921" t="s">
        <v>3044</v>
      </c>
    </row>
    <row r="6922" spans="11:17">
      <c r="K6922" t="s">
        <v>51</v>
      </c>
      <c r="L6922" t="s">
        <v>3042</v>
      </c>
      <c r="M6922" t="s">
        <v>3043</v>
      </c>
      <c r="N6922" t="s">
        <v>1337</v>
      </c>
      <c r="O6922" t="s">
        <v>72</v>
      </c>
      <c r="P6922">
        <v>330</v>
      </c>
      <c r="Q6922" t="s">
        <v>3044</v>
      </c>
    </row>
    <row r="6923" spans="11:17">
      <c r="K6923" t="s">
        <v>51</v>
      </c>
      <c r="L6923" t="s">
        <v>3042</v>
      </c>
      <c r="M6923" t="s">
        <v>3043</v>
      </c>
      <c r="N6923" t="s">
        <v>1337</v>
      </c>
      <c r="O6923" t="s">
        <v>73</v>
      </c>
      <c r="P6923" t="s">
        <v>1343</v>
      </c>
      <c r="Q6923" t="s">
        <v>3044</v>
      </c>
    </row>
    <row r="6924" spans="11:17">
      <c r="K6924" t="s">
        <v>51</v>
      </c>
      <c r="L6924" t="s">
        <v>3049</v>
      </c>
      <c r="M6924" t="s">
        <v>3050</v>
      </c>
      <c r="N6924" t="s">
        <v>1337</v>
      </c>
      <c r="O6924" t="s">
        <v>14</v>
      </c>
      <c r="Q6924" t="s">
        <v>3051</v>
      </c>
    </row>
    <row r="6925" spans="11:17">
      <c r="K6925" t="s">
        <v>51</v>
      </c>
      <c r="L6925" t="s">
        <v>3049</v>
      </c>
      <c r="M6925" t="s">
        <v>3050</v>
      </c>
      <c r="N6925" t="s">
        <v>1337</v>
      </c>
      <c r="O6925" t="s">
        <v>56</v>
      </c>
      <c r="Q6925" t="s">
        <v>3051</v>
      </c>
    </row>
    <row r="6926" spans="11:17">
      <c r="K6926" t="s">
        <v>51</v>
      </c>
      <c r="L6926" t="s">
        <v>3049</v>
      </c>
      <c r="M6926" t="s">
        <v>3050</v>
      </c>
      <c r="N6926" t="s">
        <v>1337</v>
      </c>
      <c r="O6926" t="s">
        <v>57</v>
      </c>
      <c r="P6926" t="s">
        <v>2701</v>
      </c>
      <c r="Q6926" t="s">
        <v>3051</v>
      </c>
    </row>
    <row r="6927" spans="11:17">
      <c r="K6927" t="s">
        <v>51</v>
      </c>
      <c r="L6927" t="s">
        <v>3049</v>
      </c>
      <c r="M6927" t="s">
        <v>3050</v>
      </c>
      <c r="N6927" t="s">
        <v>1337</v>
      </c>
      <c r="O6927" t="s">
        <v>59</v>
      </c>
      <c r="P6927">
        <v>174</v>
      </c>
      <c r="Q6927" t="s">
        <v>3051</v>
      </c>
    </row>
    <row r="6928" spans="11:17">
      <c r="K6928" t="s">
        <v>51</v>
      </c>
      <c r="L6928" t="s">
        <v>3049</v>
      </c>
      <c r="M6928" t="s">
        <v>3050</v>
      </c>
      <c r="N6928" t="s">
        <v>1337</v>
      </c>
      <c r="O6928" t="s">
        <v>60</v>
      </c>
      <c r="P6928" t="s">
        <v>3045</v>
      </c>
      <c r="Q6928" t="s">
        <v>3051</v>
      </c>
    </row>
    <row r="6929" spans="11:17">
      <c r="K6929" t="s">
        <v>51</v>
      </c>
      <c r="L6929" t="s">
        <v>3049</v>
      </c>
      <c r="M6929" t="s">
        <v>3050</v>
      </c>
      <c r="N6929" t="s">
        <v>1337</v>
      </c>
      <c r="O6929" t="s">
        <v>62</v>
      </c>
      <c r="P6929" t="s">
        <v>3052</v>
      </c>
      <c r="Q6929" t="s">
        <v>3051</v>
      </c>
    </row>
    <row r="6930" spans="11:17">
      <c r="K6930" t="s">
        <v>51</v>
      </c>
      <c r="L6930" t="s">
        <v>3049</v>
      </c>
      <c r="M6930" t="s">
        <v>3050</v>
      </c>
      <c r="N6930" t="s">
        <v>1337</v>
      </c>
      <c r="O6930" t="s">
        <v>64</v>
      </c>
      <c r="P6930" t="s">
        <v>3053</v>
      </c>
      <c r="Q6930" t="s">
        <v>3051</v>
      </c>
    </row>
    <row r="6931" spans="11:17">
      <c r="K6931" t="s">
        <v>51</v>
      </c>
      <c r="L6931" t="s">
        <v>3049</v>
      </c>
      <c r="M6931" t="s">
        <v>3050</v>
      </c>
      <c r="N6931" t="s">
        <v>1337</v>
      </c>
      <c r="O6931" t="s">
        <v>66</v>
      </c>
      <c r="P6931" t="s">
        <v>3054</v>
      </c>
      <c r="Q6931" t="s">
        <v>3051</v>
      </c>
    </row>
    <row r="6932" spans="11:17">
      <c r="K6932" t="s">
        <v>51</v>
      </c>
      <c r="L6932" t="s">
        <v>3049</v>
      </c>
      <c r="M6932" t="s">
        <v>3050</v>
      </c>
      <c r="N6932" t="s">
        <v>1337</v>
      </c>
      <c r="O6932" t="s">
        <v>68</v>
      </c>
      <c r="Q6932" t="s">
        <v>3051</v>
      </c>
    </row>
    <row r="6933" spans="11:17">
      <c r="K6933" t="s">
        <v>51</v>
      </c>
      <c r="L6933" t="s">
        <v>3049</v>
      </c>
      <c r="M6933" t="s">
        <v>3050</v>
      </c>
      <c r="N6933" t="s">
        <v>1337</v>
      </c>
      <c r="O6933" t="s">
        <v>70</v>
      </c>
      <c r="P6933" t="s">
        <v>131</v>
      </c>
      <c r="Q6933" t="s">
        <v>3051</v>
      </c>
    </row>
    <row r="6934" spans="11:17">
      <c r="K6934" t="s">
        <v>51</v>
      </c>
      <c r="L6934" t="s">
        <v>3049</v>
      </c>
      <c r="M6934" t="s">
        <v>3050</v>
      </c>
      <c r="N6934" t="s">
        <v>1337</v>
      </c>
      <c r="O6934" t="s">
        <v>72</v>
      </c>
      <c r="P6934">
        <v>124</v>
      </c>
      <c r="Q6934" t="s">
        <v>3051</v>
      </c>
    </row>
    <row r="6935" spans="11:17">
      <c r="K6935" t="s">
        <v>51</v>
      </c>
      <c r="L6935" t="s">
        <v>3049</v>
      </c>
      <c r="M6935" t="s">
        <v>3050</v>
      </c>
      <c r="N6935" t="s">
        <v>1337</v>
      </c>
      <c r="O6935" t="s">
        <v>73</v>
      </c>
      <c r="P6935" t="s">
        <v>1343</v>
      </c>
      <c r="Q6935" t="s">
        <v>3051</v>
      </c>
    </row>
    <row r="6936" spans="11:17">
      <c r="K6936" t="s">
        <v>51</v>
      </c>
      <c r="L6936" t="s">
        <v>3055</v>
      </c>
      <c r="M6936" t="s">
        <v>3056</v>
      </c>
      <c r="N6936" t="s">
        <v>1337</v>
      </c>
      <c r="O6936" t="s">
        <v>14</v>
      </c>
      <c r="Q6936" t="s">
        <v>3057</v>
      </c>
    </row>
    <row r="6937" spans="11:17">
      <c r="K6937" t="s">
        <v>51</v>
      </c>
      <c r="L6937" t="s">
        <v>3055</v>
      </c>
      <c r="M6937" t="s">
        <v>3056</v>
      </c>
      <c r="N6937" t="s">
        <v>1337</v>
      </c>
      <c r="O6937" t="s">
        <v>56</v>
      </c>
      <c r="Q6937" t="s">
        <v>3057</v>
      </c>
    </row>
    <row r="6938" spans="11:17">
      <c r="K6938" t="s">
        <v>51</v>
      </c>
      <c r="L6938" t="s">
        <v>3055</v>
      </c>
      <c r="M6938" t="s">
        <v>3056</v>
      </c>
      <c r="N6938" t="s">
        <v>1337</v>
      </c>
      <c r="O6938" t="s">
        <v>57</v>
      </c>
      <c r="P6938" t="s">
        <v>2701</v>
      </c>
      <c r="Q6938" t="s">
        <v>3057</v>
      </c>
    </row>
    <row r="6939" spans="11:17">
      <c r="K6939" t="s">
        <v>51</v>
      </c>
      <c r="L6939" t="s">
        <v>3055</v>
      </c>
      <c r="M6939" t="s">
        <v>3056</v>
      </c>
      <c r="N6939" t="s">
        <v>1337</v>
      </c>
      <c r="O6939" t="s">
        <v>59</v>
      </c>
      <c r="P6939">
        <v>1461</v>
      </c>
      <c r="Q6939" t="s">
        <v>3057</v>
      </c>
    </row>
    <row r="6940" spans="11:17">
      <c r="K6940" t="s">
        <v>51</v>
      </c>
      <c r="L6940" t="s">
        <v>3055</v>
      </c>
      <c r="M6940" t="s">
        <v>3056</v>
      </c>
      <c r="N6940" t="s">
        <v>1337</v>
      </c>
      <c r="O6940" t="s">
        <v>60</v>
      </c>
      <c r="P6940" t="s">
        <v>3045</v>
      </c>
      <c r="Q6940" t="s">
        <v>3057</v>
      </c>
    </row>
    <row r="6941" spans="11:17">
      <c r="K6941" t="s">
        <v>51</v>
      </c>
      <c r="L6941" t="s">
        <v>3055</v>
      </c>
      <c r="M6941" t="s">
        <v>3056</v>
      </c>
      <c r="N6941" t="s">
        <v>1337</v>
      </c>
      <c r="O6941" t="s">
        <v>62</v>
      </c>
      <c r="P6941" t="s">
        <v>3052</v>
      </c>
      <c r="Q6941" t="s">
        <v>3057</v>
      </c>
    </row>
    <row r="6942" spans="11:17">
      <c r="K6942" t="s">
        <v>51</v>
      </c>
      <c r="L6942" t="s">
        <v>3055</v>
      </c>
      <c r="M6942" t="s">
        <v>3056</v>
      </c>
      <c r="N6942" t="s">
        <v>1337</v>
      </c>
      <c r="O6942" t="s">
        <v>64</v>
      </c>
      <c r="P6942" t="s">
        <v>3058</v>
      </c>
      <c r="Q6942" t="s">
        <v>3057</v>
      </c>
    </row>
    <row r="6943" spans="11:17">
      <c r="K6943" t="s">
        <v>51</v>
      </c>
      <c r="L6943" t="s">
        <v>3055</v>
      </c>
      <c r="M6943" t="s">
        <v>3056</v>
      </c>
      <c r="N6943" t="s">
        <v>1337</v>
      </c>
      <c r="O6943" t="s">
        <v>66</v>
      </c>
      <c r="P6943" t="s">
        <v>3059</v>
      </c>
      <c r="Q6943" t="s">
        <v>3057</v>
      </c>
    </row>
    <row r="6944" spans="11:17">
      <c r="K6944" t="s">
        <v>51</v>
      </c>
      <c r="L6944" t="s">
        <v>3055</v>
      </c>
      <c r="M6944" t="s">
        <v>3056</v>
      </c>
      <c r="N6944" t="s">
        <v>1337</v>
      </c>
      <c r="O6944" t="s">
        <v>68</v>
      </c>
      <c r="Q6944" t="s">
        <v>3057</v>
      </c>
    </row>
    <row r="6945" spans="11:17">
      <c r="K6945" t="s">
        <v>51</v>
      </c>
      <c r="L6945" t="s">
        <v>3055</v>
      </c>
      <c r="M6945" t="s">
        <v>3056</v>
      </c>
      <c r="N6945" t="s">
        <v>1337</v>
      </c>
      <c r="O6945" t="s">
        <v>70</v>
      </c>
      <c r="P6945" t="s">
        <v>131</v>
      </c>
      <c r="Q6945" t="s">
        <v>3057</v>
      </c>
    </row>
    <row r="6946" spans="11:17">
      <c r="K6946" t="s">
        <v>51</v>
      </c>
      <c r="L6946" t="s">
        <v>3055</v>
      </c>
      <c r="M6946" t="s">
        <v>3056</v>
      </c>
      <c r="N6946" t="s">
        <v>1337</v>
      </c>
      <c r="O6946" t="s">
        <v>72</v>
      </c>
      <c r="P6946">
        <v>304</v>
      </c>
      <c r="Q6946" t="s">
        <v>3057</v>
      </c>
    </row>
    <row r="6947" spans="11:17">
      <c r="K6947" t="s">
        <v>51</v>
      </c>
      <c r="L6947" t="s">
        <v>3055</v>
      </c>
      <c r="M6947" t="s">
        <v>3056</v>
      </c>
      <c r="N6947" t="s">
        <v>1337</v>
      </c>
      <c r="O6947" t="s">
        <v>73</v>
      </c>
      <c r="P6947" t="s">
        <v>1343</v>
      </c>
      <c r="Q6947" t="s">
        <v>3057</v>
      </c>
    </row>
    <row r="6948" spans="11:17">
      <c r="K6948" t="s">
        <v>51</v>
      </c>
      <c r="L6948" t="s">
        <v>3060</v>
      </c>
      <c r="M6948" t="s">
        <v>3061</v>
      </c>
      <c r="N6948" t="s">
        <v>1337</v>
      </c>
      <c r="O6948" t="s">
        <v>14</v>
      </c>
      <c r="Q6948" t="s">
        <v>3062</v>
      </c>
    </row>
    <row r="6949" spans="11:17">
      <c r="K6949" t="s">
        <v>51</v>
      </c>
      <c r="L6949" t="s">
        <v>3060</v>
      </c>
      <c r="M6949" t="s">
        <v>3061</v>
      </c>
      <c r="N6949" t="s">
        <v>1337</v>
      </c>
      <c r="O6949" t="s">
        <v>56</v>
      </c>
      <c r="Q6949" t="s">
        <v>3062</v>
      </c>
    </row>
    <row r="6950" spans="11:17">
      <c r="K6950" t="s">
        <v>51</v>
      </c>
      <c r="L6950" t="s">
        <v>3060</v>
      </c>
      <c r="M6950" t="s">
        <v>3061</v>
      </c>
      <c r="N6950" t="s">
        <v>1337</v>
      </c>
      <c r="O6950" t="s">
        <v>57</v>
      </c>
      <c r="P6950" t="s">
        <v>2701</v>
      </c>
      <c r="Q6950" t="s">
        <v>3062</v>
      </c>
    </row>
    <row r="6951" spans="11:17">
      <c r="K6951" t="s">
        <v>51</v>
      </c>
      <c r="L6951" t="s">
        <v>3060</v>
      </c>
      <c r="M6951" t="s">
        <v>3061</v>
      </c>
      <c r="N6951" t="s">
        <v>1337</v>
      </c>
      <c r="O6951" t="s">
        <v>59</v>
      </c>
      <c r="P6951">
        <v>1502</v>
      </c>
      <c r="Q6951" t="s">
        <v>3062</v>
      </c>
    </row>
    <row r="6952" spans="11:17">
      <c r="K6952" t="s">
        <v>51</v>
      </c>
      <c r="L6952" t="s">
        <v>3060</v>
      </c>
      <c r="M6952" t="s">
        <v>3061</v>
      </c>
      <c r="N6952" t="s">
        <v>1337</v>
      </c>
      <c r="O6952" t="s">
        <v>60</v>
      </c>
      <c r="P6952" t="s">
        <v>3045</v>
      </c>
      <c r="Q6952" t="s">
        <v>3062</v>
      </c>
    </row>
    <row r="6953" spans="11:17">
      <c r="K6953" t="s">
        <v>51</v>
      </c>
      <c r="L6953" t="s">
        <v>3060</v>
      </c>
      <c r="M6953" t="s">
        <v>3061</v>
      </c>
      <c r="N6953" t="s">
        <v>1337</v>
      </c>
      <c r="O6953" t="s">
        <v>62</v>
      </c>
      <c r="P6953" t="s">
        <v>3052</v>
      </c>
      <c r="Q6953" t="s">
        <v>3062</v>
      </c>
    </row>
    <row r="6954" spans="11:17">
      <c r="K6954" t="s">
        <v>51</v>
      </c>
      <c r="L6954" t="s">
        <v>3060</v>
      </c>
      <c r="M6954" t="s">
        <v>3061</v>
      </c>
      <c r="N6954" t="s">
        <v>1337</v>
      </c>
      <c r="O6954" t="s">
        <v>64</v>
      </c>
      <c r="P6954" t="s">
        <v>3063</v>
      </c>
      <c r="Q6954" t="s">
        <v>3062</v>
      </c>
    </row>
    <row r="6955" spans="11:17">
      <c r="K6955" t="s">
        <v>51</v>
      </c>
      <c r="L6955" t="s">
        <v>3060</v>
      </c>
      <c r="M6955" t="s">
        <v>3061</v>
      </c>
      <c r="N6955" t="s">
        <v>1337</v>
      </c>
      <c r="O6955" t="s">
        <v>66</v>
      </c>
      <c r="P6955" t="s">
        <v>3064</v>
      </c>
      <c r="Q6955" t="s">
        <v>3062</v>
      </c>
    </row>
    <row r="6956" spans="11:17">
      <c r="K6956" t="s">
        <v>51</v>
      </c>
      <c r="L6956" t="s">
        <v>3060</v>
      </c>
      <c r="M6956" t="s">
        <v>3061</v>
      </c>
      <c r="N6956" t="s">
        <v>1337</v>
      </c>
      <c r="O6956" t="s">
        <v>68</v>
      </c>
      <c r="Q6956" t="s">
        <v>3062</v>
      </c>
    </row>
    <row r="6957" spans="11:17">
      <c r="K6957" t="s">
        <v>51</v>
      </c>
      <c r="L6957" t="s">
        <v>3060</v>
      </c>
      <c r="M6957" t="s">
        <v>3061</v>
      </c>
      <c r="N6957" t="s">
        <v>1337</v>
      </c>
      <c r="O6957" t="s">
        <v>70</v>
      </c>
      <c r="P6957" t="s">
        <v>131</v>
      </c>
      <c r="Q6957" t="s">
        <v>3062</v>
      </c>
    </row>
    <row r="6958" spans="11:17">
      <c r="K6958" t="s">
        <v>51</v>
      </c>
      <c r="L6958" t="s">
        <v>3060</v>
      </c>
      <c r="M6958" t="s">
        <v>3061</v>
      </c>
      <c r="N6958" t="s">
        <v>1337</v>
      </c>
      <c r="O6958" t="s">
        <v>72</v>
      </c>
      <c r="P6958">
        <v>642</v>
      </c>
      <c r="Q6958" t="s">
        <v>3062</v>
      </c>
    </row>
    <row r="6959" spans="11:17">
      <c r="K6959" t="s">
        <v>51</v>
      </c>
      <c r="L6959" t="s">
        <v>3060</v>
      </c>
      <c r="M6959" t="s">
        <v>3061</v>
      </c>
      <c r="N6959" t="s">
        <v>1337</v>
      </c>
      <c r="O6959" t="s">
        <v>73</v>
      </c>
      <c r="P6959" t="s">
        <v>1343</v>
      </c>
      <c r="Q6959" t="s">
        <v>3062</v>
      </c>
    </row>
    <row r="6960" spans="11:17">
      <c r="K6960" t="s">
        <v>51</v>
      </c>
      <c r="L6960" t="s">
        <v>3065</v>
      </c>
      <c r="M6960" t="s">
        <v>3066</v>
      </c>
      <c r="N6960" t="s">
        <v>1337</v>
      </c>
      <c r="O6960" t="s">
        <v>14</v>
      </c>
      <c r="Q6960" t="s">
        <v>3067</v>
      </c>
    </row>
    <row r="6961" spans="11:17">
      <c r="K6961" t="s">
        <v>51</v>
      </c>
      <c r="L6961" t="s">
        <v>3065</v>
      </c>
      <c r="M6961" t="s">
        <v>3066</v>
      </c>
      <c r="N6961" t="s">
        <v>1337</v>
      </c>
      <c r="O6961" t="s">
        <v>56</v>
      </c>
      <c r="Q6961" t="s">
        <v>3067</v>
      </c>
    </row>
    <row r="6962" spans="11:17">
      <c r="K6962" t="s">
        <v>51</v>
      </c>
      <c r="L6962" t="s">
        <v>3065</v>
      </c>
      <c r="M6962" t="s">
        <v>3066</v>
      </c>
      <c r="N6962" t="s">
        <v>1337</v>
      </c>
      <c r="O6962" t="s">
        <v>57</v>
      </c>
      <c r="P6962" t="s">
        <v>2701</v>
      </c>
      <c r="Q6962" t="s">
        <v>3067</v>
      </c>
    </row>
    <row r="6963" spans="11:17">
      <c r="K6963" t="s">
        <v>51</v>
      </c>
      <c r="L6963" t="s">
        <v>3065</v>
      </c>
      <c r="M6963" t="s">
        <v>3066</v>
      </c>
      <c r="N6963" t="s">
        <v>1337</v>
      </c>
      <c r="O6963" t="s">
        <v>59</v>
      </c>
      <c r="P6963">
        <v>1622</v>
      </c>
      <c r="Q6963" t="s">
        <v>3067</v>
      </c>
    </row>
    <row r="6964" spans="11:17">
      <c r="K6964" t="s">
        <v>51</v>
      </c>
      <c r="L6964" t="s">
        <v>3065</v>
      </c>
      <c r="M6964" t="s">
        <v>3066</v>
      </c>
      <c r="N6964" t="s">
        <v>1337</v>
      </c>
      <c r="O6964" t="s">
        <v>60</v>
      </c>
      <c r="P6964" t="s">
        <v>3045</v>
      </c>
      <c r="Q6964" t="s">
        <v>3067</v>
      </c>
    </row>
    <row r="6965" spans="11:17">
      <c r="K6965" t="s">
        <v>51</v>
      </c>
      <c r="L6965" t="s">
        <v>3065</v>
      </c>
      <c r="M6965" t="s">
        <v>3066</v>
      </c>
      <c r="N6965" t="s">
        <v>1337</v>
      </c>
      <c r="O6965" t="s">
        <v>62</v>
      </c>
      <c r="P6965" t="s">
        <v>3052</v>
      </c>
      <c r="Q6965" t="s">
        <v>3067</v>
      </c>
    </row>
    <row r="6966" spans="11:17">
      <c r="K6966" t="s">
        <v>51</v>
      </c>
      <c r="L6966" t="s">
        <v>3065</v>
      </c>
      <c r="M6966" t="s">
        <v>3066</v>
      </c>
      <c r="N6966" t="s">
        <v>1337</v>
      </c>
      <c r="O6966" t="s">
        <v>64</v>
      </c>
      <c r="P6966" t="s">
        <v>3068</v>
      </c>
      <c r="Q6966" t="s">
        <v>3067</v>
      </c>
    </row>
    <row r="6967" spans="11:17">
      <c r="K6967" t="s">
        <v>51</v>
      </c>
      <c r="L6967" t="s">
        <v>3065</v>
      </c>
      <c r="M6967" t="s">
        <v>3066</v>
      </c>
      <c r="N6967" t="s">
        <v>1337</v>
      </c>
      <c r="O6967" t="s">
        <v>66</v>
      </c>
      <c r="P6967" t="s">
        <v>3069</v>
      </c>
      <c r="Q6967" t="s">
        <v>3067</v>
      </c>
    </row>
    <row r="6968" spans="11:17">
      <c r="K6968" t="s">
        <v>51</v>
      </c>
      <c r="L6968" t="s">
        <v>3065</v>
      </c>
      <c r="M6968" t="s">
        <v>3066</v>
      </c>
      <c r="N6968" t="s">
        <v>1337</v>
      </c>
      <c r="O6968" t="s">
        <v>68</v>
      </c>
      <c r="P6968" t="e">
        <f>-ต้องการให้มีการพ่นยาฆ่าเชื้อ
-ถนนไม่สวยงามและมีฝุ่นมาก</f>
        <v>#NAME?</v>
      </c>
      <c r="Q6968" t="s">
        <v>3067</v>
      </c>
    </row>
    <row r="6969" spans="11:17">
      <c r="K6969" t="s">
        <v>51</v>
      </c>
      <c r="L6969" t="s">
        <v>3065</v>
      </c>
      <c r="M6969" t="s">
        <v>3066</v>
      </c>
      <c r="N6969" t="s">
        <v>1337</v>
      </c>
      <c r="O6969" t="s">
        <v>70</v>
      </c>
      <c r="P6969" t="s">
        <v>131</v>
      </c>
      <c r="Q6969" t="s">
        <v>3067</v>
      </c>
    </row>
    <row r="6970" spans="11:17">
      <c r="K6970" t="s">
        <v>51</v>
      </c>
      <c r="L6970" t="s">
        <v>3065</v>
      </c>
      <c r="M6970" t="s">
        <v>3066</v>
      </c>
      <c r="N6970" t="s">
        <v>1337</v>
      </c>
      <c r="O6970" t="s">
        <v>72</v>
      </c>
      <c r="P6970">
        <v>150</v>
      </c>
      <c r="Q6970" t="s">
        <v>3067</v>
      </c>
    </row>
    <row r="6971" spans="11:17">
      <c r="K6971" t="s">
        <v>51</v>
      </c>
      <c r="L6971" t="s">
        <v>3065</v>
      </c>
      <c r="M6971" t="s">
        <v>3066</v>
      </c>
      <c r="N6971" t="s">
        <v>1337</v>
      </c>
      <c r="O6971" t="s">
        <v>73</v>
      </c>
      <c r="P6971" t="s">
        <v>1343</v>
      </c>
      <c r="Q6971" t="s">
        <v>3067</v>
      </c>
    </row>
    <row r="6972" spans="11:17">
      <c r="K6972" t="s">
        <v>51</v>
      </c>
      <c r="L6972" t="s">
        <v>3070</v>
      </c>
      <c r="M6972" t="s">
        <v>3071</v>
      </c>
      <c r="N6972" t="s">
        <v>1337</v>
      </c>
      <c r="O6972" t="s">
        <v>14</v>
      </c>
      <c r="Q6972" t="s">
        <v>3072</v>
      </c>
    </row>
    <row r="6973" spans="11:17">
      <c r="K6973" t="s">
        <v>51</v>
      </c>
      <c r="L6973" t="s">
        <v>3070</v>
      </c>
      <c r="M6973" t="s">
        <v>3071</v>
      </c>
      <c r="N6973" t="s">
        <v>1337</v>
      </c>
      <c r="O6973" t="s">
        <v>56</v>
      </c>
      <c r="Q6973" t="s">
        <v>3072</v>
      </c>
    </row>
    <row r="6974" spans="11:17">
      <c r="K6974" t="s">
        <v>51</v>
      </c>
      <c r="L6974" t="s">
        <v>3070</v>
      </c>
      <c r="M6974" t="s">
        <v>3071</v>
      </c>
      <c r="N6974" t="s">
        <v>1337</v>
      </c>
      <c r="O6974" t="s">
        <v>57</v>
      </c>
      <c r="P6974" t="s">
        <v>2701</v>
      </c>
      <c r="Q6974" t="s">
        <v>3072</v>
      </c>
    </row>
    <row r="6975" spans="11:17">
      <c r="K6975" t="s">
        <v>51</v>
      </c>
      <c r="L6975" t="s">
        <v>3070</v>
      </c>
      <c r="M6975" t="s">
        <v>3071</v>
      </c>
      <c r="N6975" t="s">
        <v>1337</v>
      </c>
      <c r="O6975" t="s">
        <v>59</v>
      </c>
      <c r="P6975">
        <v>1287</v>
      </c>
      <c r="Q6975" t="s">
        <v>3072</v>
      </c>
    </row>
    <row r="6976" spans="11:17">
      <c r="K6976" t="s">
        <v>51</v>
      </c>
      <c r="L6976" t="s">
        <v>3070</v>
      </c>
      <c r="M6976" t="s">
        <v>3071</v>
      </c>
      <c r="N6976" t="s">
        <v>1337</v>
      </c>
      <c r="O6976" t="s">
        <v>60</v>
      </c>
      <c r="P6976" t="s">
        <v>3045</v>
      </c>
      <c r="Q6976" t="s">
        <v>3072</v>
      </c>
    </row>
    <row r="6977" spans="11:17">
      <c r="K6977" t="s">
        <v>51</v>
      </c>
      <c r="L6977" t="s">
        <v>3070</v>
      </c>
      <c r="M6977" t="s">
        <v>3071</v>
      </c>
      <c r="N6977" t="s">
        <v>1337</v>
      </c>
      <c r="O6977" t="s">
        <v>62</v>
      </c>
      <c r="P6977" t="s">
        <v>3052</v>
      </c>
      <c r="Q6977" t="s">
        <v>3072</v>
      </c>
    </row>
    <row r="6978" spans="11:17">
      <c r="K6978" t="s">
        <v>51</v>
      </c>
      <c r="L6978" t="s">
        <v>3070</v>
      </c>
      <c r="M6978" t="s">
        <v>3071</v>
      </c>
      <c r="N6978" t="s">
        <v>1337</v>
      </c>
      <c r="O6978" t="s">
        <v>64</v>
      </c>
      <c r="P6978" t="s">
        <v>3073</v>
      </c>
      <c r="Q6978" t="s">
        <v>3072</v>
      </c>
    </row>
    <row r="6979" spans="11:17">
      <c r="K6979" t="s">
        <v>51</v>
      </c>
      <c r="L6979" t="s">
        <v>3070</v>
      </c>
      <c r="M6979" t="s">
        <v>3071</v>
      </c>
      <c r="N6979" t="s">
        <v>1337</v>
      </c>
      <c r="O6979" t="s">
        <v>66</v>
      </c>
      <c r="P6979" t="s">
        <v>3074</v>
      </c>
      <c r="Q6979" t="s">
        <v>3072</v>
      </c>
    </row>
    <row r="6980" spans="11:17">
      <c r="K6980" t="s">
        <v>51</v>
      </c>
      <c r="L6980" t="s">
        <v>3070</v>
      </c>
      <c r="M6980" t="s">
        <v>3071</v>
      </c>
      <c r="N6980" t="s">
        <v>1337</v>
      </c>
      <c r="O6980" t="s">
        <v>68</v>
      </c>
      <c r="Q6980" t="s">
        <v>3072</v>
      </c>
    </row>
    <row r="6981" spans="11:17">
      <c r="K6981" t="s">
        <v>51</v>
      </c>
      <c r="L6981" t="s">
        <v>3070</v>
      </c>
      <c r="M6981" t="s">
        <v>3071</v>
      </c>
      <c r="N6981" t="s">
        <v>1337</v>
      </c>
      <c r="O6981" t="s">
        <v>70</v>
      </c>
      <c r="P6981" t="s">
        <v>131</v>
      </c>
      <c r="Q6981" t="s">
        <v>3072</v>
      </c>
    </row>
    <row r="6982" spans="11:17">
      <c r="K6982" t="s">
        <v>51</v>
      </c>
      <c r="L6982" t="s">
        <v>3070</v>
      </c>
      <c r="M6982" t="s">
        <v>3071</v>
      </c>
      <c r="N6982" t="s">
        <v>1337</v>
      </c>
      <c r="O6982" t="s">
        <v>72</v>
      </c>
      <c r="P6982">
        <v>246</v>
      </c>
      <c r="Q6982" t="s">
        <v>3072</v>
      </c>
    </row>
    <row r="6983" spans="11:17">
      <c r="K6983" t="s">
        <v>51</v>
      </c>
      <c r="L6983" t="s">
        <v>3070</v>
      </c>
      <c r="M6983" t="s">
        <v>3071</v>
      </c>
      <c r="N6983" t="s">
        <v>1337</v>
      </c>
      <c r="O6983" t="s">
        <v>73</v>
      </c>
      <c r="P6983" t="s">
        <v>1343</v>
      </c>
      <c r="Q6983" t="s">
        <v>3072</v>
      </c>
    </row>
    <row r="6984" spans="11:17">
      <c r="K6984" t="s">
        <v>51</v>
      </c>
      <c r="L6984" t="s">
        <v>3075</v>
      </c>
      <c r="M6984" t="s">
        <v>3076</v>
      </c>
      <c r="N6984" t="s">
        <v>1337</v>
      </c>
      <c r="O6984" t="s">
        <v>14</v>
      </c>
      <c r="Q6984" t="s">
        <v>3077</v>
      </c>
    </row>
    <row r="6985" spans="11:17">
      <c r="K6985" t="s">
        <v>51</v>
      </c>
      <c r="L6985" t="s">
        <v>3075</v>
      </c>
      <c r="M6985" t="s">
        <v>3076</v>
      </c>
      <c r="N6985" t="s">
        <v>1337</v>
      </c>
      <c r="O6985" t="s">
        <v>56</v>
      </c>
      <c r="Q6985" t="s">
        <v>3077</v>
      </c>
    </row>
    <row r="6986" spans="11:17">
      <c r="K6986" t="s">
        <v>51</v>
      </c>
      <c r="L6986" t="s">
        <v>3075</v>
      </c>
      <c r="M6986" t="s">
        <v>3076</v>
      </c>
      <c r="N6986" t="s">
        <v>1337</v>
      </c>
      <c r="O6986" t="s">
        <v>57</v>
      </c>
      <c r="P6986" t="s">
        <v>2701</v>
      </c>
      <c r="Q6986" t="s">
        <v>3077</v>
      </c>
    </row>
    <row r="6987" spans="11:17">
      <c r="K6987" t="s">
        <v>51</v>
      </c>
      <c r="L6987" t="s">
        <v>3075</v>
      </c>
      <c r="M6987" t="s">
        <v>3076</v>
      </c>
      <c r="N6987" t="s">
        <v>1337</v>
      </c>
      <c r="O6987" t="s">
        <v>59</v>
      </c>
      <c r="P6987">
        <v>1086</v>
      </c>
      <c r="Q6987" t="s">
        <v>3077</v>
      </c>
    </row>
    <row r="6988" spans="11:17">
      <c r="K6988" t="s">
        <v>51</v>
      </c>
      <c r="L6988" t="s">
        <v>3075</v>
      </c>
      <c r="M6988" t="s">
        <v>3076</v>
      </c>
      <c r="N6988" t="s">
        <v>1337</v>
      </c>
      <c r="O6988" t="s">
        <v>60</v>
      </c>
      <c r="P6988" t="s">
        <v>3045</v>
      </c>
      <c r="Q6988" t="s">
        <v>3077</v>
      </c>
    </row>
    <row r="6989" spans="11:17">
      <c r="K6989" t="s">
        <v>51</v>
      </c>
      <c r="L6989" t="s">
        <v>3075</v>
      </c>
      <c r="M6989" t="s">
        <v>3076</v>
      </c>
      <c r="N6989" t="s">
        <v>1337</v>
      </c>
      <c r="O6989" t="s">
        <v>62</v>
      </c>
      <c r="P6989" t="s">
        <v>3052</v>
      </c>
      <c r="Q6989" t="s">
        <v>3077</v>
      </c>
    </row>
    <row r="6990" spans="11:17">
      <c r="K6990" t="s">
        <v>51</v>
      </c>
      <c r="L6990" t="s">
        <v>3075</v>
      </c>
      <c r="M6990" t="s">
        <v>3076</v>
      </c>
      <c r="N6990" t="s">
        <v>1337</v>
      </c>
      <c r="O6990" t="s">
        <v>64</v>
      </c>
      <c r="P6990" t="s">
        <v>3078</v>
      </c>
      <c r="Q6990" t="s">
        <v>3077</v>
      </c>
    </row>
    <row r="6991" spans="11:17">
      <c r="K6991" t="s">
        <v>51</v>
      </c>
      <c r="L6991" t="s">
        <v>3075</v>
      </c>
      <c r="M6991" t="s">
        <v>3076</v>
      </c>
      <c r="N6991" t="s">
        <v>1337</v>
      </c>
      <c r="O6991" t="s">
        <v>66</v>
      </c>
      <c r="P6991" t="s">
        <v>238</v>
      </c>
      <c r="Q6991" t="s">
        <v>3077</v>
      </c>
    </row>
    <row r="6992" spans="11:17">
      <c r="K6992" t="s">
        <v>51</v>
      </c>
      <c r="L6992" t="s">
        <v>3075</v>
      </c>
      <c r="M6992" t="s">
        <v>3076</v>
      </c>
      <c r="N6992" t="s">
        <v>1337</v>
      </c>
      <c r="O6992" t="s">
        <v>68</v>
      </c>
      <c r="Q6992" t="s">
        <v>3077</v>
      </c>
    </row>
    <row r="6993" spans="11:17">
      <c r="K6993" t="s">
        <v>51</v>
      </c>
      <c r="L6993" t="s">
        <v>3075</v>
      </c>
      <c r="M6993" t="s">
        <v>3076</v>
      </c>
      <c r="N6993" t="s">
        <v>1337</v>
      </c>
      <c r="O6993" t="s">
        <v>70</v>
      </c>
      <c r="P6993" t="s">
        <v>131</v>
      </c>
      <c r="Q6993" t="s">
        <v>3077</v>
      </c>
    </row>
    <row r="6994" spans="11:17">
      <c r="K6994" t="s">
        <v>51</v>
      </c>
      <c r="L6994" t="s">
        <v>3075</v>
      </c>
      <c r="M6994" t="s">
        <v>3076</v>
      </c>
      <c r="N6994" t="s">
        <v>1337</v>
      </c>
      <c r="O6994" t="s">
        <v>72</v>
      </c>
      <c r="P6994">
        <v>150</v>
      </c>
      <c r="Q6994" t="s">
        <v>3077</v>
      </c>
    </row>
    <row r="6995" spans="11:17">
      <c r="K6995" t="s">
        <v>51</v>
      </c>
      <c r="L6995" t="s">
        <v>3075</v>
      </c>
      <c r="M6995" t="s">
        <v>3076</v>
      </c>
      <c r="N6995" t="s">
        <v>1337</v>
      </c>
      <c r="O6995" t="s">
        <v>73</v>
      </c>
      <c r="P6995" t="s">
        <v>1343</v>
      </c>
      <c r="Q6995" t="s">
        <v>3077</v>
      </c>
    </row>
    <row r="6996" spans="11:17">
      <c r="K6996" t="s">
        <v>51</v>
      </c>
      <c r="L6996" t="s">
        <v>3079</v>
      </c>
      <c r="M6996" t="s">
        <v>3080</v>
      </c>
      <c r="N6996" t="s">
        <v>1337</v>
      </c>
      <c r="O6996" t="s">
        <v>14</v>
      </c>
      <c r="Q6996" t="s">
        <v>3081</v>
      </c>
    </row>
    <row r="6997" spans="11:17">
      <c r="K6997" t="s">
        <v>51</v>
      </c>
      <c r="L6997" t="s">
        <v>3079</v>
      </c>
      <c r="M6997" t="s">
        <v>3080</v>
      </c>
      <c r="N6997" t="s">
        <v>1337</v>
      </c>
      <c r="O6997" t="s">
        <v>56</v>
      </c>
      <c r="Q6997" t="s">
        <v>3081</v>
      </c>
    </row>
    <row r="6998" spans="11:17">
      <c r="K6998" t="s">
        <v>51</v>
      </c>
      <c r="L6998" t="s">
        <v>3079</v>
      </c>
      <c r="M6998" t="s">
        <v>3080</v>
      </c>
      <c r="N6998" t="s">
        <v>1337</v>
      </c>
      <c r="O6998" t="s">
        <v>57</v>
      </c>
      <c r="P6998" t="s">
        <v>2701</v>
      </c>
      <c r="Q6998" t="s">
        <v>3081</v>
      </c>
    </row>
    <row r="6999" spans="11:17">
      <c r="K6999" t="s">
        <v>51</v>
      </c>
      <c r="L6999" t="s">
        <v>3079</v>
      </c>
      <c r="M6999" t="s">
        <v>3080</v>
      </c>
      <c r="N6999" t="s">
        <v>1337</v>
      </c>
      <c r="O6999" t="s">
        <v>59</v>
      </c>
      <c r="P6999">
        <v>1609</v>
      </c>
      <c r="Q6999" t="s">
        <v>3081</v>
      </c>
    </row>
    <row r="7000" spans="11:17">
      <c r="K7000" t="s">
        <v>51</v>
      </c>
      <c r="L7000" t="s">
        <v>3079</v>
      </c>
      <c r="M7000" t="s">
        <v>3080</v>
      </c>
      <c r="N7000" t="s">
        <v>1337</v>
      </c>
      <c r="O7000" t="s">
        <v>60</v>
      </c>
      <c r="P7000" t="s">
        <v>3045</v>
      </c>
      <c r="Q7000" t="s">
        <v>3081</v>
      </c>
    </row>
    <row r="7001" spans="11:17">
      <c r="K7001" t="s">
        <v>51</v>
      </c>
      <c r="L7001" t="s">
        <v>3079</v>
      </c>
      <c r="M7001" t="s">
        <v>3080</v>
      </c>
      <c r="N7001" t="s">
        <v>1337</v>
      </c>
      <c r="O7001" t="s">
        <v>62</v>
      </c>
      <c r="P7001" t="s">
        <v>3046</v>
      </c>
      <c r="Q7001" t="s">
        <v>3081</v>
      </c>
    </row>
    <row r="7002" spans="11:17">
      <c r="K7002" t="s">
        <v>51</v>
      </c>
      <c r="L7002" t="s">
        <v>3079</v>
      </c>
      <c r="M7002" t="s">
        <v>3080</v>
      </c>
      <c r="N7002" t="s">
        <v>1337</v>
      </c>
      <c r="O7002" t="s">
        <v>64</v>
      </c>
      <c r="P7002" t="s">
        <v>3082</v>
      </c>
      <c r="Q7002" t="s">
        <v>3081</v>
      </c>
    </row>
    <row r="7003" spans="11:17">
      <c r="K7003" t="s">
        <v>51</v>
      </c>
      <c r="L7003" t="s">
        <v>3079</v>
      </c>
      <c r="M7003" t="s">
        <v>3080</v>
      </c>
      <c r="N7003" t="s">
        <v>1337</v>
      </c>
      <c r="O7003" t="s">
        <v>66</v>
      </c>
      <c r="P7003" t="s">
        <v>3083</v>
      </c>
      <c r="Q7003" t="s">
        <v>3081</v>
      </c>
    </row>
    <row r="7004" spans="11:17">
      <c r="K7004" t="s">
        <v>51</v>
      </c>
      <c r="L7004" t="s">
        <v>3079</v>
      </c>
      <c r="M7004" t="s">
        <v>3080</v>
      </c>
      <c r="N7004" t="s">
        <v>1337</v>
      </c>
      <c r="O7004" t="s">
        <v>68</v>
      </c>
      <c r="Q7004" t="s">
        <v>3081</v>
      </c>
    </row>
    <row r="7005" spans="11:17">
      <c r="K7005" t="s">
        <v>51</v>
      </c>
      <c r="L7005" t="s">
        <v>3079</v>
      </c>
      <c r="M7005" t="s">
        <v>3080</v>
      </c>
      <c r="N7005" t="s">
        <v>1337</v>
      </c>
      <c r="O7005" t="s">
        <v>70</v>
      </c>
      <c r="P7005" t="s">
        <v>1020</v>
      </c>
      <c r="Q7005" t="s">
        <v>3081</v>
      </c>
    </row>
    <row r="7006" spans="11:17">
      <c r="K7006" t="s">
        <v>51</v>
      </c>
      <c r="L7006" t="s">
        <v>3079</v>
      </c>
      <c r="M7006" t="s">
        <v>3080</v>
      </c>
      <c r="N7006" t="s">
        <v>1337</v>
      </c>
      <c r="O7006" t="s">
        <v>72</v>
      </c>
      <c r="P7006">
        <v>185</v>
      </c>
      <c r="Q7006" t="s">
        <v>3081</v>
      </c>
    </row>
    <row r="7007" spans="11:17">
      <c r="K7007" t="s">
        <v>51</v>
      </c>
      <c r="L7007" t="s">
        <v>3079</v>
      </c>
      <c r="M7007" t="s">
        <v>3080</v>
      </c>
      <c r="N7007" t="s">
        <v>1337</v>
      </c>
      <c r="O7007" t="s">
        <v>73</v>
      </c>
      <c r="P7007" t="s">
        <v>1343</v>
      </c>
      <c r="Q7007" t="s">
        <v>3081</v>
      </c>
    </row>
    <row r="7008" spans="11:17">
      <c r="K7008" t="s">
        <v>51</v>
      </c>
      <c r="L7008" t="s">
        <v>3084</v>
      </c>
      <c r="M7008" t="s">
        <v>3085</v>
      </c>
      <c r="N7008" t="s">
        <v>1337</v>
      </c>
      <c r="O7008" t="s">
        <v>14</v>
      </c>
      <c r="Q7008" t="s">
        <v>3086</v>
      </c>
    </row>
    <row r="7009" spans="11:17">
      <c r="K7009" t="s">
        <v>51</v>
      </c>
      <c r="L7009" t="s">
        <v>3084</v>
      </c>
      <c r="M7009" t="s">
        <v>3085</v>
      </c>
      <c r="N7009" t="s">
        <v>1337</v>
      </c>
      <c r="O7009" t="s">
        <v>56</v>
      </c>
      <c r="Q7009" t="s">
        <v>3086</v>
      </c>
    </row>
    <row r="7010" spans="11:17">
      <c r="K7010" t="s">
        <v>51</v>
      </c>
      <c r="L7010" t="s">
        <v>3084</v>
      </c>
      <c r="M7010" t="s">
        <v>3085</v>
      </c>
      <c r="N7010" t="s">
        <v>1337</v>
      </c>
      <c r="O7010" t="s">
        <v>57</v>
      </c>
      <c r="P7010" t="s">
        <v>2701</v>
      </c>
      <c r="Q7010" t="s">
        <v>3086</v>
      </c>
    </row>
    <row r="7011" spans="11:17">
      <c r="K7011" t="s">
        <v>51</v>
      </c>
      <c r="L7011" t="s">
        <v>3084</v>
      </c>
      <c r="M7011" t="s">
        <v>3085</v>
      </c>
      <c r="N7011" t="s">
        <v>1337</v>
      </c>
      <c r="O7011" t="s">
        <v>59</v>
      </c>
      <c r="P7011">
        <v>93</v>
      </c>
      <c r="Q7011" t="s">
        <v>3086</v>
      </c>
    </row>
    <row r="7012" spans="11:17">
      <c r="K7012" t="s">
        <v>51</v>
      </c>
      <c r="L7012" t="s">
        <v>3084</v>
      </c>
      <c r="M7012" t="s">
        <v>3085</v>
      </c>
      <c r="N7012" t="s">
        <v>1337</v>
      </c>
      <c r="O7012" t="s">
        <v>60</v>
      </c>
      <c r="P7012" t="s">
        <v>3045</v>
      </c>
      <c r="Q7012" t="s">
        <v>3086</v>
      </c>
    </row>
    <row r="7013" spans="11:17">
      <c r="K7013" t="s">
        <v>51</v>
      </c>
      <c r="L7013" t="s">
        <v>3084</v>
      </c>
      <c r="M7013" t="s">
        <v>3085</v>
      </c>
      <c r="N7013" t="s">
        <v>1337</v>
      </c>
      <c r="O7013" t="s">
        <v>62</v>
      </c>
      <c r="P7013" t="s">
        <v>3046</v>
      </c>
      <c r="Q7013" t="s">
        <v>3086</v>
      </c>
    </row>
    <row r="7014" spans="11:17">
      <c r="K7014" t="s">
        <v>51</v>
      </c>
      <c r="L7014" t="s">
        <v>3084</v>
      </c>
      <c r="M7014" t="s">
        <v>3085</v>
      </c>
      <c r="N7014" t="s">
        <v>1337</v>
      </c>
      <c r="O7014" t="s">
        <v>64</v>
      </c>
      <c r="P7014" t="s">
        <v>3087</v>
      </c>
      <c r="Q7014" t="s">
        <v>3086</v>
      </c>
    </row>
    <row r="7015" spans="11:17">
      <c r="K7015" t="s">
        <v>51</v>
      </c>
      <c r="L7015" t="s">
        <v>3084</v>
      </c>
      <c r="M7015" t="s">
        <v>3085</v>
      </c>
      <c r="N7015" t="s">
        <v>1337</v>
      </c>
      <c r="O7015" t="s">
        <v>66</v>
      </c>
      <c r="P7015" t="s">
        <v>3088</v>
      </c>
      <c r="Q7015" t="s">
        <v>3086</v>
      </c>
    </row>
    <row r="7016" spans="11:17">
      <c r="K7016" t="s">
        <v>51</v>
      </c>
      <c r="L7016" t="s">
        <v>3084</v>
      </c>
      <c r="M7016" t="s">
        <v>3085</v>
      </c>
      <c r="N7016" t="s">
        <v>1337</v>
      </c>
      <c r="O7016" t="s">
        <v>68</v>
      </c>
      <c r="Q7016" t="s">
        <v>3086</v>
      </c>
    </row>
    <row r="7017" spans="11:17">
      <c r="K7017" t="s">
        <v>51</v>
      </c>
      <c r="L7017" t="s">
        <v>3084</v>
      </c>
      <c r="M7017" t="s">
        <v>3085</v>
      </c>
      <c r="N7017" t="s">
        <v>1337</v>
      </c>
      <c r="O7017" t="s">
        <v>70</v>
      </c>
      <c r="P7017" t="s">
        <v>1020</v>
      </c>
      <c r="Q7017" t="s">
        <v>3086</v>
      </c>
    </row>
    <row r="7018" spans="11:17">
      <c r="K7018" t="s">
        <v>51</v>
      </c>
      <c r="L7018" t="s">
        <v>3084</v>
      </c>
      <c r="M7018" t="s">
        <v>3085</v>
      </c>
      <c r="N7018" t="s">
        <v>1337</v>
      </c>
      <c r="O7018" t="s">
        <v>72</v>
      </c>
      <c r="P7018">
        <v>225</v>
      </c>
      <c r="Q7018" t="s">
        <v>3086</v>
      </c>
    </row>
    <row r="7019" spans="11:17">
      <c r="K7019" t="s">
        <v>51</v>
      </c>
      <c r="L7019" t="s">
        <v>3084</v>
      </c>
      <c r="M7019" t="s">
        <v>3085</v>
      </c>
      <c r="N7019" t="s">
        <v>1337</v>
      </c>
      <c r="O7019" t="s">
        <v>73</v>
      </c>
      <c r="P7019" t="s">
        <v>1343</v>
      </c>
      <c r="Q7019" t="s">
        <v>3086</v>
      </c>
    </row>
    <row r="7020" spans="11:17">
      <c r="K7020" t="s">
        <v>51</v>
      </c>
      <c r="L7020" t="s">
        <v>3089</v>
      </c>
      <c r="M7020" t="s">
        <v>3090</v>
      </c>
      <c r="N7020" t="s">
        <v>1337</v>
      </c>
      <c r="O7020" t="s">
        <v>14</v>
      </c>
      <c r="Q7020" t="s">
        <v>3091</v>
      </c>
    </row>
    <row r="7021" spans="11:17">
      <c r="K7021" t="s">
        <v>51</v>
      </c>
      <c r="L7021" t="s">
        <v>3089</v>
      </c>
      <c r="M7021" t="s">
        <v>3090</v>
      </c>
      <c r="N7021" t="s">
        <v>1337</v>
      </c>
      <c r="O7021" t="s">
        <v>56</v>
      </c>
      <c r="Q7021" t="s">
        <v>3091</v>
      </c>
    </row>
    <row r="7022" spans="11:17">
      <c r="K7022" t="s">
        <v>51</v>
      </c>
      <c r="L7022" t="s">
        <v>3089</v>
      </c>
      <c r="M7022" t="s">
        <v>3090</v>
      </c>
      <c r="N7022" t="s">
        <v>1337</v>
      </c>
      <c r="O7022" t="s">
        <v>57</v>
      </c>
      <c r="P7022" t="s">
        <v>2701</v>
      </c>
      <c r="Q7022" t="s">
        <v>3091</v>
      </c>
    </row>
    <row r="7023" spans="11:17">
      <c r="K7023" t="s">
        <v>51</v>
      </c>
      <c r="L7023" t="s">
        <v>3089</v>
      </c>
      <c r="M7023" t="s">
        <v>3090</v>
      </c>
      <c r="N7023" t="s">
        <v>1337</v>
      </c>
      <c r="O7023" t="s">
        <v>59</v>
      </c>
      <c r="P7023">
        <v>228</v>
      </c>
      <c r="Q7023" t="s">
        <v>3091</v>
      </c>
    </row>
    <row r="7024" spans="11:17">
      <c r="K7024" t="s">
        <v>51</v>
      </c>
      <c r="L7024" t="s">
        <v>3089</v>
      </c>
      <c r="M7024" t="s">
        <v>3090</v>
      </c>
      <c r="N7024" t="s">
        <v>1337</v>
      </c>
      <c r="O7024" t="s">
        <v>60</v>
      </c>
      <c r="P7024" t="s">
        <v>3045</v>
      </c>
      <c r="Q7024" t="s">
        <v>3091</v>
      </c>
    </row>
    <row r="7025" spans="11:17">
      <c r="K7025" t="s">
        <v>51</v>
      </c>
      <c r="L7025" t="s">
        <v>3089</v>
      </c>
      <c r="M7025" t="s">
        <v>3090</v>
      </c>
      <c r="N7025" t="s">
        <v>1337</v>
      </c>
      <c r="O7025" t="s">
        <v>62</v>
      </c>
      <c r="P7025" t="s">
        <v>3046</v>
      </c>
      <c r="Q7025" t="s">
        <v>3091</v>
      </c>
    </row>
    <row r="7026" spans="11:17">
      <c r="K7026" t="s">
        <v>51</v>
      </c>
      <c r="L7026" t="s">
        <v>3089</v>
      </c>
      <c r="M7026" t="s">
        <v>3090</v>
      </c>
      <c r="N7026" t="s">
        <v>1337</v>
      </c>
      <c r="O7026" t="s">
        <v>64</v>
      </c>
      <c r="P7026" t="s">
        <v>3092</v>
      </c>
      <c r="Q7026" t="s">
        <v>3091</v>
      </c>
    </row>
    <row r="7027" spans="11:17">
      <c r="K7027" t="s">
        <v>51</v>
      </c>
      <c r="L7027" t="s">
        <v>3089</v>
      </c>
      <c r="M7027" t="s">
        <v>3090</v>
      </c>
      <c r="N7027" t="s">
        <v>1337</v>
      </c>
      <c r="O7027" t="s">
        <v>66</v>
      </c>
      <c r="P7027" t="s">
        <v>3093</v>
      </c>
      <c r="Q7027" t="s">
        <v>3091</v>
      </c>
    </row>
    <row r="7028" spans="11:17">
      <c r="K7028" t="s">
        <v>51</v>
      </c>
      <c r="L7028" t="s">
        <v>3089</v>
      </c>
      <c r="M7028" t="s">
        <v>3090</v>
      </c>
      <c r="N7028" t="s">
        <v>1337</v>
      </c>
      <c r="O7028" t="s">
        <v>68</v>
      </c>
      <c r="Q7028" t="s">
        <v>3091</v>
      </c>
    </row>
    <row r="7029" spans="11:17">
      <c r="K7029" t="s">
        <v>51</v>
      </c>
      <c r="L7029" t="s">
        <v>3089</v>
      </c>
      <c r="M7029" t="s">
        <v>3090</v>
      </c>
      <c r="N7029" t="s">
        <v>1337</v>
      </c>
      <c r="O7029" t="s">
        <v>70</v>
      </c>
      <c r="P7029" t="s">
        <v>1020</v>
      </c>
      <c r="Q7029" t="s">
        <v>3091</v>
      </c>
    </row>
    <row r="7030" spans="11:17">
      <c r="K7030" t="s">
        <v>51</v>
      </c>
      <c r="L7030" t="s">
        <v>3089</v>
      </c>
      <c r="M7030" t="s">
        <v>3090</v>
      </c>
      <c r="N7030" t="s">
        <v>1337</v>
      </c>
      <c r="O7030" t="s">
        <v>72</v>
      </c>
      <c r="P7030">
        <v>252</v>
      </c>
      <c r="Q7030" t="s">
        <v>3091</v>
      </c>
    </row>
    <row r="7031" spans="11:17">
      <c r="K7031" t="s">
        <v>51</v>
      </c>
      <c r="L7031" t="s">
        <v>3089</v>
      </c>
      <c r="M7031" t="s">
        <v>3090</v>
      </c>
      <c r="N7031" t="s">
        <v>1337</v>
      </c>
      <c r="O7031" t="s">
        <v>73</v>
      </c>
      <c r="P7031" t="s">
        <v>1343</v>
      </c>
      <c r="Q7031" t="s">
        <v>3091</v>
      </c>
    </row>
    <row r="7032" spans="11:17">
      <c r="K7032" t="s">
        <v>51</v>
      </c>
      <c r="L7032" t="s">
        <v>3094</v>
      </c>
      <c r="M7032" t="s">
        <v>3095</v>
      </c>
      <c r="N7032" t="s">
        <v>1337</v>
      </c>
      <c r="O7032" t="s">
        <v>14</v>
      </c>
      <c r="Q7032" t="s">
        <v>3096</v>
      </c>
    </row>
    <row r="7033" spans="11:17">
      <c r="K7033" t="s">
        <v>51</v>
      </c>
      <c r="L7033" t="s">
        <v>3094</v>
      </c>
      <c r="M7033" t="s">
        <v>3095</v>
      </c>
      <c r="N7033" t="s">
        <v>1337</v>
      </c>
      <c r="O7033" t="s">
        <v>56</v>
      </c>
      <c r="Q7033" t="s">
        <v>3096</v>
      </c>
    </row>
    <row r="7034" spans="11:17">
      <c r="K7034" t="s">
        <v>51</v>
      </c>
      <c r="L7034" t="s">
        <v>3094</v>
      </c>
      <c r="M7034" t="s">
        <v>3095</v>
      </c>
      <c r="N7034" t="s">
        <v>1337</v>
      </c>
      <c r="O7034" t="s">
        <v>57</v>
      </c>
      <c r="P7034" t="s">
        <v>2701</v>
      </c>
      <c r="Q7034" t="s">
        <v>3096</v>
      </c>
    </row>
    <row r="7035" spans="11:17">
      <c r="K7035" t="s">
        <v>51</v>
      </c>
      <c r="L7035" t="s">
        <v>3094</v>
      </c>
      <c r="M7035" t="s">
        <v>3095</v>
      </c>
      <c r="N7035" t="s">
        <v>1337</v>
      </c>
      <c r="O7035" t="s">
        <v>59</v>
      </c>
      <c r="P7035">
        <v>1368</v>
      </c>
      <c r="Q7035" t="s">
        <v>3096</v>
      </c>
    </row>
    <row r="7036" spans="11:17">
      <c r="K7036" t="s">
        <v>51</v>
      </c>
      <c r="L7036" t="s">
        <v>3094</v>
      </c>
      <c r="M7036" t="s">
        <v>3095</v>
      </c>
      <c r="N7036" t="s">
        <v>1337</v>
      </c>
      <c r="O7036" t="s">
        <v>60</v>
      </c>
      <c r="P7036" t="s">
        <v>3045</v>
      </c>
      <c r="Q7036" t="s">
        <v>3096</v>
      </c>
    </row>
    <row r="7037" spans="11:17">
      <c r="K7037" t="s">
        <v>51</v>
      </c>
      <c r="L7037" t="s">
        <v>3094</v>
      </c>
      <c r="M7037" t="s">
        <v>3095</v>
      </c>
      <c r="N7037" t="s">
        <v>1337</v>
      </c>
      <c r="O7037" t="s">
        <v>62</v>
      </c>
      <c r="P7037" t="s">
        <v>3052</v>
      </c>
      <c r="Q7037" t="s">
        <v>3096</v>
      </c>
    </row>
    <row r="7038" spans="11:17">
      <c r="K7038" t="s">
        <v>51</v>
      </c>
      <c r="L7038" t="s">
        <v>3094</v>
      </c>
      <c r="M7038" t="s">
        <v>3095</v>
      </c>
      <c r="N7038" t="s">
        <v>1337</v>
      </c>
      <c r="O7038" t="s">
        <v>64</v>
      </c>
      <c r="P7038" t="s">
        <v>3097</v>
      </c>
      <c r="Q7038" t="s">
        <v>3096</v>
      </c>
    </row>
    <row r="7039" spans="11:17">
      <c r="K7039" t="s">
        <v>51</v>
      </c>
      <c r="L7039" t="s">
        <v>3094</v>
      </c>
      <c r="M7039" t="s">
        <v>3095</v>
      </c>
      <c r="N7039" t="s">
        <v>1337</v>
      </c>
      <c r="O7039" t="s">
        <v>66</v>
      </c>
      <c r="P7039" t="s">
        <v>238</v>
      </c>
      <c r="Q7039" t="s">
        <v>3096</v>
      </c>
    </row>
    <row r="7040" spans="11:17">
      <c r="K7040" t="s">
        <v>51</v>
      </c>
      <c r="L7040" t="s">
        <v>3094</v>
      </c>
      <c r="M7040" t="s">
        <v>3095</v>
      </c>
      <c r="N7040" t="s">
        <v>1337</v>
      </c>
      <c r="O7040" t="s">
        <v>68</v>
      </c>
      <c r="Q7040" t="s">
        <v>3096</v>
      </c>
    </row>
    <row r="7041" spans="11:17">
      <c r="K7041" t="s">
        <v>51</v>
      </c>
      <c r="L7041" t="s">
        <v>3094</v>
      </c>
      <c r="M7041" t="s">
        <v>3095</v>
      </c>
      <c r="N7041" t="s">
        <v>1337</v>
      </c>
      <c r="O7041" t="s">
        <v>70</v>
      </c>
      <c r="P7041" t="s">
        <v>131</v>
      </c>
      <c r="Q7041" t="s">
        <v>3096</v>
      </c>
    </row>
    <row r="7042" spans="11:17">
      <c r="K7042" t="s">
        <v>51</v>
      </c>
      <c r="L7042" t="s">
        <v>3094</v>
      </c>
      <c r="M7042" t="s">
        <v>3095</v>
      </c>
      <c r="N7042" t="s">
        <v>1337</v>
      </c>
      <c r="O7042" t="s">
        <v>72</v>
      </c>
      <c r="P7042">
        <v>355</v>
      </c>
      <c r="Q7042" t="s">
        <v>3096</v>
      </c>
    </row>
    <row r="7043" spans="11:17">
      <c r="K7043" t="s">
        <v>51</v>
      </c>
      <c r="L7043" t="s">
        <v>3094</v>
      </c>
      <c r="M7043" t="s">
        <v>3095</v>
      </c>
      <c r="N7043" t="s">
        <v>1337</v>
      </c>
      <c r="O7043" t="s">
        <v>73</v>
      </c>
      <c r="P7043" t="s">
        <v>1343</v>
      </c>
      <c r="Q7043" t="s">
        <v>3096</v>
      </c>
    </row>
    <row r="7044" spans="11:17">
      <c r="K7044" t="s">
        <v>51</v>
      </c>
      <c r="L7044" t="s">
        <v>1566</v>
      </c>
      <c r="M7044" t="s">
        <v>3098</v>
      </c>
      <c r="N7044" t="s">
        <v>1337</v>
      </c>
      <c r="O7044" t="s">
        <v>14</v>
      </c>
      <c r="Q7044" t="s">
        <v>3099</v>
      </c>
    </row>
    <row r="7045" spans="11:17">
      <c r="K7045" t="s">
        <v>51</v>
      </c>
      <c r="L7045" t="s">
        <v>1566</v>
      </c>
      <c r="M7045" t="s">
        <v>3098</v>
      </c>
      <c r="N7045" t="s">
        <v>1337</v>
      </c>
      <c r="O7045" t="s">
        <v>56</v>
      </c>
      <c r="Q7045" t="s">
        <v>3099</v>
      </c>
    </row>
    <row r="7046" spans="11:17">
      <c r="K7046" t="s">
        <v>51</v>
      </c>
      <c r="L7046" t="s">
        <v>1566</v>
      </c>
      <c r="M7046" t="s">
        <v>3098</v>
      </c>
      <c r="N7046" t="s">
        <v>1337</v>
      </c>
      <c r="O7046" t="s">
        <v>57</v>
      </c>
      <c r="P7046" t="s">
        <v>2701</v>
      </c>
      <c r="Q7046" t="s">
        <v>3099</v>
      </c>
    </row>
    <row r="7047" spans="11:17">
      <c r="K7047" t="s">
        <v>51</v>
      </c>
      <c r="L7047" t="s">
        <v>1566</v>
      </c>
      <c r="M7047" t="s">
        <v>3098</v>
      </c>
      <c r="N7047" t="s">
        <v>1337</v>
      </c>
      <c r="O7047" t="s">
        <v>59</v>
      </c>
      <c r="P7047">
        <v>1126</v>
      </c>
      <c r="Q7047" t="s">
        <v>3099</v>
      </c>
    </row>
    <row r="7048" spans="11:17">
      <c r="K7048" t="s">
        <v>51</v>
      </c>
      <c r="L7048" t="s">
        <v>1566</v>
      </c>
      <c r="M7048" t="s">
        <v>3098</v>
      </c>
      <c r="N7048" t="s">
        <v>1337</v>
      </c>
      <c r="O7048" t="s">
        <v>60</v>
      </c>
      <c r="P7048" t="s">
        <v>3045</v>
      </c>
      <c r="Q7048" t="s">
        <v>3099</v>
      </c>
    </row>
    <row r="7049" spans="11:17">
      <c r="K7049" t="s">
        <v>51</v>
      </c>
      <c r="L7049" t="s">
        <v>1566</v>
      </c>
      <c r="M7049" t="s">
        <v>3098</v>
      </c>
      <c r="N7049" t="s">
        <v>1337</v>
      </c>
      <c r="O7049" t="s">
        <v>62</v>
      </c>
      <c r="P7049" t="s">
        <v>3052</v>
      </c>
      <c r="Q7049" t="s">
        <v>3099</v>
      </c>
    </row>
    <row r="7050" spans="11:17">
      <c r="K7050" t="s">
        <v>51</v>
      </c>
      <c r="L7050" t="s">
        <v>1566</v>
      </c>
      <c r="M7050" t="s">
        <v>3098</v>
      </c>
      <c r="N7050" t="s">
        <v>1337</v>
      </c>
      <c r="O7050" t="s">
        <v>64</v>
      </c>
      <c r="P7050" t="s">
        <v>1569</v>
      </c>
      <c r="Q7050" t="s">
        <v>3099</v>
      </c>
    </row>
    <row r="7051" spans="11:17">
      <c r="K7051" t="s">
        <v>51</v>
      </c>
      <c r="L7051" t="s">
        <v>1566</v>
      </c>
      <c r="M7051" t="s">
        <v>3098</v>
      </c>
      <c r="N7051" t="s">
        <v>1337</v>
      </c>
      <c r="O7051" t="s">
        <v>66</v>
      </c>
      <c r="P7051" t="s">
        <v>238</v>
      </c>
      <c r="Q7051" t="s">
        <v>3099</v>
      </c>
    </row>
    <row r="7052" spans="11:17">
      <c r="K7052" t="s">
        <v>51</v>
      </c>
      <c r="L7052" t="s">
        <v>1566</v>
      </c>
      <c r="M7052" t="s">
        <v>3098</v>
      </c>
      <c r="N7052" t="s">
        <v>1337</v>
      </c>
      <c r="O7052" t="s">
        <v>68</v>
      </c>
      <c r="Q7052" t="s">
        <v>3099</v>
      </c>
    </row>
    <row r="7053" spans="11:17">
      <c r="K7053" t="s">
        <v>51</v>
      </c>
      <c r="L7053" t="s">
        <v>1566</v>
      </c>
      <c r="M7053" t="s">
        <v>3098</v>
      </c>
      <c r="N7053" t="s">
        <v>1337</v>
      </c>
      <c r="O7053" t="s">
        <v>70</v>
      </c>
      <c r="P7053" t="s">
        <v>131</v>
      </c>
      <c r="Q7053" t="s">
        <v>3099</v>
      </c>
    </row>
    <row r="7054" spans="11:17">
      <c r="K7054" t="s">
        <v>51</v>
      </c>
      <c r="L7054" t="s">
        <v>1566</v>
      </c>
      <c r="M7054" t="s">
        <v>3098</v>
      </c>
      <c r="N7054" t="s">
        <v>1337</v>
      </c>
      <c r="O7054" t="s">
        <v>72</v>
      </c>
      <c r="P7054">
        <v>127</v>
      </c>
      <c r="Q7054" t="s">
        <v>3099</v>
      </c>
    </row>
    <row r="7055" spans="11:17">
      <c r="K7055" t="s">
        <v>51</v>
      </c>
      <c r="L7055" t="s">
        <v>1566</v>
      </c>
      <c r="M7055" t="s">
        <v>3098</v>
      </c>
      <c r="N7055" t="s">
        <v>1337</v>
      </c>
      <c r="O7055" t="s">
        <v>73</v>
      </c>
      <c r="P7055" t="s">
        <v>1343</v>
      </c>
      <c r="Q7055" t="s">
        <v>3099</v>
      </c>
    </row>
    <row r="7056" spans="11:17">
      <c r="K7056" t="s">
        <v>51</v>
      </c>
      <c r="L7056" t="s">
        <v>3100</v>
      </c>
      <c r="M7056" t="s">
        <v>3101</v>
      </c>
      <c r="N7056" t="s">
        <v>1337</v>
      </c>
      <c r="O7056" t="s">
        <v>14</v>
      </c>
      <c r="Q7056" t="s">
        <v>3102</v>
      </c>
    </row>
    <row r="7057" spans="11:17">
      <c r="K7057" t="s">
        <v>51</v>
      </c>
      <c r="L7057" t="s">
        <v>3100</v>
      </c>
      <c r="M7057" t="s">
        <v>3101</v>
      </c>
      <c r="N7057" t="s">
        <v>1337</v>
      </c>
      <c r="O7057" t="s">
        <v>56</v>
      </c>
      <c r="Q7057" t="s">
        <v>3102</v>
      </c>
    </row>
    <row r="7058" spans="11:17">
      <c r="K7058" t="s">
        <v>51</v>
      </c>
      <c r="L7058" t="s">
        <v>3100</v>
      </c>
      <c r="M7058" t="s">
        <v>3101</v>
      </c>
      <c r="N7058" t="s">
        <v>1337</v>
      </c>
      <c r="O7058" t="s">
        <v>57</v>
      </c>
      <c r="P7058" t="s">
        <v>2701</v>
      </c>
      <c r="Q7058" t="s">
        <v>3102</v>
      </c>
    </row>
    <row r="7059" spans="11:17">
      <c r="K7059" t="s">
        <v>51</v>
      </c>
      <c r="L7059" t="s">
        <v>3100</v>
      </c>
      <c r="M7059" t="s">
        <v>3101</v>
      </c>
      <c r="N7059" t="s">
        <v>1337</v>
      </c>
      <c r="O7059" t="s">
        <v>59</v>
      </c>
      <c r="P7059">
        <v>1180</v>
      </c>
      <c r="Q7059" t="s">
        <v>3102</v>
      </c>
    </row>
    <row r="7060" spans="11:17">
      <c r="K7060" t="s">
        <v>51</v>
      </c>
      <c r="L7060" t="s">
        <v>3100</v>
      </c>
      <c r="M7060" t="s">
        <v>3101</v>
      </c>
      <c r="N7060" t="s">
        <v>1337</v>
      </c>
      <c r="O7060" t="s">
        <v>60</v>
      </c>
      <c r="P7060" t="s">
        <v>3045</v>
      </c>
      <c r="Q7060" t="s">
        <v>3102</v>
      </c>
    </row>
    <row r="7061" spans="11:17">
      <c r="K7061" t="s">
        <v>51</v>
      </c>
      <c r="L7061" t="s">
        <v>3100</v>
      </c>
      <c r="M7061" t="s">
        <v>3101</v>
      </c>
      <c r="N7061" t="s">
        <v>1337</v>
      </c>
      <c r="O7061" t="s">
        <v>62</v>
      </c>
      <c r="P7061" t="s">
        <v>3052</v>
      </c>
      <c r="Q7061" t="s">
        <v>3102</v>
      </c>
    </row>
    <row r="7062" spans="11:17">
      <c r="K7062" t="s">
        <v>51</v>
      </c>
      <c r="L7062" t="s">
        <v>3100</v>
      </c>
      <c r="M7062" t="s">
        <v>3101</v>
      </c>
      <c r="N7062" t="s">
        <v>1337</v>
      </c>
      <c r="O7062" t="s">
        <v>64</v>
      </c>
      <c r="P7062" t="s">
        <v>3103</v>
      </c>
      <c r="Q7062" t="s">
        <v>3102</v>
      </c>
    </row>
    <row r="7063" spans="11:17">
      <c r="K7063" t="s">
        <v>51</v>
      </c>
      <c r="L7063" t="s">
        <v>3100</v>
      </c>
      <c r="M7063" t="s">
        <v>3101</v>
      </c>
      <c r="N7063" t="s">
        <v>1337</v>
      </c>
      <c r="O7063" t="s">
        <v>66</v>
      </c>
      <c r="P7063" t="s">
        <v>238</v>
      </c>
      <c r="Q7063" t="s">
        <v>3102</v>
      </c>
    </row>
    <row r="7064" spans="11:17">
      <c r="K7064" t="s">
        <v>51</v>
      </c>
      <c r="L7064" t="s">
        <v>3100</v>
      </c>
      <c r="M7064" t="s">
        <v>3101</v>
      </c>
      <c r="N7064" t="s">
        <v>1337</v>
      </c>
      <c r="O7064" t="s">
        <v>68</v>
      </c>
      <c r="Q7064" t="s">
        <v>3102</v>
      </c>
    </row>
    <row r="7065" spans="11:17">
      <c r="K7065" t="s">
        <v>51</v>
      </c>
      <c r="L7065" t="s">
        <v>3100</v>
      </c>
      <c r="M7065" t="s">
        <v>3101</v>
      </c>
      <c r="N7065" t="s">
        <v>1337</v>
      </c>
      <c r="O7065" t="s">
        <v>70</v>
      </c>
      <c r="P7065" t="s">
        <v>131</v>
      </c>
      <c r="Q7065" t="s">
        <v>3102</v>
      </c>
    </row>
    <row r="7066" spans="11:17">
      <c r="K7066" t="s">
        <v>51</v>
      </c>
      <c r="L7066" t="s">
        <v>3100</v>
      </c>
      <c r="M7066" t="s">
        <v>3101</v>
      </c>
      <c r="N7066" t="s">
        <v>1337</v>
      </c>
      <c r="O7066" t="s">
        <v>72</v>
      </c>
      <c r="P7066">
        <v>82</v>
      </c>
      <c r="Q7066" t="s">
        <v>3102</v>
      </c>
    </row>
    <row r="7067" spans="11:17">
      <c r="K7067" t="s">
        <v>51</v>
      </c>
      <c r="L7067" t="s">
        <v>3100</v>
      </c>
      <c r="M7067" t="s">
        <v>3101</v>
      </c>
      <c r="N7067" t="s">
        <v>1337</v>
      </c>
      <c r="O7067" t="s">
        <v>73</v>
      </c>
      <c r="P7067" t="s">
        <v>1343</v>
      </c>
      <c r="Q7067" t="s">
        <v>3102</v>
      </c>
    </row>
    <row r="7068" spans="11:17">
      <c r="K7068" t="s">
        <v>51</v>
      </c>
      <c r="L7068" t="s">
        <v>3104</v>
      </c>
      <c r="M7068" t="s">
        <v>3105</v>
      </c>
      <c r="N7068" t="s">
        <v>1337</v>
      </c>
      <c r="O7068" t="s">
        <v>14</v>
      </c>
      <c r="Q7068" t="s">
        <v>3106</v>
      </c>
    </row>
    <row r="7069" spans="11:17">
      <c r="K7069" t="s">
        <v>51</v>
      </c>
      <c r="L7069" t="s">
        <v>3104</v>
      </c>
      <c r="M7069" t="s">
        <v>3105</v>
      </c>
      <c r="N7069" t="s">
        <v>1337</v>
      </c>
      <c r="O7069" t="s">
        <v>56</v>
      </c>
      <c r="Q7069" t="s">
        <v>3106</v>
      </c>
    </row>
    <row r="7070" spans="11:17">
      <c r="K7070" t="s">
        <v>51</v>
      </c>
      <c r="L7070" t="s">
        <v>3104</v>
      </c>
      <c r="M7070" t="s">
        <v>3105</v>
      </c>
      <c r="N7070" t="s">
        <v>1337</v>
      </c>
      <c r="O7070" t="s">
        <v>57</v>
      </c>
      <c r="P7070" t="s">
        <v>2701</v>
      </c>
      <c r="Q7070" t="s">
        <v>3106</v>
      </c>
    </row>
    <row r="7071" spans="11:17">
      <c r="K7071" t="s">
        <v>51</v>
      </c>
      <c r="L7071" t="s">
        <v>3104</v>
      </c>
      <c r="M7071" t="s">
        <v>3105</v>
      </c>
      <c r="N7071" t="s">
        <v>1337</v>
      </c>
      <c r="O7071" t="s">
        <v>59</v>
      </c>
      <c r="P7071">
        <v>1716</v>
      </c>
      <c r="Q7071" t="s">
        <v>3106</v>
      </c>
    </row>
    <row r="7072" spans="11:17">
      <c r="K7072" t="s">
        <v>51</v>
      </c>
      <c r="L7072" t="s">
        <v>3104</v>
      </c>
      <c r="M7072" t="s">
        <v>3105</v>
      </c>
      <c r="N7072" t="s">
        <v>1337</v>
      </c>
      <c r="O7072" t="s">
        <v>60</v>
      </c>
      <c r="P7072" t="s">
        <v>3045</v>
      </c>
      <c r="Q7072" t="s">
        <v>3106</v>
      </c>
    </row>
    <row r="7073" spans="11:17">
      <c r="K7073" t="s">
        <v>51</v>
      </c>
      <c r="L7073" t="s">
        <v>3104</v>
      </c>
      <c r="M7073" t="s">
        <v>3105</v>
      </c>
      <c r="N7073" t="s">
        <v>1337</v>
      </c>
      <c r="O7073" t="s">
        <v>62</v>
      </c>
      <c r="P7073" t="s">
        <v>3046</v>
      </c>
      <c r="Q7073" t="s">
        <v>3106</v>
      </c>
    </row>
    <row r="7074" spans="11:17">
      <c r="K7074" t="s">
        <v>51</v>
      </c>
      <c r="L7074" t="s">
        <v>3104</v>
      </c>
      <c r="M7074" t="s">
        <v>3105</v>
      </c>
      <c r="N7074" t="s">
        <v>1337</v>
      </c>
      <c r="O7074" t="s">
        <v>64</v>
      </c>
      <c r="P7074" t="s">
        <v>3107</v>
      </c>
      <c r="Q7074" t="s">
        <v>3106</v>
      </c>
    </row>
    <row r="7075" spans="11:17">
      <c r="K7075" t="s">
        <v>51</v>
      </c>
      <c r="L7075" t="s">
        <v>3104</v>
      </c>
      <c r="M7075" t="s">
        <v>3105</v>
      </c>
      <c r="N7075" t="s">
        <v>1337</v>
      </c>
      <c r="O7075" t="s">
        <v>66</v>
      </c>
      <c r="P7075" t="s">
        <v>238</v>
      </c>
      <c r="Q7075" t="s">
        <v>3106</v>
      </c>
    </row>
    <row r="7076" spans="11:17">
      <c r="K7076" t="s">
        <v>51</v>
      </c>
      <c r="L7076" t="s">
        <v>3104</v>
      </c>
      <c r="M7076" t="s">
        <v>3105</v>
      </c>
      <c r="N7076" t="s">
        <v>1337</v>
      </c>
      <c r="O7076" t="s">
        <v>68</v>
      </c>
      <c r="Q7076" t="s">
        <v>3106</v>
      </c>
    </row>
    <row r="7077" spans="11:17">
      <c r="K7077" t="s">
        <v>51</v>
      </c>
      <c r="L7077" t="s">
        <v>3104</v>
      </c>
      <c r="M7077" t="s">
        <v>3105</v>
      </c>
      <c r="N7077" t="s">
        <v>1337</v>
      </c>
      <c r="O7077" t="s">
        <v>70</v>
      </c>
      <c r="P7077" t="s">
        <v>131</v>
      </c>
      <c r="Q7077" t="s">
        <v>3106</v>
      </c>
    </row>
    <row r="7078" spans="11:17">
      <c r="K7078" t="s">
        <v>51</v>
      </c>
      <c r="L7078" t="s">
        <v>3104</v>
      </c>
      <c r="M7078" t="s">
        <v>3105</v>
      </c>
      <c r="N7078" t="s">
        <v>1337</v>
      </c>
      <c r="O7078" t="s">
        <v>72</v>
      </c>
      <c r="P7078">
        <v>310</v>
      </c>
      <c r="Q7078" t="s">
        <v>3106</v>
      </c>
    </row>
    <row r="7079" spans="11:17">
      <c r="K7079" t="s">
        <v>51</v>
      </c>
      <c r="L7079" t="s">
        <v>3104</v>
      </c>
      <c r="M7079" t="s">
        <v>3105</v>
      </c>
      <c r="N7079" t="s">
        <v>1337</v>
      </c>
      <c r="O7079" t="s">
        <v>73</v>
      </c>
      <c r="P7079" t="s">
        <v>1343</v>
      </c>
      <c r="Q7079" t="s">
        <v>3106</v>
      </c>
    </row>
    <row r="7080" spans="11:17">
      <c r="K7080" t="s">
        <v>51</v>
      </c>
      <c r="L7080" t="s">
        <v>3108</v>
      </c>
      <c r="M7080" t="s">
        <v>3109</v>
      </c>
      <c r="N7080" t="s">
        <v>1337</v>
      </c>
      <c r="O7080" t="s">
        <v>14</v>
      </c>
      <c r="Q7080" t="s">
        <v>3110</v>
      </c>
    </row>
    <row r="7081" spans="11:17">
      <c r="K7081" t="s">
        <v>51</v>
      </c>
      <c r="L7081" t="s">
        <v>3108</v>
      </c>
      <c r="M7081" t="s">
        <v>3109</v>
      </c>
      <c r="N7081" t="s">
        <v>1337</v>
      </c>
      <c r="O7081" t="s">
        <v>56</v>
      </c>
      <c r="Q7081" t="s">
        <v>3110</v>
      </c>
    </row>
    <row r="7082" spans="11:17">
      <c r="K7082" t="s">
        <v>51</v>
      </c>
      <c r="L7082" t="s">
        <v>3108</v>
      </c>
      <c r="M7082" t="s">
        <v>3109</v>
      </c>
      <c r="N7082" t="s">
        <v>1337</v>
      </c>
      <c r="O7082" t="s">
        <v>57</v>
      </c>
      <c r="P7082" t="s">
        <v>2701</v>
      </c>
      <c r="Q7082" t="s">
        <v>3110</v>
      </c>
    </row>
    <row r="7083" spans="11:17">
      <c r="K7083" t="s">
        <v>51</v>
      </c>
      <c r="L7083" t="s">
        <v>3108</v>
      </c>
      <c r="M7083" t="s">
        <v>3109</v>
      </c>
      <c r="N7083" t="s">
        <v>1337</v>
      </c>
      <c r="O7083" t="s">
        <v>59</v>
      </c>
      <c r="P7083">
        <v>1869</v>
      </c>
      <c r="Q7083" t="s">
        <v>3110</v>
      </c>
    </row>
    <row r="7084" spans="11:17">
      <c r="K7084" t="s">
        <v>51</v>
      </c>
      <c r="L7084" t="s">
        <v>3108</v>
      </c>
      <c r="M7084" t="s">
        <v>3109</v>
      </c>
      <c r="N7084" t="s">
        <v>1337</v>
      </c>
      <c r="O7084" t="s">
        <v>60</v>
      </c>
      <c r="P7084" t="s">
        <v>3045</v>
      </c>
      <c r="Q7084" t="s">
        <v>3110</v>
      </c>
    </row>
    <row r="7085" spans="11:17">
      <c r="K7085" t="s">
        <v>51</v>
      </c>
      <c r="L7085" t="s">
        <v>3108</v>
      </c>
      <c r="M7085" t="s">
        <v>3109</v>
      </c>
      <c r="N7085" t="s">
        <v>1337</v>
      </c>
      <c r="O7085" t="s">
        <v>62</v>
      </c>
      <c r="P7085" t="s">
        <v>3052</v>
      </c>
      <c r="Q7085" t="s">
        <v>3110</v>
      </c>
    </row>
    <row r="7086" spans="11:17">
      <c r="K7086" t="s">
        <v>51</v>
      </c>
      <c r="L7086" t="s">
        <v>3108</v>
      </c>
      <c r="M7086" t="s">
        <v>3109</v>
      </c>
      <c r="N7086" t="s">
        <v>1337</v>
      </c>
      <c r="O7086" t="s">
        <v>64</v>
      </c>
      <c r="P7086" t="s">
        <v>3111</v>
      </c>
      <c r="Q7086" t="s">
        <v>3110</v>
      </c>
    </row>
    <row r="7087" spans="11:17">
      <c r="K7087" t="s">
        <v>51</v>
      </c>
      <c r="L7087" t="s">
        <v>3108</v>
      </c>
      <c r="M7087" t="s">
        <v>3109</v>
      </c>
      <c r="N7087" t="s">
        <v>1337</v>
      </c>
      <c r="O7087" t="s">
        <v>66</v>
      </c>
      <c r="P7087" t="s">
        <v>3112</v>
      </c>
      <c r="Q7087" t="s">
        <v>3110</v>
      </c>
    </row>
    <row r="7088" spans="11:17">
      <c r="K7088" t="s">
        <v>51</v>
      </c>
      <c r="L7088" t="s">
        <v>3108</v>
      </c>
      <c r="M7088" t="s">
        <v>3109</v>
      </c>
      <c r="N7088" t="s">
        <v>1337</v>
      </c>
      <c r="O7088" t="s">
        <v>68</v>
      </c>
      <c r="P7088" t="s">
        <v>751</v>
      </c>
      <c r="Q7088" t="s">
        <v>3110</v>
      </c>
    </row>
    <row r="7089" spans="11:17">
      <c r="K7089" t="s">
        <v>51</v>
      </c>
      <c r="L7089" t="s">
        <v>3108</v>
      </c>
      <c r="M7089" t="s">
        <v>3109</v>
      </c>
      <c r="N7089" t="s">
        <v>1337</v>
      </c>
      <c r="O7089" t="s">
        <v>70</v>
      </c>
      <c r="P7089" t="s">
        <v>131</v>
      </c>
      <c r="Q7089" t="s">
        <v>3110</v>
      </c>
    </row>
    <row r="7090" spans="11:17">
      <c r="K7090" t="s">
        <v>51</v>
      </c>
      <c r="L7090" t="s">
        <v>3108</v>
      </c>
      <c r="M7090" t="s">
        <v>3109</v>
      </c>
      <c r="N7090" t="s">
        <v>1337</v>
      </c>
      <c r="O7090" t="s">
        <v>72</v>
      </c>
      <c r="P7090">
        <v>128</v>
      </c>
      <c r="Q7090" t="s">
        <v>3110</v>
      </c>
    </row>
    <row r="7091" spans="11:17">
      <c r="K7091" t="s">
        <v>51</v>
      </c>
      <c r="L7091" t="s">
        <v>3108</v>
      </c>
      <c r="M7091" t="s">
        <v>3109</v>
      </c>
      <c r="N7091" t="s">
        <v>1337</v>
      </c>
      <c r="O7091" t="s">
        <v>73</v>
      </c>
      <c r="P7091" t="s">
        <v>1343</v>
      </c>
      <c r="Q7091" t="s">
        <v>3110</v>
      </c>
    </row>
    <row r="7092" spans="11:17">
      <c r="K7092" t="s">
        <v>51</v>
      </c>
      <c r="L7092" t="s">
        <v>3113</v>
      </c>
      <c r="M7092" t="s">
        <v>3114</v>
      </c>
      <c r="N7092" t="s">
        <v>1337</v>
      </c>
      <c r="O7092" t="s">
        <v>14</v>
      </c>
      <c r="Q7092" t="s">
        <v>3115</v>
      </c>
    </row>
    <row r="7093" spans="11:17">
      <c r="K7093" t="s">
        <v>51</v>
      </c>
      <c r="L7093" t="s">
        <v>3113</v>
      </c>
      <c r="M7093" t="s">
        <v>3114</v>
      </c>
      <c r="N7093" t="s">
        <v>1337</v>
      </c>
      <c r="O7093" t="s">
        <v>56</v>
      </c>
      <c r="Q7093" t="s">
        <v>3115</v>
      </c>
    </row>
    <row r="7094" spans="11:17">
      <c r="K7094" t="s">
        <v>51</v>
      </c>
      <c r="L7094" t="s">
        <v>3113</v>
      </c>
      <c r="M7094" t="s">
        <v>3114</v>
      </c>
      <c r="N7094" t="s">
        <v>1337</v>
      </c>
      <c r="O7094" t="s">
        <v>57</v>
      </c>
      <c r="P7094" t="s">
        <v>2701</v>
      </c>
      <c r="Q7094" t="s">
        <v>3115</v>
      </c>
    </row>
    <row r="7095" spans="11:17">
      <c r="K7095" t="s">
        <v>51</v>
      </c>
      <c r="L7095" t="s">
        <v>3113</v>
      </c>
      <c r="M7095" t="s">
        <v>3114</v>
      </c>
      <c r="N7095" t="s">
        <v>1337</v>
      </c>
      <c r="O7095" t="s">
        <v>59</v>
      </c>
      <c r="P7095">
        <v>352</v>
      </c>
      <c r="Q7095" t="s">
        <v>3115</v>
      </c>
    </row>
    <row r="7096" spans="11:17">
      <c r="K7096" t="s">
        <v>51</v>
      </c>
      <c r="L7096" t="s">
        <v>3113</v>
      </c>
      <c r="M7096" t="s">
        <v>3114</v>
      </c>
      <c r="N7096" t="s">
        <v>1337</v>
      </c>
      <c r="O7096" t="s">
        <v>60</v>
      </c>
      <c r="P7096" t="s">
        <v>3045</v>
      </c>
      <c r="Q7096" t="s">
        <v>3115</v>
      </c>
    </row>
    <row r="7097" spans="11:17">
      <c r="K7097" t="s">
        <v>51</v>
      </c>
      <c r="L7097" t="s">
        <v>3113</v>
      </c>
      <c r="M7097" t="s">
        <v>3114</v>
      </c>
      <c r="N7097" t="s">
        <v>1337</v>
      </c>
      <c r="O7097" t="s">
        <v>62</v>
      </c>
      <c r="P7097" t="s">
        <v>3052</v>
      </c>
      <c r="Q7097" t="s">
        <v>3115</v>
      </c>
    </row>
    <row r="7098" spans="11:17">
      <c r="K7098" t="s">
        <v>51</v>
      </c>
      <c r="L7098" t="s">
        <v>3113</v>
      </c>
      <c r="M7098" t="s">
        <v>3114</v>
      </c>
      <c r="N7098" t="s">
        <v>1337</v>
      </c>
      <c r="O7098" t="s">
        <v>64</v>
      </c>
      <c r="P7098" t="s">
        <v>3116</v>
      </c>
      <c r="Q7098" t="s">
        <v>3115</v>
      </c>
    </row>
    <row r="7099" spans="11:17">
      <c r="K7099" t="s">
        <v>51</v>
      </c>
      <c r="L7099" t="s">
        <v>3113</v>
      </c>
      <c r="M7099" t="s">
        <v>3114</v>
      </c>
      <c r="N7099" t="s">
        <v>1337</v>
      </c>
      <c r="O7099" t="s">
        <v>66</v>
      </c>
      <c r="P7099" t="s">
        <v>3117</v>
      </c>
      <c r="Q7099" t="s">
        <v>3115</v>
      </c>
    </row>
    <row r="7100" spans="11:17">
      <c r="K7100" t="s">
        <v>51</v>
      </c>
      <c r="L7100" t="s">
        <v>3113</v>
      </c>
      <c r="M7100" t="s">
        <v>3114</v>
      </c>
      <c r="N7100" t="s">
        <v>1337</v>
      </c>
      <c r="O7100" t="s">
        <v>68</v>
      </c>
      <c r="Q7100" t="s">
        <v>3115</v>
      </c>
    </row>
    <row r="7101" spans="11:17">
      <c r="K7101" t="s">
        <v>51</v>
      </c>
      <c r="L7101" t="s">
        <v>3113</v>
      </c>
      <c r="M7101" t="s">
        <v>3114</v>
      </c>
      <c r="N7101" t="s">
        <v>1337</v>
      </c>
      <c r="O7101" t="s">
        <v>70</v>
      </c>
      <c r="P7101" t="s">
        <v>1020</v>
      </c>
      <c r="Q7101" t="s">
        <v>3115</v>
      </c>
    </row>
    <row r="7102" spans="11:17">
      <c r="K7102" t="s">
        <v>51</v>
      </c>
      <c r="L7102" t="s">
        <v>3113</v>
      </c>
      <c r="M7102" t="s">
        <v>3114</v>
      </c>
      <c r="N7102" t="s">
        <v>1337</v>
      </c>
      <c r="O7102" t="s">
        <v>72</v>
      </c>
      <c r="P7102">
        <v>138</v>
      </c>
      <c r="Q7102" t="s">
        <v>3115</v>
      </c>
    </row>
    <row r="7103" spans="11:17">
      <c r="K7103" t="s">
        <v>51</v>
      </c>
      <c r="L7103" t="s">
        <v>3113</v>
      </c>
      <c r="M7103" t="s">
        <v>3114</v>
      </c>
      <c r="N7103" t="s">
        <v>1337</v>
      </c>
      <c r="O7103" t="s">
        <v>73</v>
      </c>
      <c r="P7103" t="s">
        <v>1343</v>
      </c>
      <c r="Q7103" t="s">
        <v>3115</v>
      </c>
    </row>
    <row r="7104" spans="11:17">
      <c r="K7104" t="s">
        <v>51</v>
      </c>
      <c r="L7104" t="s">
        <v>3118</v>
      </c>
      <c r="M7104" t="s">
        <v>3119</v>
      </c>
      <c r="N7104" t="s">
        <v>1337</v>
      </c>
      <c r="O7104" t="s">
        <v>14</v>
      </c>
      <c r="Q7104" t="s">
        <v>3120</v>
      </c>
    </row>
    <row r="7105" spans="11:17">
      <c r="K7105" t="s">
        <v>51</v>
      </c>
      <c r="L7105" t="s">
        <v>3118</v>
      </c>
      <c r="M7105" t="s">
        <v>3119</v>
      </c>
      <c r="N7105" t="s">
        <v>1337</v>
      </c>
      <c r="O7105" t="s">
        <v>56</v>
      </c>
      <c r="Q7105" t="s">
        <v>3120</v>
      </c>
    </row>
    <row r="7106" spans="11:17">
      <c r="K7106" t="s">
        <v>51</v>
      </c>
      <c r="L7106" t="s">
        <v>3118</v>
      </c>
      <c r="M7106" t="s">
        <v>3119</v>
      </c>
      <c r="N7106" t="s">
        <v>1337</v>
      </c>
      <c r="O7106" t="s">
        <v>57</v>
      </c>
      <c r="P7106" t="s">
        <v>2701</v>
      </c>
      <c r="Q7106" t="s">
        <v>3120</v>
      </c>
    </row>
    <row r="7107" spans="11:17">
      <c r="K7107" t="s">
        <v>51</v>
      </c>
      <c r="L7107" t="s">
        <v>3118</v>
      </c>
      <c r="M7107" t="s">
        <v>3119</v>
      </c>
      <c r="N7107" t="s">
        <v>1337</v>
      </c>
      <c r="O7107" t="s">
        <v>59</v>
      </c>
      <c r="P7107">
        <v>1622</v>
      </c>
      <c r="Q7107" t="s">
        <v>3120</v>
      </c>
    </row>
    <row r="7108" spans="11:17">
      <c r="K7108" t="s">
        <v>51</v>
      </c>
      <c r="L7108" t="s">
        <v>3118</v>
      </c>
      <c r="M7108" t="s">
        <v>3119</v>
      </c>
      <c r="N7108" t="s">
        <v>1337</v>
      </c>
      <c r="O7108" t="s">
        <v>60</v>
      </c>
      <c r="P7108" t="s">
        <v>3045</v>
      </c>
      <c r="Q7108" t="s">
        <v>3120</v>
      </c>
    </row>
    <row r="7109" spans="11:17">
      <c r="K7109" t="s">
        <v>51</v>
      </c>
      <c r="L7109" t="s">
        <v>3118</v>
      </c>
      <c r="M7109" t="s">
        <v>3119</v>
      </c>
      <c r="N7109" t="s">
        <v>1337</v>
      </c>
      <c r="O7109" t="s">
        <v>62</v>
      </c>
      <c r="P7109" t="s">
        <v>3052</v>
      </c>
      <c r="Q7109" t="s">
        <v>3120</v>
      </c>
    </row>
    <row r="7110" spans="11:17">
      <c r="K7110" t="s">
        <v>51</v>
      </c>
      <c r="L7110" t="s">
        <v>3118</v>
      </c>
      <c r="M7110" t="s">
        <v>3119</v>
      </c>
      <c r="N7110" t="s">
        <v>1337</v>
      </c>
      <c r="O7110" t="s">
        <v>64</v>
      </c>
      <c r="P7110" t="s">
        <v>3121</v>
      </c>
      <c r="Q7110" t="s">
        <v>3120</v>
      </c>
    </row>
    <row r="7111" spans="11:17">
      <c r="K7111" t="s">
        <v>51</v>
      </c>
      <c r="L7111" t="s">
        <v>3118</v>
      </c>
      <c r="M7111" t="s">
        <v>3119</v>
      </c>
      <c r="N7111" t="s">
        <v>1337</v>
      </c>
      <c r="O7111" t="s">
        <v>66</v>
      </c>
      <c r="P7111" t="s">
        <v>238</v>
      </c>
      <c r="Q7111" t="s">
        <v>3120</v>
      </c>
    </row>
    <row r="7112" spans="11:17">
      <c r="K7112" t="s">
        <v>51</v>
      </c>
      <c r="L7112" t="s">
        <v>3118</v>
      </c>
      <c r="M7112" t="s">
        <v>3119</v>
      </c>
      <c r="N7112" t="s">
        <v>1337</v>
      </c>
      <c r="O7112" t="s">
        <v>68</v>
      </c>
      <c r="Q7112" t="s">
        <v>3120</v>
      </c>
    </row>
    <row r="7113" spans="11:17">
      <c r="K7113" t="s">
        <v>51</v>
      </c>
      <c r="L7113" t="s">
        <v>3118</v>
      </c>
      <c r="M7113" t="s">
        <v>3119</v>
      </c>
      <c r="N7113" t="s">
        <v>1337</v>
      </c>
      <c r="O7113" t="s">
        <v>70</v>
      </c>
      <c r="Q7113" t="s">
        <v>3120</v>
      </c>
    </row>
    <row r="7114" spans="11:17">
      <c r="K7114" t="s">
        <v>51</v>
      </c>
      <c r="L7114" t="s">
        <v>3118</v>
      </c>
      <c r="M7114" t="s">
        <v>3119</v>
      </c>
      <c r="N7114" t="s">
        <v>1337</v>
      </c>
      <c r="O7114" t="s">
        <v>72</v>
      </c>
      <c r="Q7114" t="s">
        <v>3120</v>
      </c>
    </row>
    <row r="7115" spans="11:17">
      <c r="K7115" t="s">
        <v>51</v>
      </c>
      <c r="L7115" t="s">
        <v>3118</v>
      </c>
      <c r="M7115" t="s">
        <v>3119</v>
      </c>
      <c r="N7115" t="s">
        <v>1337</v>
      </c>
      <c r="O7115" t="s">
        <v>73</v>
      </c>
      <c r="P7115" t="s">
        <v>1343</v>
      </c>
      <c r="Q7115" t="s">
        <v>3120</v>
      </c>
    </row>
    <row r="7116" spans="11:17">
      <c r="K7116" t="s">
        <v>51</v>
      </c>
      <c r="L7116" t="s">
        <v>3122</v>
      </c>
      <c r="M7116" t="s">
        <v>3123</v>
      </c>
      <c r="N7116" t="s">
        <v>1337</v>
      </c>
      <c r="O7116" t="s">
        <v>14</v>
      </c>
      <c r="Q7116" t="s">
        <v>3124</v>
      </c>
    </row>
    <row r="7117" spans="11:17">
      <c r="K7117" t="s">
        <v>51</v>
      </c>
      <c r="L7117" t="s">
        <v>3122</v>
      </c>
      <c r="M7117" t="s">
        <v>3123</v>
      </c>
      <c r="N7117" t="s">
        <v>1337</v>
      </c>
      <c r="O7117" t="s">
        <v>56</v>
      </c>
      <c r="Q7117" t="s">
        <v>3124</v>
      </c>
    </row>
    <row r="7118" spans="11:17">
      <c r="K7118" t="s">
        <v>51</v>
      </c>
      <c r="L7118" t="s">
        <v>3122</v>
      </c>
      <c r="M7118" t="s">
        <v>3123</v>
      </c>
      <c r="N7118" t="s">
        <v>1337</v>
      </c>
      <c r="O7118" t="s">
        <v>57</v>
      </c>
      <c r="P7118" t="s">
        <v>2701</v>
      </c>
      <c r="Q7118" t="s">
        <v>3124</v>
      </c>
    </row>
    <row r="7119" spans="11:17">
      <c r="K7119" t="s">
        <v>51</v>
      </c>
      <c r="L7119" t="s">
        <v>3122</v>
      </c>
      <c r="M7119" t="s">
        <v>3123</v>
      </c>
      <c r="N7119" t="s">
        <v>1337</v>
      </c>
      <c r="O7119" t="s">
        <v>59</v>
      </c>
      <c r="P7119">
        <v>571</v>
      </c>
      <c r="Q7119" t="s">
        <v>3124</v>
      </c>
    </row>
    <row r="7120" spans="11:17">
      <c r="K7120" t="s">
        <v>51</v>
      </c>
      <c r="L7120" t="s">
        <v>3122</v>
      </c>
      <c r="M7120" t="s">
        <v>3123</v>
      </c>
      <c r="N7120" t="s">
        <v>1337</v>
      </c>
      <c r="O7120" t="s">
        <v>60</v>
      </c>
      <c r="P7120" t="s">
        <v>3045</v>
      </c>
      <c r="Q7120" t="s">
        <v>3124</v>
      </c>
    </row>
    <row r="7121" spans="11:17">
      <c r="K7121" t="s">
        <v>51</v>
      </c>
      <c r="L7121" t="s">
        <v>3122</v>
      </c>
      <c r="M7121" t="s">
        <v>3123</v>
      </c>
      <c r="N7121" t="s">
        <v>1337</v>
      </c>
      <c r="O7121" t="s">
        <v>62</v>
      </c>
      <c r="P7121" t="s">
        <v>3052</v>
      </c>
      <c r="Q7121" t="s">
        <v>3124</v>
      </c>
    </row>
    <row r="7122" spans="11:17">
      <c r="K7122" t="s">
        <v>51</v>
      </c>
      <c r="L7122" t="s">
        <v>3122</v>
      </c>
      <c r="M7122" t="s">
        <v>3123</v>
      </c>
      <c r="N7122" t="s">
        <v>1337</v>
      </c>
      <c r="O7122" t="s">
        <v>64</v>
      </c>
      <c r="P7122" t="s">
        <v>3125</v>
      </c>
      <c r="Q7122" t="s">
        <v>3124</v>
      </c>
    </row>
    <row r="7123" spans="11:17">
      <c r="K7123" t="s">
        <v>51</v>
      </c>
      <c r="L7123" t="s">
        <v>3122</v>
      </c>
      <c r="M7123" t="s">
        <v>3123</v>
      </c>
      <c r="N7123" t="s">
        <v>1337</v>
      </c>
      <c r="O7123" t="s">
        <v>66</v>
      </c>
      <c r="P7123" t="s">
        <v>3126</v>
      </c>
      <c r="Q7123" t="s">
        <v>3124</v>
      </c>
    </row>
    <row r="7124" spans="11:17">
      <c r="K7124" t="s">
        <v>51</v>
      </c>
      <c r="L7124" t="s">
        <v>3122</v>
      </c>
      <c r="M7124" t="s">
        <v>3123</v>
      </c>
      <c r="N7124" t="s">
        <v>1337</v>
      </c>
      <c r="O7124" t="s">
        <v>68</v>
      </c>
      <c r="Q7124" t="s">
        <v>3124</v>
      </c>
    </row>
    <row r="7125" spans="11:17">
      <c r="K7125" t="s">
        <v>51</v>
      </c>
      <c r="L7125" t="s">
        <v>3122</v>
      </c>
      <c r="M7125" t="s">
        <v>3123</v>
      </c>
      <c r="N7125" t="s">
        <v>1337</v>
      </c>
      <c r="O7125" t="s">
        <v>70</v>
      </c>
      <c r="P7125" t="s">
        <v>131</v>
      </c>
      <c r="Q7125" t="s">
        <v>3124</v>
      </c>
    </row>
    <row r="7126" spans="11:17">
      <c r="K7126" t="s">
        <v>51</v>
      </c>
      <c r="L7126" t="s">
        <v>3122</v>
      </c>
      <c r="M7126" t="s">
        <v>3123</v>
      </c>
      <c r="N7126" t="s">
        <v>1337</v>
      </c>
      <c r="O7126" t="s">
        <v>72</v>
      </c>
      <c r="P7126">
        <v>250</v>
      </c>
      <c r="Q7126" t="s">
        <v>3124</v>
      </c>
    </row>
    <row r="7127" spans="11:17">
      <c r="K7127" t="s">
        <v>51</v>
      </c>
      <c r="L7127" t="s">
        <v>3122</v>
      </c>
      <c r="M7127" t="s">
        <v>3123</v>
      </c>
      <c r="N7127" t="s">
        <v>1337</v>
      </c>
      <c r="O7127" t="s">
        <v>73</v>
      </c>
      <c r="P7127" t="s">
        <v>1343</v>
      </c>
      <c r="Q7127" t="s">
        <v>3124</v>
      </c>
    </row>
    <row r="7128" spans="11:17">
      <c r="K7128" t="s">
        <v>51</v>
      </c>
      <c r="L7128" t="s">
        <v>3127</v>
      </c>
      <c r="M7128" t="s">
        <v>3128</v>
      </c>
      <c r="N7128" t="s">
        <v>1337</v>
      </c>
      <c r="O7128" t="s">
        <v>14</v>
      </c>
      <c r="Q7128" t="s">
        <v>3129</v>
      </c>
    </row>
    <row r="7129" spans="11:17">
      <c r="K7129" t="s">
        <v>51</v>
      </c>
      <c r="L7129" t="s">
        <v>3127</v>
      </c>
      <c r="M7129" t="s">
        <v>3128</v>
      </c>
      <c r="N7129" t="s">
        <v>1337</v>
      </c>
      <c r="O7129" t="s">
        <v>56</v>
      </c>
      <c r="Q7129" t="s">
        <v>3129</v>
      </c>
    </row>
    <row r="7130" spans="11:17">
      <c r="K7130" t="s">
        <v>51</v>
      </c>
      <c r="L7130" t="s">
        <v>3127</v>
      </c>
      <c r="M7130" t="s">
        <v>3128</v>
      </c>
      <c r="N7130" t="s">
        <v>1337</v>
      </c>
      <c r="O7130" t="s">
        <v>57</v>
      </c>
      <c r="P7130" t="s">
        <v>2701</v>
      </c>
      <c r="Q7130" t="s">
        <v>3129</v>
      </c>
    </row>
    <row r="7131" spans="11:17">
      <c r="K7131" t="s">
        <v>51</v>
      </c>
      <c r="L7131" t="s">
        <v>3127</v>
      </c>
      <c r="M7131" t="s">
        <v>3128</v>
      </c>
      <c r="N7131" t="s">
        <v>1337</v>
      </c>
      <c r="O7131" t="s">
        <v>59</v>
      </c>
      <c r="P7131">
        <v>1314</v>
      </c>
      <c r="Q7131" t="s">
        <v>3129</v>
      </c>
    </row>
    <row r="7132" spans="11:17">
      <c r="K7132" t="s">
        <v>51</v>
      </c>
      <c r="L7132" t="s">
        <v>3127</v>
      </c>
      <c r="M7132" t="s">
        <v>3128</v>
      </c>
      <c r="N7132" t="s">
        <v>1337</v>
      </c>
      <c r="O7132" t="s">
        <v>60</v>
      </c>
      <c r="P7132" t="s">
        <v>3045</v>
      </c>
      <c r="Q7132" t="s">
        <v>3129</v>
      </c>
    </row>
    <row r="7133" spans="11:17">
      <c r="K7133" t="s">
        <v>51</v>
      </c>
      <c r="L7133" t="s">
        <v>3127</v>
      </c>
      <c r="M7133" t="s">
        <v>3128</v>
      </c>
      <c r="N7133" t="s">
        <v>1337</v>
      </c>
      <c r="O7133" t="s">
        <v>62</v>
      </c>
      <c r="P7133" t="s">
        <v>3052</v>
      </c>
      <c r="Q7133" t="s">
        <v>3129</v>
      </c>
    </row>
    <row r="7134" spans="11:17">
      <c r="K7134" t="s">
        <v>51</v>
      </c>
      <c r="L7134" t="s">
        <v>3127</v>
      </c>
      <c r="M7134" t="s">
        <v>3128</v>
      </c>
      <c r="N7134" t="s">
        <v>1337</v>
      </c>
      <c r="O7134" t="s">
        <v>64</v>
      </c>
      <c r="P7134" t="s">
        <v>3130</v>
      </c>
      <c r="Q7134" t="s">
        <v>3129</v>
      </c>
    </row>
    <row r="7135" spans="11:17">
      <c r="K7135" t="s">
        <v>51</v>
      </c>
      <c r="L7135" t="s">
        <v>3127</v>
      </c>
      <c r="M7135" t="s">
        <v>3128</v>
      </c>
      <c r="N7135" t="s">
        <v>1337</v>
      </c>
      <c r="O7135" t="s">
        <v>66</v>
      </c>
      <c r="P7135" t="s">
        <v>238</v>
      </c>
      <c r="Q7135" t="s">
        <v>3129</v>
      </c>
    </row>
    <row r="7136" spans="11:17">
      <c r="K7136" t="s">
        <v>51</v>
      </c>
      <c r="L7136" t="s">
        <v>3127</v>
      </c>
      <c r="M7136" t="s">
        <v>3128</v>
      </c>
      <c r="N7136" t="s">
        <v>1337</v>
      </c>
      <c r="O7136" t="s">
        <v>68</v>
      </c>
      <c r="Q7136" t="s">
        <v>3129</v>
      </c>
    </row>
    <row r="7137" spans="11:17">
      <c r="K7137" t="s">
        <v>51</v>
      </c>
      <c r="L7137" t="s">
        <v>3127</v>
      </c>
      <c r="M7137" t="s">
        <v>3128</v>
      </c>
      <c r="N7137" t="s">
        <v>1337</v>
      </c>
      <c r="O7137" t="s">
        <v>70</v>
      </c>
      <c r="P7137" t="s">
        <v>767</v>
      </c>
      <c r="Q7137" t="s">
        <v>3129</v>
      </c>
    </row>
    <row r="7138" spans="11:17">
      <c r="K7138" t="s">
        <v>51</v>
      </c>
      <c r="L7138" t="s">
        <v>3127</v>
      </c>
      <c r="M7138" t="s">
        <v>3128</v>
      </c>
      <c r="N7138" t="s">
        <v>1337</v>
      </c>
      <c r="O7138" t="s">
        <v>72</v>
      </c>
      <c r="P7138">
        <v>502</v>
      </c>
      <c r="Q7138" t="s">
        <v>3129</v>
      </c>
    </row>
    <row r="7139" spans="11:17">
      <c r="K7139" t="s">
        <v>51</v>
      </c>
      <c r="L7139" t="s">
        <v>3127</v>
      </c>
      <c r="M7139" t="s">
        <v>3128</v>
      </c>
      <c r="N7139" t="s">
        <v>1337</v>
      </c>
      <c r="O7139" t="s">
        <v>73</v>
      </c>
      <c r="P7139" t="s">
        <v>1343</v>
      </c>
      <c r="Q7139" t="s">
        <v>3129</v>
      </c>
    </row>
    <row r="7140" spans="11:17">
      <c r="K7140" t="s">
        <v>51</v>
      </c>
      <c r="L7140" t="s">
        <v>3131</v>
      </c>
      <c r="M7140" t="s">
        <v>3132</v>
      </c>
      <c r="N7140" t="s">
        <v>1337</v>
      </c>
      <c r="O7140" t="s">
        <v>14</v>
      </c>
      <c r="Q7140" t="s">
        <v>3133</v>
      </c>
    </row>
    <row r="7141" spans="11:17">
      <c r="K7141" t="s">
        <v>51</v>
      </c>
      <c r="L7141" t="s">
        <v>3131</v>
      </c>
      <c r="M7141" t="s">
        <v>3132</v>
      </c>
      <c r="N7141" t="s">
        <v>1337</v>
      </c>
      <c r="O7141" t="s">
        <v>56</v>
      </c>
      <c r="Q7141" t="s">
        <v>3133</v>
      </c>
    </row>
    <row r="7142" spans="11:17">
      <c r="K7142" t="s">
        <v>51</v>
      </c>
      <c r="L7142" t="s">
        <v>3131</v>
      </c>
      <c r="M7142" t="s">
        <v>3132</v>
      </c>
      <c r="N7142" t="s">
        <v>1337</v>
      </c>
      <c r="O7142" t="s">
        <v>57</v>
      </c>
      <c r="P7142" t="s">
        <v>2701</v>
      </c>
      <c r="Q7142" t="s">
        <v>3133</v>
      </c>
    </row>
    <row r="7143" spans="11:17">
      <c r="K7143" t="s">
        <v>51</v>
      </c>
      <c r="L7143" t="s">
        <v>3131</v>
      </c>
      <c r="M7143" t="s">
        <v>3132</v>
      </c>
      <c r="N7143" t="s">
        <v>1337</v>
      </c>
      <c r="O7143" t="s">
        <v>59</v>
      </c>
      <c r="P7143">
        <v>1421</v>
      </c>
      <c r="Q7143" t="s">
        <v>3133</v>
      </c>
    </row>
    <row r="7144" spans="11:17">
      <c r="K7144" t="s">
        <v>51</v>
      </c>
      <c r="L7144" t="s">
        <v>3131</v>
      </c>
      <c r="M7144" t="s">
        <v>3132</v>
      </c>
      <c r="N7144" t="s">
        <v>1337</v>
      </c>
      <c r="O7144" t="s">
        <v>60</v>
      </c>
      <c r="P7144" t="s">
        <v>3045</v>
      </c>
      <c r="Q7144" t="s">
        <v>3133</v>
      </c>
    </row>
    <row r="7145" spans="11:17">
      <c r="K7145" t="s">
        <v>51</v>
      </c>
      <c r="L7145" t="s">
        <v>3131</v>
      </c>
      <c r="M7145" t="s">
        <v>3132</v>
      </c>
      <c r="N7145" t="s">
        <v>1337</v>
      </c>
      <c r="O7145" t="s">
        <v>62</v>
      </c>
      <c r="P7145" t="s">
        <v>3052</v>
      </c>
      <c r="Q7145" t="s">
        <v>3133</v>
      </c>
    </row>
    <row r="7146" spans="11:17">
      <c r="K7146" t="s">
        <v>51</v>
      </c>
      <c r="L7146" t="s">
        <v>3131</v>
      </c>
      <c r="M7146" t="s">
        <v>3132</v>
      </c>
      <c r="N7146" t="s">
        <v>1337</v>
      </c>
      <c r="O7146" t="s">
        <v>64</v>
      </c>
      <c r="P7146" t="s">
        <v>3134</v>
      </c>
      <c r="Q7146" t="s">
        <v>3133</v>
      </c>
    </row>
    <row r="7147" spans="11:17">
      <c r="K7147" t="s">
        <v>51</v>
      </c>
      <c r="L7147" t="s">
        <v>3131</v>
      </c>
      <c r="M7147" t="s">
        <v>3132</v>
      </c>
      <c r="N7147" t="s">
        <v>1337</v>
      </c>
      <c r="O7147" t="s">
        <v>66</v>
      </c>
      <c r="P7147" t="s">
        <v>238</v>
      </c>
      <c r="Q7147" t="s">
        <v>3133</v>
      </c>
    </row>
    <row r="7148" spans="11:17">
      <c r="K7148" t="s">
        <v>51</v>
      </c>
      <c r="L7148" t="s">
        <v>3131</v>
      </c>
      <c r="M7148" t="s">
        <v>3132</v>
      </c>
      <c r="N7148" t="s">
        <v>1337</v>
      </c>
      <c r="O7148" t="s">
        <v>68</v>
      </c>
      <c r="Q7148" t="s">
        <v>3133</v>
      </c>
    </row>
    <row r="7149" spans="11:17">
      <c r="K7149" t="s">
        <v>51</v>
      </c>
      <c r="L7149" t="s">
        <v>3131</v>
      </c>
      <c r="M7149" t="s">
        <v>3132</v>
      </c>
      <c r="N7149" t="s">
        <v>1337</v>
      </c>
      <c r="O7149" t="s">
        <v>70</v>
      </c>
      <c r="P7149" t="s">
        <v>767</v>
      </c>
      <c r="Q7149" t="s">
        <v>3133</v>
      </c>
    </row>
    <row r="7150" spans="11:17">
      <c r="K7150" t="s">
        <v>51</v>
      </c>
      <c r="L7150" t="s">
        <v>3131</v>
      </c>
      <c r="M7150" t="s">
        <v>3132</v>
      </c>
      <c r="N7150" t="s">
        <v>1337</v>
      </c>
      <c r="O7150" t="s">
        <v>72</v>
      </c>
      <c r="P7150">
        <v>530</v>
      </c>
      <c r="Q7150" t="s">
        <v>3133</v>
      </c>
    </row>
    <row r="7151" spans="11:17">
      <c r="K7151" t="s">
        <v>51</v>
      </c>
      <c r="L7151" t="s">
        <v>3131</v>
      </c>
      <c r="M7151" t="s">
        <v>3132</v>
      </c>
      <c r="N7151" t="s">
        <v>1337</v>
      </c>
      <c r="O7151" t="s">
        <v>73</v>
      </c>
      <c r="P7151" t="s">
        <v>1343</v>
      </c>
      <c r="Q7151" t="s">
        <v>3133</v>
      </c>
    </row>
    <row r="7152" spans="11:17">
      <c r="K7152" t="s">
        <v>51</v>
      </c>
      <c r="L7152" t="s">
        <v>3135</v>
      </c>
      <c r="M7152" t="s">
        <v>3136</v>
      </c>
      <c r="N7152" t="s">
        <v>1337</v>
      </c>
      <c r="O7152" t="s">
        <v>14</v>
      </c>
      <c r="Q7152" t="s">
        <v>3137</v>
      </c>
    </row>
    <row r="7153" spans="11:17">
      <c r="K7153" t="s">
        <v>51</v>
      </c>
      <c r="L7153" t="s">
        <v>3135</v>
      </c>
      <c r="M7153" t="s">
        <v>3136</v>
      </c>
      <c r="N7153" t="s">
        <v>1337</v>
      </c>
      <c r="O7153" t="s">
        <v>56</v>
      </c>
      <c r="Q7153" t="s">
        <v>3137</v>
      </c>
    </row>
    <row r="7154" spans="11:17">
      <c r="K7154" t="s">
        <v>51</v>
      </c>
      <c r="L7154" t="s">
        <v>3135</v>
      </c>
      <c r="M7154" t="s">
        <v>3136</v>
      </c>
      <c r="N7154" t="s">
        <v>1337</v>
      </c>
      <c r="O7154" t="s">
        <v>57</v>
      </c>
      <c r="P7154" t="s">
        <v>2701</v>
      </c>
      <c r="Q7154" t="s">
        <v>3137</v>
      </c>
    </row>
    <row r="7155" spans="11:17">
      <c r="K7155" t="s">
        <v>51</v>
      </c>
      <c r="L7155" t="s">
        <v>3135</v>
      </c>
      <c r="M7155" t="s">
        <v>3136</v>
      </c>
      <c r="N7155" t="s">
        <v>1337</v>
      </c>
      <c r="O7155" t="s">
        <v>59</v>
      </c>
      <c r="P7155">
        <v>804</v>
      </c>
      <c r="Q7155" t="s">
        <v>3137</v>
      </c>
    </row>
    <row r="7156" spans="11:17">
      <c r="K7156" t="s">
        <v>51</v>
      </c>
      <c r="L7156" t="s">
        <v>3135</v>
      </c>
      <c r="M7156" t="s">
        <v>3136</v>
      </c>
      <c r="N7156" t="s">
        <v>1337</v>
      </c>
      <c r="O7156" t="s">
        <v>60</v>
      </c>
      <c r="P7156" t="s">
        <v>3045</v>
      </c>
      <c r="Q7156" t="s">
        <v>3137</v>
      </c>
    </row>
    <row r="7157" spans="11:17">
      <c r="K7157" t="s">
        <v>51</v>
      </c>
      <c r="L7157" t="s">
        <v>3135</v>
      </c>
      <c r="M7157" t="s">
        <v>3136</v>
      </c>
      <c r="N7157" t="s">
        <v>1337</v>
      </c>
      <c r="O7157" t="s">
        <v>62</v>
      </c>
      <c r="P7157" t="s">
        <v>3046</v>
      </c>
      <c r="Q7157" t="s">
        <v>3137</v>
      </c>
    </row>
    <row r="7158" spans="11:17">
      <c r="K7158" t="s">
        <v>51</v>
      </c>
      <c r="L7158" t="s">
        <v>3135</v>
      </c>
      <c r="M7158" t="s">
        <v>3136</v>
      </c>
      <c r="N7158" t="s">
        <v>1337</v>
      </c>
      <c r="O7158" t="s">
        <v>64</v>
      </c>
      <c r="P7158" t="s">
        <v>3138</v>
      </c>
      <c r="Q7158" t="s">
        <v>3137</v>
      </c>
    </row>
    <row r="7159" spans="11:17">
      <c r="K7159" t="s">
        <v>51</v>
      </c>
      <c r="L7159" t="s">
        <v>3135</v>
      </c>
      <c r="M7159" t="s">
        <v>3136</v>
      </c>
      <c r="N7159" t="s">
        <v>1337</v>
      </c>
      <c r="O7159" t="s">
        <v>66</v>
      </c>
      <c r="P7159" t="s">
        <v>238</v>
      </c>
      <c r="Q7159" t="s">
        <v>3137</v>
      </c>
    </row>
    <row r="7160" spans="11:17">
      <c r="K7160" t="s">
        <v>51</v>
      </c>
      <c r="L7160" t="s">
        <v>3135</v>
      </c>
      <c r="M7160" t="s">
        <v>3136</v>
      </c>
      <c r="N7160" t="s">
        <v>1337</v>
      </c>
      <c r="O7160" t="s">
        <v>68</v>
      </c>
      <c r="Q7160" t="s">
        <v>3137</v>
      </c>
    </row>
    <row r="7161" spans="11:17">
      <c r="K7161" t="s">
        <v>51</v>
      </c>
      <c r="L7161" t="s">
        <v>3135</v>
      </c>
      <c r="M7161" t="s">
        <v>3136</v>
      </c>
      <c r="N7161" t="s">
        <v>1337</v>
      </c>
      <c r="O7161" t="s">
        <v>70</v>
      </c>
      <c r="P7161" t="s">
        <v>71</v>
      </c>
      <c r="Q7161" t="s">
        <v>3137</v>
      </c>
    </row>
    <row r="7162" spans="11:17">
      <c r="K7162" t="s">
        <v>51</v>
      </c>
      <c r="L7162" t="s">
        <v>3135</v>
      </c>
      <c r="M7162" t="s">
        <v>3136</v>
      </c>
      <c r="N7162" t="s">
        <v>1337</v>
      </c>
      <c r="O7162" t="s">
        <v>72</v>
      </c>
      <c r="P7162">
        <v>87</v>
      </c>
      <c r="Q7162" t="s">
        <v>3137</v>
      </c>
    </row>
    <row r="7163" spans="11:17">
      <c r="K7163" t="s">
        <v>51</v>
      </c>
      <c r="L7163" t="s">
        <v>3135</v>
      </c>
      <c r="M7163" t="s">
        <v>3136</v>
      </c>
      <c r="N7163" t="s">
        <v>1337</v>
      </c>
      <c r="O7163" t="s">
        <v>73</v>
      </c>
      <c r="P7163" t="s">
        <v>1343</v>
      </c>
      <c r="Q7163" t="s">
        <v>3137</v>
      </c>
    </row>
    <row r="7164" spans="11:17">
      <c r="K7164" t="s">
        <v>51</v>
      </c>
      <c r="L7164" t="s">
        <v>3139</v>
      </c>
      <c r="M7164" t="s">
        <v>3140</v>
      </c>
      <c r="N7164" t="s">
        <v>2449</v>
      </c>
      <c r="O7164" t="s">
        <v>14</v>
      </c>
      <c r="Q7164" t="s">
        <v>3141</v>
      </c>
    </row>
    <row r="7165" spans="11:17">
      <c r="K7165" t="s">
        <v>51</v>
      </c>
      <c r="L7165" t="s">
        <v>3139</v>
      </c>
      <c r="M7165" t="s">
        <v>3140</v>
      </c>
      <c r="N7165" t="s">
        <v>2449</v>
      </c>
      <c r="O7165" t="s">
        <v>56</v>
      </c>
      <c r="Q7165" t="s">
        <v>3141</v>
      </c>
    </row>
    <row r="7166" spans="11:17">
      <c r="K7166" t="s">
        <v>51</v>
      </c>
      <c r="L7166" t="s">
        <v>3139</v>
      </c>
      <c r="M7166" t="s">
        <v>3140</v>
      </c>
      <c r="N7166" t="s">
        <v>2449</v>
      </c>
      <c r="O7166" t="s">
        <v>57</v>
      </c>
      <c r="P7166" t="s">
        <v>2701</v>
      </c>
      <c r="Q7166" t="s">
        <v>3141</v>
      </c>
    </row>
    <row r="7167" spans="11:17">
      <c r="K7167" t="s">
        <v>51</v>
      </c>
      <c r="L7167" t="s">
        <v>3139</v>
      </c>
      <c r="M7167" t="s">
        <v>3140</v>
      </c>
      <c r="N7167" t="s">
        <v>2449</v>
      </c>
      <c r="O7167" t="s">
        <v>59</v>
      </c>
      <c r="P7167">
        <v>0</v>
      </c>
      <c r="Q7167" t="s">
        <v>3141</v>
      </c>
    </row>
    <row r="7168" spans="11:17">
      <c r="K7168" t="s">
        <v>51</v>
      </c>
      <c r="L7168" t="s">
        <v>3139</v>
      </c>
      <c r="M7168" t="s">
        <v>3140</v>
      </c>
      <c r="N7168" t="s">
        <v>2449</v>
      </c>
      <c r="O7168" t="s">
        <v>60</v>
      </c>
      <c r="P7168" t="s">
        <v>3045</v>
      </c>
      <c r="Q7168" t="s">
        <v>3141</v>
      </c>
    </row>
    <row r="7169" spans="11:17">
      <c r="K7169" t="s">
        <v>51</v>
      </c>
      <c r="L7169" t="s">
        <v>3139</v>
      </c>
      <c r="M7169" t="s">
        <v>3140</v>
      </c>
      <c r="N7169" t="s">
        <v>2449</v>
      </c>
      <c r="O7169" t="s">
        <v>62</v>
      </c>
      <c r="P7169" t="s">
        <v>3046</v>
      </c>
      <c r="Q7169" t="s">
        <v>3141</v>
      </c>
    </row>
    <row r="7170" spans="11:17">
      <c r="K7170" t="s">
        <v>51</v>
      </c>
      <c r="L7170" t="s">
        <v>3139</v>
      </c>
      <c r="M7170" t="s">
        <v>3140</v>
      </c>
      <c r="N7170" t="s">
        <v>2449</v>
      </c>
      <c r="O7170" t="s">
        <v>64</v>
      </c>
      <c r="P7170" t="s">
        <v>3142</v>
      </c>
      <c r="Q7170" t="s">
        <v>3141</v>
      </c>
    </row>
    <row r="7171" spans="11:17">
      <c r="K7171" t="s">
        <v>51</v>
      </c>
      <c r="L7171" t="s">
        <v>3139</v>
      </c>
      <c r="M7171" t="s">
        <v>3140</v>
      </c>
      <c r="N7171" t="s">
        <v>2449</v>
      </c>
      <c r="O7171" t="s">
        <v>66</v>
      </c>
      <c r="P7171" t="s">
        <v>238</v>
      </c>
      <c r="Q7171" t="s">
        <v>3141</v>
      </c>
    </row>
    <row r="7172" spans="11:17">
      <c r="K7172" t="s">
        <v>51</v>
      </c>
      <c r="L7172" t="s">
        <v>3139</v>
      </c>
      <c r="M7172" t="s">
        <v>3140</v>
      </c>
      <c r="N7172" t="s">
        <v>2449</v>
      </c>
      <c r="O7172" t="s">
        <v>68</v>
      </c>
      <c r="Q7172" t="s">
        <v>3141</v>
      </c>
    </row>
    <row r="7173" spans="11:17">
      <c r="K7173" t="s">
        <v>51</v>
      </c>
      <c r="L7173" t="s">
        <v>3139</v>
      </c>
      <c r="M7173" t="s">
        <v>3140</v>
      </c>
      <c r="N7173" t="s">
        <v>2449</v>
      </c>
      <c r="O7173" t="s">
        <v>70</v>
      </c>
      <c r="P7173" t="s">
        <v>767</v>
      </c>
      <c r="Q7173" t="s">
        <v>3141</v>
      </c>
    </row>
    <row r="7174" spans="11:17">
      <c r="K7174" t="s">
        <v>51</v>
      </c>
      <c r="L7174" t="s">
        <v>3139</v>
      </c>
      <c r="M7174" t="s">
        <v>3140</v>
      </c>
      <c r="N7174" t="s">
        <v>2449</v>
      </c>
      <c r="O7174" t="s">
        <v>72</v>
      </c>
      <c r="P7174">
        <v>81</v>
      </c>
      <c r="Q7174" t="s">
        <v>3141</v>
      </c>
    </row>
    <row r="7175" spans="11:17">
      <c r="K7175" t="s">
        <v>51</v>
      </c>
      <c r="L7175" t="s">
        <v>3139</v>
      </c>
      <c r="M7175" t="s">
        <v>3140</v>
      </c>
      <c r="N7175" t="s">
        <v>2449</v>
      </c>
      <c r="O7175" t="s">
        <v>73</v>
      </c>
      <c r="P7175" t="s">
        <v>2453</v>
      </c>
      <c r="Q7175" t="s">
        <v>3141</v>
      </c>
    </row>
    <row r="7176" spans="11:17">
      <c r="K7176" t="s">
        <v>51</v>
      </c>
      <c r="L7176" t="s">
        <v>3143</v>
      </c>
      <c r="M7176" t="s">
        <v>3144</v>
      </c>
      <c r="N7176" t="s">
        <v>1337</v>
      </c>
      <c r="O7176" t="s">
        <v>14</v>
      </c>
      <c r="Q7176" t="s">
        <v>3145</v>
      </c>
    </row>
    <row r="7177" spans="11:17">
      <c r="K7177" t="s">
        <v>51</v>
      </c>
      <c r="L7177" t="s">
        <v>3143</v>
      </c>
      <c r="M7177" t="s">
        <v>3144</v>
      </c>
      <c r="N7177" t="s">
        <v>1337</v>
      </c>
      <c r="O7177" t="s">
        <v>56</v>
      </c>
      <c r="Q7177" t="s">
        <v>3145</v>
      </c>
    </row>
    <row r="7178" spans="11:17">
      <c r="K7178" t="s">
        <v>51</v>
      </c>
      <c r="L7178" t="s">
        <v>3143</v>
      </c>
      <c r="M7178" t="s">
        <v>3144</v>
      </c>
      <c r="N7178" t="s">
        <v>1337</v>
      </c>
      <c r="O7178" t="s">
        <v>57</v>
      </c>
      <c r="P7178" t="s">
        <v>2701</v>
      </c>
      <c r="Q7178" t="s">
        <v>3145</v>
      </c>
    </row>
    <row r="7179" spans="11:17">
      <c r="K7179" t="s">
        <v>51</v>
      </c>
      <c r="L7179" t="s">
        <v>3143</v>
      </c>
      <c r="M7179" t="s">
        <v>3144</v>
      </c>
      <c r="N7179" t="s">
        <v>1337</v>
      </c>
      <c r="O7179" t="s">
        <v>59</v>
      </c>
      <c r="P7179">
        <v>770</v>
      </c>
      <c r="Q7179" t="s">
        <v>3145</v>
      </c>
    </row>
    <row r="7180" spans="11:17">
      <c r="K7180" t="s">
        <v>51</v>
      </c>
      <c r="L7180" t="s">
        <v>3143</v>
      </c>
      <c r="M7180" t="s">
        <v>3144</v>
      </c>
      <c r="N7180" t="s">
        <v>1337</v>
      </c>
      <c r="O7180" t="s">
        <v>60</v>
      </c>
      <c r="P7180" t="s">
        <v>3045</v>
      </c>
      <c r="Q7180" t="s">
        <v>3145</v>
      </c>
    </row>
    <row r="7181" spans="11:17">
      <c r="K7181" t="s">
        <v>51</v>
      </c>
      <c r="L7181" t="s">
        <v>3143</v>
      </c>
      <c r="M7181" t="s">
        <v>3144</v>
      </c>
      <c r="N7181" t="s">
        <v>1337</v>
      </c>
      <c r="O7181" t="s">
        <v>62</v>
      </c>
      <c r="P7181" t="s">
        <v>3052</v>
      </c>
      <c r="Q7181" t="s">
        <v>3145</v>
      </c>
    </row>
    <row r="7182" spans="11:17">
      <c r="K7182" t="s">
        <v>51</v>
      </c>
      <c r="L7182" t="s">
        <v>3143</v>
      </c>
      <c r="M7182" t="s">
        <v>3144</v>
      </c>
      <c r="N7182" t="s">
        <v>1337</v>
      </c>
      <c r="O7182" t="s">
        <v>64</v>
      </c>
      <c r="P7182" t="s">
        <v>3146</v>
      </c>
      <c r="Q7182" t="s">
        <v>3145</v>
      </c>
    </row>
    <row r="7183" spans="11:17">
      <c r="K7183" t="s">
        <v>51</v>
      </c>
      <c r="L7183" t="s">
        <v>3143</v>
      </c>
      <c r="M7183" t="s">
        <v>3144</v>
      </c>
      <c r="N7183" t="s">
        <v>1337</v>
      </c>
      <c r="O7183" t="s">
        <v>66</v>
      </c>
      <c r="P7183" t="s">
        <v>3147</v>
      </c>
      <c r="Q7183" t="s">
        <v>3145</v>
      </c>
    </row>
    <row r="7184" spans="11:17">
      <c r="K7184" t="s">
        <v>51</v>
      </c>
      <c r="L7184" t="s">
        <v>3143</v>
      </c>
      <c r="M7184" t="s">
        <v>3144</v>
      </c>
      <c r="N7184" t="s">
        <v>1337</v>
      </c>
      <c r="O7184" t="s">
        <v>68</v>
      </c>
      <c r="Q7184" t="s">
        <v>3145</v>
      </c>
    </row>
    <row r="7185" spans="11:17">
      <c r="K7185" t="s">
        <v>51</v>
      </c>
      <c r="L7185" t="s">
        <v>3143</v>
      </c>
      <c r="M7185" t="s">
        <v>3144</v>
      </c>
      <c r="N7185" t="s">
        <v>1337</v>
      </c>
      <c r="O7185" t="s">
        <v>70</v>
      </c>
      <c r="P7185" t="s">
        <v>131</v>
      </c>
      <c r="Q7185" t="s">
        <v>3145</v>
      </c>
    </row>
    <row r="7186" spans="11:17">
      <c r="K7186" t="s">
        <v>51</v>
      </c>
      <c r="L7186" t="s">
        <v>3143</v>
      </c>
      <c r="M7186" t="s">
        <v>3144</v>
      </c>
      <c r="N7186" t="s">
        <v>1337</v>
      </c>
      <c r="O7186" t="s">
        <v>72</v>
      </c>
      <c r="P7186">
        <v>351</v>
      </c>
      <c r="Q7186" t="s">
        <v>3145</v>
      </c>
    </row>
    <row r="7187" spans="11:17">
      <c r="K7187" t="s">
        <v>51</v>
      </c>
      <c r="L7187" t="s">
        <v>3143</v>
      </c>
      <c r="M7187" t="s">
        <v>3144</v>
      </c>
      <c r="N7187" t="s">
        <v>1337</v>
      </c>
      <c r="O7187" t="s">
        <v>73</v>
      </c>
      <c r="P7187" t="s">
        <v>1343</v>
      </c>
      <c r="Q7187" t="s">
        <v>3145</v>
      </c>
    </row>
    <row r="7188" spans="11:17">
      <c r="K7188" t="s">
        <v>51</v>
      </c>
      <c r="L7188" t="s">
        <v>3148</v>
      </c>
      <c r="M7188" t="s">
        <v>3149</v>
      </c>
      <c r="N7188" t="s">
        <v>1337</v>
      </c>
      <c r="O7188" t="s">
        <v>14</v>
      </c>
      <c r="Q7188" t="s">
        <v>3150</v>
      </c>
    </row>
    <row r="7189" spans="11:17">
      <c r="K7189" t="s">
        <v>51</v>
      </c>
      <c r="L7189" t="s">
        <v>3148</v>
      </c>
      <c r="M7189" t="s">
        <v>3149</v>
      </c>
      <c r="N7189" t="s">
        <v>1337</v>
      </c>
      <c r="O7189" t="s">
        <v>56</v>
      </c>
      <c r="Q7189" t="s">
        <v>3150</v>
      </c>
    </row>
    <row r="7190" spans="11:17">
      <c r="K7190" t="s">
        <v>51</v>
      </c>
      <c r="L7190" t="s">
        <v>3148</v>
      </c>
      <c r="M7190" t="s">
        <v>3149</v>
      </c>
      <c r="N7190" t="s">
        <v>1337</v>
      </c>
      <c r="O7190" t="s">
        <v>57</v>
      </c>
      <c r="P7190" t="s">
        <v>2701</v>
      </c>
      <c r="Q7190" t="s">
        <v>3150</v>
      </c>
    </row>
    <row r="7191" spans="11:17">
      <c r="K7191" t="s">
        <v>51</v>
      </c>
      <c r="L7191" t="s">
        <v>3148</v>
      </c>
      <c r="M7191" t="s">
        <v>3149</v>
      </c>
      <c r="N7191" t="s">
        <v>1337</v>
      </c>
      <c r="O7191" t="s">
        <v>59</v>
      </c>
      <c r="P7191">
        <v>107</v>
      </c>
      <c r="Q7191" t="s">
        <v>3150</v>
      </c>
    </row>
    <row r="7192" spans="11:17">
      <c r="K7192" t="s">
        <v>51</v>
      </c>
      <c r="L7192" t="s">
        <v>3148</v>
      </c>
      <c r="M7192" t="s">
        <v>3149</v>
      </c>
      <c r="N7192" t="s">
        <v>1337</v>
      </c>
      <c r="O7192" t="s">
        <v>60</v>
      </c>
      <c r="P7192" t="s">
        <v>3045</v>
      </c>
      <c r="Q7192" t="s">
        <v>3150</v>
      </c>
    </row>
    <row r="7193" spans="11:17">
      <c r="K7193" t="s">
        <v>51</v>
      </c>
      <c r="L7193" t="s">
        <v>3148</v>
      </c>
      <c r="M7193" t="s">
        <v>3149</v>
      </c>
      <c r="N7193" t="s">
        <v>1337</v>
      </c>
      <c r="O7193" t="s">
        <v>62</v>
      </c>
      <c r="P7193" t="s">
        <v>3046</v>
      </c>
      <c r="Q7193" t="s">
        <v>3150</v>
      </c>
    </row>
    <row r="7194" spans="11:17">
      <c r="K7194" t="s">
        <v>51</v>
      </c>
      <c r="L7194" t="s">
        <v>3148</v>
      </c>
      <c r="M7194" t="s">
        <v>3149</v>
      </c>
      <c r="N7194" t="s">
        <v>1337</v>
      </c>
      <c r="O7194" t="s">
        <v>64</v>
      </c>
      <c r="P7194" t="s">
        <v>3151</v>
      </c>
      <c r="Q7194" t="s">
        <v>3150</v>
      </c>
    </row>
    <row r="7195" spans="11:17">
      <c r="K7195" t="s">
        <v>51</v>
      </c>
      <c r="L7195" t="s">
        <v>3148</v>
      </c>
      <c r="M7195" t="s">
        <v>3149</v>
      </c>
      <c r="N7195" t="s">
        <v>1337</v>
      </c>
      <c r="O7195" t="s">
        <v>66</v>
      </c>
      <c r="P7195" t="s">
        <v>3152</v>
      </c>
      <c r="Q7195" t="s">
        <v>3150</v>
      </c>
    </row>
    <row r="7196" spans="11:17">
      <c r="K7196" t="s">
        <v>51</v>
      </c>
      <c r="L7196" t="s">
        <v>3148</v>
      </c>
      <c r="M7196" t="s">
        <v>3149</v>
      </c>
      <c r="N7196" t="s">
        <v>1337</v>
      </c>
      <c r="O7196" t="s">
        <v>68</v>
      </c>
      <c r="P7196" t="e">
        <f>-ต้องการหน้ากากอนามัยและแอลกอฮอล์ฆ่าเชื้อ
-ความลำบากในการใช้ชีวิต</f>
        <v>#NAME?</v>
      </c>
      <c r="Q7196" t="s">
        <v>3150</v>
      </c>
    </row>
    <row r="7197" spans="11:17">
      <c r="K7197" t="s">
        <v>51</v>
      </c>
      <c r="L7197" t="s">
        <v>3148</v>
      </c>
      <c r="M7197" t="s">
        <v>3149</v>
      </c>
      <c r="N7197" t="s">
        <v>1337</v>
      </c>
      <c r="O7197" t="s">
        <v>70</v>
      </c>
      <c r="P7197" t="s">
        <v>1020</v>
      </c>
      <c r="Q7197" t="s">
        <v>3150</v>
      </c>
    </row>
    <row r="7198" spans="11:17">
      <c r="K7198" t="s">
        <v>51</v>
      </c>
      <c r="L7198" t="s">
        <v>3148</v>
      </c>
      <c r="M7198" t="s">
        <v>3149</v>
      </c>
      <c r="N7198" t="s">
        <v>1337</v>
      </c>
      <c r="O7198" t="s">
        <v>72</v>
      </c>
      <c r="P7198">
        <v>60</v>
      </c>
      <c r="Q7198" t="s">
        <v>3150</v>
      </c>
    </row>
    <row r="7199" spans="11:17">
      <c r="K7199" t="s">
        <v>51</v>
      </c>
      <c r="L7199" t="s">
        <v>3148</v>
      </c>
      <c r="M7199" t="s">
        <v>3149</v>
      </c>
      <c r="N7199" t="s">
        <v>1337</v>
      </c>
      <c r="O7199" t="s">
        <v>73</v>
      </c>
      <c r="P7199" t="s">
        <v>1343</v>
      </c>
      <c r="Q7199" t="s">
        <v>3150</v>
      </c>
    </row>
    <row r="7200" spans="11:17">
      <c r="K7200" t="s">
        <v>51</v>
      </c>
      <c r="L7200" t="s">
        <v>3153</v>
      </c>
      <c r="M7200" t="s">
        <v>3154</v>
      </c>
      <c r="N7200" t="s">
        <v>1337</v>
      </c>
      <c r="O7200" t="s">
        <v>14</v>
      </c>
      <c r="Q7200" t="s">
        <v>3155</v>
      </c>
    </row>
    <row r="7201" spans="11:17">
      <c r="K7201" t="s">
        <v>51</v>
      </c>
      <c r="L7201" t="s">
        <v>3153</v>
      </c>
      <c r="M7201" t="s">
        <v>3154</v>
      </c>
      <c r="N7201" t="s">
        <v>1337</v>
      </c>
      <c r="O7201" t="s">
        <v>56</v>
      </c>
      <c r="Q7201" t="s">
        <v>3155</v>
      </c>
    </row>
    <row r="7202" spans="11:17">
      <c r="K7202" t="s">
        <v>51</v>
      </c>
      <c r="L7202" t="s">
        <v>3153</v>
      </c>
      <c r="M7202" t="s">
        <v>3154</v>
      </c>
      <c r="N7202" t="s">
        <v>1337</v>
      </c>
      <c r="O7202" t="s">
        <v>57</v>
      </c>
      <c r="P7202" t="s">
        <v>2701</v>
      </c>
      <c r="Q7202" t="s">
        <v>3155</v>
      </c>
    </row>
    <row r="7203" spans="11:17">
      <c r="K7203" t="s">
        <v>51</v>
      </c>
      <c r="L7203" t="s">
        <v>3153</v>
      </c>
      <c r="M7203" t="s">
        <v>3154</v>
      </c>
      <c r="N7203" t="s">
        <v>1337</v>
      </c>
      <c r="O7203" t="s">
        <v>59</v>
      </c>
      <c r="P7203">
        <v>295</v>
      </c>
      <c r="Q7203" t="s">
        <v>3155</v>
      </c>
    </row>
    <row r="7204" spans="11:17">
      <c r="K7204" t="s">
        <v>51</v>
      </c>
      <c r="L7204" t="s">
        <v>3153</v>
      </c>
      <c r="M7204" t="s">
        <v>3154</v>
      </c>
      <c r="N7204" t="s">
        <v>1337</v>
      </c>
      <c r="O7204" t="s">
        <v>60</v>
      </c>
      <c r="P7204" t="s">
        <v>3045</v>
      </c>
      <c r="Q7204" t="s">
        <v>3155</v>
      </c>
    </row>
    <row r="7205" spans="11:17">
      <c r="K7205" t="s">
        <v>51</v>
      </c>
      <c r="L7205" t="s">
        <v>3153</v>
      </c>
      <c r="M7205" t="s">
        <v>3154</v>
      </c>
      <c r="N7205" t="s">
        <v>1337</v>
      </c>
      <c r="O7205" t="s">
        <v>62</v>
      </c>
      <c r="P7205" t="s">
        <v>3046</v>
      </c>
      <c r="Q7205" t="s">
        <v>3155</v>
      </c>
    </row>
    <row r="7206" spans="11:17">
      <c r="K7206" t="s">
        <v>51</v>
      </c>
      <c r="L7206" t="s">
        <v>3153</v>
      </c>
      <c r="M7206" t="s">
        <v>3154</v>
      </c>
      <c r="N7206" t="s">
        <v>1337</v>
      </c>
      <c r="O7206" t="s">
        <v>64</v>
      </c>
      <c r="P7206" t="s">
        <v>3156</v>
      </c>
      <c r="Q7206" t="s">
        <v>3155</v>
      </c>
    </row>
    <row r="7207" spans="11:17">
      <c r="K7207" t="s">
        <v>51</v>
      </c>
      <c r="L7207" t="s">
        <v>3153</v>
      </c>
      <c r="M7207" t="s">
        <v>3154</v>
      </c>
      <c r="N7207" t="s">
        <v>1337</v>
      </c>
      <c r="O7207" t="s">
        <v>66</v>
      </c>
      <c r="P7207" t="s">
        <v>238</v>
      </c>
      <c r="Q7207" t="s">
        <v>3155</v>
      </c>
    </row>
    <row r="7208" spans="11:17">
      <c r="K7208" t="s">
        <v>51</v>
      </c>
      <c r="L7208" t="s">
        <v>3153</v>
      </c>
      <c r="M7208" t="s">
        <v>3154</v>
      </c>
      <c r="N7208" t="s">
        <v>1337</v>
      </c>
      <c r="O7208" t="s">
        <v>68</v>
      </c>
      <c r="Q7208" t="s">
        <v>3155</v>
      </c>
    </row>
    <row r="7209" spans="11:17">
      <c r="K7209" t="s">
        <v>51</v>
      </c>
      <c r="L7209" t="s">
        <v>3153</v>
      </c>
      <c r="M7209" t="s">
        <v>3154</v>
      </c>
      <c r="N7209" t="s">
        <v>1337</v>
      </c>
      <c r="O7209" t="s">
        <v>70</v>
      </c>
      <c r="P7209" t="s">
        <v>1020</v>
      </c>
      <c r="Q7209" t="s">
        <v>3155</v>
      </c>
    </row>
    <row r="7210" spans="11:17">
      <c r="K7210" t="s">
        <v>51</v>
      </c>
      <c r="L7210" t="s">
        <v>3153</v>
      </c>
      <c r="M7210" t="s">
        <v>3154</v>
      </c>
      <c r="N7210" t="s">
        <v>1337</v>
      </c>
      <c r="O7210" t="s">
        <v>72</v>
      </c>
      <c r="P7210">
        <v>200</v>
      </c>
      <c r="Q7210" t="s">
        <v>3155</v>
      </c>
    </row>
    <row r="7211" spans="11:17">
      <c r="K7211" t="s">
        <v>51</v>
      </c>
      <c r="L7211" t="s">
        <v>3153</v>
      </c>
      <c r="M7211" t="s">
        <v>3154</v>
      </c>
      <c r="N7211" t="s">
        <v>1337</v>
      </c>
      <c r="O7211" t="s">
        <v>73</v>
      </c>
      <c r="P7211" t="s">
        <v>1343</v>
      </c>
      <c r="Q7211" t="s">
        <v>3155</v>
      </c>
    </row>
    <row r="7212" spans="11:17">
      <c r="K7212" t="s">
        <v>51</v>
      </c>
      <c r="L7212" t="s">
        <v>3157</v>
      </c>
      <c r="M7212" t="s">
        <v>3158</v>
      </c>
      <c r="N7212" t="s">
        <v>1337</v>
      </c>
      <c r="O7212" t="s">
        <v>14</v>
      </c>
      <c r="Q7212" t="s">
        <v>3159</v>
      </c>
    </row>
    <row r="7213" spans="11:17">
      <c r="K7213" t="s">
        <v>51</v>
      </c>
      <c r="L7213" t="s">
        <v>3157</v>
      </c>
      <c r="M7213" t="s">
        <v>3158</v>
      </c>
      <c r="N7213" t="s">
        <v>1337</v>
      </c>
      <c r="O7213" t="s">
        <v>56</v>
      </c>
      <c r="Q7213" t="s">
        <v>3159</v>
      </c>
    </row>
    <row r="7214" spans="11:17">
      <c r="K7214" t="s">
        <v>51</v>
      </c>
      <c r="L7214" t="s">
        <v>3157</v>
      </c>
      <c r="M7214" t="s">
        <v>3158</v>
      </c>
      <c r="N7214" t="s">
        <v>1337</v>
      </c>
      <c r="O7214" t="s">
        <v>57</v>
      </c>
      <c r="P7214" t="s">
        <v>2701</v>
      </c>
      <c r="Q7214" t="s">
        <v>3159</v>
      </c>
    </row>
    <row r="7215" spans="11:17">
      <c r="K7215" t="s">
        <v>51</v>
      </c>
      <c r="L7215" t="s">
        <v>3157</v>
      </c>
      <c r="M7215" t="s">
        <v>3158</v>
      </c>
      <c r="N7215" t="s">
        <v>1337</v>
      </c>
      <c r="O7215" t="s">
        <v>59</v>
      </c>
      <c r="P7215">
        <v>710</v>
      </c>
      <c r="Q7215" t="s">
        <v>3159</v>
      </c>
    </row>
    <row r="7216" spans="11:17">
      <c r="K7216" t="s">
        <v>51</v>
      </c>
      <c r="L7216" t="s">
        <v>3157</v>
      </c>
      <c r="M7216" t="s">
        <v>3158</v>
      </c>
      <c r="N7216" t="s">
        <v>1337</v>
      </c>
      <c r="O7216" t="s">
        <v>60</v>
      </c>
      <c r="P7216" t="s">
        <v>3045</v>
      </c>
      <c r="Q7216" t="s">
        <v>3159</v>
      </c>
    </row>
    <row r="7217" spans="11:17">
      <c r="K7217" t="s">
        <v>51</v>
      </c>
      <c r="L7217" t="s">
        <v>3157</v>
      </c>
      <c r="M7217" t="s">
        <v>3158</v>
      </c>
      <c r="N7217" t="s">
        <v>1337</v>
      </c>
      <c r="O7217" t="s">
        <v>62</v>
      </c>
      <c r="P7217" t="s">
        <v>3046</v>
      </c>
      <c r="Q7217" t="s">
        <v>3159</v>
      </c>
    </row>
    <row r="7218" spans="11:17">
      <c r="K7218" t="s">
        <v>51</v>
      </c>
      <c r="L7218" t="s">
        <v>3157</v>
      </c>
      <c r="M7218" t="s">
        <v>3158</v>
      </c>
      <c r="N7218" t="s">
        <v>1337</v>
      </c>
      <c r="O7218" t="s">
        <v>64</v>
      </c>
      <c r="P7218" t="s">
        <v>3160</v>
      </c>
      <c r="Q7218" t="s">
        <v>3159</v>
      </c>
    </row>
    <row r="7219" spans="11:17">
      <c r="K7219" t="s">
        <v>51</v>
      </c>
      <c r="L7219" t="s">
        <v>3157</v>
      </c>
      <c r="M7219" t="s">
        <v>3158</v>
      </c>
      <c r="N7219" t="s">
        <v>1337</v>
      </c>
      <c r="O7219" t="s">
        <v>66</v>
      </c>
      <c r="P7219" t="s">
        <v>238</v>
      </c>
      <c r="Q7219" t="s">
        <v>3159</v>
      </c>
    </row>
    <row r="7220" spans="11:17">
      <c r="K7220" t="s">
        <v>51</v>
      </c>
      <c r="L7220" t="s">
        <v>3157</v>
      </c>
      <c r="M7220" t="s">
        <v>3158</v>
      </c>
      <c r="N7220" t="s">
        <v>1337</v>
      </c>
      <c r="O7220" t="s">
        <v>68</v>
      </c>
      <c r="Q7220" t="s">
        <v>3159</v>
      </c>
    </row>
    <row r="7221" spans="11:17">
      <c r="K7221" t="s">
        <v>51</v>
      </c>
      <c r="L7221" t="s">
        <v>3157</v>
      </c>
      <c r="M7221" t="s">
        <v>3158</v>
      </c>
      <c r="N7221" t="s">
        <v>1337</v>
      </c>
      <c r="O7221" t="s">
        <v>70</v>
      </c>
      <c r="P7221" t="s">
        <v>1020</v>
      </c>
      <c r="Q7221" t="s">
        <v>3159</v>
      </c>
    </row>
    <row r="7222" spans="11:17">
      <c r="K7222" t="s">
        <v>51</v>
      </c>
      <c r="L7222" t="s">
        <v>3157</v>
      </c>
      <c r="M7222" t="s">
        <v>3158</v>
      </c>
      <c r="N7222" t="s">
        <v>1337</v>
      </c>
      <c r="O7222" t="s">
        <v>72</v>
      </c>
      <c r="P7222">
        <v>591</v>
      </c>
      <c r="Q7222" t="s">
        <v>3159</v>
      </c>
    </row>
    <row r="7223" spans="11:17">
      <c r="K7223" t="s">
        <v>51</v>
      </c>
      <c r="L7223" t="s">
        <v>3157</v>
      </c>
      <c r="M7223" t="s">
        <v>3158</v>
      </c>
      <c r="N7223" t="s">
        <v>1337</v>
      </c>
      <c r="O7223" t="s">
        <v>73</v>
      </c>
      <c r="P7223" t="s">
        <v>1343</v>
      </c>
      <c r="Q7223" t="s">
        <v>3159</v>
      </c>
    </row>
    <row r="7224" spans="11:17">
      <c r="K7224" t="s">
        <v>51</v>
      </c>
      <c r="L7224" t="s">
        <v>3161</v>
      </c>
      <c r="M7224" t="s">
        <v>3162</v>
      </c>
      <c r="N7224" t="s">
        <v>1337</v>
      </c>
      <c r="O7224" t="s">
        <v>14</v>
      </c>
      <c r="Q7224" t="s">
        <v>3163</v>
      </c>
    </row>
    <row r="7225" spans="11:17">
      <c r="K7225" t="s">
        <v>51</v>
      </c>
      <c r="L7225" t="s">
        <v>3161</v>
      </c>
      <c r="M7225" t="s">
        <v>3162</v>
      </c>
      <c r="N7225" t="s">
        <v>1337</v>
      </c>
      <c r="O7225" t="s">
        <v>56</v>
      </c>
      <c r="Q7225" t="s">
        <v>3163</v>
      </c>
    </row>
    <row r="7226" spans="11:17">
      <c r="K7226" t="s">
        <v>51</v>
      </c>
      <c r="L7226" t="s">
        <v>3161</v>
      </c>
      <c r="M7226" t="s">
        <v>3162</v>
      </c>
      <c r="N7226" t="s">
        <v>1337</v>
      </c>
      <c r="O7226" t="s">
        <v>57</v>
      </c>
      <c r="P7226" t="s">
        <v>2701</v>
      </c>
      <c r="Q7226" t="s">
        <v>3163</v>
      </c>
    </row>
    <row r="7227" spans="11:17">
      <c r="K7227" t="s">
        <v>51</v>
      </c>
      <c r="L7227" t="s">
        <v>3161</v>
      </c>
      <c r="M7227" t="s">
        <v>3162</v>
      </c>
      <c r="N7227" t="s">
        <v>1337</v>
      </c>
      <c r="O7227" t="s">
        <v>59</v>
      </c>
      <c r="P7227">
        <v>1663</v>
      </c>
      <c r="Q7227" t="s">
        <v>3163</v>
      </c>
    </row>
    <row r="7228" spans="11:17">
      <c r="K7228" t="s">
        <v>51</v>
      </c>
      <c r="L7228" t="s">
        <v>3161</v>
      </c>
      <c r="M7228" t="s">
        <v>3162</v>
      </c>
      <c r="N7228" t="s">
        <v>1337</v>
      </c>
      <c r="O7228" t="s">
        <v>60</v>
      </c>
      <c r="P7228" t="s">
        <v>3045</v>
      </c>
      <c r="Q7228" t="s">
        <v>3163</v>
      </c>
    </row>
    <row r="7229" spans="11:17">
      <c r="K7229" t="s">
        <v>51</v>
      </c>
      <c r="L7229" t="s">
        <v>3161</v>
      </c>
      <c r="M7229" t="s">
        <v>3162</v>
      </c>
      <c r="N7229" t="s">
        <v>1337</v>
      </c>
      <c r="O7229" t="s">
        <v>62</v>
      </c>
      <c r="P7229" t="s">
        <v>3052</v>
      </c>
      <c r="Q7229" t="s">
        <v>3163</v>
      </c>
    </row>
    <row r="7230" spans="11:17">
      <c r="K7230" t="s">
        <v>51</v>
      </c>
      <c r="L7230" t="s">
        <v>3161</v>
      </c>
      <c r="M7230" t="s">
        <v>3162</v>
      </c>
      <c r="N7230" t="s">
        <v>1337</v>
      </c>
      <c r="O7230" t="s">
        <v>64</v>
      </c>
      <c r="P7230" t="s">
        <v>3164</v>
      </c>
      <c r="Q7230" t="s">
        <v>3163</v>
      </c>
    </row>
    <row r="7231" spans="11:17">
      <c r="K7231" t="s">
        <v>51</v>
      </c>
      <c r="L7231" t="s">
        <v>3161</v>
      </c>
      <c r="M7231" t="s">
        <v>3162</v>
      </c>
      <c r="N7231" t="s">
        <v>1337</v>
      </c>
      <c r="O7231" t="s">
        <v>66</v>
      </c>
      <c r="P7231" t="s">
        <v>3165</v>
      </c>
      <c r="Q7231" t="s">
        <v>3163</v>
      </c>
    </row>
    <row r="7232" spans="11:17">
      <c r="K7232" t="s">
        <v>51</v>
      </c>
      <c r="L7232" t="s">
        <v>3161</v>
      </c>
      <c r="M7232" t="s">
        <v>3162</v>
      </c>
      <c r="N7232" t="s">
        <v>1337</v>
      </c>
      <c r="O7232" t="s">
        <v>68</v>
      </c>
      <c r="P7232" t="e">
        <f>-ต้องการเจลล้างมือ
-ต้องการให้มีการพ่นยาฆ่าเชื้อ</f>
        <v>#NAME?</v>
      </c>
      <c r="Q7232" t="s">
        <v>3163</v>
      </c>
    </row>
    <row r="7233" spans="11:17">
      <c r="K7233" t="s">
        <v>51</v>
      </c>
      <c r="L7233" t="s">
        <v>3161</v>
      </c>
      <c r="M7233" t="s">
        <v>3162</v>
      </c>
      <c r="N7233" t="s">
        <v>1337</v>
      </c>
      <c r="O7233" t="s">
        <v>70</v>
      </c>
      <c r="P7233" t="s">
        <v>131</v>
      </c>
      <c r="Q7233" t="s">
        <v>3163</v>
      </c>
    </row>
    <row r="7234" spans="11:17">
      <c r="K7234" t="s">
        <v>51</v>
      </c>
      <c r="L7234" t="s">
        <v>3161</v>
      </c>
      <c r="M7234" t="s">
        <v>3162</v>
      </c>
      <c r="N7234" t="s">
        <v>1337</v>
      </c>
      <c r="O7234" t="s">
        <v>72</v>
      </c>
      <c r="P7234">
        <v>205</v>
      </c>
      <c r="Q7234" t="s">
        <v>3163</v>
      </c>
    </row>
    <row r="7235" spans="11:17">
      <c r="K7235" t="s">
        <v>51</v>
      </c>
      <c r="L7235" t="s">
        <v>3161</v>
      </c>
      <c r="M7235" t="s">
        <v>3162</v>
      </c>
      <c r="N7235" t="s">
        <v>1337</v>
      </c>
      <c r="O7235" t="s">
        <v>73</v>
      </c>
      <c r="P7235" t="s">
        <v>1343</v>
      </c>
      <c r="Q7235" t="s">
        <v>3163</v>
      </c>
    </row>
    <row r="7236" spans="11:17">
      <c r="K7236" t="s">
        <v>51</v>
      </c>
      <c r="L7236" t="s">
        <v>3166</v>
      </c>
      <c r="M7236" t="s">
        <v>3167</v>
      </c>
      <c r="N7236" t="s">
        <v>1337</v>
      </c>
      <c r="O7236" t="s">
        <v>14</v>
      </c>
      <c r="Q7236" t="s">
        <v>3168</v>
      </c>
    </row>
    <row r="7237" spans="11:17">
      <c r="K7237" t="s">
        <v>51</v>
      </c>
      <c r="L7237" t="s">
        <v>3166</v>
      </c>
      <c r="M7237" t="s">
        <v>3167</v>
      </c>
      <c r="N7237" t="s">
        <v>1337</v>
      </c>
      <c r="O7237" t="s">
        <v>56</v>
      </c>
      <c r="Q7237" t="s">
        <v>3168</v>
      </c>
    </row>
    <row r="7238" spans="11:17">
      <c r="K7238" t="s">
        <v>51</v>
      </c>
      <c r="L7238" t="s">
        <v>3166</v>
      </c>
      <c r="M7238" t="s">
        <v>3167</v>
      </c>
      <c r="N7238" t="s">
        <v>1337</v>
      </c>
      <c r="O7238" t="s">
        <v>57</v>
      </c>
      <c r="P7238" t="s">
        <v>2701</v>
      </c>
      <c r="Q7238" t="s">
        <v>3168</v>
      </c>
    </row>
    <row r="7239" spans="11:17">
      <c r="K7239" t="s">
        <v>51</v>
      </c>
      <c r="L7239" t="s">
        <v>3166</v>
      </c>
      <c r="M7239" t="s">
        <v>3167</v>
      </c>
      <c r="N7239" t="s">
        <v>1337</v>
      </c>
      <c r="O7239" t="s">
        <v>59</v>
      </c>
      <c r="P7239">
        <v>1743</v>
      </c>
      <c r="Q7239" t="s">
        <v>3168</v>
      </c>
    </row>
    <row r="7240" spans="11:17">
      <c r="K7240" t="s">
        <v>51</v>
      </c>
      <c r="L7240" t="s">
        <v>3166</v>
      </c>
      <c r="M7240" t="s">
        <v>3167</v>
      </c>
      <c r="N7240" t="s">
        <v>1337</v>
      </c>
      <c r="O7240" t="s">
        <v>60</v>
      </c>
      <c r="P7240" t="s">
        <v>3045</v>
      </c>
      <c r="Q7240" t="s">
        <v>3168</v>
      </c>
    </row>
    <row r="7241" spans="11:17">
      <c r="K7241" t="s">
        <v>51</v>
      </c>
      <c r="L7241" t="s">
        <v>3166</v>
      </c>
      <c r="M7241" t="s">
        <v>3167</v>
      </c>
      <c r="N7241" t="s">
        <v>1337</v>
      </c>
      <c r="O7241" t="s">
        <v>62</v>
      </c>
      <c r="P7241" t="s">
        <v>3052</v>
      </c>
      <c r="Q7241" t="s">
        <v>3168</v>
      </c>
    </row>
    <row r="7242" spans="11:17">
      <c r="K7242" t="s">
        <v>51</v>
      </c>
      <c r="L7242" t="s">
        <v>3166</v>
      </c>
      <c r="M7242" t="s">
        <v>3167</v>
      </c>
      <c r="N7242" t="s">
        <v>1337</v>
      </c>
      <c r="O7242" t="s">
        <v>64</v>
      </c>
      <c r="P7242" t="s">
        <v>3169</v>
      </c>
      <c r="Q7242" t="s">
        <v>3168</v>
      </c>
    </row>
    <row r="7243" spans="11:17">
      <c r="K7243" t="s">
        <v>51</v>
      </c>
      <c r="L7243" t="s">
        <v>3166</v>
      </c>
      <c r="M7243" t="s">
        <v>3167</v>
      </c>
      <c r="N7243" t="s">
        <v>1337</v>
      </c>
      <c r="O7243" t="s">
        <v>66</v>
      </c>
      <c r="P7243" t="s">
        <v>3170</v>
      </c>
      <c r="Q7243" t="s">
        <v>3168</v>
      </c>
    </row>
    <row r="7244" spans="11:17">
      <c r="K7244" t="s">
        <v>51</v>
      </c>
      <c r="L7244" t="s">
        <v>3166</v>
      </c>
      <c r="M7244" t="s">
        <v>3167</v>
      </c>
      <c r="N7244" t="s">
        <v>1337</v>
      </c>
      <c r="O7244" t="s">
        <v>68</v>
      </c>
      <c r="Q7244" t="s">
        <v>3168</v>
      </c>
    </row>
    <row r="7245" spans="11:17">
      <c r="K7245" t="s">
        <v>51</v>
      </c>
      <c r="L7245" t="s">
        <v>3166</v>
      </c>
      <c r="M7245" t="s">
        <v>3167</v>
      </c>
      <c r="N7245" t="s">
        <v>1337</v>
      </c>
      <c r="O7245" t="s">
        <v>70</v>
      </c>
      <c r="P7245" t="s">
        <v>71</v>
      </c>
      <c r="Q7245" t="s">
        <v>3168</v>
      </c>
    </row>
    <row r="7246" spans="11:17">
      <c r="K7246" t="s">
        <v>51</v>
      </c>
      <c r="L7246" t="s">
        <v>3166</v>
      </c>
      <c r="M7246" t="s">
        <v>3167</v>
      </c>
      <c r="N7246" t="s">
        <v>1337</v>
      </c>
      <c r="O7246" t="s">
        <v>72</v>
      </c>
      <c r="P7246">
        <v>70</v>
      </c>
      <c r="Q7246" t="s">
        <v>3168</v>
      </c>
    </row>
    <row r="7247" spans="11:17">
      <c r="K7247" t="s">
        <v>51</v>
      </c>
      <c r="L7247" t="s">
        <v>3166</v>
      </c>
      <c r="M7247" t="s">
        <v>3167</v>
      </c>
      <c r="N7247" t="s">
        <v>1337</v>
      </c>
      <c r="O7247" t="s">
        <v>73</v>
      </c>
      <c r="P7247" t="s">
        <v>1343</v>
      </c>
      <c r="Q7247" t="s">
        <v>3168</v>
      </c>
    </row>
    <row r="7248" spans="11:17">
      <c r="K7248" t="s">
        <v>51</v>
      </c>
      <c r="L7248" t="s">
        <v>3171</v>
      </c>
      <c r="M7248" t="s">
        <v>3172</v>
      </c>
      <c r="N7248" t="s">
        <v>1337</v>
      </c>
      <c r="O7248" t="s">
        <v>14</v>
      </c>
      <c r="Q7248" t="s">
        <v>3173</v>
      </c>
    </row>
    <row r="7249" spans="11:17">
      <c r="K7249" t="s">
        <v>51</v>
      </c>
      <c r="L7249" t="s">
        <v>3171</v>
      </c>
      <c r="M7249" t="s">
        <v>3172</v>
      </c>
      <c r="N7249" t="s">
        <v>1337</v>
      </c>
      <c r="O7249" t="s">
        <v>56</v>
      </c>
      <c r="Q7249" t="s">
        <v>3173</v>
      </c>
    </row>
    <row r="7250" spans="11:17">
      <c r="K7250" t="s">
        <v>51</v>
      </c>
      <c r="L7250" t="s">
        <v>3171</v>
      </c>
      <c r="M7250" t="s">
        <v>3172</v>
      </c>
      <c r="N7250" t="s">
        <v>1337</v>
      </c>
      <c r="O7250" t="s">
        <v>57</v>
      </c>
      <c r="P7250" t="s">
        <v>2701</v>
      </c>
      <c r="Q7250" t="s">
        <v>3173</v>
      </c>
    </row>
    <row r="7251" spans="11:17">
      <c r="K7251" t="s">
        <v>51</v>
      </c>
      <c r="L7251" t="s">
        <v>3171</v>
      </c>
      <c r="M7251" t="s">
        <v>3172</v>
      </c>
      <c r="N7251" t="s">
        <v>1337</v>
      </c>
      <c r="O7251" t="s">
        <v>59</v>
      </c>
      <c r="P7251">
        <v>831</v>
      </c>
      <c r="Q7251" t="s">
        <v>3173</v>
      </c>
    </row>
    <row r="7252" spans="11:17">
      <c r="K7252" t="s">
        <v>51</v>
      </c>
      <c r="L7252" t="s">
        <v>3171</v>
      </c>
      <c r="M7252" t="s">
        <v>3172</v>
      </c>
      <c r="N7252" t="s">
        <v>1337</v>
      </c>
      <c r="O7252" t="s">
        <v>60</v>
      </c>
      <c r="P7252" t="s">
        <v>3045</v>
      </c>
      <c r="Q7252" t="s">
        <v>3173</v>
      </c>
    </row>
    <row r="7253" spans="11:17">
      <c r="K7253" t="s">
        <v>51</v>
      </c>
      <c r="L7253" t="s">
        <v>3171</v>
      </c>
      <c r="M7253" t="s">
        <v>3172</v>
      </c>
      <c r="N7253" t="s">
        <v>1337</v>
      </c>
      <c r="O7253" t="s">
        <v>62</v>
      </c>
      <c r="P7253" t="s">
        <v>3046</v>
      </c>
      <c r="Q7253" t="s">
        <v>3173</v>
      </c>
    </row>
    <row r="7254" spans="11:17">
      <c r="K7254" t="s">
        <v>51</v>
      </c>
      <c r="L7254" t="s">
        <v>3171</v>
      </c>
      <c r="M7254" t="s">
        <v>3172</v>
      </c>
      <c r="N7254" t="s">
        <v>1337</v>
      </c>
      <c r="O7254" t="s">
        <v>64</v>
      </c>
      <c r="P7254" t="s">
        <v>3174</v>
      </c>
      <c r="Q7254" t="s">
        <v>3173</v>
      </c>
    </row>
    <row r="7255" spans="11:17">
      <c r="K7255" t="s">
        <v>51</v>
      </c>
      <c r="L7255" t="s">
        <v>3171</v>
      </c>
      <c r="M7255" t="s">
        <v>3172</v>
      </c>
      <c r="N7255" t="s">
        <v>1337</v>
      </c>
      <c r="O7255" t="s">
        <v>66</v>
      </c>
      <c r="P7255" t="s">
        <v>238</v>
      </c>
      <c r="Q7255" t="s">
        <v>3173</v>
      </c>
    </row>
    <row r="7256" spans="11:17">
      <c r="K7256" t="s">
        <v>51</v>
      </c>
      <c r="L7256" t="s">
        <v>3171</v>
      </c>
      <c r="M7256" t="s">
        <v>3172</v>
      </c>
      <c r="N7256" t="s">
        <v>1337</v>
      </c>
      <c r="O7256" t="s">
        <v>68</v>
      </c>
      <c r="Q7256" t="s">
        <v>3173</v>
      </c>
    </row>
    <row r="7257" spans="11:17">
      <c r="K7257" t="s">
        <v>51</v>
      </c>
      <c r="L7257" t="s">
        <v>3171</v>
      </c>
      <c r="M7257" t="s">
        <v>3172</v>
      </c>
      <c r="N7257" t="s">
        <v>1337</v>
      </c>
      <c r="O7257" t="s">
        <v>70</v>
      </c>
      <c r="P7257" t="s">
        <v>1020</v>
      </c>
      <c r="Q7257" t="s">
        <v>3173</v>
      </c>
    </row>
    <row r="7258" spans="11:17">
      <c r="K7258" t="s">
        <v>51</v>
      </c>
      <c r="L7258" t="s">
        <v>3171</v>
      </c>
      <c r="M7258" t="s">
        <v>3172</v>
      </c>
      <c r="N7258" t="s">
        <v>1337</v>
      </c>
      <c r="O7258" t="s">
        <v>72</v>
      </c>
      <c r="P7258">
        <v>97</v>
      </c>
      <c r="Q7258" t="s">
        <v>3173</v>
      </c>
    </row>
    <row r="7259" spans="11:17">
      <c r="K7259" t="s">
        <v>51</v>
      </c>
      <c r="L7259" t="s">
        <v>3171</v>
      </c>
      <c r="M7259" t="s">
        <v>3172</v>
      </c>
      <c r="N7259" t="s">
        <v>1337</v>
      </c>
      <c r="O7259" t="s">
        <v>73</v>
      </c>
      <c r="P7259" t="s">
        <v>1343</v>
      </c>
      <c r="Q7259" t="s">
        <v>3173</v>
      </c>
    </row>
    <row r="7260" spans="11:17">
      <c r="K7260" t="s">
        <v>51</v>
      </c>
      <c r="L7260" t="s">
        <v>3175</v>
      </c>
      <c r="M7260" t="s">
        <v>3176</v>
      </c>
      <c r="N7260" t="s">
        <v>1337</v>
      </c>
      <c r="O7260" t="s">
        <v>14</v>
      </c>
      <c r="Q7260" t="s">
        <v>3177</v>
      </c>
    </row>
    <row r="7261" spans="11:17">
      <c r="K7261" t="s">
        <v>51</v>
      </c>
      <c r="L7261" t="s">
        <v>3175</v>
      </c>
      <c r="M7261" t="s">
        <v>3176</v>
      </c>
      <c r="N7261" t="s">
        <v>1337</v>
      </c>
      <c r="O7261" t="s">
        <v>56</v>
      </c>
      <c r="Q7261" t="s">
        <v>3177</v>
      </c>
    </row>
    <row r="7262" spans="11:17">
      <c r="K7262" t="s">
        <v>51</v>
      </c>
      <c r="L7262" t="s">
        <v>3175</v>
      </c>
      <c r="M7262" t="s">
        <v>3176</v>
      </c>
      <c r="N7262" t="s">
        <v>1337</v>
      </c>
      <c r="O7262" t="s">
        <v>57</v>
      </c>
      <c r="P7262" t="s">
        <v>2701</v>
      </c>
      <c r="Q7262" t="s">
        <v>3177</v>
      </c>
    </row>
    <row r="7263" spans="11:17">
      <c r="K7263" t="s">
        <v>51</v>
      </c>
      <c r="L7263" t="s">
        <v>3175</v>
      </c>
      <c r="M7263" t="s">
        <v>3176</v>
      </c>
      <c r="N7263" t="s">
        <v>1337</v>
      </c>
      <c r="O7263" t="s">
        <v>59</v>
      </c>
      <c r="P7263">
        <v>308</v>
      </c>
      <c r="Q7263" t="s">
        <v>3177</v>
      </c>
    </row>
    <row r="7264" spans="11:17">
      <c r="K7264" t="s">
        <v>51</v>
      </c>
      <c r="L7264" t="s">
        <v>3175</v>
      </c>
      <c r="M7264" t="s">
        <v>3176</v>
      </c>
      <c r="N7264" t="s">
        <v>1337</v>
      </c>
      <c r="O7264" t="s">
        <v>60</v>
      </c>
      <c r="P7264" t="s">
        <v>3045</v>
      </c>
      <c r="Q7264" t="s">
        <v>3177</v>
      </c>
    </row>
    <row r="7265" spans="11:17">
      <c r="K7265" t="s">
        <v>51</v>
      </c>
      <c r="L7265" t="s">
        <v>3175</v>
      </c>
      <c r="M7265" t="s">
        <v>3176</v>
      </c>
      <c r="N7265" t="s">
        <v>1337</v>
      </c>
      <c r="O7265" t="s">
        <v>62</v>
      </c>
      <c r="P7265" t="s">
        <v>3046</v>
      </c>
      <c r="Q7265" t="s">
        <v>3177</v>
      </c>
    </row>
    <row r="7266" spans="11:17">
      <c r="K7266" t="s">
        <v>51</v>
      </c>
      <c r="L7266" t="s">
        <v>3175</v>
      </c>
      <c r="M7266" t="s">
        <v>3176</v>
      </c>
      <c r="N7266" t="s">
        <v>1337</v>
      </c>
      <c r="O7266" t="s">
        <v>64</v>
      </c>
      <c r="P7266" t="s">
        <v>3178</v>
      </c>
      <c r="Q7266" t="s">
        <v>3177</v>
      </c>
    </row>
    <row r="7267" spans="11:17">
      <c r="K7267" t="s">
        <v>51</v>
      </c>
      <c r="L7267" t="s">
        <v>3175</v>
      </c>
      <c r="M7267" t="s">
        <v>3176</v>
      </c>
      <c r="N7267" t="s">
        <v>1337</v>
      </c>
      <c r="O7267" t="s">
        <v>66</v>
      </c>
      <c r="P7267" t="s">
        <v>238</v>
      </c>
      <c r="Q7267" t="s">
        <v>3177</v>
      </c>
    </row>
    <row r="7268" spans="11:17">
      <c r="K7268" t="s">
        <v>51</v>
      </c>
      <c r="L7268" t="s">
        <v>3175</v>
      </c>
      <c r="M7268" t="s">
        <v>3176</v>
      </c>
      <c r="N7268" t="s">
        <v>1337</v>
      </c>
      <c r="O7268" t="s">
        <v>68</v>
      </c>
      <c r="Q7268" t="s">
        <v>3177</v>
      </c>
    </row>
    <row r="7269" spans="11:17">
      <c r="K7269" t="s">
        <v>51</v>
      </c>
      <c r="L7269" t="s">
        <v>3175</v>
      </c>
      <c r="M7269" t="s">
        <v>3176</v>
      </c>
      <c r="N7269" t="s">
        <v>1337</v>
      </c>
      <c r="O7269" t="s">
        <v>70</v>
      </c>
      <c r="P7269" t="s">
        <v>1020</v>
      </c>
      <c r="Q7269" t="s">
        <v>3177</v>
      </c>
    </row>
    <row r="7270" spans="11:17">
      <c r="K7270" t="s">
        <v>51</v>
      </c>
      <c r="L7270" t="s">
        <v>3175</v>
      </c>
      <c r="M7270" t="s">
        <v>3176</v>
      </c>
      <c r="N7270" t="s">
        <v>1337</v>
      </c>
      <c r="O7270" t="s">
        <v>72</v>
      </c>
      <c r="P7270">
        <v>60</v>
      </c>
      <c r="Q7270" t="s">
        <v>3177</v>
      </c>
    </row>
    <row r="7271" spans="11:17">
      <c r="K7271" t="s">
        <v>51</v>
      </c>
      <c r="L7271" t="s">
        <v>3175</v>
      </c>
      <c r="M7271" t="s">
        <v>3176</v>
      </c>
      <c r="N7271" t="s">
        <v>1337</v>
      </c>
      <c r="O7271" t="s">
        <v>73</v>
      </c>
      <c r="P7271" t="s">
        <v>1343</v>
      </c>
      <c r="Q7271" t="s">
        <v>3177</v>
      </c>
    </row>
    <row r="7272" spans="11:17">
      <c r="K7272" t="s">
        <v>51</v>
      </c>
      <c r="L7272" t="s">
        <v>3179</v>
      </c>
      <c r="M7272" t="s">
        <v>3180</v>
      </c>
      <c r="N7272" t="s">
        <v>1337</v>
      </c>
      <c r="O7272" t="s">
        <v>14</v>
      </c>
      <c r="Q7272" t="s">
        <v>3181</v>
      </c>
    </row>
    <row r="7273" spans="11:17">
      <c r="K7273" t="s">
        <v>51</v>
      </c>
      <c r="L7273" t="s">
        <v>3179</v>
      </c>
      <c r="M7273" t="s">
        <v>3180</v>
      </c>
      <c r="N7273" t="s">
        <v>1337</v>
      </c>
      <c r="O7273" t="s">
        <v>56</v>
      </c>
      <c r="Q7273" t="s">
        <v>3181</v>
      </c>
    </row>
    <row r="7274" spans="11:17">
      <c r="K7274" t="s">
        <v>51</v>
      </c>
      <c r="L7274" t="s">
        <v>3179</v>
      </c>
      <c r="M7274" t="s">
        <v>3180</v>
      </c>
      <c r="N7274" t="s">
        <v>1337</v>
      </c>
      <c r="O7274" t="s">
        <v>57</v>
      </c>
      <c r="P7274" t="s">
        <v>2701</v>
      </c>
      <c r="Q7274" t="s">
        <v>3181</v>
      </c>
    </row>
    <row r="7275" spans="11:17">
      <c r="K7275" t="s">
        <v>51</v>
      </c>
      <c r="L7275" t="s">
        <v>3179</v>
      </c>
      <c r="M7275" t="s">
        <v>3180</v>
      </c>
      <c r="N7275" t="s">
        <v>1337</v>
      </c>
      <c r="O7275" t="s">
        <v>59</v>
      </c>
      <c r="P7275">
        <v>26</v>
      </c>
      <c r="Q7275" t="s">
        <v>3181</v>
      </c>
    </row>
    <row r="7276" spans="11:17">
      <c r="K7276" t="s">
        <v>51</v>
      </c>
      <c r="L7276" t="s">
        <v>3179</v>
      </c>
      <c r="M7276" t="s">
        <v>3180</v>
      </c>
      <c r="N7276" t="s">
        <v>1337</v>
      </c>
      <c r="O7276" t="s">
        <v>60</v>
      </c>
      <c r="P7276" t="s">
        <v>3045</v>
      </c>
      <c r="Q7276" t="s">
        <v>3181</v>
      </c>
    </row>
    <row r="7277" spans="11:17">
      <c r="K7277" t="s">
        <v>51</v>
      </c>
      <c r="L7277" t="s">
        <v>3179</v>
      </c>
      <c r="M7277" t="s">
        <v>3180</v>
      </c>
      <c r="N7277" t="s">
        <v>1337</v>
      </c>
      <c r="O7277" t="s">
        <v>62</v>
      </c>
      <c r="P7277" t="s">
        <v>3046</v>
      </c>
      <c r="Q7277" t="s">
        <v>3181</v>
      </c>
    </row>
    <row r="7278" spans="11:17">
      <c r="K7278" t="s">
        <v>51</v>
      </c>
      <c r="L7278" t="s">
        <v>3179</v>
      </c>
      <c r="M7278" t="s">
        <v>3180</v>
      </c>
      <c r="N7278" t="s">
        <v>1337</v>
      </c>
      <c r="O7278" t="s">
        <v>64</v>
      </c>
      <c r="P7278" t="s">
        <v>3182</v>
      </c>
      <c r="Q7278" t="s">
        <v>3181</v>
      </c>
    </row>
    <row r="7279" spans="11:17">
      <c r="K7279" t="s">
        <v>51</v>
      </c>
      <c r="L7279" t="s">
        <v>3179</v>
      </c>
      <c r="M7279" t="s">
        <v>3180</v>
      </c>
      <c r="N7279" t="s">
        <v>1337</v>
      </c>
      <c r="O7279" t="s">
        <v>66</v>
      </c>
      <c r="P7279" t="s">
        <v>238</v>
      </c>
      <c r="Q7279" t="s">
        <v>3181</v>
      </c>
    </row>
    <row r="7280" spans="11:17">
      <c r="K7280" t="s">
        <v>51</v>
      </c>
      <c r="L7280" t="s">
        <v>3179</v>
      </c>
      <c r="M7280" t="s">
        <v>3180</v>
      </c>
      <c r="N7280" t="s">
        <v>1337</v>
      </c>
      <c r="O7280" t="s">
        <v>68</v>
      </c>
      <c r="Q7280" t="s">
        <v>3181</v>
      </c>
    </row>
    <row r="7281" spans="11:17">
      <c r="K7281" t="s">
        <v>51</v>
      </c>
      <c r="L7281" t="s">
        <v>3179</v>
      </c>
      <c r="M7281" t="s">
        <v>3180</v>
      </c>
      <c r="N7281" t="s">
        <v>1337</v>
      </c>
      <c r="O7281" t="s">
        <v>70</v>
      </c>
      <c r="P7281" t="s">
        <v>1020</v>
      </c>
      <c r="Q7281" t="s">
        <v>3181</v>
      </c>
    </row>
    <row r="7282" spans="11:17">
      <c r="K7282" t="s">
        <v>51</v>
      </c>
      <c r="L7282" t="s">
        <v>3179</v>
      </c>
      <c r="M7282" t="s">
        <v>3180</v>
      </c>
      <c r="N7282" t="s">
        <v>1337</v>
      </c>
      <c r="O7282" t="s">
        <v>72</v>
      </c>
      <c r="P7282">
        <v>43</v>
      </c>
      <c r="Q7282" t="s">
        <v>3181</v>
      </c>
    </row>
    <row r="7283" spans="11:17">
      <c r="K7283" t="s">
        <v>51</v>
      </c>
      <c r="L7283" t="s">
        <v>3179</v>
      </c>
      <c r="M7283" t="s">
        <v>3180</v>
      </c>
      <c r="N7283" t="s">
        <v>1337</v>
      </c>
      <c r="O7283" t="s">
        <v>73</v>
      </c>
      <c r="P7283" t="s">
        <v>1343</v>
      </c>
      <c r="Q7283" t="s">
        <v>3181</v>
      </c>
    </row>
    <row r="7284" spans="11:17">
      <c r="K7284" t="s">
        <v>51</v>
      </c>
      <c r="L7284" t="s">
        <v>3183</v>
      </c>
      <c r="M7284" t="s">
        <v>3184</v>
      </c>
      <c r="N7284" t="s">
        <v>1337</v>
      </c>
      <c r="O7284" t="s">
        <v>14</v>
      </c>
      <c r="Q7284" t="s">
        <v>3185</v>
      </c>
    </row>
    <row r="7285" spans="11:17">
      <c r="K7285" t="s">
        <v>51</v>
      </c>
      <c r="L7285" t="s">
        <v>3183</v>
      </c>
      <c r="M7285" t="s">
        <v>3184</v>
      </c>
      <c r="N7285" t="s">
        <v>1337</v>
      </c>
      <c r="O7285" t="s">
        <v>56</v>
      </c>
      <c r="Q7285" t="s">
        <v>3185</v>
      </c>
    </row>
    <row r="7286" spans="11:17">
      <c r="K7286" t="s">
        <v>51</v>
      </c>
      <c r="L7286" t="s">
        <v>3183</v>
      </c>
      <c r="M7286" t="s">
        <v>3184</v>
      </c>
      <c r="N7286" t="s">
        <v>1337</v>
      </c>
      <c r="O7286" t="s">
        <v>57</v>
      </c>
      <c r="P7286" t="s">
        <v>2701</v>
      </c>
      <c r="Q7286" t="s">
        <v>3185</v>
      </c>
    </row>
    <row r="7287" spans="11:17">
      <c r="K7287" t="s">
        <v>51</v>
      </c>
      <c r="L7287" t="s">
        <v>3183</v>
      </c>
      <c r="M7287" t="s">
        <v>3184</v>
      </c>
      <c r="N7287" t="s">
        <v>1337</v>
      </c>
      <c r="O7287" t="s">
        <v>59</v>
      </c>
      <c r="P7287">
        <v>107</v>
      </c>
      <c r="Q7287" t="s">
        <v>3185</v>
      </c>
    </row>
    <row r="7288" spans="11:17">
      <c r="K7288" t="s">
        <v>51</v>
      </c>
      <c r="L7288" t="s">
        <v>3183</v>
      </c>
      <c r="M7288" t="s">
        <v>3184</v>
      </c>
      <c r="N7288" t="s">
        <v>1337</v>
      </c>
      <c r="O7288" t="s">
        <v>60</v>
      </c>
      <c r="P7288" t="s">
        <v>3045</v>
      </c>
      <c r="Q7288" t="s">
        <v>3185</v>
      </c>
    </row>
    <row r="7289" spans="11:17">
      <c r="K7289" t="s">
        <v>51</v>
      </c>
      <c r="L7289" t="s">
        <v>3183</v>
      </c>
      <c r="M7289" t="s">
        <v>3184</v>
      </c>
      <c r="N7289" t="s">
        <v>1337</v>
      </c>
      <c r="O7289" t="s">
        <v>62</v>
      </c>
      <c r="P7289" t="s">
        <v>3046</v>
      </c>
      <c r="Q7289" t="s">
        <v>3185</v>
      </c>
    </row>
    <row r="7290" spans="11:17">
      <c r="K7290" t="s">
        <v>51</v>
      </c>
      <c r="L7290" t="s">
        <v>3183</v>
      </c>
      <c r="M7290" t="s">
        <v>3184</v>
      </c>
      <c r="N7290" t="s">
        <v>1337</v>
      </c>
      <c r="O7290" t="s">
        <v>64</v>
      </c>
      <c r="P7290" t="s">
        <v>3186</v>
      </c>
      <c r="Q7290" t="s">
        <v>3185</v>
      </c>
    </row>
    <row r="7291" spans="11:17">
      <c r="K7291" t="s">
        <v>51</v>
      </c>
      <c r="L7291" t="s">
        <v>3183</v>
      </c>
      <c r="M7291" t="s">
        <v>3184</v>
      </c>
      <c r="N7291" t="s">
        <v>1337</v>
      </c>
      <c r="O7291" t="s">
        <v>66</v>
      </c>
      <c r="P7291" t="s">
        <v>238</v>
      </c>
      <c r="Q7291" t="s">
        <v>3185</v>
      </c>
    </row>
    <row r="7292" spans="11:17">
      <c r="K7292" t="s">
        <v>51</v>
      </c>
      <c r="L7292" t="s">
        <v>3183</v>
      </c>
      <c r="M7292" t="s">
        <v>3184</v>
      </c>
      <c r="N7292" t="s">
        <v>1337</v>
      </c>
      <c r="O7292" t="s">
        <v>68</v>
      </c>
      <c r="Q7292" t="s">
        <v>3185</v>
      </c>
    </row>
    <row r="7293" spans="11:17">
      <c r="K7293" t="s">
        <v>51</v>
      </c>
      <c r="L7293" t="s">
        <v>3183</v>
      </c>
      <c r="M7293" t="s">
        <v>3184</v>
      </c>
      <c r="N7293" t="s">
        <v>1337</v>
      </c>
      <c r="O7293" t="s">
        <v>70</v>
      </c>
      <c r="P7293" t="s">
        <v>1020</v>
      </c>
      <c r="Q7293" t="s">
        <v>3185</v>
      </c>
    </row>
    <row r="7294" spans="11:17">
      <c r="K7294" t="s">
        <v>51</v>
      </c>
      <c r="L7294" t="s">
        <v>3183</v>
      </c>
      <c r="M7294" t="s">
        <v>3184</v>
      </c>
      <c r="N7294" t="s">
        <v>1337</v>
      </c>
      <c r="O7294" t="s">
        <v>72</v>
      </c>
      <c r="P7294">
        <v>35</v>
      </c>
      <c r="Q7294" t="s">
        <v>3185</v>
      </c>
    </row>
    <row r="7295" spans="11:17">
      <c r="K7295" t="s">
        <v>51</v>
      </c>
      <c r="L7295" t="s">
        <v>3183</v>
      </c>
      <c r="M7295" t="s">
        <v>3184</v>
      </c>
      <c r="N7295" t="s">
        <v>1337</v>
      </c>
      <c r="O7295" t="s">
        <v>73</v>
      </c>
      <c r="P7295" t="s">
        <v>1343</v>
      </c>
      <c r="Q7295" t="s">
        <v>3185</v>
      </c>
    </row>
    <row r="7296" spans="11:17">
      <c r="K7296" t="s">
        <v>51</v>
      </c>
      <c r="L7296" t="s">
        <v>3187</v>
      </c>
      <c r="M7296" t="s">
        <v>3188</v>
      </c>
      <c r="N7296" t="s">
        <v>1337</v>
      </c>
      <c r="O7296" t="s">
        <v>14</v>
      </c>
      <c r="Q7296" t="s">
        <v>3189</v>
      </c>
    </row>
    <row r="7297" spans="11:17">
      <c r="K7297" t="s">
        <v>51</v>
      </c>
      <c r="L7297" t="s">
        <v>3187</v>
      </c>
      <c r="M7297" t="s">
        <v>3188</v>
      </c>
      <c r="N7297" t="s">
        <v>1337</v>
      </c>
      <c r="O7297" t="s">
        <v>56</v>
      </c>
      <c r="Q7297" t="s">
        <v>3189</v>
      </c>
    </row>
    <row r="7298" spans="11:17">
      <c r="K7298" t="s">
        <v>51</v>
      </c>
      <c r="L7298" t="s">
        <v>3187</v>
      </c>
      <c r="M7298" t="s">
        <v>3188</v>
      </c>
      <c r="N7298" t="s">
        <v>1337</v>
      </c>
      <c r="O7298" t="s">
        <v>57</v>
      </c>
      <c r="P7298" t="s">
        <v>2701</v>
      </c>
      <c r="Q7298" t="s">
        <v>3189</v>
      </c>
    </row>
    <row r="7299" spans="11:17">
      <c r="K7299" t="s">
        <v>51</v>
      </c>
      <c r="L7299" t="s">
        <v>3187</v>
      </c>
      <c r="M7299" t="s">
        <v>3188</v>
      </c>
      <c r="N7299" t="s">
        <v>1337</v>
      </c>
      <c r="O7299" t="s">
        <v>59</v>
      </c>
      <c r="P7299">
        <v>67</v>
      </c>
      <c r="Q7299" t="s">
        <v>3189</v>
      </c>
    </row>
    <row r="7300" spans="11:17">
      <c r="K7300" t="s">
        <v>51</v>
      </c>
      <c r="L7300" t="s">
        <v>3187</v>
      </c>
      <c r="M7300" t="s">
        <v>3188</v>
      </c>
      <c r="N7300" t="s">
        <v>1337</v>
      </c>
      <c r="O7300" t="s">
        <v>60</v>
      </c>
      <c r="P7300" t="s">
        <v>3045</v>
      </c>
      <c r="Q7300" t="s">
        <v>3189</v>
      </c>
    </row>
    <row r="7301" spans="11:17">
      <c r="K7301" t="s">
        <v>51</v>
      </c>
      <c r="L7301" t="s">
        <v>3187</v>
      </c>
      <c r="M7301" t="s">
        <v>3188</v>
      </c>
      <c r="N7301" t="s">
        <v>1337</v>
      </c>
      <c r="O7301" t="s">
        <v>62</v>
      </c>
      <c r="P7301" t="s">
        <v>3046</v>
      </c>
      <c r="Q7301" t="s">
        <v>3189</v>
      </c>
    </row>
    <row r="7302" spans="11:17">
      <c r="K7302" t="s">
        <v>51</v>
      </c>
      <c r="L7302" t="s">
        <v>3187</v>
      </c>
      <c r="M7302" t="s">
        <v>3188</v>
      </c>
      <c r="N7302" t="s">
        <v>1337</v>
      </c>
      <c r="O7302" t="s">
        <v>64</v>
      </c>
      <c r="P7302" t="s">
        <v>3190</v>
      </c>
      <c r="Q7302" t="s">
        <v>3189</v>
      </c>
    </row>
    <row r="7303" spans="11:17">
      <c r="K7303" t="s">
        <v>51</v>
      </c>
      <c r="L7303" t="s">
        <v>3187</v>
      </c>
      <c r="M7303" t="s">
        <v>3188</v>
      </c>
      <c r="N7303" t="s">
        <v>1337</v>
      </c>
      <c r="O7303" t="s">
        <v>66</v>
      </c>
      <c r="P7303" t="s">
        <v>238</v>
      </c>
      <c r="Q7303" t="s">
        <v>3189</v>
      </c>
    </row>
    <row r="7304" spans="11:17">
      <c r="K7304" t="s">
        <v>51</v>
      </c>
      <c r="L7304" t="s">
        <v>3187</v>
      </c>
      <c r="M7304" t="s">
        <v>3188</v>
      </c>
      <c r="N7304" t="s">
        <v>1337</v>
      </c>
      <c r="O7304" t="s">
        <v>68</v>
      </c>
      <c r="Q7304" t="s">
        <v>3189</v>
      </c>
    </row>
    <row r="7305" spans="11:17">
      <c r="K7305" t="s">
        <v>51</v>
      </c>
      <c r="L7305" t="s">
        <v>3187</v>
      </c>
      <c r="M7305" t="s">
        <v>3188</v>
      </c>
      <c r="N7305" t="s">
        <v>1337</v>
      </c>
      <c r="O7305" t="s">
        <v>70</v>
      </c>
      <c r="P7305" t="s">
        <v>1020</v>
      </c>
      <c r="Q7305" t="s">
        <v>3189</v>
      </c>
    </row>
    <row r="7306" spans="11:17">
      <c r="K7306" t="s">
        <v>51</v>
      </c>
      <c r="L7306" t="s">
        <v>3187</v>
      </c>
      <c r="M7306" t="s">
        <v>3188</v>
      </c>
      <c r="N7306" t="s">
        <v>1337</v>
      </c>
      <c r="O7306" t="s">
        <v>72</v>
      </c>
      <c r="P7306">
        <v>57</v>
      </c>
      <c r="Q7306" t="s">
        <v>3189</v>
      </c>
    </row>
    <row r="7307" spans="11:17">
      <c r="K7307" t="s">
        <v>51</v>
      </c>
      <c r="L7307" t="s">
        <v>3187</v>
      </c>
      <c r="M7307" t="s">
        <v>3188</v>
      </c>
      <c r="N7307" t="s">
        <v>1337</v>
      </c>
      <c r="O7307" t="s">
        <v>73</v>
      </c>
      <c r="P7307" t="s">
        <v>1343</v>
      </c>
      <c r="Q7307" t="s">
        <v>3189</v>
      </c>
    </row>
    <row r="7308" spans="11:17">
      <c r="K7308" t="s">
        <v>51</v>
      </c>
      <c r="L7308" t="s">
        <v>3191</v>
      </c>
      <c r="M7308" t="s">
        <v>3192</v>
      </c>
      <c r="N7308" t="s">
        <v>1337</v>
      </c>
      <c r="O7308" t="s">
        <v>14</v>
      </c>
      <c r="Q7308" t="s">
        <v>3193</v>
      </c>
    </row>
    <row r="7309" spans="11:17">
      <c r="K7309" t="s">
        <v>51</v>
      </c>
      <c r="L7309" t="s">
        <v>3191</v>
      </c>
      <c r="M7309" t="s">
        <v>3192</v>
      </c>
      <c r="N7309" t="s">
        <v>1337</v>
      </c>
      <c r="O7309" t="s">
        <v>56</v>
      </c>
      <c r="Q7309" t="s">
        <v>3193</v>
      </c>
    </row>
    <row r="7310" spans="11:17">
      <c r="K7310" t="s">
        <v>51</v>
      </c>
      <c r="L7310" t="s">
        <v>3191</v>
      </c>
      <c r="M7310" t="s">
        <v>3192</v>
      </c>
      <c r="N7310" t="s">
        <v>1337</v>
      </c>
      <c r="O7310" t="s">
        <v>57</v>
      </c>
      <c r="P7310" t="s">
        <v>2701</v>
      </c>
      <c r="Q7310" t="s">
        <v>3193</v>
      </c>
    </row>
    <row r="7311" spans="11:17">
      <c r="K7311" t="s">
        <v>51</v>
      </c>
      <c r="L7311" t="s">
        <v>3191</v>
      </c>
      <c r="M7311" t="s">
        <v>3192</v>
      </c>
      <c r="N7311" t="s">
        <v>1337</v>
      </c>
      <c r="O7311" t="s">
        <v>59</v>
      </c>
      <c r="P7311">
        <v>362</v>
      </c>
      <c r="Q7311" t="s">
        <v>3193</v>
      </c>
    </row>
    <row r="7312" spans="11:17">
      <c r="K7312" t="s">
        <v>51</v>
      </c>
      <c r="L7312" t="s">
        <v>3191</v>
      </c>
      <c r="M7312" t="s">
        <v>3192</v>
      </c>
      <c r="N7312" t="s">
        <v>1337</v>
      </c>
      <c r="O7312" t="s">
        <v>60</v>
      </c>
      <c r="P7312" t="s">
        <v>3045</v>
      </c>
      <c r="Q7312" t="s">
        <v>3193</v>
      </c>
    </row>
    <row r="7313" spans="11:17">
      <c r="K7313" t="s">
        <v>51</v>
      </c>
      <c r="L7313" t="s">
        <v>3191</v>
      </c>
      <c r="M7313" t="s">
        <v>3192</v>
      </c>
      <c r="N7313" t="s">
        <v>1337</v>
      </c>
      <c r="O7313" t="s">
        <v>62</v>
      </c>
      <c r="P7313" t="s">
        <v>3046</v>
      </c>
      <c r="Q7313" t="s">
        <v>3193</v>
      </c>
    </row>
    <row r="7314" spans="11:17">
      <c r="K7314" t="s">
        <v>51</v>
      </c>
      <c r="L7314" t="s">
        <v>3191</v>
      </c>
      <c r="M7314" t="s">
        <v>3192</v>
      </c>
      <c r="N7314" t="s">
        <v>1337</v>
      </c>
      <c r="O7314" t="s">
        <v>64</v>
      </c>
      <c r="P7314" t="s">
        <v>3194</v>
      </c>
      <c r="Q7314" t="s">
        <v>3193</v>
      </c>
    </row>
    <row r="7315" spans="11:17">
      <c r="K7315" t="s">
        <v>51</v>
      </c>
      <c r="L7315" t="s">
        <v>3191</v>
      </c>
      <c r="M7315" t="s">
        <v>3192</v>
      </c>
      <c r="N7315" t="s">
        <v>1337</v>
      </c>
      <c r="O7315" t="s">
        <v>66</v>
      </c>
      <c r="P7315" t="s">
        <v>238</v>
      </c>
      <c r="Q7315" t="s">
        <v>3193</v>
      </c>
    </row>
    <row r="7316" spans="11:17">
      <c r="K7316" t="s">
        <v>51</v>
      </c>
      <c r="L7316" t="s">
        <v>3191</v>
      </c>
      <c r="M7316" t="s">
        <v>3192</v>
      </c>
      <c r="N7316" t="s">
        <v>1337</v>
      </c>
      <c r="O7316" t="s">
        <v>68</v>
      </c>
      <c r="Q7316" t="s">
        <v>3193</v>
      </c>
    </row>
    <row r="7317" spans="11:17">
      <c r="K7317" t="s">
        <v>51</v>
      </c>
      <c r="L7317" t="s">
        <v>3191</v>
      </c>
      <c r="M7317" t="s">
        <v>3192</v>
      </c>
      <c r="N7317" t="s">
        <v>1337</v>
      </c>
      <c r="O7317" t="s">
        <v>70</v>
      </c>
      <c r="Q7317" t="s">
        <v>3193</v>
      </c>
    </row>
    <row r="7318" spans="11:17">
      <c r="K7318" t="s">
        <v>51</v>
      </c>
      <c r="L7318" t="s">
        <v>3191</v>
      </c>
      <c r="M7318" t="s">
        <v>3192</v>
      </c>
      <c r="N7318" t="s">
        <v>1337</v>
      </c>
      <c r="O7318" t="s">
        <v>72</v>
      </c>
      <c r="Q7318" t="s">
        <v>3193</v>
      </c>
    </row>
    <row r="7319" spans="11:17">
      <c r="K7319" t="s">
        <v>51</v>
      </c>
      <c r="L7319" t="s">
        <v>3191</v>
      </c>
      <c r="M7319" t="s">
        <v>3192</v>
      </c>
      <c r="N7319" t="s">
        <v>1337</v>
      </c>
      <c r="O7319" t="s">
        <v>73</v>
      </c>
      <c r="P7319" t="s">
        <v>1343</v>
      </c>
      <c r="Q7319" t="s">
        <v>3193</v>
      </c>
    </row>
    <row r="7320" spans="11:17">
      <c r="K7320" t="s">
        <v>51</v>
      </c>
      <c r="L7320" t="s">
        <v>3195</v>
      </c>
      <c r="M7320" t="s">
        <v>3196</v>
      </c>
      <c r="N7320" t="s">
        <v>1337</v>
      </c>
      <c r="O7320" t="s">
        <v>14</v>
      </c>
      <c r="Q7320" t="s">
        <v>3197</v>
      </c>
    </row>
    <row r="7321" spans="11:17">
      <c r="K7321" t="s">
        <v>51</v>
      </c>
      <c r="L7321" t="s">
        <v>3195</v>
      </c>
      <c r="M7321" t="s">
        <v>3196</v>
      </c>
      <c r="N7321" t="s">
        <v>1337</v>
      </c>
      <c r="O7321" t="s">
        <v>56</v>
      </c>
      <c r="Q7321" t="s">
        <v>3197</v>
      </c>
    </row>
    <row r="7322" spans="11:17">
      <c r="K7322" t="s">
        <v>51</v>
      </c>
      <c r="L7322" t="s">
        <v>3195</v>
      </c>
      <c r="M7322" t="s">
        <v>3196</v>
      </c>
      <c r="N7322" t="s">
        <v>1337</v>
      </c>
      <c r="O7322" t="s">
        <v>57</v>
      </c>
      <c r="P7322" t="s">
        <v>2701</v>
      </c>
      <c r="Q7322" t="s">
        <v>3197</v>
      </c>
    </row>
    <row r="7323" spans="11:17">
      <c r="K7323" t="s">
        <v>51</v>
      </c>
      <c r="L7323" t="s">
        <v>3195</v>
      </c>
      <c r="M7323" t="s">
        <v>3196</v>
      </c>
      <c r="N7323" t="s">
        <v>1337</v>
      </c>
      <c r="O7323" t="s">
        <v>59</v>
      </c>
      <c r="P7323">
        <v>549</v>
      </c>
      <c r="Q7323" t="s">
        <v>3197</v>
      </c>
    </row>
    <row r="7324" spans="11:17">
      <c r="K7324" t="s">
        <v>51</v>
      </c>
      <c r="L7324" t="s">
        <v>3195</v>
      </c>
      <c r="M7324" t="s">
        <v>3196</v>
      </c>
      <c r="N7324" t="s">
        <v>1337</v>
      </c>
      <c r="O7324" t="s">
        <v>60</v>
      </c>
      <c r="P7324" t="s">
        <v>3045</v>
      </c>
      <c r="Q7324" t="s">
        <v>3197</v>
      </c>
    </row>
    <row r="7325" spans="11:17">
      <c r="K7325" t="s">
        <v>51</v>
      </c>
      <c r="L7325" t="s">
        <v>3195</v>
      </c>
      <c r="M7325" t="s">
        <v>3196</v>
      </c>
      <c r="N7325" t="s">
        <v>1337</v>
      </c>
      <c r="O7325" t="s">
        <v>62</v>
      </c>
      <c r="P7325" t="s">
        <v>3046</v>
      </c>
      <c r="Q7325" t="s">
        <v>3197</v>
      </c>
    </row>
    <row r="7326" spans="11:17">
      <c r="K7326" t="s">
        <v>51</v>
      </c>
      <c r="L7326" t="s">
        <v>3195</v>
      </c>
      <c r="M7326" t="s">
        <v>3196</v>
      </c>
      <c r="N7326" t="s">
        <v>1337</v>
      </c>
      <c r="O7326" t="s">
        <v>64</v>
      </c>
      <c r="P7326" t="s">
        <v>3198</v>
      </c>
      <c r="Q7326" t="s">
        <v>3197</v>
      </c>
    </row>
    <row r="7327" spans="11:17">
      <c r="K7327" t="s">
        <v>51</v>
      </c>
      <c r="L7327" t="s">
        <v>3195</v>
      </c>
      <c r="M7327" t="s">
        <v>3196</v>
      </c>
      <c r="N7327" t="s">
        <v>1337</v>
      </c>
      <c r="O7327" t="s">
        <v>66</v>
      </c>
      <c r="P7327" t="s">
        <v>238</v>
      </c>
      <c r="Q7327" t="s">
        <v>3197</v>
      </c>
    </row>
    <row r="7328" spans="11:17">
      <c r="K7328" t="s">
        <v>51</v>
      </c>
      <c r="L7328" t="s">
        <v>3195</v>
      </c>
      <c r="M7328" t="s">
        <v>3196</v>
      </c>
      <c r="N7328" t="s">
        <v>1337</v>
      </c>
      <c r="O7328" t="s">
        <v>68</v>
      </c>
      <c r="Q7328" t="s">
        <v>3197</v>
      </c>
    </row>
    <row r="7329" spans="11:17">
      <c r="K7329" t="s">
        <v>51</v>
      </c>
      <c r="L7329" t="s">
        <v>3195</v>
      </c>
      <c r="M7329" t="s">
        <v>3196</v>
      </c>
      <c r="N7329" t="s">
        <v>1337</v>
      </c>
      <c r="O7329" t="s">
        <v>70</v>
      </c>
      <c r="P7329" t="s">
        <v>1020</v>
      </c>
      <c r="Q7329" t="s">
        <v>3197</v>
      </c>
    </row>
    <row r="7330" spans="11:17">
      <c r="K7330" t="s">
        <v>51</v>
      </c>
      <c r="L7330" t="s">
        <v>3195</v>
      </c>
      <c r="M7330" t="s">
        <v>3196</v>
      </c>
      <c r="N7330" t="s">
        <v>1337</v>
      </c>
      <c r="O7330" t="s">
        <v>72</v>
      </c>
      <c r="P7330">
        <v>90</v>
      </c>
      <c r="Q7330" t="s">
        <v>3197</v>
      </c>
    </row>
    <row r="7331" spans="11:17">
      <c r="K7331" t="s">
        <v>51</v>
      </c>
      <c r="L7331" t="s">
        <v>3195</v>
      </c>
      <c r="M7331" t="s">
        <v>3196</v>
      </c>
      <c r="N7331" t="s">
        <v>1337</v>
      </c>
      <c r="O7331" t="s">
        <v>73</v>
      </c>
      <c r="P7331" t="s">
        <v>1343</v>
      </c>
      <c r="Q7331" t="s">
        <v>3197</v>
      </c>
    </row>
    <row r="7332" spans="11:17">
      <c r="K7332" t="s">
        <v>51</v>
      </c>
      <c r="L7332" t="s">
        <v>3199</v>
      </c>
      <c r="M7332" t="s">
        <v>3200</v>
      </c>
      <c r="N7332" t="s">
        <v>1337</v>
      </c>
      <c r="O7332" t="s">
        <v>14</v>
      </c>
      <c r="Q7332" t="s">
        <v>3201</v>
      </c>
    </row>
    <row r="7333" spans="11:17">
      <c r="K7333" t="s">
        <v>51</v>
      </c>
      <c r="L7333" t="s">
        <v>3199</v>
      </c>
      <c r="M7333" t="s">
        <v>3200</v>
      </c>
      <c r="N7333" t="s">
        <v>1337</v>
      </c>
      <c r="O7333" t="s">
        <v>56</v>
      </c>
      <c r="Q7333" t="s">
        <v>3201</v>
      </c>
    </row>
    <row r="7334" spans="11:17">
      <c r="K7334" t="s">
        <v>51</v>
      </c>
      <c r="L7334" t="s">
        <v>3199</v>
      </c>
      <c r="M7334" t="s">
        <v>3200</v>
      </c>
      <c r="N7334" t="s">
        <v>1337</v>
      </c>
      <c r="O7334" t="s">
        <v>57</v>
      </c>
      <c r="P7334" t="s">
        <v>2701</v>
      </c>
      <c r="Q7334" t="s">
        <v>3201</v>
      </c>
    </row>
    <row r="7335" spans="11:17">
      <c r="K7335" t="s">
        <v>51</v>
      </c>
      <c r="L7335" t="s">
        <v>3199</v>
      </c>
      <c r="M7335" t="s">
        <v>3200</v>
      </c>
      <c r="N7335" t="s">
        <v>1337</v>
      </c>
      <c r="O7335" t="s">
        <v>59</v>
      </c>
      <c r="P7335">
        <v>1488</v>
      </c>
      <c r="Q7335" t="s">
        <v>3201</v>
      </c>
    </row>
    <row r="7336" spans="11:17">
      <c r="K7336" t="s">
        <v>51</v>
      </c>
      <c r="L7336" t="s">
        <v>3199</v>
      </c>
      <c r="M7336" t="s">
        <v>3200</v>
      </c>
      <c r="N7336" t="s">
        <v>1337</v>
      </c>
      <c r="O7336" t="s">
        <v>60</v>
      </c>
      <c r="P7336" t="s">
        <v>3045</v>
      </c>
      <c r="Q7336" t="s">
        <v>3201</v>
      </c>
    </row>
    <row r="7337" spans="11:17">
      <c r="K7337" t="s">
        <v>51</v>
      </c>
      <c r="L7337" t="s">
        <v>3199</v>
      </c>
      <c r="M7337" t="s">
        <v>3200</v>
      </c>
      <c r="N7337" t="s">
        <v>1337</v>
      </c>
      <c r="O7337" t="s">
        <v>62</v>
      </c>
      <c r="P7337" t="s">
        <v>3052</v>
      </c>
      <c r="Q7337" t="s">
        <v>3201</v>
      </c>
    </row>
    <row r="7338" spans="11:17">
      <c r="K7338" t="s">
        <v>51</v>
      </c>
      <c r="L7338" t="s">
        <v>3199</v>
      </c>
      <c r="M7338" t="s">
        <v>3200</v>
      </c>
      <c r="N7338" t="s">
        <v>1337</v>
      </c>
      <c r="O7338" t="s">
        <v>64</v>
      </c>
      <c r="P7338" t="s">
        <v>3202</v>
      </c>
      <c r="Q7338" t="s">
        <v>3201</v>
      </c>
    </row>
    <row r="7339" spans="11:17">
      <c r="K7339" t="s">
        <v>51</v>
      </c>
      <c r="L7339" t="s">
        <v>3199</v>
      </c>
      <c r="M7339" t="s">
        <v>3200</v>
      </c>
      <c r="N7339" t="s">
        <v>1337</v>
      </c>
      <c r="O7339" t="s">
        <v>66</v>
      </c>
      <c r="P7339" t="s">
        <v>238</v>
      </c>
      <c r="Q7339" t="s">
        <v>3201</v>
      </c>
    </row>
    <row r="7340" spans="11:17">
      <c r="K7340" t="s">
        <v>51</v>
      </c>
      <c r="L7340" t="s">
        <v>3199</v>
      </c>
      <c r="M7340" t="s">
        <v>3200</v>
      </c>
      <c r="N7340" t="s">
        <v>1337</v>
      </c>
      <c r="O7340" t="s">
        <v>68</v>
      </c>
      <c r="Q7340" t="s">
        <v>3201</v>
      </c>
    </row>
    <row r="7341" spans="11:17">
      <c r="K7341" t="s">
        <v>51</v>
      </c>
      <c r="L7341" t="s">
        <v>3199</v>
      </c>
      <c r="M7341" t="s">
        <v>3200</v>
      </c>
      <c r="N7341" t="s">
        <v>1337</v>
      </c>
      <c r="O7341" t="s">
        <v>70</v>
      </c>
      <c r="P7341" t="s">
        <v>767</v>
      </c>
      <c r="Q7341" t="s">
        <v>3201</v>
      </c>
    </row>
    <row r="7342" spans="11:17">
      <c r="K7342" t="s">
        <v>51</v>
      </c>
      <c r="L7342" t="s">
        <v>3199</v>
      </c>
      <c r="M7342" t="s">
        <v>3200</v>
      </c>
      <c r="N7342" t="s">
        <v>1337</v>
      </c>
      <c r="O7342" t="s">
        <v>72</v>
      </c>
      <c r="P7342">
        <v>533</v>
      </c>
      <c r="Q7342" t="s">
        <v>3201</v>
      </c>
    </row>
    <row r="7343" spans="11:17">
      <c r="K7343" t="s">
        <v>51</v>
      </c>
      <c r="L7343" t="s">
        <v>3199</v>
      </c>
      <c r="M7343" t="s">
        <v>3200</v>
      </c>
      <c r="N7343" t="s">
        <v>1337</v>
      </c>
      <c r="O7343" t="s">
        <v>73</v>
      </c>
      <c r="P7343" t="s">
        <v>1343</v>
      </c>
      <c r="Q7343" t="s">
        <v>3201</v>
      </c>
    </row>
    <row r="7344" spans="11:17">
      <c r="K7344" t="s">
        <v>51</v>
      </c>
      <c r="L7344" t="s">
        <v>3203</v>
      </c>
      <c r="M7344" t="s">
        <v>3204</v>
      </c>
      <c r="N7344" t="s">
        <v>1337</v>
      </c>
      <c r="O7344" t="s">
        <v>14</v>
      </c>
      <c r="Q7344" t="s">
        <v>3205</v>
      </c>
    </row>
    <row r="7345" spans="11:17">
      <c r="K7345" t="s">
        <v>51</v>
      </c>
      <c r="L7345" t="s">
        <v>3203</v>
      </c>
      <c r="M7345" t="s">
        <v>3204</v>
      </c>
      <c r="N7345" t="s">
        <v>1337</v>
      </c>
      <c r="O7345" t="s">
        <v>56</v>
      </c>
      <c r="Q7345" t="s">
        <v>3205</v>
      </c>
    </row>
    <row r="7346" spans="11:17">
      <c r="K7346" t="s">
        <v>51</v>
      </c>
      <c r="L7346" t="s">
        <v>3203</v>
      </c>
      <c r="M7346" t="s">
        <v>3204</v>
      </c>
      <c r="N7346" t="s">
        <v>1337</v>
      </c>
      <c r="O7346" t="s">
        <v>57</v>
      </c>
      <c r="P7346" t="s">
        <v>2701</v>
      </c>
      <c r="Q7346" t="s">
        <v>3205</v>
      </c>
    </row>
    <row r="7347" spans="11:17">
      <c r="K7347" t="s">
        <v>51</v>
      </c>
      <c r="L7347" t="s">
        <v>3203</v>
      </c>
      <c r="M7347" t="s">
        <v>3204</v>
      </c>
      <c r="N7347" t="s">
        <v>1337</v>
      </c>
      <c r="O7347" t="s">
        <v>59</v>
      </c>
      <c r="P7347">
        <v>1636</v>
      </c>
      <c r="Q7347" t="s">
        <v>3205</v>
      </c>
    </row>
    <row r="7348" spans="11:17">
      <c r="K7348" t="s">
        <v>51</v>
      </c>
      <c r="L7348" t="s">
        <v>3203</v>
      </c>
      <c r="M7348" t="s">
        <v>3204</v>
      </c>
      <c r="N7348" t="s">
        <v>1337</v>
      </c>
      <c r="O7348" t="s">
        <v>60</v>
      </c>
      <c r="P7348" t="s">
        <v>3045</v>
      </c>
      <c r="Q7348" t="s">
        <v>3205</v>
      </c>
    </row>
    <row r="7349" spans="11:17">
      <c r="K7349" t="s">
        <v>51</v>
      </c>
      <c r="L7349" t="s">
        <v>3203</v>
      </c>
      <c r="M7349" t="s">
        <v>3204</v>
      </c>
      <c r="N7349" t="s">
        <v>1337</v>
      </c>
      <c r="O7349" t="s">
        <v>62</v>
      </c>
      <c r="P7349" t="s">
        <v>3052</v>
      </c>
      <c r="Q7349" t="s">
        <v>3205</v>
      </c>
    </row>
    <row r="7350" spans="11:17">
      <c r="K7350" t="s">
        <v>51</v>
      </c>
      <c r="L7350" t="s">
        <v>3203</v>
      </c>
      <c r="M7350" t="s">
        <v>3204</v>
      </c>
      <c r="N7350" t="s">
        <v>1337</v>
      </c>
      <c r="O7350" t="s">
        <v>64</v>
      </c>
      <c r="P7350" t="s">
        <v>3206</v>
      </c>
      <c r="Q7350" t="s">
        <v>3205</v>
      </c>
    </row>
    <row r="7351" spans="11:17">
      <c r="K7351" t="s">
        <v>51</v>
      </c>
      <c r="L7351" t="s">
        <v>3203</v>
      </c>
      <c r="M7351" t="s">
        <v>3204</v>
      </c>
      <c r="N7351" t="s">
        <v>1337</v>
      </c>
      <c r="O7351" t="s">
        <v>66</v>
      </c>
      <c r="P7351" t="s">
        <v>238</v>
      </c>
      <c r="Q7351" t="s">
        <v>3205</v>
      </c>
    </row>
    <row r="7352" spans="11:17">
      <c r="K7352" t="s">
        <v>51</v>
      </c>
      <c r="L7352" t="s">
        <v>3203</v>
      </c>
      <c r="M7352" t="s">
        <v>3204</v>
      </c>
      <c r="N7352" t="s">
        <v>1337</v>
      </c>
      <c r="O7352" t="s">
        <v>68</v>
      </c>
      <c r="Q7352" t="s">
        <v>3205</v>
      </c>
    </row>
    <row r="7353" spans="11:17">
      <c r="K7353" t="s">
        <v>51</v>
      </c>
      <c r="L7353" t="s">
        <v>3203</v>
      </c>
      <c r="M7353" t="s">
        <v>3204</v>
      </c>
      <c r="N7353" t="s">
        <v>1337</v>
      </c>
      <c r="O7353" t="s">
        <v>70</v>
      </c>
      <c r="P7353" t="s">
        <v>767</v>
      </c>
      <c r="Q7353" t="s">
        <v>3205</v>
      </c>
    </row>
    <row r="7354" spans="11:17">
      <c r="K7354" t="s">
        <v>51</v>
      </c>
      <c r="L7354" t="s">
        <v>3203</v>
      </c>
      <c r="M7354" t="s">
        <v>3204</v>
      </c>
      <c r="N7354" t="s">
        <v>1337</v>
      </c>
      <c r="O7354" t="s">
        <v>72</v>
      </c>
      <c r="P7354">
        <v>694</v>
      </c>
      <c r="Q7354" t="s">
        <v>3205</v>
      </c>
    </row>
    <row r="7355" spans="11:17">
      <c r="K7355" t="s">
        <v>51</v>
      </c>
      <c r="L7355" t="s">
        <v>3203</v>
      </c>
      <c r="M7355" t="s">
        <v>3204</v>
      </c>
      <c r="N7355" t="s">
        <v>1337</v>
      </c>
      <c r="O7355" t="s">
        <v>73</v>
      </c>
      <c r="P7355" t="s">
        <v>1343</v>
      </c>
      <c r="Q7355" t="s">
        <v>3205</v>
      </c>
    </row>
    <row r="7356" spans="11:17">
      <c r="K7356" t="s">
        <v>51</v>
      </c>
      <c r="L7356" t="s">
        <v>3207</v>
      </c>
      <c r="M7356" t="s">
        <v>3208</v>
      </c>
      <c r="N7356" t="s">
        <v>1337</v>
      </c>
      <c r="O7356" t="s">
        <v>14</v>
      </c>
      <c r="Q7356" t="s">
        <v>3209</v>
      </c>
    </row>
    <row r="7357" spans="11:17">
      <c r="K7357" t="s">
        <v>51</v>
      </c>
      <c r="L7357" t="s">
        <v>3207</v>
      </c>
      <c r="M7357" t="s">
        <v>3208</v>
      </c>
      <c r="N7357" t="s">
        <v>1337</v>
      </c>
      <c r="O7357" t="s">
        <v>56</v>
      </c>
      <c r="Q7357" t="s">
        <v>3209</v>
      </c>
    </row>
    <row r="7358" spans="11:17">
      <c r="K7358" t="s">
        <v>51</v>
      </c>
      <c r="L7358" t="s">
        <v>3207</v>
      </c>
      <c r="M7358" t="s">
        <v>3208</v>
      </c>
      <c r="N7358" t="s">
        <v>1337</v>
      </c>
      <c r="O7358" t="s">
        <v>57</v>
      </c>
      <c r="P7358" t="s">
        <v>2701</v>
      </c>
      <c r="Q7358" t="s">
        <v>3209</v>
      </c>
    </row>
    <row r="7359" spans="11:17">
      <c r="K7359" t="s">
        <v>51</v>
      </c>
      <c r="L7359" t="s">
        <v>3207</v>
      </c>
      <c r="M7359" t="s">
        <v>3208</v>
      </c>
      <c r="N7359" t="s">
        <v>1337</v>
      </c>
      <c r="O7359" t="s">
        <v>59</v>
      </c>
      <c r="P7359">
        <v>1676</v>
      </c>
      <c r="Q7359" t="s">
        <v>3209</v>
      </c>
    </row>
    <row r="7360" spans="11:17">
      <c r="K7360" t="s">
        <v>51</v>
      </c>
      <c r="L7360" t="s">
        <v>3207</v>
      </c>
      <c r="M7360" t="s">
        <v>3208</v>
      </c>
      <c r="N7360" t="s">
        <v>1337</v>
      </c>
      <c r="O7360" t="s">
        <v>60</v>
      </c>
      <c r="P7360" t="s">
        <v>3045</v>
      </c>
      <c r="Q7360" t="s">
        <v>3209</v>
      </c>
    </row>
    <row r="7361" spans="11:17">
      <c r="K7361" t="s">
        <v>51</v>
      </c>
      <c r="L7361" t="s">
        <v>3207</v>
      </c>
      <c r="M7361" t="s">
        <v>3208</v>
      </c>
      <c r="N7361" t="s">
        <v>1337</v>
      </c>
      <c r="O7361" t="s">
        <v>62</v>
      </c>
      <c r="P7361" t="s">
        <v>3052</v>
      </c>
      <c r="Q7361" t="s">
        <v>3209</v>
      </c>
    </row>
    <row r="7362" spans="11:17">
      <c r="K7362" t="s">
        <v>51</v>
      </c>
      <c r="L7362" t="s">
        <v>3207</v>
      </c>
      <c r="M7362" t="s">
        <v>3208</v>
      </c>
      <c r="N7362" t="s">
        <v>1337</v>
      </c>
      <c r="O7362" t="s">
        <v>64</v>
      </c>
      <c r="P7362" t="s">
        <v>3210</v>
      </c>
      <c r="Q7362" t="s">
        <v>3209</v>
      </c>
    </row>
    <row r="7363" spans="11:17">
      <c r="K7363" t="s">
        <v>51</v>
      </c>
      <c r="L7363" t="s">
        <v>3207</v>
      </c>
      <c r="M7363" t="s">
        <v>3208</v>
      </c>
      <c r="N7363" t="s">
        <v>1337</v>
      </c>
      <c r="O7363" t="s">
        <v>66</v>
      </c>
      <c r="P7363" t="s">
        <v>238</v>
      </c>
      <c r="Q7363" t="s">
        <v>3209</v>
      </c>
    </row>
    <row r="7364" spans="11:17">
      <c r="K7364" t="s">
        <v>51</v>
      </c>
      <c r="L7364" t="s">
        <v>3207</v>
      </c>
      <c r="M7364" t="s">
        <v>3208</v>
      </c>
      <c r="N7364" t="s">
        <v>1337</v>
      </c>
      <c r="O7364" t="s">
        <v>68</v>
      </c>
      <c r="Q7364" t="s">
        <v>3209</v>
      </c>
    </row>
    <row r="7365" spans="11:17">
      <c r="K7365" t="s">
        <v>51</v>
      </c>
      <c r="L7365" t="s">
        <v>3207</v>
      </c>
      <c r="M7365" t="s">
        <v>3208</v>
      </c>
      <c r="N7365" t="s">
        <v>1337</v>
      </c>
      <c r="O7365" t="s">
        <v>70</v>
      </c>
      <c r="P7365" t="s">
        <v>767</v>
      </c>
      <c r="Q7365" t="s">
        <v>3209</v>
      </c>
    </row>
    <row r="7366" spans="11:17">
      <c r="K7366" t="s">
        <v>51</v>
      </c>
      <c r="L7366" t="s">
        <v>3207</v>
      </c>
      <c r="M7366" t="s">
        <v>3208</v>
      </c>
      <c r="N7366" t="s">
        <v>1337</v>
      </c>
      <c r="O7366" t="s">
        <v>72</v>
      </c>
      <c r="P7366">
        <v>567</v>
      </c>
      <c r="Q7366" t="s">
        <v>3209</v>
      </c>
    </row>
    <row r="7367" spans="11:17">
      <c r="K7367" t="s">
        <v>51</v>
      </c>
      <c r="L7367" t="s">
        <v>3207</v>
      </c>
      <c r="M7367" t="s">
        <v>3208</v>
      </c>
      <c r="N7367" t="s">
        <v>1337</v>
      </c>
      <c r="O7367" t="s">
        <v>73</v>
      </c>
      <c r="P7367" t="s">
        <v>1343</v>
      </c>
      <c r="Q7367" t="s">
        <v>3209</v>
      </c>
    </row>
    <row r="7368" spans="11:17">
      <c r="K7368" t="s">
        <v>51</v>
      </c>
      <c r="L7368" t="s">
        <v>3211</v>
      </c>
      <c r="M7368" t="s">
        <v>3212</v>
      </c>
      <c r="N7368" t="s">
        <v>1337</v>
      </c>
      <c r="O7368" t="s">
        <v>14</v>
      </c>
      <c r="Q7368" t="s">
        <v>3213</v>
      </c>
    </row>
    <row r="7369" spans="11:17">
      <c r="K7369" t="s">
        <v>51</v>
      </c>
      <c r="L7369" t="s">
        <v>3211</v>
      </c>
      <c r="M7369" t="s">
        <v>3212</v>
      </c>
      <c r="N7369" t="s">
        <v>1337</v>
      </c>
      <c r="O7369" t="s">
        <v>56</v>
      </c>
      <c r="Q7369" t="s">
        <v>3213</v>
      </c>
    </row>
    <row r="7370" spans="11:17">
      <c r="K7370" t="s">
        <v>51</v>
      </c>
      <c r="L7370" t="s">
        <v>3211</v>
      </c>
      <c r="M7370" t="s">
        <v>3212</v>
      </c>
      <c r="N7370" t="s">
        <v>1337</v>
      </c>
      <c r="O7370" t="s">
        <v>57</v>
      </c>
      <c r="P7370" t="s">
        <v>2701</v>
      </c>
      <c r="Q7370" t="s">
        <v>3213</v>
      </c>
    </row>
    <row r="7371" spans="11:17">
      <c r="K7371" t="s">
        <v>51</v>
      </c>
      <c r="L7371" t="s">
        <v>3211</v>
      </c>
      <c r="M7371" t="s">
        <v>3212</v>
      </c>
      <c r="N7371" t="s">
        <v>1337</v>
      </c>
      <c r="O7371" t="s">
        <v>59</v>
      </c>
      <c r="P7371">
        <v>281</v>
      </c>
      <c r="Q7371" t="s">
        <v>3213</v>
      </c>
    </row>
    <row r="7372" spans="11:17">
      <c r="K7372" t="s">
        <v>51</v>
      </c>
      <c r="L7372" t="s">
        <v>3211</v>
      </c>
      <c r="M7372" t="s">
        <v>3212</v>
      </c>
      <c r="N7372" t="s">
        <v>1337</v>
      </c>
      <c r="O7372" t="s">
        <v>60</v>
      </c>
      <c r="P7372" t="s">
        <v>3045</v>
      </c>
      <c r="Q7372" t="s">
        <v>3213</v>
      </c>
    </row>
    <row r="7373" spans="11:17">
      <c r="K7373" t="s">
        <v>51</v>
      </c>
      <c r="L7373" t="s">
        <v>3211</v>
      </c>
      <c r="M7373" t="s">
        <v>3212</v>
      </c>
      <c r="N7373" t="s">
        <v>1337</v>
      </c>
      <c r="O7373" t="s">
        <v>62</v>
      </c>
      <c r="P7373" t="s">
        <v>3046</v>
      </c>
      <c r="Q7373" t="s">
        <v>3213</v>
      </c>
    </row>
    <row r="7374" spans="11:17">
      <c r="K7374" t="s">
        <v>51</v>
      </c>
      <c r="L7374" t="s">
        <v>3211</v>
      </c>
      <c r="M7374" t="s">
        <v>3212</v>
      </c>
      <c r="N7374" t="s">
        <v>1337</v>
      </c>
      <c r="O7374" t="s">
        <v>64</v>
      </c>
      <c r="P7374" t="s">
        <v>3214</v>
      </c>
      <c r="Q7374" t="s">
        <v>3213</v>
      </c>
    </row>
    <row r="7375" spans="11:17">
      <c r="K7375" t="s">
        <v>51</v>
      </c>
      <c r="L7375" t="s">
        <v>3211</v>
      </c>
      <c r="M7375" t="s">
        <v>3212</v>
      </c>
      <c r="N7375" t="s">
        <v>1337</v>
      </c>
      <c r="O7375" t="s">
        <v>66</v>
      </c>
      <c r="P7375" t="s">
        <v>238</v>
      </c>
      <c r="Q7375" t="s">
        <v>3213</v>
      </c>
    </row>
    <row r="7376" spans="11:17">
      <c r="K7376" t="s">
        <v>51</v>
      </c>
      <c r="L7376" t="s">
        <v>3211</v>
      </c>
      <c r="M7376" t="s">
        <v>3212</v>
      </c>
      <c r="N7376" t="s">
        <v>1337</v>
      </c>
      <c r="O7376" t="s">
        <v>68</v>
      </c>
      <c r="Q7376" t="s">
        <v>3213</v>
      </c>
    </row>
    <row r="7377" spans="11:17">
      <c r="K7377" t="s">
        <v>51</v>
      </c>
      <c r="L7377" t="s">
        <v>3211</v>
      </c>
      <c r="M7377" t="s">
        <v>3212</v>
      </c>
      <c r="N7377" t="s">
        <v>1337</v>
      </c>
      <c r="O7377" t="s">
        <v>70</v>
      </c>
      <c r="P7377" t="s">
        <v>1020</v>
      </c>
      <c r="Q7377" t="s">
        <v>3213</v>
      </c>
    </row>
    <row r="7378" spans="11:17">
      <c r="K7378" t="s">
        <v>51</v>
      </c>
      <c r="L7378" t="s">
        <v>3211</v>
      </c>
      <c r="M7378" t="s">
        <v>3212</v>
      </c>
      <c r="N7378" t="s">
        <v>1337</v>
      </c>
      <c r="O7378" t="s">
        <v>72</v>
      </c>
      <c r="P7378">
        <v>52</v>
      </c>
      <c r="Q7378" t="s">
        <v>3213</v>
      </c>
    </row>
    <row r="7379" spans="11:17">
      <c r="K7379" t="s">
        <v>51</v>
      </c>
      <c r="L7379" t="s">
        <v>3211</v>
      </c>
      <c r="M7379" t="s">
        <v>3212</v>
      </c>
      <c r="N7379" t="s">
        <v>1337</v>
      </c>
      <c r="O7379" t="s">
        <v>73</v>
      </c>
      <c r="P7379" t="s">
        <v>1343</v>
      </c>
      <c r="Q7379" t="s">
        <v>3213</v>
      </c>
    </row>
    <row r="7380" spans="11:17">
      <c r="K7380" t="s">
        <v>51</v>
      </c>
      <c r="L7380" t="s">
        <v>3215</v>
      </c>
      <c r="M7380" t="s">
        <v>3216</v>
      </c>
      <c r="N7380" t="s">
        <v>1337</v>
      </c>
      <c r="O7380" t="s">
        <v>14</v>
      </c>
      <c r="Q7380" t="s">
        <v>3217</v>
      </c>
    </row>
    <row r="7381" spans="11:17">
      <c r="K7381" t="s">
        <v>51</v>
      </c>
      <c r="L7381" t="s">
        <v>3215</v>
      </c>
      <c r="M7381" t="s">
        <v>3216</v>
      </c>
      <c r="N7381" t="s">
        <v>1337</v>
      </c>
      <c r="O7381" t="s">
        <v>56</v>
      </c>
      <c r="Q7381" t="s">
        <v>3217</v>
      </c>
    </row>
    <row r="7382" spans="11:17">
      <c r="K7382" t="s">
        <v>51</v>
      </c>
      <c r="L7382" t="s">
        <v>3215</v>
      </c>
      <c r="M7382" t="s">
        <v>3216</v>
      </c>
      <c r="N7382" t="s">
        <v>1337</v>
      </c>
      <c r="O7382" t="s">
        <v>57</v>
      </c>
      <c r="P7382" t="s">
        <v>2701</v>
      </c>
      <c r="Q7382" t="s">
        <v>3217</v>
      </c>
    </row>
    <row r="7383" spans="11:17">
      <c r="K7383" t="s">
        <v>51</v>
      </c>
      <c r="L7383" t="s">
        <v>3215</v>
      </c>
      <c r="M7383" t="s">
        <v>3216</v>
      </c>
      <c r="N7383" t="s">
        <v>1337</v>
      </c>
      <c r="O7383" t="s">
        <v>59</v>
      </c>
      <c r="P7383">
        <v>107</v>
      </c>
      <c r="Q7383" t="s">
        <v>3217</v>
      </c>
    </row>
    <row r="7384" spans="11:17">
      <c r="K7384" t="s">
        <v>51</v>
      </c>
      <c r="L7384" t="s">
        <v>3215</v>
      </c>
      <c r="M7384" t="s">
        <v>3216</v>
      </c>
      <c r="N7384" t="s">
        <v>1337</v>
      </c>
      <c r="O7384" t="s">
        <v>60</v>
      </c>
      <c r="P7384" t="s">
        <v>3045</v>
      </c>
      <c r="Q7384" t="s">
        <v>3217</v>
      </c>
    </row>
    <row r="7385" spans="11:17">
      <c r="K7385" t="s">
        <v>51</v>
      </c>
      <c r="L7385" t="s">
        <v>3215</v>
      </c>
      <c r="M7385" t="s">
        <v>3216</v>
      </c>
      <c r="N7385" t="s">
        <v>1337</v>
      </c>
      <c r="O7385" t="s">
        <v>62</v>
      </c>
      <c r="P7385" t="s">
        <v>3046</v>
      </c>
      <c r="Q7385" t="s">
        <v>3217</v>
      </c>
    </row>
    <row r="7386" spans="11:17">
      <c r="K7386" t="s">
        <v>51</v>
      </c>
      <c r="L7386" t="s">
        <v>3215</v>
      </c>
      <c r="M7386" t="s">
        <v>3216</v>
      </c>
      <c r="N7386" t="s">
        <v>1337</v>
      </c>
      <c r="O7386" t="s">
        <v>64</v>
      </c>
      <c r="P7386" t="s">
        <v>3218</v>
      </c>
      <c r="Q7386" t="s">
        <v>3217</v>
      </c>
    </row>
    <row r="7387" spans="11:17">
      <c r="K7387" t="s">
        <v>51</v>
      </c>
      <c r="L7387" t="s">
        <v>3215</v>
      </c>
      <c r="M7387" t="s">
        <v>3216</v>
      </c>
      <c r="N7387" t="s">
        <v>1337</v>
      </c>
      <c r="O7387" t="s">
        <v>66</v>
      </c>
      <c r="P7387" t="s">
        <v>3219</v>
      </c>
      <c r="Q7387" t="s">
        <v>3217</v>
      </c>
    </row>
    <row r="7388" spans="11:17">
      <c r="K7388" t="s">
        <v>51</v>
      </c>
      <c r="L7388" t="s">
        <v>3215</v>
      </c>
      <c r="M7388" t="s">
        <v>3216</v>
      </c>
      <c r="N7388" t="s">
        <v>1337</v>
      </c>
      <c r="O7388" t="s">
        <v>68</v>
      </c>
      <c r="P7388" t="s">
        <v>751</v>
      </c>
      <c r="Q7388" t="s">
        <v>3217</v>
      </c>
    </row>
    <row r="7389" spans="11:17">
      <c r="K7389" t="s">
        <v>51</v>
      </c>
      <c r="L7389" t="s">
        <v>3215</v>
      </c>
      <c r="M7389" t="s">
        <v>3216</v>
      </c>
      <c r="N7389" t="s">
        <v>1337</v>
      </c>
      <c r="O7389" t="s">
        <v>70</v>
      </c>
      <c r="P7389" t="s">
        <v>1020</v>
      </c>
      <c r="Q7389" t="s">
        <v>3217</v>
      </c>
    </row>
    <row r="7390" spans="11:17">
      <c r="K7390" t="s">
        <v>51</v>
      </c>
      <c r="L7390" t="s">
        <v>3215</v>
      </c>
      <c r="M7390" t="s">
        <v>3216</v>
      </c>
      <c r="N7390" t="s">
        <v>1337</v>
      </c>
      <c r="O7390" t="s">
        <v>72</v>
      </c>
      <c r="P7390">
        <v>70</v>
      </c>
      <c r="Q7390" t="s">
        <v>3217</v>
      </c>
    </row>
    <row r="7391" spans="11:17">
      <c r="K7391" t="s">
        <v>51</v>
      </c>
      <c r="L7391" t="s">
        <v>3215</v>
      </c>
      <c r="M7391" t="s">
        <v>3216</v>
      </c>
      <c r="N7391" t="s">
        <v>1337</v>
      </c>
      <c r="O7391" t="s">
        <v>73</v>
      </c>
      <c r="P7391" t="s">
        <v>1343</v>
      </c>
      <c r="Q7391" t="s">
        <v>3217</v>
      </c>
    </row>
    <row r="7392" spans="11:17">
      <c r="K7392" t="s">
        <v>51</v>
      </c>
      <c r="L7392" t="s">
        <v>3220</v>
      </c>
      <c r="M7392" t="s">
        <v>3221</v>
      </c>
      <c r="N7392" t="s">
        <v>1337</v>
      </c>
      <c r="O7392" t="s">
        <v>14</v>
      </c>
      <c r="Q7392" t="s">
        <v>3222</v>
      </c>
    </row>
    <row r="7393" spans="11:17">
      <c r="K7393" t="s">
        <v>51</v>
      </c>
      <c r="L7393" t="s">
        <v>3220</v>
      </c>
      <c r="M7393" t="s">
        <v>3221</v>
      </c>
      <c r="N7393" t="s">
        <v>1337</v>
      </c>
      <c r="O7393" t="s">
        <v>56</v>
      </c>
      <c r="Q7393" t="s">
        <v>3222</v>
      </c>
    </row>
    <row r="7394" spans="11:17">
      <c r="K7394" t="s">
        <v>51</v>
      </c>
      <c r="L7394" t="s">
        <v>3220</v>
      </c>
      <c r="M7394" t="s">
        <v>3221</v>
      </c>
      <c r="N7394" t="s">
        <v>1337</v>
      </c>
      <c r="O7394" t="s">
        <v>57</v>
      </c>
      <c r="P7394" t="s">
        <v>2701</v>
      </c>
      <c r="Q7394" t="s">
        <v>3222</v>
      </c>
    </row>
    <row r="7395" spans="11:17">
      <c r="K7395" t="s">
        <v>51</v>
      </c>
      <c r="L7395" t="s">
        <v>3220</v>
      </c>
      <c r="M7395" t="s">
        <v>3221</v>
      </c>
      <c r="N7395" t="s">
        <v>1337</v>
      </c>
      <c r="O7395" t="s">
        <v>59</v>
      </c>
      <c r="P7395">
        <v>1461</v>
      </c>
      <c r="Q7395" t="s">
        <v>3222</v>
      </c>
    </row>
    <row r="7396" spans="11:17">
      <c r="K7396" t="s">
        <v>51</v>
      </c>
      <c r="L7396" t="s">
        <v>3220</v>
      </c>
      <c r="M7396" t="s">
        <v>3221</v>
      </c>
      <c r="N7396" t="s">
        <v>1337</v>
      </c>
      <c r="O7396" t="s">
        <v>60</v>
      </c>
      <c r="P7396" t="s">
        <v>3045</v>
      </c>
      <c r="Q7396" t="s">
        <v>3222</v>
      </c>
    </row>
    <row r="7397" spans="11:17">
      <c r="K7397" t="s">
        <v>51</v>
      </c>
      <c r="L7397" t="s">
        <v>3220</v>
      </c>
      <c r="M7397" t="s">
        <v>3221</v>
      </c>
      <c r="N7397" t="s">
        <v>1337</v>
      </c>
      <c r="O7397" t="s">
        <v>62</v>
      </c>
      <c r="P7397" t="s">
        <v>3052</v>
      </c>
      <c r="Q7397" t="s">
        <v>3222</v>
      </c>
    </row>
    <row r="7398" spans="11:17">
      <c r="K7398" t="s">
        <v>51</v>
      </c>
      <c r="L7398" t="s">
        <v>3220</v>
      </c>
      <c r="M7398" t="s">
        <v>3221</v>
      </c>
      <c r="N7398" t="s">
        <v>1337</v>
      </c>
      <c r="O7398" t="s">
        <v>64</v>
      </c>
      <c r="P7398" t="s">
        <v>3223</v>
      </c>
      <c r="Q7398" t="s">
        <v>3222</v>
      </c>
    </row>
    <row r="7399" spans="11:17">
      <c r="K7399" t="s">
        <v>51</v>
      </c>
      <c r="L7399" t="s">
        <v>3220</v>
      </c>
      <c r="M7399" t="s">
        <v>3221</v>
      </c>
      <c r="N7399" t="s">
        <v>1337</v>
      </c>
      <c r="O7399" t="s">
        <v>66</v>
      </c>
      <c r="P7399" t="s">
        <v>3224</v>
      </c>
      <c r="Q7399" t="s">
        <v>3222</v>
      </c>
    </row>
    <row r="7400" spans="11:17">
      <c r="K7400" t="s">
        <v>51</v>
      </c>
      <c r="L7400" t="s">
        <v>3220</v>
      </c>
      <c r="M7400" t="s">
        <v>3221</v>
      </c>
      <c r="N7400" t="s">
        <v>1337</v>
      </c>
      <c r="O7400" t="s">
        <v>68</v>
      </c>
      <c r="P7400" t="e">
        <f>-ต้องการหน้ากากอนามัยและเจลล้างมือ
-ต้องการไดจักรเย็บผ้า (ปัจจุบันเย็บหน้ากากอนามัยด้วยมือ )</f>
        <v>#NAME?</v>
      </c>
      <c r="Q7400" t="s">
        <v>3222</v>
      </c>
    </row>
    <row r="7401" spans="11:17">
      <c r="K7401" t="s">
        <v>51</v>
      </c>
      <c r="L7401" t="s">
        <v>3220</v>
      </c>
      <c r="M7401" t="s">
        <v>3221</v>
      </c>
      <c r="N7401" t="s">
        <v>1337</v>
      </c>
      <c r="O7401" t="s">
        <v>70</v>
      </c>
      <c r="P7401" t="s">
        <v>131</v>
      </c>
      <c r="Q7401" t="s">
        <v>3222</v>
      </c>
    </row>
    <row r="7402" spans="11:17">
      <c r="K7402" t="s">
        <v>51</v>
      </c>
      <c r="L7402" t="s">
        <v>3220</v>
      </c>
      <c r="M7402" t="s">
        <v>3221</v>
      </c>
      <c r="N7402" t="s">
        <v>1337</v>
      </c>
      <c r="O7402" t="s">
        <v>72</v>
      </c>
      <c r="P7402">
        <v>205</v>
      </c>
      <c r="Q7402" t="s">
        <v>3222</v>
      </c>
    </row>
    <row r="7403" spans="11:17">
      <c r="K7403" t="s">
        <v>51</v>
      </c>
      <c r="L7403" t="s">
        <v>3220</v>
      </c>
      <c r="M7403" t="s">
        <v>3221</v>
      </c>
      <c r="N7403" t="s">
        <v>1337</v>
      </c>
      <c r="O7403" t="s">
        <v>73</v>
      </c>
      <c r="P7403" t="s">
        <v>1343</v>
      </c>
      <c r="Q7403" t="s">
        <v>3222</v>
      </c>
    </row>
    <row r="7404" spans="11:17">
      <c r="K7404" t="s">
        <v>51</v>
      </c>
      <c r="L7404" t="s">
        <v>3225</v>
      </c>
      <c r="M7404" t="s">
        <v>3226</v>
      </c>
      <c r="N7404" t="s">
        <v>1337</v>
      </c>
      <c r="O7404" t="s">
        <v>14</v>
      </c>
      <c r="Q7404" t="s">
        <v>3227</v>
      </c>
    </row>
    <row r="7405" spans="11:17">
      <c r="K7405" t="s">
        <v>51</v>
      </c>
      <c r="L7405" t="s">
        <v>3225</v>
      </c>
      <c r="M7405" t="s">
        <v>3226</v>
      </c>
      <c r="N7405" t="s">
        <v>1337</v>
      </c>
      <c r="O7405" t="s">
        <v>56</v>
      </c>
      <c r="Q7405" t="s">
        <v>3227</v>
      </c>
    </row>
    <row r="7406" spans="11:17">
      <c r="K7406" t="s">
        <v>51</v>
      </c>
      <c r="L7406" t="s">
        <v>3225</v>
      </c>
      <c r="M7406" t="s">
        <v>3226</v>
      </c>
      <c r="N7406" t="s">
        <v>1337</v>
      </c>
      <c r="O7406" t="s">
        <v>57</v>
      </c>
      <c r="P7406" t="s">
        <v>2701</v>
      </c>
      <c r="Q7406" t="s">
        <v>3227</v>
      </c>
    </row>
    <row r="7407" spans="11:17">
      <c r="K7407" t="s">
        <v>51</v>
      </c>
      <c r="L7407" t="s">
        <v>3225</v>
      </c>
      <c r="M7407" t="s">
        <v>3226</v>
      </c>
      <c r="N7407" t="s">
        <v>1337</v>
      </c>
      <c r="O7407" t="s">
        <v>59</v>
      </c>
      <c r="P7407">
        <v>912</v>
      </c>
      <c r="Q7407" t="s">
        <v>3227</v>
      </c>
    </row>
    <row r="7408" spans="11:17">
      <c r="K7408" t="s">
        <v>51</v>
      </c>
      <c r="L7408" t="s">
        <v>3225</v>
      </c>
      <c r="M7408" t="s">
        <v>3226</v>
      </c>
      <c r="N7408" t="s">
        <v>1337</v>
      </c>
      <c r="O7408" t="s">
        <v>60</v>
      </c>
      <c r="P7408" t="s">
        <v>3045</v>
      </c>
      <c r="Q7408" t="s">
        <v>3227</v>
      </c>
    </row>
    <row r="7409" spans="11:17">
      <c r="K7409" t="s">
        <v>51</v>
      </c>
      <c r="L7409" t="s">
        <v>3225</v>
      </c>
      <c r="M7409" t="s">
        <v>3226</v>
      </c>
      <c r="N7409" t="s">
        <v>1337</v>
      </c>
      <c r="O7409" t="s">
        <v>62</v>
      </c>
      <c r="P7409" t="s">
        <v>3052</v>
      </c>
      <c r="Q7409" t="s">
        <v>3227</v>
      </c>
    </row>
    <row r="7410" spans="11:17">
      <c r="K7410" t="s">
        <v>51</v>
      </c>
      <c r="L7410" t="s">
        <v>3225</v>
      </c>
      <c r="M7410" t="s">
        <v>3226</v>
      </c>
      <c r="N7410" t="s">
        <v>1337</v>
      </c>
      <c r="O7410" t="s">
        <v>64</v>
      </c>
      <c r="P7410" t="s">
        <v>3228</v>
      </c>
      <c r="Q7410" t="s">
        <v>3227</v>
      </c>
    </row>
    <row r="7411" spans="11:17">
      <c r="K7411" t="s">
        <v>51</v>
      </c>
      <c r="L7411" t="s">
        <v>3225</v>
      </c>
      <c r="M7411" t="s">
        <v>3226</v>
      </c>
      <c r="N7411" t="s">
        <v>1337</v>
      </c>
      <c r="O7411" t="s">
        <v>66</v>
      </c>
      <c r="P7411" t="s">
        <v>238</v>
      </c>
      <c r="Q7411" t="s">
        <v>3227</v>
      </c>
    </row>
    <row r="7412" spans="11:17">
      <c r="K7412" t="s">
        <v>51</v>
      </c>
      <c r="L7412" t="s">
        <v>3225</v>
      </c>
      <c r="M7412" t="s">
        <v>3226</v>
      </c>
      <c r="N7412" t="s">
        <v>1337</v>
      </c>
      <c r="O7412" t="s">
        <v>68</v>
      </c>
      <c r="Q7412" t="s">
        <v>3227</v>
      </c>
    </row>
    <row r="7413" spans="11:17">
      <c r="K7413" t="s">
        <v>51</v>
      </c>
      <c r="L7413" t="s">
        <v>3225</v>
      </c>
      <c r="M7413" t="s">
        <v>3226</v>
      </c>
      <c r="N7413" t="s">
        <v>1337</v>
      </c>
      <c r="O7413" t="s">
        <v>70</v>
      </c>
      <c r="P7413" t="s">
        <v>131</v>
      </c>
      <c r="Q7413" t="s">
        <v>3227</v>
      </c>
    </row>
    <row r="7414" spans="11:17">
      <c r="K7414" t="s">
        <v>51</v>
      </c>
      <c r="L7414" t="s">
        <v>3225</v>
      </c>
      <c r="M7414" t="s">
        <v>3226</v>
      </c>
      <c r="N7414" t="s">
        <v>1337</v>
      </c>
      <c r="O7414" t="s">
        <v>72</v>
      </c>
      <c r="P7414">
        <v>205</v>
      </c>
      <c r="Q7414" t="s">
        <v>3227</v>
      </c>
    </row>
    <row r="7415" spans="11:17">
      <c r="K7415" t="s">
        <v>51</v>
      </c>
      <c r="L7415" t="s">
        <v>3225</v>
      </c>
      <c r="M7415" t="s">
        <v>3226</v>
      </c>
      <c r="N7415" t="s">
        <v>1337</v>
      </c>
      <c r="O7415" t="s">
        <v>73</v>
      </c>
      <c r="P7415" t="s">
        <v>1343</v>
      </c>
      <c r="Q7415" t="s">
        <v>3227</v>
      </c>
    </row>
    <row r="7416" spans="11:17">
      <c r="K7416" t="s">
        <v>51</v>
      </c>
      <c r="L7416" t="s">
        <v>3229</v>
      </c>
      <c r="M7416" t="s">
        <v>3230</v>
      </c>
      <c r="N7416" t="s">
        <v>1337</v>
      </c>
      <c r="O7416" t="s">
        <v>14</v>
      </c>
      <c r="Q7416" t="s">
        <v>3231</v>
      </c>
    </row>
    <row r="7417" spans="11:17">
      <c r="K7417" t="s">
        <v>51</v>
      </c>
      <c r="L7417" t="s">
        <v>3229</v>
      </c>
      <c r="M7417" t="s">
        <v>3230</v>
      </c>
      <c r="N7417" t="s">
        <v>1337</v>
      </c>
      <c r="O7417" t="s">
        <v>56</v>
      </c>
      <c r="Q7417" t="s">
        <v>3231</v>
      </c>
    </row>
    <row r="7418" spans="11:17">
      <c r="K7418" t="s">
        <v>51</v>
      </c>
      <c r="L7418" t="s">
        <v>3229</v>
      </c>
      <c r="M7418" t="s">
        <v>3230</v>
      </c>
      <c r="N7418" t="s">
        <v>1337</v>
      </c>
      <c r="O7418" t="s">
        <v>57</v>
      </c>
      <c r="P7418" t="s">
        <v>2701</v>
      </c>
      <c r="Q7418" t="s">
        <v>3231</v>
      </c>
    </row>
    <row r="7419" spans="11:17">
      <c r="K7419" t="s">
        <v>51</v>
      </c>
      <c r="L7419" t="s">
        <v>3229</v>
      </c>
      <c r="M7419" t="s">
        <v>3230</v>
      </c>
      <c r="N7419" t="s">
        <v>1337</v>
      </c>
      <c r="O7419" t="s">
        <v>59</v>
      </c>
      <c r="P7419">
        <v>1596</v>
      </c>
      <c r="Q7419" t="s">
        <v>3231</v>
      </c>
    </row>
    <row r="7420" spans="11:17">
      <c r="K7420" t="s">
        <v>51</v>
      </c>
      <c r="L7420" t="s">
        <v>3229</v>
      </c>
      <c r="M7420" t="s">
        <v>3230</v>
      </c>
      <c r="N7420" t="s">
        <v>1337</v>
      </c>
      <c r="O7420" t="s">
        <v>60</v>
      </c>
      <c r="P7420" t="s">
        <v>3045</v>
      </c>
      <c r="Q7420" t="s">
        <v>3231</v>
      </c>
    </row>
    <row r="7421" spans="11:17">
      <c r="K7421" t="s">
        <v>51</v>
      </c>
      <c r="L7421" t="s">
        <v>3229</v>
      </c>
      <c r="M7421" t="s">
        <v>3230</v>
      </c>
      <c r="N7421" t="s">
        <v>1337</v>
      </c>
      <c r="O7421" t="s">
        <v>62</v>
      </c>
      <c r="P7421" t="s">
        <v>3052</v>
      </c>
      <c r="Q7421" t="s">
        <v>3231</v>
      </c>
    </row>
    <row r="7422" spans="11:17">
      <c r="K7422" t="s">
        <v>51</v>
      </c>
      <c r="L7422" t="s">
        <v>3229</v>
      </c>
      <c r="M7422" t="s">
        <v>3230</v>
      </c>
      <c r="N7422" t="s">
        <v>1337</v>
      </c>
      <c r="O7422" t="s">
        <v>64</v>
      </c>
      <c r="P7422" t="s">
        <v>3232</v>
      </c>
      <c r="Q7422" t="s">
        <v>3231</v>
      </c>
    </row>
    <row r="7423" spans="11:17">
      <c r="K7423" t="s">
        <v>51</v>
      </c>
      <c r="L7423" t="s">
        <v>3229</v>
      </c>
      <c r="M7423" t="s">
        <v>3230</v>
      </c>
      <c r="N7423" t="s">
        <v>1337</v>
      </c>
      <c r="O7423" t="s">
        <v>66</v>
      </c>
      <c r="P7423" t="s">
        <v>238</v>
      </c>
      <c r="Q7423" t="s">
        <v>3231</v>
      </c>
    </row>
    <row r="7424" spans="11:17">
      <c r="K7424" t="s">
        <v>51</v>
      </c>
      <c r="L7424" t="s">
        <v>3229</v>
      </c>
      <c r="M7424" t="s">
        <v>3230</v>
      </c>
      <c r="N7424" t="s">
        <v>1337</v>
      </c>
      <c r="O7424" t="s">
        <v>68</v>
      </c>
      <c r="Q7424" t="s">
        <v>3231</v>
      </c>
    </row>
    <row r="7425" spans="11:17">
      <c r="K7425" t="s">
        <v>51</v>
      </c>
      <c r="L7425" t="s">
        <v>3229</v>
      </c>
      <c r="M7425" t="s">
        <v>3230</v>
      </c>
      <c r="N7425" t="s">
        <v>1337</v>
      </c>
      <c r="O7425" t="s">
        <v>70</v>
      </c>
      <c r="P7425" t="s">
        <v>71</v>
      </c>
      <c r="Q7425" t="s">
        <v>3231</v>
      </c>
    </row>
    <row r="7426" spans="11:17">
      <c r="K7426" t="s">
        <v>51</v>
      </c>
      <c r="L7426" t="s">
        <v>3229</v>
      </c>
      <c r="M7426" t="s">
        <v>3230</v>
      </c>
      <c r="N7426" t="s">
        <v>1337</v>
      </c>
      <c r="O7426" t="s">
        <v>72</v>
      </c>
      <c r="P7426">
        <v>134</v>
      </c>
      <c r="Q7426" t="s">
        <v>3231</v>
      </c>
    </row>
    <row r="7427" spans="11:17">
      <c r="K7427" t="s">
        <v>51</v>
      </c>
      <c r="L7427" t="s">
        <v>3229</v>
      </c>
      <c r="M7427" t="s">
        <v>3230</v>
      </c>
      <c r="N7427" t="s">
        <v>1337</v>
      </c>
      <c r="O7427" t="s">
        <v>73</v>
      </c>
      <c r="P7427" t="s">
        <v>1343</v>
      </c>
      <c r="Q7427" t="s">
        <v>3231</v>
      </c>
    </row>
    <row r="7428" spans="11:17">
      <c r="K7428" t="s">
        <v>51</v>
      </c>
      <c r="L7428" t="s">
        <v>3233</v>
      </c>
      <c r="M7428" t="s">
        <v>3234</v>
      </c>
      <c r="N7428" t="s">
        <v>77</v>
      </c>
      <c r="O7428" t="s">
        <v>14</v>
      </c>
      <c r="Q7428" t="s">
        <v>3235</v>
      </c>
    </row>
    <row r="7429" spans="11:17">
      <c r="K7429" t="s">
        <v>51</v>
      </c>
      <c r="L7429" t="s">
        <v>3233</v>
      </c>
      <c r="M7429" t="s">
        <v>3234</v>
      </c>
      <c r="N7429" t="s">
        <v>77</v>
      </c>
      <c r="O7429" t="s">
        <v>56</v>
      </c>
      <c r="Q7429" t="s">
        <v>3235</v>
      </c>
    </row>
    <row r="7430" spans="11:17">
      <c r="K7430" t="s">
        <v>51</v>
      </c>
      <c r="L7430" t="s">
        <v>3233</v>
      </c>
      <c r="M7430" t="s">
        <v>3234</v>
      </c>
      <c r="N7430" t="s">
        <v>77</v>
      </c>
      <c r="O7430" t="s">
        <v>57</v>
      </c>
      <c r="P7430" t="s">
        <v>2701</v>
      </c>
      <c r="Q7430" t="s">
        <v>3235</v>
      </c>
    </row>
    <row r="7431" spans="11:17">
      <c r="K7431" t="s">
        <v>51</v>
      </c>
      <c r="L7431" t="s">
        <v>3233</v>
      </c>
      <c r="M7431" t="s">
        <v>3234</v>
      </c>
      <c r="N7431" t="s">
        <v>77</v>
      </c>
      <c r="O7431" t="s">
        <v>59</v>
      </c>
      <c r="P7431">
        <v>2823</v>
      </c>
      <c r="Q7431" t="s">
        <v>3235</v>
      </c>
    </row>
    <row r="7432" spans="11:17">
      <c r="K7432" t="s">
        <v>51</v>
      </c>
      <c r="L7432" t="s">
        <v>3233</v>
      </c>
      <c r="M7432" t="s">
        <v>3234</v>
      </c>
      <c r="N7432" t="s">
        <v>77</v>
      </c>
      <c r="O7432" t="s">
        <v>60</v>
      </c>
      <c r="P7432" t="s">
        <v>3236</v>
      </c>
      <c r="Q7432" t="s">
        <v>3235</v>
      </c>
    </row>
    <row r="7433" spans="11:17">
      <c r="K7433" t="s">
        <v>51</v>
      </c>
      <c r="L7433" t="s">
        <v>3233</v>
      </c>
      <c r="M7433" t="s">
        <v>3234</v>
      </c>
      <c r="N7433" t="s">
        <v>77</v>
      </c>
      <c r="O7433" t="s">
        <v>62</v>
      </c>
      <c r="P7433" t="s">
        <v>3237</v>
      </c>
      <c r="Q7433" t="s">
        <v>3235</v>
      </c>
    </row>
    <row r="7434" spans="11:17">
      <c r="K7434" t="s">
        <v>51</v>
      </c>
      <c r="L7434" t="s">
        <v>3233</v>
      </c>
      <c r="M7434" t="s">
        <v>3234</v>
      </c>
      <c r="N7434" t="s">
        <v>77</v>
      </c>
      <c r="O7434" t="s">
        <v>64</v>
      </c>
      <c r="P7434" t="s">
        <v>3238</v>
      </c>
      <c r="Q7434" t="s">
        <v>3235</v>
      </c>
    </row>
    <row r="7435" spans="11:17">
      <c r="K7435" t="s">
        <v>51</v>
      </c>
      <c r="L7435" t="s">
        <v>3233</v>
      </c>
      <c r="M7435" t="s">
        <v>3234</v>
      </c>
      <c r="N7435" t="s">
        <v>77</v>
      </c>
      <c r="O7435" t="s">
        <v>66</v>
      </c>
      <c r="P7435" t="s">
        <v>3239</v>
      </c>
      <c r="Q7435" t="s">
        <v>3235</v>
      </c>
    </row>
    <row r="7436" spans="11:17">
      <c r="K7436" t="s">
        <v>51</v>
      </c>
      <c r="L7436" t="s">
        <v>3233</v>
      </c>
      <c r="M7436" t="s">
        <v>3234</v>
      </c>
      <c r="N7436" t="s">
        <v>77</v>
      </c>
      <c r="O7436" t="s">
        <v>68</v>
      </c>
      <c r="P7436" t="e">
        <f>-ต้องการหน้ากากอนามัย
-ต้องการให้มีการพ่นยาฆ่าเชื้อ</f>
        <v>#NAME?</v>
      </c>
      <c r="Q7436" t="s">
        <v>3235</v>
      </c>
    </row>
    <row r="7437" spans="11:17">
      <c r="K7437" t="s">
        <v>51</v>
      </c>
      <c r="L7437" t="s">
        <v>3233</v>
      </c>
      <c r="M7437" t="s">
        <v>3234</v>
      </c>
      <c r="N7437" t="s">
        <v>77</v>
      </c>
      <c r="O7437" t="s">
        <v>70</v>
      </c>
      <c r="P7437" t="s">
        <v>71</v>
      </c>
      <c r="Q7437" t="s">
        <v>3235</v>
      </c>
    </row>
    <row r="7438" spans="11:17">
      <c r="K7438" t="s">
        <v>51</v>
      </c>
      <c r="L7438" t="s">
        <v>3233</v>
      </c>
      <c r="M7438" t="s">
        <v>3234</v>
      </c>
      <c r="N7438" t="s">
        <v>77</v>
      </c>
      <c r="O7438" t="s">
        <v>72</v>
      </c>
      <c r="P7438">
        <v>63</v>
      </c>
      <c r="Q7438" t="s">
        <v>3235</v>
      </c>
    </row>
    <row r="7439" spans="11:17">
      <c r="K7439" t="s">
        <v>51</v>
      </c>
      <c r="L7439" t="s">
        <v>3233</v>
      </c>
      <c r="M7439" t="s">
        <v>3234</v>
      </c>
      <c r="N7439" t="s">
        <v>77</v>
      </c>
      <c r="O7439" t="s">
        <v>73</v>
      </c>
      <c r="P7439" t="s">
        <v>82</v>
      </c>
      <c r="Q7439" t="s">
        <v>3235</v>
      </c>
    </row>
    <row r="7440" spans="11:17">
      <c r="K7440" t="s">
        <v>51</v>
      </c>
      <c r="L7440" t="s">
        <v>3240</v>
      </c>
      <c r="M7440" t="s">
        <v>3241</v>
      </c>
      <c r="N7440" t="s">
        <v>77</v>
      </c>
      <c r="O7440" t="s">
        <v>14</v>
      </c>
      <c r="Q7440" t="s">
        <v>3242</v>
      </c>
    </row>
    <row r="7441" spans="11:17">
      <c r="K7441" t="s">
        <v>51</v>
      </c>
      <c r="L7441" t="s">
        <v>3240</v>
      </c>
      <c r="M7441" t="s">
        <v>3241</v>
      </c>
      <c r="N7441" t="s">
        <v>77</v>
      </c>
      <c r="O7441" t="s">
        <v>56</v>
      </c>
      <c r="Q7441" t="s">
        <v>3242</v>
      </c>
    </row>
    <row r="7442" spans="11:17">
      <c r="K7442" t="s">
        <v>51</v>
      </c>
      <c r="L7442" t="s">
        <v>3240</v>
      </c>
      <c r="M7442" t="s">
        <v>3241</v>
      </c>
      <c r="N7442" t="s">
        <v>77</v>
      </c>
      <c r="O7442" t="s">
        <v>57</v>
      </c>
      <c r="P7442" t="s">
        <v>2701</v>
      </c>
      <c r="Q7442" t="s">
        <v>3242</v>
      </c>
    </row>
    <row r="7443" spans="11:17">
      <c r="K7443" t="s">
        <v>51</v>
      </c>
      <c r="L7443" t="s">
        <v>3240</v>
      </c>
      <c r="M7443" t="s">
        <v>3241</v>
      </c>
      <c r="N7443" t="s">
        <v>77</v>
      </c>
      <c r="O7443" t="s">
        <v>59</v>
      </c>
      <c r="P7443">
        <v>3003</v>
      </c>
      <c r="Q7443" t="s">
        <v>3242</v>
      </c>
    </row>
    <row r="7444" spans="11:17">
      <c r="K7444" t="s">
        <v>51</v>
      </c>
      <c r="L7444" t="s">
        <v>3240</v>
      </c>
      <c r="M7444" t="s">
        <v>3241</v>
      </c>
      <c r="N7444" t="s">
        <v>77</v>
      </c>
      <c r="O7444" t="s">
        <v>60</v>
      </c>
      <c r="P7444" t="s">
        <v>3236</v>
      </c>
      <c r="Q7444" t="s">
        <v>3242</v>
      </c>
    </row>
    <row r="7445" spans="11:17">
      <c r="K7445" t="s">
        <v>51</v>
      </c>
      <c r="L7445" t="s">
        <v>3240</v>
      </c>
      <c r="M7445" t="s">
        <v>3241</v>
      </c>
      <c r="N7445" t="s">
        <v>77</v>
      </c>
      <c r="O7445" t="s">
        <v>62</v>
      </c>
      <c r="P7445" t="s">
        <v>3237</v>
      </c>
      <c r="Q7445" t="s">
        <v>3242</v>
      </c>
    </row>
    <row r="7446" spans="11:17">
      <c r="K7446" t="s">
        <v>51</v>
      </c>
      <c r="L7446" t="s">
        <v>3240</v>
      </c>
      <c r="M7446" t="s">
        <v>3241</v>
      </c>
      <c r="N7446" t="s">
        <v>77</v>
      </c>
      <c r="O7446" t="s">
        <v>64</v>
      </c>
      <c r="P7446" t="s">
        <v>3243</v>
      </c>
      <c r="Q7446" t="s">
        <v>3242</v>
      </c>
    </row>
    <row r="7447" spans="11:17">
      <c r="K7447" t="s">
        <v>51</v>
      </c>
      <c r="L7447" t="s">
        <v>3240</v>
      </c>
      <c r="M7447" t="s">
        <v>3241</v>
      </c>
      <c r="N7447" t="s">
        <v>77</v>
      </c>
      <c r="O7447" t="s">
        <v>66</v>
      </c>
      <c r="P7447" t="s">
        <v>3244</v>
      </c>
      <c r="Q7447" t="s">
        <v>3242</v>
      </c>
    </row>
    <row r="7448" spans="11:17">
      <c r="K7448" t="s">
        <v>51</v>
      </c>
      <c r="L7448" t="s">
        <v>3240</v>
      </c>
      <c r="M7448" t="s">
        <v>3241</v>
      </c>
      <c r="N7448" t="s">
        <v>77</v>
      </c>
      <c r="O7448" t="s">
        <v>68</v>
      </c>
      <c r="P7448" t="s">
        <v>3245</v>
      </c>
      <c r="Q7448" t="s">
        <v>3242</v>
      </c>
    </row>
    <row r="7449" spans="11:17">
      <c r="K7449" t="s">
        <v>51</v>
      </c>
      <c r="L7449" t="s">
        <v>3240</v>
      </c>
      <c r="M7449" t="s">
        <v>3241</v>
      </c>
      <c r="N7449" t="s">
        <v>77</v>
      </c>
      <c r="O7449" t="s">
        <v>70</v>
      </c>
      <c r="P7449" t="s">
        <v>71</v>
      </c>
      <c r="Q7449" t="s">
        <v>3242</v>
      </c>
    </row>
    <row r="7450" spans="11:17">
      <c r="K7450" t="s">
        <v>51</v>
      </c>
      <c r="L7450" t="s">
        <v>3240</v>
      </c>
      <c r="M7450" t="s">
        <v>3241</v>
      </c>
      <c r="N7450" t="s">
        <v>77</v>
      </c>
      <c r="O7450" t="s">
        <v>72</v>
      </c>
      <c r="P7450">
        <v>158</v>
      </c>
      <c r="Q7450" t="s">
        <v>3242</v>
      </c>
    </row>
    <row r="7451" spans="11:17">
      <c r="K7451" t="s">
        <v>51</v>
      </c>
      <c r="L7451" t="s">
        <v>3240</v>
      </c>
      <c r="M7451" t="s">
        <v>3241</v>
      </c>
      <c r="N7451" t="s">
        <v>77</v>
      </c>
      <c r="O7451" t="s">
        <v>73</v>
      </c>
      <c r="P7451" t="s">
        <v>82</v>
      </c>
      <c r="Q7451" t="s">
        <v>3242</v>
      </c>
    </row>
    <row r="7452" spans="11:17">
      <c r="K7452" t="s">
        <v>51</v>
      </c>
      <c r="L7452" t="s">
        <v>3246</v>
      </c>
      <c r="M7452" t="s">
        <v>3247</v>
      </c>
      <c r="N7452" t="s">
        <v>77</v>
      </c>
      <c r="O7452" t="s">
        <v>14</v>
      </c>
      <c r="Q7452" t="s">
        <v>3248</v>
      </c>
    </row>
    <row r="7453" spans="11:17">
      <c r="K7453" t="s">
        <v>51</v>
      </c>
      <c r="L7453" t="s">
        <v>3246</v>
      </c>
      <c r="M7453" t="s">
        <v>3247</v>
      </c>
      <c r="N7453" t="s">
        <v>77</v>
      </c>
      <c r="O7453" t="s">
        <v>56</v>
      </c>
      <c r="Q7453" t="s">
        <v>3248</v>
      </c>
    </row>
    <row r="7454" spans="11:17">
      <c r="K7454" t="s">
        <v>51</v>
      </c>
      <c r="L7454" t="s">
        <v>3246</v>
      </c>
      <c r="M7454" t="s">
        <v>3247</v>
      </c>
      <c r="N7454" t="s">
        <v>77</v>
      </c>
      <c r="O7454" t="s">
        <v>57</v>
      </c>
      <c r="P7454" t="s">
        <v>2701</v>
      </c>
      <c r="Q7454" t="s">
        <v>3248</v>
      </c>
    </row>
    <row r="7455" spans="11:17">
      <c r="K7455" t="s">
        <v>51</v>
      </c>
      <c r="L7455" t="s">
        <v>3246</v>
      </c>
      <c r="M7455" t="s">
        <v>3247</v>
      </c>
      <c r="N7455" t="s">
        <v>77</v>
      </c>
      <c r="O7455" t="s">
        <v>59</v>
      </c>
      <c r="P7455">
        <v>2913</v>
      </c>
      <c r="Q7455" t="s">
        <v>3248</v>
      </c>
    </row>
    <row r="7456" spans="11:17">
      <c r="K7456" t="s">
        <v>51</v>
      </c>
      <c r="L7456" t="s">
        <v>3246</v>
      </c>
      <c r="M7456" t="s">
        <v>3247</v>
      </c>
      <c r="N7456" t="s">
        <v>77</v>
      </c>
      <c r="O7456" t="s">
        <v>60</v>
      </c>
      <c r="P7456" t="s">
        <v>3236</v>
      </c>
      <c r="Q7456" t="s">
        <v>3248</v>
      </c>
    </row>
    <row r="7457" spans="11:17">
      <c r="K7457" t="s">
        <v>51</v>
      </c>
      <c r="L7457" t="s">
        <v>3246</v>
      </c>
      <c r="M7457" t="s">
        <v>3247</v>
      </c>
      <c r="N7457" t="s">
        <v>77</v>
      </c>
      <c r="O7457" t="s">
        <v>62</v>
      </c>
      <c r="P7457" t="s">
        <v>3249</v>
      </c>
      <c r="Q7457" t="s">
        <v>3248</v>
      </c>
    </row>
    <row r="7458" spans="11:17">
      <c r="K7458" t="s">
        <v>51</v>
      </c>
      <c r="L7458" t="s">
        <v>3246</v>
      </c>
      <c r="M7458" t="s">
        <v>3247</v>
      </c>
      <c r="N7458" t="s">
        <v>77</v>
      </c>
      <c r="O7458" t="s">
        <v>64</v>
      </c>
      <c r="P7458" t="s">
        <v>3250</v>
      </c>
      <c r="Q7458" t="s">
        <v>3248</v>
      </c>
    </row>
    <row r="7459" spans="11:17">
      <c r="K7459" t="s">
        <v>51</v>
      </c>
      <c r="L7459" t="s">
        <v>3246</v>
      </c>
      <c r="M7459" t="s">
        <v>3247</v>
      </c>
      <c r="N7459" t="s">
        <v>77</v>
      </c>
      <c r="O7459" t="s">
        <v>66</v>
      </c>
      <c r="P7459" t="s">
        <v>3251</v>
      </c>
      <c r="Q7459" t="s">
        <v>3248</v>
      </c>
    </row>
    <row r="7460" spans="11:17">
      <c r="K7460" t="s">
        <v>51</v>
      </c>
      <c r="L7460" t="s">
        <v>3246</v>
      </c>
      <c r="M7460" t="s">
        <v>3247</v>
      </c>
      <c r="N7460" t="s">
        <v>77</v>
      </c>
      <c r="O7460" t="s">
        <v>68</v>
      </c>
      <c r="P7460" t="s">
        <v>751</v>
      </c>
      <c r="Q7460" t="s">
        <v>3248</v>
      </c>
    </row>
    <row r="7461" spans="11:17">
      <c r="K7461" t="s">
        <v>51</v>
      </c>
      <c r="L7461" t="s">
        <v>3246</v>
      </c>
      <c r="M7461" t="s">
        <v>3247</v>
      </c>
      <c r="N7461" t="s">
        <v>77</v>
      </c>
      <c r="O7461" t="s">
        <v>70</v>
      </c>
      <c r="P7461" t="s">
        <v>131</v>
      </c>
      <c r="Q7461" t="s">
        <v>3248</v>
      </c>
    </row>
    <row r="7462" spans="11:17">
      <c r="K7462" t="s">
        <v>51</v>
      </c>
      <c r="L7462" t="s">
        <v>3246</v>
      </c>
      <c r="M7462" t="s">
        <v>3247</v>
      </c>
      <c r="N7462" t="s">
        <v>77</v>
      </c>
      <c r="O7462" t="s">
        <v>72</v>
      </c>
      <c r="P7462">
        <v>151</v>
      </c>
      <c r="Q7462" t="s">
        <v>3248</v>
      </c>
    </row>
    <row r="7463" spans="11:17">
      <c r="K7463" t="s">
        <v>51</v>
      </c>
      <c r="L7463" t="s">
        <v>3246</v>
      </c>
      <c r="M7463" t="s">
        <v>3247</v>
      </c>
      <c r="N7463" t="s">
        <v>77</v>
      </c>
      <c r="O7463" t="s">
        <v>73</v>
      </c>
      <c r="P7463" t="s">
        <v>82</v>
      </c>
      <c r="Q7463" t="s">
        <v>3248</v>
      </c>
    </row>
    <row r="7464" spans="11:17">
      <c r="K7464" t="s">
        <v>51</v>
      </c>
      <c r="L7464" t="s">
        <v>3252</v>
      </c>
      <c r="M7464" t="s">
        <v>3253</v>
      </c>
      <c r="N7464" t="s">
        <v>77</v>
      </c>
      <c r="O7464" t="s">
        <v>14</v>
      </c>
      <c r="Q7464" t="s">
        <v>3254</v>
      </c>
    </row>
    <row r="7465" spans="11:17">
      <c r="K7465" t="s">
        <v>51</v>
      </c>
      <c r="L7465" t="s">
        <v>3252</v>
      </c>
      <c r="M7465" t="s">
        <v>3253</v>
      </c>
      <c r="N7465" t="s">
        <v>77</v>
      </c>
      <c r="O7465" t="s">
        <v>56</v>
      </c>
      <c r="Q7465" t="s">
        <v>3254</v>
      </c>
    </row>
    <row r="7466" spans="11:17">
      <c r="K7466" t="s">
        <v>51</v>
      </c>
      <c r="L7466" t="s">
        <v>3252</v>
      </c>
      <c r="M7466" t="s">
        <v>3253</v>
      </c>
      <c r="N7466" t="s">
        <v>77</v>
      </c>
      <c r="O7466" t="s">
        <v>57</v>
      </c>
      <c r="P7466" t="s">
        <v>2701</v>
      </c>
      <c r="Q7466" t="s">
        <v>3254</v>
      </c>
    </row>
    <row r="7467" spans="11:17">
      <c r="K7467" t="s">
        <v>51</v>
      </c>
      <c r="L7467" t="s">
        <v>3252</v>
      </c>
      <c r="M7467" t="s">
        <v>3253</v>
      </c>
      <c r="N7467" t="s">
        <v>77</v>
      </c>
      <c r="O7467" t="s">
        <v>59</v>
      </c>
      <c r="P7467">
        <v>3874</v>
      </c>
      <c r="Q7467" t="s">
        <v>3254</v>
      </c>
    </row>
    <row r="7468" spans="11:17">
      <c r="K7468" t="s">
        <v>51</v>
      </c>
      <c r="L7468" t="s">
        <v>3252</v>
      </c>
      <c r="M7468" t="s">
        <v>3253</v>
      </c>
      <c r="N7468" t="s">
        <v>77</v>
      </c>
      <c r="O7468" t="s">
        <v>60</v>
      </c>
      <c r="P7468" t="s">
        <v>3236</v>
      </c>
      <c r="Q7468" t="s">
        <v>3254</v>
      </c>
    </row>
    <row r="7469" spans="11:17">
      <c r="K7469" t="s">
        <v>51</v>
      </c>
      <c r="L7469" t="s">
        <v>3252</v>
      </c>
      <c r="M7469" t="s">
        <v>3253</v>
      </c>
      <c r="N7469" t="s">
        <v>77</v>
      </c>
      <c r="O7469" t="s">
        <v>62</v>
      </c>
      <c r="P7469" t="s">
        <v>3249</v>
      </c>
      <c r="Q7469" t="s">
        <v>3254</v>
      </c>
    </row>
    <row r="7470" spans="11:17">
      <c r="K7470" t="s">
        <v>51</v>
      </c>
      <c r="L7470" t="s">
        <v>3252</v>
      </c>
      <c r="M7470" t="s">
        <v>3253</v>
      </c>
      <c r="N7470" t="s">
        <v>77</v>
      </c>
      <c r="O7470" t="s">
        <v>64</v>
      </c>
      <c r="P7470" t="s">
        <v>3255</v>
      </c>
      <c r="Q7470" t="s">
        <v>3254</v>
      </c>
    </row>
    <row r="7471" spans="11:17">
      <c r="K7471" t="s">
        <v>51</v>
      </c>
      <c r="L7471" t="s">
        <v>3252</v>
      </c>
      <c r="M7471" t="s">
        <v>3253</v>
      </c>
      <c r="N7471" t="s">
        <v>77</v>
      </c>
      <c r="O7471" t="s">
        <v>66</v>
      </c>
      <c r="P7471" t="s">
        <v>3256</v>
      </c>
      <c r="Q7471" t="s">
        <v>3254</v>
      </c>
    </row>
    <row r="7472" spans="11:17">
      <c r="K7472" t="s">
        <v>51</v>
      </c>
      <c r="L7472" t="s">
        <v>3252</v>
      </c>
      <c r="M7472" t="s">
        <v>3253</v>
      </c>
      <c r="N7472" t="s">
        <v>77</v>
      </c>
      <c r="O7472" t="s">
        <v>68</v>
      </c>
      <c r="P7472" t="e">
        <f>-ต้องการหน้ากากอนามัยและเจลล้างมือ
-ต้องการให้มีการพ่นยาฆ่าเชื้อ</f>
        <v>#NAME?</v>
      </c>
      <c r="Q7472" t="s">
        <v>3254</v>
      </c>
    </row>
    <row r="7473" spans="11:17">
      <c r="K7473" t="s">
        <v>51</v>
      </c>
      <c r="L7473" t="s">
        <v>3252</v>
      </c>
      <c r="M7473" t="s">
        <v>3253</v>
      </c>
      <c r="N7473" t="s">
        <v>77</v>
      </c>
      <c r="O7473" t="s">
        <v>70</v>
      </c>
      <c r="P7473" t="s">
        <v>1020</v>
      </c>
      <c r="Q7473" t="s">
        <v>3254</v>
      </c>
    </row>
    <row r="7474" spans="11:17">
      <c r="K7474" t="s">
        <v>51</v>
      </c>
      <c r="L7474" t="s">
        <v>3252</v>
      </c>
      <c r="M7474" t="s">
        <v>3253</v>
      </c>
      <c r="N7474" t="s">
        <v>77</v>
      </c>
      <c r="O7474" t="s">
        <v>72</v>
      </c>
      <c r="P7474">
        <v>93</v>
      </c>
      <c r="Q7474" t="s">
        <v>3254</v>
      </c>
    </row>
    <row r="7475" spans="11:17">
      <c r="K7475" t="s">
        <v>51</v>
      </c>
      <c r="L7475" t="s">
        <v>3252</v>
      </c>
      <c r="M7475" t="s">
        <v>3253</v>
      </c>
      <c r="N7475" t="s">
        <v>77</v>
      </c>
      <c r="O7475" t="s">
        <v>73</v>
      </c>
      <c r="P7475" t="s">
        <v>82</v>
      </c>
      <c r="Q7475" t="s">
        <v>3254</v>
      </c>
    </row>
    <row r="7476" spans="11:17">
      <c r="K7476" t="s">
        <v>51</v>
      </c>
      <c r="L7476" t="s">
        <v>3257</v>
      </c>
      <c r="M7476" t="s">
        <v>3258</v>
      </c>
      <c r="N7476" t="s">
        <v>77</v>
      </c>
      <c r="O7476" t="s">
        <v>14</v>
      </c>
      <c r="Q7476" t="s">
        <v>3259</v>
      </c>
    </row>
    <row r="7477" spans="11:17">
      <c r="K7477" t="s">
        <v>51</v>
      </c>
      <c r="L7477" t="s">
        <v>3257</v>
      </c>
      <c r="M7477" t="s">
        <v>3258</v>
      </c>
      <c r="N7477" t="s">
        <v>77</v>
      </c>
      <c r="O7477" t="s">
        <v>56</v>
      </c>
      <c r="Q7477" t="s">
        <v>3259</v>
      </c>
    </row>
    <row r="7478" spans="11:17">
      <c r="K7478" t="s">
        <v>51</v>
      </c>
      <c r="L7478" t="s">
        <v>3257</v>
      </c>
      <c r="M7478" t="s">
        <v>3258</v>
      </c>
      <c r="N7478" t="s">
        <v>77</v>
      </c>
      <c r="O7478" t="s">
        <v>57</v>
      </c>
      <c r="P7478" t="s">
        <v>2701</v>
      </c>
      <c r="Q7478" t="s">
        <v>3259</v>
      </c>
    </row>
    <row r="7479" spans="11:17">
      <c r="K7479" t="s">
        <v>51</v>
      </c>
      <c r="L7479" t="s">
        <v>3257</v>
      </c>
      <c r="M7479" t="s">
        <v>3258</v>
      </c>
      <c r="N7479" t="s">
        <v>77</v>
      </c>
      <c r="O7479" t="s">
        <v>59</v>
      </c>
      <c r="P7479">
        <v>3638</v>
      </c>
      <c r="Q7479" t="s">
        <v>3259</v>
      </c>
    </row>
    <row r="7480" spans="11:17">
      <c r="K7480" t="s">
        <v>51</v>
      </c>
      <c r="L7480" t="s">
        <v>3257</v>
      </c>
      <c r="M7480" t="s">
        <v>3258</v>
      </c>
      <c r="N7480" t="s">
        <v>77</v>
      </c>
      <c r="O7480" t="s">
        <v>60</v>
      </c>
      <c r="P7480" t="s">
        <v>3236</v>
      </c>
      <c r="Q7480" t="s">
        <v>3259</v>
      </c>
    </row>
    <row r="7481" spans="11:17">
      <c r="K7481" t="s">
        <v>51</v>
      </c>
      <c r="L7481" t="s">
        <v>3257</v>
      </c>
      <c r="M7481" t="s">
        <v>3258</v>
      </c>
      <c r="N7481" t="s">
        <v>77</v>
      </c>
      <c r="O7481" t="s">
        <v>62</v>
      </c>
      <c r="P7481" t="s">
        <v>3249</v>
      </c>
      <c r="Q7481" t="s">
        <v>3259</v>
      </c>
    </row>
    <row r="7482" spans="11:17">
      <c r="K7482" t="s">
        <v>51</v>
      </c>
      <c r="L7482" t="s">
        <v>3257</v>
      </c>
      <c r="M7482" t="s">
        <v>3258</v>
      </c>
      <c r="N7482" t="s">
        <v>77</v>
      </c>
      <c r="O7482" t="s">
        <v>64</v>
      </c>
      <c r="P7482" t="s">
        <v>3260</v>
      </c>
      <c r="Q7482" t="s">
        <v>3259</v>
      </c>
    </row>
    <row r="7483" spans="11:17">
      <c r="K7483" t="s">
        <v>51</v>
      </c>
      <c r="L7483" t="s">
        <v>3257</v>
      </c>
      <c r="M7483" t="s">
        <v>3258</v>
      </c>
      <c r="N7483" t="s">
        <v>77</v>
      </c>
      <c r="O7483" t="s">
        <v>66</v>
      </c>
      <c r="P7483" t="s">
        <v>3261</v>
      </c>
      <c r="Q7483" t="s">
        <v>3259</v>
      </c>
    </row>
    <row r="7484" spans="11:17">
      <c r="K7484" t="s">
        <v>51</v>
      </c>
      <c r="L7484" t="s">
        <v>3257</v>
      </c>
      <c r="M7484" t="s">
        <v>3258</v>
      </c>
      <c r="N7484" t="s">
        <v>77</v>
      </c>
      <c r="O7484" t="s">
        <v>68</v>
      </c>
      <c r="P7484" t="e">
        <f>-ต้องการหน้ากากอนามัย แอลกอฮอล์ และเจลล้างมือ
-ต้องการอุปกรณ์ทำแผล
-ต้องการให้มีการพ่นยาฆ่าเชื้อ</f>
        <v>#NAME?</v>
      </c>
      <c r="Q7484" t="s">
        <v>3259</v>
      </c>
    </row>
    <row r="7485" spans="11:17">
      <c r="K7485" t="s">
        <v>51</v>
      </c>
      <c r="L7485" t="s">
        <v>3257</v>
      </c>
      <c r="M7485" t="s">
        <v>3258</v>
      </c>
      <c r="N7485" t="s">
        <v>77</v>
      </c>
      <c r="O7485" t="s">
        <v>70</v>
      </c>
      <c r="P7485" t="s">
        <v>71</v>
      </c>
      <c r="Q7485" t="s">
        <v>3259</v>
      </c>
    </row>
    <row r="7486" spans="11:17">
      <c r="K7486" t="s">
        <v>51</v>
      </c>
      <c r="L7486" t="s">
        <v>3257</v>
      </c>
      <c r="M7486" t="s">
        <v>3258</v>
      </c>
      <c r="N7486" t="s">
        <v>77</v>
      </c>
      <c r="O7486" t="s">
        <v>72</v>
      </c>
      <c r="P7486">
        <v>297</v>
      </c>
      <c r="Q7486" t="s">
        <v>3259</v>
      </c>
    </row>
    <row r="7487" spans="11:17">
      <c r="K7487" t="s">
        <v>51</v>
      </c>
      <c r="L7487" t="s">
        <v>3257</v>
      </c>
      <c r="M7487" t="s">
        <v>3258</v>
      </c>
      <c r="N7487" t="s">
        <v>77</v>
      </c>
      <c r="O7487" t="s">
        <v>73</v>
      </c>
      <c r="P7487" t="s">
        <v>82</v>
      </c>
      <c r="Q7487" t="s">
        <v>3259</v>
      </c>
    </row>
    <row r="7488" spans="11:17">
      <c r="K7488" t="s">
        <v>51</v>
      </c>
      <c r="L7488" t="s">
        <v>3262</v>
      </c>
      <c r="M7488" t="s">
        <v>3263</v>
      </c>
      <c r="N7488" t="s">
        <v>1337</v>
      </c>
      <c r="O7488" t="s">
        <v>14</v>
      </c>
      <c r="Q7488" t="s">
        <v>3264</v>
      </c>
    </row>
    <row r="7489" spans="11:17">
      <c r="K7489" t="s">
        <v>51</v>
      </c>
      <c r="L7489" t="s">
        <v>3262</v>
      </c>
      <c r="M7489" t="s">
        <v>3263</v>
      </c>
      <c r="N7489" t="s">
        <v>1337</v>
      </c>
      <c r="O7489" t="s">
        <v>56</v>
      </c>
      <c r="Q7489" t="s">
        <v>3264</v>
      </c>
    </row>
    <row r="7490" spans="11:17">
      <c r="K7490" t="s">
        <v>51</v>
      </c>
      <c r="L7490" t="s">
        <v>3262</v>
      </c>
      <c r="M7490" t="s">
        <v>3263</v>
      </c>
      <c r="N7490" t="s">
        <v>1337</v>
      </c>
      <c r="O7490" t="s">
        <v>57</v>
      </c>
      <c r="P7490" t="s">
        <v>2701</v>
      </c>
      <c r="Q7490" t="s">
        <v>3264</v>
      </c>
    </row>
    <row r="7491" spans="11:17">
      <c r="K7491" t="s">
        <v>51</v>
      </c>
      <c r="L7491" t="s">
        <v>3262</v>
      </c>
      <c r="M7491" t="s">
        <v>3263</v>
      </c>
      <c r="N7491" t="s">
        <v>1337</v>
      </c>
      <c r="O7491" t="s">
        <v>59</v>
      </c>
      <c r="P7491">
        <v>1431</v>
      </c>
      <c r="Q7491" t="s">
        <v>3264</v>
      </c>
    </row>
    <row r="7492" spans="11:17">
      <c r="K7492" t="s">
        <v>51</v>
      </c>
      <c r="L7492" t="s">
        <v>3262</v>
      </c>
      <c r="M7492" t="s">
        <v>3263</v>
      </c>
      <c r="N7492" t="s">
        <v>1337</v>
      </c>
      <c r="O7492" t="s">
        <v>60</v>
      </c>
      <c r="P7492" t="s">
        <v>3236</v>
      </c>
      <c r="Q7492" t="s">
        <v>3264</v>
      </c>
    </row>
    <row r="7493" spans="11:17">
      <c r="K7493" t="s">
        <v>51</v>
      </c>
      <c r="L7493" t="s">
        <v>3262</v>
      </c>
      <c r="M7493" t="s">
        <v>3263</v>
      </c>
      <c r="N7493" t="s">
        <v>1337</v>
      </c>
      <c r="O7493" t="s">
        <v>62</v>
      </c>
      <c r="P7493" t="s">
        <v>3249</v>
      </c>
      <c r="Q7493" t="s">
        <v>3264</v>
      </c>
    </row>
    <row r="7494" spans="11:17">
      <c r="K7494" t="s">
        <v>51</v>
      </c>
      <c r="L7494" t="s">
        <v>3262</v>
      </c>
      <c r="M7494" t="s">
        <v>3263</v>
      </c>
      <c r="N7494" t="s">
        <v>1337</v>
      </c>
      <c r="O7494" t="s">
        <v>64</v>
      </c>
      <c r="P7494" t="s">
        <v>3265</v>
      </c>
      <c r="Q7494" t="s">
        <v>3264</v>
      </c>
    </row>
    <row r="7495" spans="11:17">
      <c r="K7495" t="s">
        <v>51</v>
      </c>
      <c r="L7495" t="s">
        <v>3262</v>
      </c>
      <c r="M7495" t="s">
        <v>3263</v>
      </c>
      <c r="N7495" t="s">
        <v>1337</v>
      </c>
      <c r="O7495" t="s">
        <v>66</v>
      </c>
      <c r="P7495" t="s">
        <v>3266</v>
      </c>
      <c r="Q7495" t="s">
        <v>3264</v>
      </c>
    </row>
    <row r="7496" spans="11:17">
      <c r="K7496" t="s">
        <v>51</v>
      </c>
      <c r="L7496" t="s">
        <v>3262</v>
      </c>
      <c r="M7496" t="s">
        <v>3263</v>
      </c>
      <c r="N7496" t="s">
        <v>1337</v>
      </c>
      <c r="O7496" t="s">
        <v>68</v>
      </c>
      <c r="P7496" t="e">
        <f>-ต้องการหน้ากากอนามัย
-ต้องการให้มีการพ่นยาฆ่าเชื้อ</f>
        <v>#NAME?</v>
      </c>
      <c r="Q7496" t="s">
        <v>3264</v>
      </c>
    </row>
    <row r="7497" spans="11:17">
      <c r="K7497" t="s">
        <v>51</v>
      </c>
      <c r="L7497" t="s">
        <v>3262</v>
      </c>
      <c r="M7497" t="s">
        <v>3263</v>
      </c>
      <c r="N7497" t="s">
        <v>1337</v>
      </c>
      <c r="O7497" t="s">
        <v>70</v>
      </c>
      <c r="P7497" t="s">
        <v>71</v>
      </c>
      <c r="Q7497" t="s">
        <v>3264</v>
      </c>
    </row>
    <row r="7498" spans="11:17">
      <c r="K7498" t="s">
        <v>51</v>
      </c>
      <c r="L7498" t="s">
        <v>3262</v>
      </c>
      <c r="M7498" t="s">
        <v>3263</v>
      </c>
      <c r="N7498" t="s">
        <v>1337</v>
      </c>
      <c r="O7498" t="s">
        <v>72</v>
      </c>
      <c r="P7498">
        <v>70</v>
      </c>
      <c r="Q7498" t="s">
        <v>3264</v>
      </c>
    </row>
    <row r="7499" spans="11:17">
      <c r="K7499" t="s">
        <v>51</v>
      </c>
      <c r="L7499" t="s">
        <v>3262</v>
      </c>
      <c r="M7499" t="s">
        <v>3263</v>
      </c>
      <c r="N7499" t="s">
        <v>1337</v>
      </c>
      <c r="O7499" t="s">
        <v>73</v>
      </c>
      <c r="P7499" t="s">
        <v>1343</v>
      </c>
      <c r="Q7499" t="s">
        <v>3264</v>
      </c>
    </row>
    <row r="7500" spans="11:17">
      <c r="K7500" t="s">
        <v>51</v>
      </c>
      <c r="L7500" t="s">
        <v>3267</v>
      </c>
      <c r="M7500" t="s">
        <v>3268</v>
      </c>
      <c r="N7500" t="s">
        <v>77</v>
      </c>
      <c r="O7500" t="s">
        <v>14</v>
      </c>
      <c r="Q7500" t="s">
        <v>3269</v>
      </c>
    </row>
    <row r="7501" spans="11:17">
      <c r="K7501" t="s">
        <v>51</v>
      </c>
      <c r="L7501" t="s">
        <v>3267</v>
      </c>
      <c r="M7501" t="s">
        <v>3268</v>
      </c>
      <c r="N7501" t="s">
        <v>77</v>
      </c>
      <c r="O7501" t="s">
        <v>56</v>
      </c>
      <c r="Q7501" t="s">
        <v>3269</v>
      </c>
    </row>
    <row r="7502" spans="11:17">
      <c r="K7502" t="s">
        <v>51</v>
      </c>
      <c r="L7502" t="s">
        <v>3267</v>
      </c>
      <c r="M7502" t="s">
        <v>3268</v>
      </c>
      <c r="N7502" t="s">
        <v>77</v>
      </c>
      <c r="O7502" t="s">
        <v>57</v>
      </c>
      <c r="P7502" t="s">
        <v>2701</v>
      </c>
      <c r="Q7502" t="s">
        <v>3269</v>
      </c>
    </row>
    <row r="7503" spans="11:17">
      <c r="K7503" t="s">
        <v>51</v>
      </c>
      <c r="L7503" t="s">
        <v>3267</v>
      </c>
      <c r="M7503" t="s">
        <v>3268</v>
      </c>
      <c r="N7503" t="s">
        <v>77</v>
      </c>
      <c r="O7503" t="s">
        <v>59</v>
      </c>
      <c r="P7503">
        <v>2913</v>
      </c>
      <c r="Q7503" t="s">
        <v>3269</v>
      </c>
    </row>
    <row r="7504" spans="11:17">
      <c r="K7504" t="s">
        <v>51</v>
      </c>
      <c r="L7504" t="s">
        <v>3267</v>
      </c>
      <c r="M7504" t="s">
        <v>3268</v>
      </c>
      <c r="N7504" t="s">
        <v>77</v>
      </c>
      <c r="O7504" t="s">
        <v>60</v>
      </c>
      <c r="P7504" t="s">
        <v>3236</v>
      </c>
      <c r="Q7504" t="s">
        <v>3269</v>
      </c>
    </row>
    <row r="7505" spans="11:17">
      <c r="K7505" t="s">
        <v>51</v>
      </c>
      <c r="L7505" t="s">
        <v>3267</v>
      </c>
      <c r="M7505" t="s">
        <v>3268</v>
      </c>
      <c r="N7505" t="s">
        <v>77</v>
      </c>
      <c r="O7505" t="s">
        <v>62</v>
      </c>
      <c r="P7505" t="s">
        <v>3249</v>
      </c>
      <c r="Q7505" t="s">
        <v>3269</v>
      </c>
    </row>
    <row r="7506" spans="11:17">
      <c r="K7506" t="s">
        <v>51</v>
      </c>
      <c r="L7506" t="s">
        <v>3267</v>
      </c>
      <c r="M7506" t="s">
        <v>3268</v>
      </c>
      <c r="N7506" t="s">
        <v>77</v>
      </c>
      <c r="O7506" t="s">
        <v>64</v>
      </c>
      <c r="P7506" t="s">
        <v>3270</v>
      </c>
      <c r="Q7506" t="s">
        <v>3269</v>
      </c>
    </row>
    <row r="7507" spans="11:17">
      <c r="K7507" t="s">
        <v>51</v>
      </c>
      <c r="L7507" t="s">
        <v>3267</v>
      </c>
      <c r="M7507" t="s">
        <v>3268</v>
      </c>
      <c r="N7507" t="s">
        <v>77</v>
      </c>
      <c r="O7507" t="s">
        <v>66</v>
      </c>
      <c r="P7507" t="s">
        <v>3271</v>
      </c>
      <c r="Q7507" t="s">
        <v>3269</v>
      </c>
    </row>
    <row r="7508" spans="11:17">
      <c r="K7508" t="s">
        <v>51</v>
      </c>
      <c r="L7508" t="s">
        <v>3267</v>
      </c>
      <c r="M7508" t="s">
        <v>3268</v>
      </c>
      <c r="N7508" t="s">
        <v>77</v>
      </c>
      <c r="O7508" t="s">
        <v>68</v>
      </c>
      <c r="P7508" t="s">
        <v>261</v>
      </c>
      <c r="Q7508" t="s">
        <v>3269</v>
      </c>
    </row>
    <row r="7509" spans="11:17">
      <c r="K7509" t="s">
        <v>51</v>
      </c>
      <c r="L7509" t="s">
        <v>3267</v>
      </c>
      <c r="M7509" t="s">
        <v>3268</v>
      </c>
      <c r="N7509" t="s">
        <v>77</v>
      </c>
      <c r="O7509" t="s">
        <v>70</v>
      </c>
      <c r="P7509" t="s">
        <v>71</v>
      </c>
      <c r="Q7509" t="s">
        <v>3269</v>
      </c>
    </row>
    <row r="7510" spans="11:17">
      <c r="K7510" t="s">
        <v>51</v>
      </c>
      <c r="L7510" t="s">
        <v>3267</v>
      </c>
      <c r="M7510" t="s">
        <v>3268</v>
      </c>
      <c r="N7510" t="s">
        <v>77</v>
      </c>
      <c r="O7510" t="s">
        <v>72</v>
      </c>
      <c r="P7510">
        <v>85</v>
      </c>
      <c r="Q7510" t="s">
        <v>3269</v>
      </c>
    </row>
    <row r="7511" spans="11:17">
      <c r="K7511" t="s">
        <v>51</v>
      </c>
      <c r="L7511" t="s">
        <v>3267</v>
      </c>
      <c r="M7511" t="s">
        <v>3268</v>
      </c>
      <c r="N7511" t="s">
        <v>77</v>
      </c>
      <c r="O7511" t="s">
        <v>73</v>
      </c>
      <c r="P7511" t="s">
        <v>82</v>
      </c>
      <c r="Q7511" t="s">
        <v>3269</v>
      </c>
    </row>
    <row r="7512" spans="11:17">
      <c r="K7512" t="s">
        <v>51</v>
      </c>
      <c r="L7512" t="s">
        <v>3272</v>
      </c>
      <c r="M7512" t="s">
        <v>3273</v>
      </c>
      <c r="N7512" t="s">
        <v>77</v>
      </c>
      <c r="O7512" t="s">
        <v>14</v>
      </c>
      <c r="Q7512" t="s">
        <v>3274</v>
      </c>
    </row>
    <row r="7513" spans="11:17">
      <c r="K7513" t="s">
        <v>51</v>
      </c>
      <c r="L7513" t="s">
        <v>3272</v>
      </c>
      <c r="M7513" t="s">
        <v>3273</v>
      </c>
      <c r="N7513" t="s">
        <v>77</v>
      </c>
      <c r="O7513" t="s">
        <v>56</v>
      </c>
      <c r="Q7513" t="s">
        <v>3274</v>
      </c>
    </row>
    <row r="7514" spans="11:17">
      <c r="K7514" t="s">
        <v>51</v>
      </c>
      <c r="L7514" t="s">
        <v>3272</v>
      </c>
      <c r="M7514" t="s">
        <v>3273</v>
      </c>
      <c r="N7514" t="s">
        <v>77</v>
      </c>
      <c r="O7514" t="s">
        <v>57</v>
      </c>
      <c r="P7514" t="s">
        <v>2701</v>
      </c>
      <c r="Q7514" t="s">
        <v>3274</v>
      </c>
    </row>
    <row r="7515" spans="11:17">
      <c r="K7515" t="s">
        <v>51</v>
      </c>
      <c r="L7515" t="s">
        <v>3272</v>
      </c>
      <c r="M7515" t="s">
        <v>3273</v>
      </c>
      <c r="N7515" t="s">
        <v>77</v>
      </c>
      <c r="O7515" t="s">
        <v>59</v>
      </c>
      <c r="P7515">
        <v>3033</v>
      </c>
      <c r="Q7515" t="s">
        <v>3274</v>
      </c>
    </row>
    <row r="7516" spans="11:17">
      <c r="K7516" t="s">
        <v>51</v>
      </c>
      <c r="L7516" t="s">
        <v>3272</v>
      </c>
      <c r="M7516" t="s">
        <v>3273</v>
      </c>
      <c r="N7516" t="s">
        <v>77</v>
      </c>
      <c r="O7516" t="s">
        <v>60</v>
      </c>
      <c r="P7516" t="s">
        <v>3236</v>
      </c>
      <c r="Q7516" t="s">
        <v>3274</v>
      </c>
    </row>
    <row r="7517" spans="11:17">
      <c r="K7517" t="s">
        <v>51</v>
      </c>
      <c r="L7517" t="s">
        <v>3272</v>
      </c>
      <c r="M7517" t="s">
        <v>3273</v>
      </c>
      <c r="N7517" t="s">
        <v>77</v>
      </c>
      <c r="O7517" t="s">
        <v>62</v>
      </c>
      <c r="P7517" t="s">
        <v>3249</v>
      </c>
      <c r="Q7517" t="s">
        <v>3274</v>
      </c>
    </row>
    <row r="7518" spans="11:17">
      <c r="K7518" t="s">
        <v>51</v>
      </c>
      <c r="L7518" t="s">
        <v>3272</v>
      </c>
      <c r="M7518" t="s">
        <v>3273</v>
      </c>
      <c r="N7518" t="s">
        <v>77</v>
      </c>
      <c r="O7518" t="s">
        <v>64</v>
      </c>
      <c r="P7518" t="s">
        <v>3275</v>
      </c>
      <c r="Q7518" t="s">
        <v>3274</v>
      </c>
    </row>
    <row r="7519" spans="11:17">
      <c r="K7519" t="s">
        <v>51</v>
      </c>
      <c r="L7519" t="s">
        <v>3272</v>
      </c>
      <c r="M7519" t="s">
        <v>3273</v>
      </c>
      <c r="N7519" t="s">
        <v>77</v>
      </c>
      <c r="O7519" t="s">
        <v>66</v>
      </c>
      <c r="P7519" t="s">
        <v>3276</v>
      </c>
      <c r="Q7519" t="s">
        <v>3274</v>
      </c>
    </row>
    <row r="7520" spans="11:17">
      <c r="K7520" t="s">
        <v>51</v>
      </c>
      <c r="L7520" t="s">
        <v>3272</v>
      </c>
      <c r="M7520" t="s">
        <v>3273</v>
      </c>
      <c r="N7520" t="s">
        <v>77</v>
      </c>
      <c r="O7520" t="s">
        <v>68</v>
      </c>
      <c r="Q7520" t="s">
        <v>3274</v>
      </c>
    </row>
    <row r="7521" spans="11:17">
      <c r="K7521" t="s">
        <v>51</v>
      </c>
      <c r="L7521" t="s">
        <v>3272</v>
      </c>
      <c r="M7521" t="s">
        <v>3273</v>
      </c>
      <c r="N7521" t="s">
        <v>77</v>
      </c>
      <c r="O7521" t="s">
        <v>70</v>
      </c>
      <c r="P7521" t="s">
        <v>71</v>
      </c>
      <c r="Q7521" t="s">
        <v>3274</v>
      </c>
    </row>
    <row r="7522" spans="11:17">
      <c r="K7522" t="s">
        <v>51</v>
      </c>
      <c r="L7522" t="s">
        <v>3272</v>
      </c>
      <c r="M7522" t="s">
        <v>3273</v>
      </c>
      <c r="N7522" t="s">
        <v>77</v>
      </c>
      <c r="O7522" t="s">
        <v>72</v>
      </c>
      <c r="P7522">
        <v>53</v>
      </c>
      <c r="Q7522" t="s">
        <v>3274</v>
      </c>
    </row>
    <row r="7523" spans="11:17">
      <c r="K7523" t="s">
        <v>51</v>
      </c>
      <c r="L7523" t="s">
        <v>3272</v>
      </c>
      <c r="M7523" t="s">
        <v>3273</v>
      </c>
      <c r="N7523" t="s">
        <v>77</v>
      </c>
      <c r="O7523" t="s">
        <v>73</v>
      </c>
      <c r="P7523" t="s">
        <v>82</v>
      </c>
      <c r="Q7523" t="s">
        <v>3274</v>
      </c>
    </row>
    <row r="7524" spans="11:17">
      <c r="K7524" t="s">
        <v>51</v>
      </c>
      <c r="L7524" t="s">
        <v>3277</v>
      </c>
      <c r="M7524" t="s">
        <v>3278</v>
      </c>
      <c r="N7524" t="s">
        <v>77</v>
      </c>
      <c r="O7524" t="s">
        <v>14</v>
      </c>
      <c r="Q7524" t="s">
        <v>3279</v>
      </c>
    </row>
    <row r="7525" spans="11:17">
      <c r="K7525" t="s">
        <v>51</v>
      </c>
      <c r="L7525" t="s">
        <v>3277</v>
      </c>
      <c r="M7525" t="s">
        <v>3278</v>
      </c>
      <c r="N7525" t="s">
        <v>77</v>
      </c>
      <c r="O7525" t="s">
        <v>56</v>
      </c>
      <c r="Q7525" t="s">
        <v>3279</v>
      </c>
    </row>
    <row r="7526" spans="11:17">
      <c r="K7526" t="s">
        <v>51</v>
      </c>
      <c r="L7526" t="s">
        <v>3277</v>
      </c>
      <c r="M7526" t="s">
        <v>3278</v>
      </c>
      <c r="N7526" t="s">
        <v>77</v>
      </c>
      <c r="O7526" t="s">
        <v>57</v>
      </c>
      <c r="P7526" t="s">
        <v>2701</v>
      </c>
      <c r="Q7526" t="s">
        <v>3279</v>
      </c>
    </row>
    <row r="7527" spans="11:17">
      <c r="K7527" t="s">
        <v>51</v>
      </c>
      <c r="L7527" t="s">
        <v>3277</v>
      </c>
      <c r="M7527" t="s">
        <v>3278</v>
      </c>
      <c r="N7527" t="s">
        <v>77</v>
      </c>
      <c r="O7527" t="s">
        <v>59</v>
      </c>
      <c r="P7527">
        <v>3274</v>
      </c>
      <c r="Q7527" t="s">
        <v>3279</v>
      </c>
    </row>
    <row r="7528" spans="11:17">
      <c r="K7528" t="s">
        <v>51</v>
      </c>
      <c r="L7528" t="s">
        <v>3277</v>
      </c>
      <c r="M7528" t="s">
        <v>3278</v>
      </c>
      <c r="N7528" t="s">
        <v>77</v>
      </c>
      <c r="O7528" t="s">
        <v>60</v>
      </c>
      <c r="P7528" t="s">
        <v>3236</v>
      </c>
      <c r="Q7528" t="s">
        <v>3279</v>
      </c>
    </row>
    <row r="7529" spans="11:17">
      <c r="K7529" t="s">
        <v>51</v>
      </c>
      <c r="L7529" t="s">
        <v>3277</v>
      </c>
      <c r="M7529" t="s">
        <v>3278</v>
      </c>
      <c r="N7529" t="s">
        <v>77</v>
      </c>
      <c r="O7529" t="s">
        <v>62</v>
      </c>
      <c r="P7529" t="s">
        <v>3249</v>
      </c>
      <c r="Q7529" t="s">
        <v>3279</v>
      </c>
    </row>
    <row r="7530" spans="11:17">
      <c r="K7530" t="s">
        <v>51</v>
      </c>
      <c r="L7530" t="s">
        <v>3277</v>
      </c>
      <c r="M7530" t="s">
        <v>3278</v>
      </c>
      <c r="N7530" t="s">
        <v>77</v>
      </c>
      <c r="O7530" t="s">
        <v>64</v>
      </c>
      <c r="P7530" t="s">
        <v>3280</v>
      </c>
      <c r="Q7530" t="s">
        <v>3279</v>
      </c>
    </row>
    <row r="7531" spans="11:17">
      <c r="K7531" t="s">
        <v>51</v>
      </c>
      <c r="L7531" t="s">
        <v>3277</v>
      </c>
      <c r="M7531" t="s">
        <v>3278</v>
      </c>
      <c r="N7531" t="s">
        <v>77</v>
      </c>
      <c r="O7531" t="s">
        <v>66</v>
      </c>
      <c r="Q7531" t="s">
        <v>3279</v>
      </c>
    </row>
    <row r="7532" spans="11:17">
      <c r="K7532" t="s">
        <v>51</v>
      </c>
      <c r="L7532" t="s">
        <v>3277</v>
      </c>
      <c r="M7532" t="s">
        <v>3278</v>
      </c>
      <c r="N7532" t="s">
        <v>77</v>
      </c>
      <c r="O7532" t="s">
        <v>68</v>
      </c>
      <c r="Q7532" t="s">
        <v>3279</v>
      </c>
    </row>
    <row r="7533" spans="11:17">
      <c r="K7533" t="s">
        <v>51</v>
      </c>
      <c r="L7533" t="s">
        <v>3277</v>
      </c>
      <c r="M7533" t="s">
        <v>3278</v>
      </c>
      <c r="N7533" t="s">
        <v>77</v>
      </c>
      <c r="O7533" t="s">
        <v>70</v>
      </c>
      <c r="P7533" t="s">
        <v>71</v>
      </c>
      <c r="Q7533" t="s">
        <v>3279</v>
      </c>
    </row>
    <row r="7534" spans="11:17">
      <c r="K7534" t="s">
        <v>51</v>
      </c>
      <c r="L7534" t="s">
        <v>3277</v>
      </c>
      <c r="M7534" t="s">
        <v>3278</v>
      </c>
      <c r="N7534" t="s">
        <v>77</v>
      </c>
      <c r="O7534" t="s">
        <v>72</v>
      </c>
      <c r="P7534">
        <v>115</v>
      </c>
      <c r="Q7534" t="s">
        <v>3279</v>
      </c>
    </row>
    <row r="7535" spans="11:17">
      <c r="K7535" t="s">
        <v>51</v>
      </c>
      <c r="L7535" t="s">
        <v>3277</v>
      </c>
      <c r="M7535" t="s">
        <v>3278</v>
      </c>
      <c r="N7535" t="s">
        <v>77</v>
      </c>
      <c r="O7535" t="s">
        <v>73</v>
      </c>
      <c r="P7535" t="s">
        <v>82</v>
      </c>
      <c r="Q7535" t="s">
        <v>3279</v>
      </c>
    </row>
    <row r="7536" spans="11:17">
      <c r="K7536" t="s">
        <v>51</v>
      </c>
      <c r="L7536" t="s">
        <v>3281</v>
      </c>
      <c r="M7536" t="s">
        <v>3282</v>
      </c>
      <c r="N7536" t="s">
        <v>77</v>
      </c>
      <c r="O7536" t="s">
        <v>14</v>
      </c>
      <c r="Q7536" t="s">
        <v>3283</v>
      </c>
    </row>
    <row r="7537" spans="11:17">
      <c r="K7537" t="s">
        <v>51</v>
      </c>
      <c r="L7537" t="s">
        <v>3281</v>
      </c>
      <c r="M7537" t="s">
        <v>3282</v>
      </c>
      <c r="N7537" t="s">
        <v>77</v>
      </c>
      <c r="O7537" t="s">
        <v>56</v>
      </c>
      <c r="Q7537" t="s">
        <v>3283</v>
      </c>
    </row>
    <row r="7538" spans="11:17">
      <c r="K7538" t="s">
        <v>51</v>
      </c>
      <c r="L7538" t="s">
        <v>3281</v>
      </c>
      <c r="M7538" t="s">
        <v>3282</v>
      </c>
      <c r="N7538" t="s">
        <v>77</v>
      </c>
      <c r="O7538" t="s">
        <v>57</v>
      </c>
      <c r="P7538" t="s">
        <v>2701</v>
      </c>
      <c r="Q7538" t="s">
        <v>3283</v>
      </c>
    </row>
    <row r="7539" spans="11:17">
      <c r="K7539" t="s">
        <v>51</v>
      </c>
      <c r="L7539" t="s">
        <v>3281</v>
      </c>
      <c r="M7539" t="s">
        <v>3282</v>
      </c>
      <c r="N7539" t="s">
        <v>77</v>
      </c>
      <c r="O7539" t="s">
        <v>59</v>
      </c>
      <c r="P7539">
        <v>3063</v>
      </c>
      <c r="Q7539" t="s">
        <v>3283</v>
      </c>
    </row>
    <row r="7540" spans="11:17">
      <c r="K7540" t="s">
        <v>51</v>
      </c>
      <c r="L7540" t="s">
        <v>3281</v>
      </c>
      <c r="M7540" t="s">
        <v>3282</v>
      </c>
      <c r="N7540" t="s">
        <v>77</v>
      </c>
      <c r="O7540" t="s">
        <v>60</v>
      </c>
      <c r="P7540" t="s">
        <v>3236</v>
      </c>
      <c r="Q7540" t="s">
        <v>3283</v>
      </c>
    </row>
    <row r="7541" spans="11:17">
      <c r="K7541" t="s">
        <v>51</v>
      </c>
      <c r="L7541" t="s">
        <v>3281</v>
      </c>
      <c r="M7541" t="s">
        <v>3282</v>
      </c>
      <c r="N7541" t="s">
        <v>77</v>
      </c>
      <c r="O7541" t="s">
        <v>62</v>
      </c>
      <c r="P7541" t="s">
        <v>3249</v>
      </c>
      <c r="Q7541" t="s">
        <v>3283</v>
      </c>
    </row>
    <row r="7542" spans="11:17">
      <c r="K7542" t="s">
        <v>51</v>
      </c>
      <c r="L7542" t="s">
        <v>3281</v>
      </c>
      <c r="M7542" t="s">
        <v>3282</v>
      </c>
      <c r="N7542" t="s">
        <v>77</v>
      </c>
      <c r="O7542" t="s">
        <v>64</v>
      </c>
      <c r="P7542" t="s">
        <v>3284</v>
      </c>
      <c r="Q7542" t="s">
        <v>3283</v>
      </c>
    </row>
    <row r="7543" spans="11:17">
      <c r="K7543" t="s">
        <v>51</v>
      </c>
      <c r="L7543" t="s">
        <v>3281</v>
      </c>
      <c r="M7543" t="s">
        <v>3282</v>
      </c>
      <c r="N7543" t="s">
        <v>77</v>
      </c>
      <c r="O7543" t="s">
        <v>66</v>
      </c>
      <c r="P7543" t="s">
        <v>3285</v>
      </c>
      <c r="Q7543" t="s">
        <v>3283</v>
      </c>
    </row>
    <row r="7544" spans="11:17">
      <c r="K7544" t="s">
        <v>51</v>
      </c>
      <c r="L7544" t="s">
        <v>3281</v>
      </c>
      <c r="M7544" t="s">
        <v>3282</v>
      </c>
      <c r="N7544" t="s">
        <v>77</v>
      </c>
      <c r="O7544" t="s">
        <v>68</v>
      </c>
      <c r="P7544" t="s">
        <v>261</v>
      </c>
      <c r="Q7544" t="s">
        <v>3283</v>
      </c>
    </row>
    <row r="7545" spans="11:17">
      <c r="K7545" t="s">
        <v>51</v>
      </c>
      <c r="L7545" t="s">
        <v>3281</v>
      </c>
      <c r="M7545" t="s">
        <v>3282</v>
      </c>
      <c r="N7545" t="s">
        <v>77</v>
      </c>
      <c r="O7545" t="s">
        <v>70</v>
      </c>
      <c r="P7545" t="s">
        <v>71</v>
      </c>
      <c r="Q7545" t="s">
        <v>3283</v>
      </c>
    </row>
    <row r="7546" spans="11:17">
      <c r="K7546" t="s">
        <v>51</v>
      </c>
      <c r="L7546" t="s">
        <v>3281</v>
      </c>
      <c r="M7546" t="s">
        <v>3282</v>
      </c>
      <c r="N7546" t="s">
        <v>77</v>
      </c>
      <c r="O7546" t="s">
        <v>72</v>
      </c>
      <c r="P7546">
        <v>140</v>
      </c>
      <c r="Q7546" t="s">
        <v>3283</v>
      </c>
    </row>
    <row r="7547" spans="11:17">
      <c r="K7547" t="s">
        <v>51</v>
      </c>
      <c r="L7547" t="s">
        <v>3281</v>
      </c>
      <c r="M7547" t="s">
        <v>3282</v>
      </c>
      <c r="N7547" t="s">
        <v>77</v>
      </c>
      <c r="O7547" t="s">
        <v>73</v>
      </c>
      <c r="P7547" t="s">
        <v>82</v>
      </c>
      <c r="Q7547" t="s">
        <v>3283</v>
      </c>
    </row>
    <row r="7548" spans="11:17">
      <c r="K7548" t="s">
        <v>51</v>
      </c>
      <c r="L7548" t="s">
        <v>3286</v>
      </c>
      <c r="M7548" t="s">
        <v>3287</v>
      </c>
      <c r="N7548" t="s">
        <v>77</v>
      </c>
      <c r="O7548" t="s">
        <v>14</v>
      </c>
      <c r="Q7548" t="s">
        <v>3288</v>
      </c>
    </row>
    <row r="7549" spans="11:17">
      <c r="K7549" t="s">
        <v>51</v>
      </c>
      <c r="L7549" t="s">
        <v>3286</v>
      </c>
      <c r="M7549" t="s">
        <v>3287</v>
      </c>
      <c r="N7549" t="s">
        <v>77</v>
      </c>
      <c r="O7549" t="s">
        <v>56</v>
      </c>
      <c r="Q7549" t="s">
        <v>3288</v>
      </c>
    </row>
    <row r="7550" spans="11:17">
      <c r="K7550" t="s">
        <v>51</v>
      </c>
      <c r="L7550" t="s">
        <v>3286</v>
      </c>
      <c r="M7550" t="s">
        <v>3287</v>
      </c>
      <c r="N7550" t="s">
        <v>77</v>
      </c>
      <c r="O7550" t="s">
        <v>57</v>
      </c>
      <c r="P7550" t="s">
        <v>2701</v>
      </c>
      <c r="Q7550" t="s">
        <v>3288</v>
      </c>
    </row>
    <row r="7551" spans="11:17">
      <c r="K7551" t="s">
        <v>51</v>
      </c>
      <c r="L7551" t="s">
        <v>3286</v>
      </c>
      <c r="M7551" t="s">
        <v>3287</v>
      </c>
      <c r="N7551" t="s">
        <v>77</v>
      </c>
      <c r="O7551" t="s">
        <v>59</v>
      </c>
      <c r="P7551">
        <v>3394</v>
      </c>
      <c r="Q7551" t="s">
        <v>3288</v>
      </c>
    </row>
    <row r="7552" spans="11:17">
      <c r="K7552" t="s">
        <v>51</v>
      </c>
      <c r="L7552" t="s">
        <v>3286</v>
      </c>
      <c r="M7552" t="s">
        <v>3287</v>
      </c>
      <c r="N7552" t="s">
        <v>77</v>
      </c>
      <c r="O7552" t="s">
        <v>60</v>
      </c>
      <c r="P7552" t="s">
        <v>3236</v>
      </c>
      <c r="Q7552" t="s">
        <v>3288</v>
      </c>
    </row>
    <row r="7553" spans="11:17">
      <c r="K7553" t="s">
        <v>51</v>
      </c>
      <c r="L7553" t="s">
        <v>3286</v>
      </c>
      <c r="M7553" t="s">
        <v>3287</v>
      </c>
      <c r="N7553" t="s">
        <v>77</v>
      </c>
      <c r="O7553" t="s">
        <v>62</v>
      </c>
      <c r="P7553" t="s">
        <v>3249</v>
      </c>
      <c r="Q7553" t="s">
        <v>3288</v>
      </c>
    </row>
    <row r="7554" spans="11:17">
      <c r="K7554" t="s">
        <v>51</v>
      </c>
      <c r="L7554" t="s">
        <v>3286</v>
      </c>
      <c r="M7554" t="s">
        <v>3287</v>
      </c>
      <c r="N7554" t="s">
        <v>77</v>
      </c>
      <c r="O7554" t="s">
        <v>64</v>
      </c>
      <c r="P7554" t="s">
        <v>3289</v>
      </c>
      <c r="Q7554" t="s">
        <v>3288</v>
      </c>
    </row>
    <row r="7555" spans="11:17">
      <c r="K7555" t="s">
        <v>51</v>
      </c>
      <c r="L7555" t="s">
        <v>3286</v>
      </c>
      <c r="M7555" t="s">
        <v>3287</v>
      </c>
      <c r="N7555" t="s">
        <v>77</v>
      </c>
      <c r="O7555" t="s">
        <v>66</v>
      </c>
      <c r="P7555" t="s">
        <v>3290</v>
      </c>
      <c r="Q7555" t="s">
        <v>3288</v>
      </c>
    </row>
    <row r="7556" spans="11:17">
      <c r="K7556" t="s">
        <v>51</v>
      </c>
      <c r="L7556" t="s">
        <v>3286</v>
      </c>
      <c r="M7556" t="s">
        <v>3287</v>
      </c>
      <c r="N7556" t="s">
        <v>77</v>
      </c>
      <c r="O7556" t="s">
        <v>68</v>
      </c>
      <c r="Q7556" t="s">
        <v>3288</v>
      </c>
    </row>
    <row r="7557" spans="11:17">
      <c r="K7557" t="s">
        <v>51</v>
      </c>
      <c r="L7557" t="s">
        <v>3286</v>
      </c>
      <c r="M7557" t="s">
        <v>3287</v>
      </c>
      <c r="N7557" t="s">
        <v>77</v>
      </c>
      <c r="O7557" t="s">
        <v>70</v>
      </c>
      <c r="P7557" t="s">
        <v>71</v>
      </c>
      <c r="Q7557" t="s">
        <v>3288</v>
      </c>
    </row>
    <row r="7558" spans="11:17">
      <c r="K7558" t="s">
        <v>51</v>
      </c>
      <c r="L7558" t="s">
        <v>3286</v>
      </c>
      <c r="M7558" t="s">
        <v>3287</v>
      </c>
      <c r="N7558" t="s">
        <v>77</v>
      </c>
      <c r="O7558" t="s">
        <v>72</v>
      </c>
      <c r="P7558">
        <v>156</v>
      </c>
      <c r="Q7558" t="s">
        <v>3288</v>
      </c>
    </row>
    <row r="7559" spans="11:17">
      <c r="K7559" t="s">
        <v>51</v>
      </c>
      <c r="L7559" t="s">
        <v>3286</v>
      </c>
      <c r="M7559" t="s">
        <v>3287</v>
      </c>
      <c r="N7559" t="s">
        <v>77</v>
      </c>
      <c r="O7559" t="s">
        <v>73</v>
      </c>
      <c r="P7559" t="s">
        <v>82</v>
      </c>
      <c r="Q7559" t="s">
        <v>3288</v>
      </c>
    </row>
    <row r="7560" spans="11:17">
      <c r="K7560" t="s">
        <v>51</v>
      </c>
      <c r="L7560" t="s">
        <v>3291</v>
      </c>
      <c r="M7560" t="s">
        <v>3292</v>
      </c>
      <c r="N7560" t="s">
        <v>77</v>
      </c>
      <c r="O7560" t="s">
        <v>14</v>
      </c>
      <c r="Q7560" t="s">
        <v>3293</v>
      </c>
    </row>
    <row r="7561" spans="11:17">
      <c r="K7561" t="s">
        <v>51</v>
      </c>
      <c r="L7561" t="s">
        <v>3291</v>
      </c>
      <c r="M7561" t="s">
        <v>3292</v>
      </c>
      <c r="N7561" t="s">
        <v>77</v>
      </c>
      <c r="O7561" t="s">
        <v>56</v>
      </c>
      <c r="Q7561" t="s">
        <v>3293</v>
      </c>
    </row>
    <row r="7562" spans="11:17">
      <c r="K7562" t="s">
        <v>51</v>
      </c>
      <c r="L7562" t="s">
        <v>3291</v>
      </c>
      <c r="M7562" t="s">
        <v>3292</v>
      </c>
      <c r="N7562" t="s">
        <v>77</v>
      </c>
      <c r="O7562" t="s">
        <v>57</v>
      </c>
      <c r="P7562" t="s">
        <v>2701</v>
      </c>
      <c r="Q7562" t="s">
        <v>3293</v>
      </c>
    </row>
    <row r="7563" spans="11:17">
      <c r="K7563" t="s">
        <v>51</v>
      </c>
      <c r="L7563" t="s">
        <v>3291</v>
      </c>
      <c r="M7563" t="s">
        <v>3292</v>
      </c>
      <c r="N7563" t="s">
        <v>77</v>
      </c>
      <c r="O7563" t="s">
        <v>59</v>
      </c>
      <c r="P7563">
        <v>3484</v>
      </c>
      <c r="Q7563" t="s">
        <v>3293</v>
      </c>
    </row>
    <row r="7564" spans="11:17">
      <c r="K7564" t="s">
        <v>51</v>
      </c>
      <c r="L7564" t="s">
        <v>3291</v>
      </c>
      <c r="M7564" t="s">
        <v>3292</v>
      </c>
      <c r="N7564" t="s">
        <v>77</v>
      </c>
      <c r="O7564" t="s">
        <v>60</v>
      </c>
      <c r="P7564" t="s">
        <v>3236</v>
      </c>
      <c r="Q7564" t="s">
        <v>3293</v>
      </c>
    </row>
    <row r="7565" spans="11:17">
      <c r="K7565" t="s">
        <v>51</v>
      </c>
      <c r="L7565" t="s">
        <v>3291</v>
      </c>
      <c r="M7565" t="s">
        <v>3292</v>
      </c>
      <c r="N7565" t="s">
        <v>77</v>
      </c>
      <c r="O7565" t="s">
        <v>62</v>
      </c>
      <c r="P7565" t="s">
        <v>3237</v>
      </c>
      <c r="Q7565" t="s">
        <v>3293</v>
      </c>
    </row>
    <row r="7566" spans="11:17">
      <c r="K7566" t="s">
        <v>51</v>
      </c>
      <c r="L7566" t="s">
        <v>3291</v>
      </c>
      <c r="M7566" t="s">
        <v>3292</v>
      </c>
      <c r="N7566" t="s">
        <v>77</v>
      </c>
      <c r="O7566" t="s">
        <v>64</v>
      </c>
      <c r="P7566" t="s">
        <v>3294</v>
      </c>
      <c r="Q7566" t="s">
        <v>3293</v>
      </c>
    </row>
    <row r="7567" spans="11:17">
      <c r="K7567" t="s">
        <v>51</v>
      </c>
      <c r="L7567" t="s">
        <v>3291</v>
      </c>
      <c r="M7567" t="s">
        <v>3292</v>
      </c>
      <c r="N7567" t="s">
        <v>77</v>
      </c>
      <c r="O7567" t="s">
        <v>66</v>
      </c>
      <c r="P7567" t="s">
        <v>3295</v>
      </c>
      <c r="Q7567" t="s">
        <v>3293</v>
      </c>
    </row>
    <row r="7568" spans="11:17">
      <c r="K7568" t="s">
        <v>51</v>
      </c>
      <c r="L7568" t="s">
        <v>3291</v>
      </c>
      <c r="M7568" t="s">
        <v>3292</v>
      </c>
      <c r="N7568" t="s">
        <v>77</v>
      </c>
      <c r="O7568" t="s">
        <v>68</v>
      </c>
      <c r="Q7568" t="s">
        <v>3293</v>
      </c>
    </row>
    <row r="7569" spans="11:17">
      <c r="K7569" t="s">
        <v>51</v>
      </c>
      <c r="L7569" t="s">
        <v>3291</v>
      </c>
      <c r="M7569" t="s">
        <v>3292</v>
      </c>
      <c r="N7569" t="s">
        <v>77</v>
      </c>
      <c r="O7569" t="s">
        <v>70</v>
      </c>
      <c r="P7569" t="s">
        <v>71</v>
      </c>
      <c r="Q7569" t="s">
        <v>3293</v>
      </c>
    </row>
    <row r="7570" spans="11:17">
      <c r="K7570" t="s">
        <v>51</v>
      </c>
      <c r="L7570" t="s">
        <v>3291</v>
      </c>
      <c r="M7570" t="s">
        <v>3292</v>
      </c>
      <c r="N7570" t="s">
        <v>77</v>
      </c>
      <c r="O7570" t="s">
        <v>72</v>
      </c>
      <c r="P7570">
        <v>320</v>
      </c>
      <c r="Q7570" t="s">
        <v>3293</v>
      </c>
    </row>
    <row r="7571" spans="11:17">
      <c r="K7571" t="s">
        <v>51</v>
      </c>
      <c r="L7571" t="s">
        <v>3291</v>
      </c>
      <c r="M7571" t="s">
        <v>3292</v>
      </c>
      <c r="N7571" t="s">
        <v>77</v>
      </c>
      <c r="O7571" t="s">
        <v>73</v>
      </c>
      <c r="P7571" t="s">
        <v>82</v>
      </c>
      <c r="Q7571" t="s">
        <v>3293</v>
      </c>
    </row>
    <row r="7572" spans="11:17">
      <c r="K7572" t="s">
        <v>51</v>
      </c>
      <c r="L7572" t="s">
        <v>3296</v>
      </c>
      <c r="M7572" t="s">
        <v>3297</v>
      </c>
      <c r="N7572" t="s">
        <v>77</v>
      </c>
      <c r="O7572" t="s">
        <v>14</v>
      </c>
      <c r="Q7572" t="s">
        <v>3298</v>
      </c>
    </row>
    <row r="7573" spans="11:17">
      <c r="K7573" t="s">
        <v>51</v>
      </c>
      <c r="L7573" t="s">
        <v>3296</v>
      </c>
      <c r="M7573" t="s">
        <v>3297</v>
      </c>
      <c r="N7573" t="s">
        <v>77</v>
      </c>
      <c r="O7573" t="s">
        <v>56</v>
      </c>
      <c r="Q7573" t="s">
        <v>3298</v>
      </c>
    </row>
    <row r="7574" spans="11:17">
      <c r="K7574" t="s">
        <v>51</v>
      </c>
      <c r="L7574" t="s">
        <v>3296</v>
      </c>
      <c r="M7574" t="s">
        <v>3297</v>
      </c>
      <c r="N7574" t="s">
        <v>77</v>
      </c>
      <c r="O7574" t="s">
        <v>57</v>
      </c>
      <c r="P7574" t="s">
        <v>2701</v>
      </c>
      <c r="Q7574" t="s">
        <v>3298</v>
      </c>
    </row>
    <row r="7575" spans="11:17">
      <c r="K7575" t="s">
        <v>51</v>
      </c>
      <c r="L7575" t="s">
        <v>3296</v>
      </c>
      <c r="M7575" t="s">
        <v>3297</v>
      </c>
      <c r="N7575" t="s">
        <v>77</v>
      </c>
      <c r="O7575" t="s">
        <v>59</v>
      </c>
      <c r="P7575">
        <v>2343</v>
      </c>
      <c r="Q7575" t="s">
        <v>3298</v>
      </c>
    </row>
    <row r="7576" spans="11:17">
      <c r="K7576" t="s">
        <v>51</v>
      </c>
      <c r="L7576" t="s">
        <v>3296</v>
      </c>
      <c r="M7576" t="s">
        <v>3297</v>
      </c>
      <c r="N7576" t="s">
        <v>77</v>
      </c>
      <c r="O7576" t="s">
        <v>60</v>
      </c>
      <c r="P7576" t="s">
        <v>3236</v>
      </c>
      <c r="Q7576" t="s">
        <v>3298</v>
      </c>
    </row>
    <row r="7577" spans="11:17">
      <c r="K7577" t="s">
        <v>51</v>
      </c>
      <c r="L7577" t="s">
        <v>3296</v>
      </c>
      <c r="M7577" t="s">
        <v>3297</v>
      </c>
      <c r="N7577" t="s">
        <v>77</v>
      </c>
      <c r="O7577" t="s">
        <v>62</v>
      </c>
      <c r="P7577" t="s">
        <v>3237</v>
      </c>
      <c r="Q7577" t="s">
        <v>3298</v>
      </c>
    </row>
    <row r="7578" spans="11:17">
      <c r="K7578" t="s">
        <v>51</v>
      </c>
      <c r="L7578" t="s">
        <v>3296</v>
      </c>
      <c r="M7578" t="s">
        <v>3297</v>
      </c>
      <c r="N7578" t="s">
        <v>77</v>
      </c>
      <c r="O7578" t="s">
        <v>64</v>
      </c>
      <c r="P7578" t="s">
        <v>3299</v>
      </c>
      <c r="Q7578" t="s">
        <v>3298</v>
      </c>
    </row>
    <row r="7579" spans="11:17">
      <c r="K7579" t="s">
        <v>51</v>
      </c>
      <c r="L7579" t="s">
        <v>3296</v>
      </c>
      <c r="M7579" t="s">
        <v>3297</v>
      </c>
      <c r="N7579" t="s">
        <v>77</v>
      </c>
      <c r="O7579" t="s">
        <v>66</v>
      </c>
      <c r="P7579" t="s">
        <v>3300</v>
      </c>
      <c r="Q7579" t="s">
        <v>3298</v>
      </c>
    </row>
    <row r="7580" spans="11:17">
      <c r="K7580" t="s">
        <v>51</v>
      </c>
      <c r="L7580" t="s">
        <v>3296</v>
      </c>
      <c r="M7580" t="s">
        <v>3297</v>
      </c>
      <c r="N7580" t="s">
        <v>77</v>
      </c>
      <c r="O7580" t="s">
        <v>68</v>
      </c>
      <c r="P7580" t="e">
        <f>-ต้องการหน้ากากอนามัยและเจลล้างมือ
-ต้องการให้มีการพ่นยาฆ่าเชื้อ</f>
        <v>#NAME?</v>
      </c>
      <c r="Q7580" t="s">
        <v>3298</v>
      </c>
    </row>
    <row r="7581" spans="11:17">
      <c r="K7581" t="s">
        <v>51</v>
      </c>
      <c r="L7581" t="s">
        <v>3296</v>
      </c>
      <c r="M7581" t="s">
        <v>3297</v>
      </c>
      <c r="N7581" t="s">
        <v>77</v>
      </c>
      <c r="O7581" t="s">
        <v>70</v>
      </c>
      <c r="P7581" t="s">
        <v>71</v>
      </c>
      <c r="Q7581" t="s">
        <v>3298</v>
      </c>
    </row>
    <row r="7582" spans="11:17">
      <c r="K7582" t="s">
        <v>51</v>
      </c>
      <c r="L7582" t="s">
        <v>3296</v>
      </c>
      <c r="M7582" t="s">
        <v>3297</v>
      </c>
      <c r="N7582" t="s">
        <v>77</v>
      </c>
      <c r="O7582" t="s">
        <v>72</v>
      </c>
      <c r="P7582">
        <v>53</v>
      </c>
      <c r="Q7582" t="s">
        <v>3298</v>
      </c>
    </row>
    <row r="7583" spans="11:17">
      <c r="K7583" t="s">
        <v>51</v>
      </c>
      <c r="L7583" t="s">
        <v>3296</v>
      </c>
      <c r="M7583" t="s">
        <v>3297</v>
      </c>
      <c r="N7583" t="s">
        <v>77</v>
      </c>
      <c r="O7583" t="s">
        <v>73</v>
      </c>
      <c r="P7583" t="s">
        <v>82</v>
      </c>
      <c r="Q7583" t="s">
        <v>3298</v>
      </c>
    </row>
    <row r="7584" spans="11:17">
      <c r="K7584" t="s">
        <v>51</v>
      </c>
      <c r="L7584" t="s">
        <v>3301</v>
      </c>
      <c r="M7584" t="s">
        <v>3302</v>
      </c>
      <c r="N7584" t="s">
        <v>77</v>
      </c>
      <c r="O7584" t="s">
        <v>14</v>
      </c>
      <c r="Q7584" t="s">
        <v>3303</v>
      </c>
    </row>
    <row r="7585" spans="11:17">
      <c r="K7585" t="s">
        <v>51</v>
      </c>
      <c r="L7585" t="s">
        <v>3301</v>
      </c>
      <c r="M7585" t="s">
        <v>3302</v>
      </c>
      <c r="N7585" t="s">
        <v>77</v>
      </c>
      <c r="O7585" t="s">
        <v>56</v>
      </c>
      <c r="Q7585" t="s">
        <v>3303</v>
      </c>
    </row>
    <row r="7586" spans="11:17">
      <c r="K7586" t="s">
        <v>51</v>
      </c>
      <c r="L7586" t="s">
        <v>3301</v>
      </c>
      <c r="M7586" t="s">
        <v>3302</v>
      </c>
      <c r="N7586" t="s">
        <v>77</v>
      </c>
      <c r="O7586" t="s">
        <v>57</v>
      </c>
      <c r="P7586" t="s">
        <v>2701</v>
      </c>
      <c r="Q7586" t="s">
        <v>3303</v>
      </c>
    </row>
    <row r="7587" spans="11:17">
      <c r="K7587" t="s">
        <v>51</v>
      </c>
      <c r="L7587" t="s">
        <v>3301</v>
      </c>
      <c r="M7587" t="s">
        <v>3302</v>
      </c>
      <c r="N7587" t="s">
        <v>77</v>
      </c>
      <c r="O7587" t="s">
        <v>59</v>
      </c>
      <c r="P7587">
        <v>2643</v>
      </c>
      <c r="Q7587" t="s">
        <v>3303</v>
      </c>
    </row>
    <row r="7588" spans="11:17">
      <c r="K7588" t="s">
        <v>51</v>
      </c>
      <c r="L7588" t="s">
        <v>3301</v>
      </c>
      <c r="M7588" t="s">
        <v>3302</v>
      </c>
      <c r="N7588" t="s">
        <v>77</v>
      </c>
      <c r="O7588" t="s">
        <v>60</v>
      </c>
      <c r="P7588" t="s">
        <v>3236</v>
      </c>
      <c r="Q7588" t="s">
        <v>3303</v>
      </c>
    </row>
    <row r="7589" spans="11:17">
      <c r="K7589" t="s">
        <v>51</v>
      </c>
      <c r="L7589" t="s">
        <v>3301</v>
      </c>
      <c r="M7589" t="s">
        <v>3302</v>
      </c>
      <c r="N7589" t="s">
        <v>77</v>
      </c>
      <c r="O7589" t="s">
        <v>62</v>
      </c>
      <c r="P7589" t="s">
        <v>3237</v>
      </c>
      <c r="Q7589" t="s">
        <v>3303</v>
      </c>
    </row>
    <row r="7590" spans="11:17">
      <c r="K7590" t="s">
        <v>51</v>
      </c>
      <c r="L7590" t="s">
        <v>3301</v>
      </c>
      <c r="M7590" t="s">
        <v>3302</v>
      </c>
      <c r="N7590" t="s">
        <v>77</v>
      </c>
      <c r="O7590" t="s">
        <v>64</v>
      </c>
      <c r="P7590" t="s">
        <v>3304</v>
      </c>
      <c r="Q7590" t="s">
        <v>3303</v>
      </c>
    </row>
    <row r="7591" spans="11:17">
      <c r="K7591" t="s">
        <v>51</v>
      </c>
      <c r="L7591" t="s">
        <v>3301</v>
      </c>
      <c r="M7591" t="s">
        <v>3302</v>
      </c>
      <c r="N7591" t="s">
        <v>77</v>
      </c>
      <c r="O7591" t="s">
        <v>66</v>
      </c>
      <c r="P7591" t="s">
        <v>3305</v>
      </c>
      <c r="Q7591" t="s">
        <v>3303</v>
      </c>
    </row>
    <row r="7592" spans="11:17">
      <c r="K7592" t="s">
        <v>51</v>
      </c>
      <c r="L7592" t="s">
        <v>3301</v>
      </c>
      <c r="M7592" t="s">
        <v>3302</v>
      </c>
      <c r="N7592" t="s">
        <v>77</v>
      </c>
      <c r="O7592" t="s">
        <v>68</v>
      </c>
      <c r="Q7592" t="s">
        <v>3303</v>
      </c>
    </row>
    <row r="7593" spans="11:17">
      <c r="K7593" t="s">
        <v>51</v>
      </c>
      <c r="L7593" t="s">
        <v>3301</v>
      </c>
      <c r="M7593" t="s">
        <v>3302</v>
      </c>
      <c r="N7593" t="s">
        <v>77</v>
      </c>
      <c r="O7593" t="s">
        <v>70</v>
      </c>
      <c r="P7593" t="s">
        <v>71</v>
      </c>
      <c r="Q7593" t="s">
        <v>3303</v>
      </c>
    </row>
    <row r="7594" spans="11:17">
      <c r="K7594" t="s">
        <v>51</v>
      </c>
      <c r="L7594" t="s">
        <v>3301</v>
      </c>
      <c r="M7594" t="s">
        <v>3302</v>
      </c>
      <c r="N7594" t="s">
        <v>77</v>
      </c>
      <c r="O7594" t="s">
        <v>72</v>
      </c>
      <c r="P7594">
        <v>95</v>
      </c>
      <c r="Q7594" t="s">
        <v>3303</v>
      </c>
    </row>
    <row r="7595" spans="11:17">
      <c r="K7595" t="s">
        <v>51</v>
      </c>
      <c r="L7595" t="s">
        <v>3301</v>
      </c>
      <c r="M7595" t="s">
        <v>3302</v>
      </c>
      <c r="N7595" t="s">
        <v>77</v>
      </c>
      <c r="O7595" t="s">
        <v>73</v>
      </c>
      <c r="P7595" t="s">
        <v>82</v>
      </c>
      <c r="Q7595" t="s">
        <v>3303</v>
      </c>
    </row>
    <row r="7596" spans="11:17">
      <c r="K7596" t="s">
        <v>51</v>
      </c>
      <c r="L7596" t="s">
        <v>3306</v>
      </c>
      <c r="M7596" t="s">
        <v>3307</v>
      </c>
      <c r="N7596" t="s">
        <v>77</v>
      </c>
      <c r="O7596" t="s">
        <v>14</v>
      </c>
      <c r="Q7596" t="s">
        <v>3308</v>
      </c>
    </row>
    <row r="7597" spans="11:17">
      <c r="K7597" t="s">
        <v>51</v>
      </c>
      <c r="L7597" t="s">
        <v>3306</v>
      </c>
      <c r="M7597" t="s">
        <v>3307</v>
      </c>
      <c r="N7597" t="s">
        <v>77</v>
      </c>
      <c r="O7597" t="s">
        <v>56</v>
      </c>
      <c r="Q7597" t="s">
        <v>3308</v>
      </c>
    </row>
    <row r="7598" spans="11:17">
      <c r="K7598" t="s">
        <v>51</v>
      </c>
      <c r="L7598" t="s">
        <v>3306</v>
      </c>
      <c r="M7598" t="s">
        <v>3307</v>
      </c>
      <c r="N7598" t="s">
        <v>77</v>
      </c>
      <c r="O7598" t="s">
        <v>57</v>
      </c>
      <c r="P7598" t="s">
        <v>2701</v>
      </c>
      <c r="Q7598" t="s">
        <v>3308</v>
      </c>
    </row>
    <row r="7599" spans="11:17">
      <c r="K7599" t="s">
        <v>51</v>
      </c>
      <c r="L7599" t="s">
        <v>3306</v>
      </c>
      <c r="M7599" t="s">
        <v>3307</v>
      </c>
      <c r="N7599" t="s">
        <v>77</v>
      </c>
      <c r="O7599" t="s">
        <v>59</v>
      </c>
      <c r="P7599">
        <v>2613</v>
      </c>
      <c r="Q7599" t="s">
        <v>3308</v>
      </c>
    </row>
    <row r="7600" spans="11:17">
      <c r="K7600" t="s">
        <v>51</v>
      </c>
      <c r="L7600" t="s">
        <v>3306</v>
      </c>
      <c r="M7600" t="s">
        <v>3307</v>
      </c>
      <c r="N7600" t="s">
        <v>77</v>
      </c>
      <c r="O7600" t="s">
        <v>60</v>
      </c>
      <c r="P7600" t="s">
        <v>3236</v>
      </c>
      <c r="Q7600" t="s">
        <v>3308</v>
      </c>
    </row>
    <row r="7601" spans="11:17">
      <c r="K7601" t="s">
        <v>51</v>
      </c>
      <c r="L7601" t="s">
        <v>3306</v>
      </c>
      <c r="M7601" t="s">
        <v>3307</v>
      </c>
      <c r="N7601" t="s">
        <v>77</v>
      </c>
      <c r="O7601" t="s">
        <v>62</v>
      </c>
      <c r="P7601" t="s">
        <v>3237</v>
      </c>
      <c r="Q7601" t="s">
        <v>3308</v>
      </c>
    </row>
    <row r="7602" spans="11:17">
      <c r="K7602" t="s">
        <v>51</v>
      </c>
      <c r="L7602" t="s">
        <v>3306</v>
      </c>
      <c r="M7602" t="s">
        <v>3307</v>
      </c>
      <c r="N7602" t="s">
        <v>77</v>
      </c>
      <c r="O7602" t="s">
        <v>64</v>
      </c>
      <c r="P7602" t="s">
        <v>3309</v>
      </c>
      <c r="Q7602" t="s">
        <v>3308</v>
      </c>
    </row>
    <row r="7603" spans="11:17">
      <c r="K7603" t="s">
        <v>51</v>
      </c>
      <c r="L7603" t="s">
        <v>3306</v>
      </c>
      <c r="M7603" t="s">
        <v>3307</v>
      </c>
      <c r="N7603" t="s">
        <v>77</v>
      </c>
      <c r="O7603" t="s">
        <v>66</v>
      </c>
      <c r="Q7603" t="s">
        <v>3308</v>
      </c>
    </row>
    <row r="7604" spans="11:17">
      <c r="K7604" t="s">
        <v>51</v>
      </c>
      <c r="L7604" t="s">
        <v>3306</v>
      </c>
      <c r="M7604" t="s">
        <v>3307</v>
      </c>
      <c r="N7604" t="s">
        <v>77</v>
      </c>
      <c r="O7604" t="s">
        <v>68</v>
      </c>
      <c r="Q7604" t="s">
        <v>3308</v>
      </c>
    </row>
    <row r="7605" spans="11:17">
      <c r="K7605" t="s">
        <v>51</v>
      </c>
      <c r="L7605" t="s">
        <v>3306</v>
      </c>
      <c r="M7605" t="s">
        <v>3307</v>
      </c>
      <c r="N7605" t="s">
        <v>77</v>
      </c>
      <c r="O7605" t="s">
        <v>70</v>
      </c>
      <c r="P7605" t="s">
        <v>71</v>
      </c>
      <c r="Q7605" t="s">
        <v>3308</v>
      </c>
    </row>
    <row r="7606" spans="11:17">
      <c r="K7606" t="s">
        <v>51</v>
      </c>
      <c r="L7606" t="s">
        <v>3306</v>
      </c>
      <c r="M7606" t="s">
        <v>3307</v>
      </c>
      <c r="N7606" t="s">
        <v>77</v>
      </c>
      <c r="O7606" t="s">
        <v>72</v>
      </c>
      <c r="P7606">
        <v>158</v>
      </c>
      <c r="Q7606" t="s">
        <v>3308</v>
      </c>
    </row>
    <row r="7607" spans="11:17">
      <c r="K7607" t="s">
        <v>51</v>
      </c>
      <c r="L7607" t="s">
        <v>3306</v>
      </c>
      <c r="M7607" t="s">
        <v>3307</v>
      </c>
      <c r="N7607" t="s">
        <v>77</v>
      </c>
      <c r="O7607" t="s">
        <v>73</v>
      </c>
      <c r="P7607" t="s">
        <v>82</v>
      </c>
      <c r="Q7607" t="s">
        <v>3308</v>
      </c>
    </row>
    <row r="7608" spans="11:17">
      <c r="K7608" t="s">
        <v>51</v>
      </c>
      <c r="L7608" t="s">
        <v>3310</v>
      </c>
      <c r="M7608" t="s">
        <v>3311</v>
      </c>
      <c r="N7608" t="s">
        <v>77</v>
      </c>
      <c r="O7608" t="s">
        <v>14</v>
      </c>
      <c r="Q7608" t="s">
        <v>3312</v>
      </c>
    </row>
    <row r="7609" spans="11:17">
      <c r="K7609" t="s">
        <v>51</v>
      </c>
      <c r="L7609" t="s">
        <v>3310</v>
      </c>
      <c r="M7609" t="s">
        <v>3311</v>
      </c>
      <c r="N7609" t="s">
        <v>77</v>
      </c>
      <c r="O7609" t="s">
        <v>56</v>
      </c>
      <c r="Q7609" t="s">
        <v>3312</v>
      </c>
    </row>
    <row r="7610" spans="11:17">
      <c r="K7610" t="s">
        <v>51</v>
      </c>
      <c r="L7610" t="s">
        <v>3310</v>
      </c>
      <c r="M7610" t="s">
        <v>3311</v>
      </c>
      <c r="N7610" t="s">
        <v>77</v>
      </c>
      <c r="O7610" t="s">
        <v>57</v>
      </c>
      <c r="P7610" t="s">
        <v>2701</v>
      </c>
      <c r="Q7610" t="s">
        <v>3312</v>
      </c>
    </row>
    <row r="7611" spans="11:17">
      <c r="K7611" t="s">
        <v>51</v>
      </c>
      <c r="L7611" t="s">
        <v>3310</v>
      </c>
      <c r="M7611" t="s">
        <v>3311</v>
      </c>
      <c r="N7611" t="s">
        <v>77</v>
      </c>
      <c r="O7611" t="s">
        <v>59</v>
      </c>
      <c r="P7611">
        <v>2823</v>
      </c>
      <c r="Q7611" t="s">
        <v>3312</v>
      </c>
    </row>
    <row r="7612" spans="11:17">
      <c r="K7612" t="s">
        <v>51</v>
      </c>
      <c r="L7612" t="s">
        <v>3310</v>
      </c>
      <c r="M7612" t="s">
        <v>3311</v>
      </c>
      <c r="N7612" t="s">
        <v>77</v>
      </c>
      <c r="O7612" t="s">
        <v>60</v>
      </c>
      <c r="P7612" t="s">
        <v>3236</v>
      </c>
      <c r="Q7612" t="s">
        <v>3312</v>
      </c>
    </row>
    <row r="7613" spans="11:17">
      <c r="K7613" t="s">
        <v>51</v>
      </c>
      <c r="L7613" t="s">
        <v>3310</v>
      </c>
      <c r="M7613" t="s">
        <v>3311</v>
      </c>
      <c r="N7613" t="s">
        <v>77</v>
      </c>
      <c r="O7613" t="s">
        <v>62</v>
      </c>
      <c r="P7613" t="s">
        <v>3237</v>
      </c>
      <c r="Q7613" t="s">
        <v>3312</v>
      </c>
    </row>
    <row r="7614" spans="11:17">
      <c r="K7614" t="s">
        <v>51</v>
      </c>
      <c r="L7614" t="s">
        <v>3310</v>
      </c>
      <c r="M7614" t="s">
        <v>3311</v>
      </c>
      <c r="N7614" t="s">
        <v>77</v>
      </c>
      <c r="O7614" t="s">
        <v>64</v>
      </c>
      <c r="P7614" t="s">
        <v>3313</v>
      </c>
      <c r="Q7614" t="s">
        <v>3312</v>
      </c>
    </row>
    <row r="7615" spans="11:17">
      <c r="K7615" t="s">
        <v>51</v>
      </c>
      <c r="L7615" t="s">
        <v>3310</v>
      </c>
      <c r="M7615" t="s">
        <v>3311</v>
      </c>
      <c r="N7615" t="s">
        <v>77</v>
      </c>
      <c r="O7615" t="s">
        <v>66</v>
      </c>
      <c r="P7615" t="s">
        <v>3314</v>
      </c>
      <c r="Q7615" t="s">
        <v>3312</v>
      </c>
    </row>
    <row r="7616" spans="11:17">
      <c r="K7616" t="s">
        <v>51</v>
      </c>
      <c r="L7616" t="s">
        <v>3310</v>
      </c>
      <c r="M7616" t="s">
        <v>3311</v>
      </c>
      <c r="N7616" t="s">
        <v>77</v>
      </c>
      <c r="O7616" t="s">
        <v>68</v>
      </c>
      <c r="P7616" t="s">
        <v>2906</v>
      </c>
      <c r="Q7616" t="s">
        <v>3312</v>
      </c>
    </row>
    <row r="7617" spans="11:17">
      <c r="K7617" t="s">
        <v>51</v>
      </c>
      <c r="L7617" t="s">
        <v>3310</v>
      </c>
      <c r="M7617" t="s">
        <v>3311</v>
      </c>
      <c r="N7617" t="s">
        <v>77</v>
      </c>
      <c r="O7617" t="s">
        <v>70</v>
      </c>
      <c r="P7617" t="s">
        <v>71</v>
      </c>
      <c r="Q7617" t="s">
        <v>3312</v>
      </c>
    </row>
    <row r="7618" spans="11:17">
      <c r="K7618" t="s">
        <v>51</v>
      </c>
      <c r="L7618" t="s">
        <v>3310</v>
      </c>
      <c r="M7618" t="s">
        <v>3311</v>
      </c>
      <c r="N7618" t="s">
        <v>77</v>
      </c>
      <c r="O7618" t="s">
        <v>72</v>
      </c>
      <c r="P7618">
        <v>64</v>
      </c>
      <c r="Q7618" t="s">
        <v>3312</v>
      </c>
    </row>
    <row r="7619" spans="11:17">
      <c r="K7619" t="s">
        <v>51</v>
      </c>
      <c r="L7619" t="s">
        <v>3310</v>
      </c>
      <c r="M7619" t="s">
        <v>3311</v>
      </c>
      <c r="N7619" t="s">
        <v>77</v>
      </c>
      <c r="O7619" t="s">
        <v>73</v>
      </c>
      <c r="P7619" t="s">
        <v>82</v>
      </c>
      <c r="Q7619" t="s">
        <v>3312</v>
      </c>
    </row>
    <row r="7620" spans="11:17">
      <c r="K7620" t="s">
        <v>51</v>
      </c>
      <c r="L7620" t="s">
        <v>3315</v>
      </c>
      <c r="M7620" t="s">
        <v>3316</v>
      </c>
      <c r="N7620" t="s">
        <v>77</v>
      </c>
      <c r="O7620" t="s">
        <v>14</v>
      </c>
      <c r="Q7620" t="s">
        <v>3317</v>
      </c>
    </row>
    <row r="7621" spans="11:17">
      <c r="K7621" t="s">
        <v>51</v>
      </c>
      <c r="L7621" t="s">
        <v>3315</v>
      </c>
      <c r="M7621" t="s">
        <v>3316</v>
      </c>
      <c r="N7621" t="s">
        <v>77</v>
      </c>
      <c r="O7621" t="s">
        <v>56</v>
      </c>
      <c r="Q7621" t="s">
        <v>3317</v>
      </c>
    </row>
    <row r="7622" spans="11:17">
      <c r="K7622" t="s">
        <v>51</v>
      </c>
      <c r="L7622" t="s">
        <v>3315</v>
      </c>
      <c r="M7622" t="s">
        <v>3316</v>
      </c>
      <c r="N7622" t="s">
        <v>77</v>
      </c>
      <c r="O7622" t="s">
        <v>57</v>
      </c>
      <c r="P7622" t="s">
        <v>2701</v>
      </c>
      <c r="Q7622" t="s">
        <v>3317</v>
      </c>
    </row>
    <row r="7623" spans="11:17">
      <c r="K7623" t="s">
        <v>51</v>
      </c>
      <c r="L7623" t="s">
        <v>3315</v>
      </c>
      <c r="M7623" t="s">
        <v>3316</v>
      </c>
      <c r="N7623" t="s">
        <v>77</v>
      </c>
      <c r="O7623" t="s">
        <v>59</v>
      </c>
      <c r="P7623">
        <v>2463</v>
      </c>
      <c r="Q7623" t="s">
        <v>3317</v>
      </c>
    </row>
    <row r="7624" spans="11:17">
      <c r="K7624" t="s">
        <v>51</v>
      </c>
      <c r="L7624" t="s">
        <v>3315</v>
      </c>
      <c r="M7624" t="s">
        <v>3316</v>
      </c>
      <c r="N7624" t="s">
        <v>77</v>
      </c>
      <c r="O7624" t="s">
        <v>60</v>
      </c>
      <c r="P7624" t="s">
        <v>3236</v>
      </c>
      <c r="Q7624" t="s">
        <v>3317</v>
      </c>
    </row>
    <row r="7625" spans="11:17">
      <c r="K7625" t="s">
        <v>51</v>
      </c>
      <c r="L7625" t="s">
        <v>3315</v>
      </c>
      <c r="M7625" t="s">
        <v>3316</v>
      </c>
      <c r="N7625" t="s">
        <v>77</v>
      </c>
      <c r="O7625" t="s">
        <v>62</v>
      </c>
      <c r="P7625" t="s">
        <v>3237</v>
      </c>
      <c r="Q7625" t="s">
        <v>3317</v>
      </c>
    </row>
    <row r="7626" spans="11:17">
      <c r="K7626" t="s">
        <v>51</v>
      </c>
      <c r="L7626" t="s">
        <v>3315</v>
      </c>
      <c r="M7626" t="s">
        <v>3316</v>
      </c>
      <c r="N7626" t="s">
        <v>77</v>
      </c>
      <c r="O7626" t="s">
        <v>64</v>
      </c>
      <c r="P7626" t="s">
        <v>3318</v>
      </c>
      <c r="Q7626" t="s">
        <v>3317</v>
      </c>
    </row>
    <row r="7627" spans="11:17">
      <c r="K7627" t="s">
        <v>51</v>
      </c>
      <c r="L7627" t="s">
        <v>3315</v>
      </c>
      <c r="M7627" t="s">
        <v>3316</v>
      </c>
      <c r="N7627" t="s">
        <v>77</v>
      </c>
      <c r="O7627" t="s">
        <v>66</v>
      </c>
      <c r="P7627" t="s">
        <v>3319</v>
      </c>
      <c r="Q7627" t="s">
        <v>3317</v>
      </c>
    </row>
    <row r="7628" spans="11:17">
      <c r="K7628" t="s">
        <v>51</v>
      </c>
      <c r="L7628" t="s">
        <v>3315</v>
      </c>
      <c r="M7628" t="s">
        <v>3316</v>
      </c>
      <c r="N7628" t="s">
        <v>77</v>
      </c>
      <c r="O7628" t="s">
        <v>68</v>
      </c>
      <c r="Q7628" t="s">
        <v>3317</v>
      </c>
    </row>
    <row r="7629" spans="11:17">
      <c r="K7629" t="s">
        <v>51</v>
      </c>
      <c r="L7629" t="s">
        <v>3315</v>
      </c>
      <c r="M7629" t="s">
        <v>3316</v>
      </c>
      <c r="N7629" t="s">
        <v>77</v>
      </c>
      <c r="O7629" t="s">
        <v>70</v>
      </c>
      <c r="P7629" t="s">
        <v>71</v>
      </c>
      <c r="Q7629" t="s">
        <v>3317</v>
      </c>
    </row>
    <row r="7630" spans="11:17">
      <c r="K7630" t="s">
        <v>51</v>
      </c>
      <c r="L7630" t="s">
        <v>3315</v>
      </c>
      <c r="M7630" t="s">
        <v>3316</v>
      </c>
      <c r="N7630" t="s">
        <v>77</v>
      </c>
      <c r="O7630" t="s">
        <v>72</v>
      </c>
      <c r="P7630">
        <v>159</v>
      </c>
      <c r="Q7630" t="s">
        <v>3317</v>
      </c>
    </row>
    <row r="7631" spans="11:17">
      <c r="K7631" t="s">
        <v>51</v>
      </c>
      <c r="L7631" t="s">
        <v>3315</v>
      </c>
      <c r="M7631" t="s">
        <v>3316</v>
      </c>
      <c r="N7631" t="s">
        <v>77</v>
      </c>
      <c r="O7631" t="s">
        <v>73</v>
      </c>
      <c r="P7631" t="s">
        <v>82</v>
      </c>
      <c r="Q7631" t="s">
        <v>3317</v>
      </c>
    </row>
    <row r="7632" spans="11:17">
      <c r="K7632" t="s">
        <v>51</v>
      </c>
      <c r="L7632" t="s">
        <v>3320</v>
      </c>
      <c r="M7632" t="s">
        <v>3321</v>
      </c>
      <c r="N7632" t="s">
        <v>77</v>
      </c>
      <c r="O7632" t="s">
        <v>14</v>
      </c>
      <c r="Q7632" t="s">
        <v>3322</v>
      </c>
    </row>
    <row r="7633" spans="11:17">
      <c r="K7633" t="s">
        <v>51</v>
      </c>
      <c r="L7633" t="s">
        <v>3320</v>
      </c>
      <c r="M7633" t="s">
        <v>3321</v>
      </c>
      <c r="N7633" t="s">
        <v>77</v>
      </c>
      <c r="O7633" t="s">
        <v>56</v>
      </c>
      <c r="Q7633" t="s">
        <v>3322</v>
      </c>
    </row>
    <row r="7634" spans="11:17">
      <c r="K7634" t="s">
        <v>51</v>
      </c>
      <c r="L7634" t="s">
        <v>3320</v>
      </c>
      <c r="M7634" t="s">
        <v>3321</v>
      </c>
      <c r="N7634" t="s">
        <v>77</v>
      </c>
      <c r="O7634" t="s">
        <v>57</v>
      </c>
      <c r="P7634" t="s">
        <v>2701</v>
      </c>
      <c r="Q7634" t="s">
        <v>3322</v>
      </c>
    </row>
    <row r="7635" spans="11:17">
      <c r="K7635" t="s">
        <v>51</v>
      </c>
      <c r="L7635" t="s">
        <v>3320</v>
      </c>
      <c r="M7635" t="s">
        <v>3321</v>
      </c>
      <c r="N7635" t="s">
        <v>77</v>
      </c>
      <c r="O7635" t="s">
        <v>59</v>
      </c>
      <c r="P7635">
        <v>2463</v>
      </c>
      <c r="Q7635" t="s">
        <v>3322</v>
      </c>
    </row>
    <row r="7636" spans="11:17">
      <c r="K7636" t="s">
        <v>51</v>
      </c>
      <c r="L7636" t="s">
        <v>3320</v>
      </c>
      <c r="M7636" t="s">
        <v>3321</v>
      </c>
      <c r="N7636" t="s">
        <v>77</v>
      </c>
      <c r="O7636" t="s">
        <v>60</v>
      </c>
      <c r="P7636" t="s">
        <v>3236</v>
      </c>
      <c r="Q7636" t="s">
        <v>3322</v>
      </c>
    </row>
    <row r="7637" spans="11:17">
      <c r="K7637" t="s">
        <v>51</v>
      </c>
      <c r="L7637" t="s">
        <v>3320</v>
      </c>
      <c r="M7637" t="s">
        <v>3321</v>
      </c>
      <c r="N7637" t="s">
        <v>77</v>
      </c>
      <c r="O7637" t="s">
        <v>62</v>
      </c>
      <c r="P7637" t="s">
        <v>3237</v>
      </c>
      <c r="Q7637" t="s">
        <v>3322</v>
      </c>
    </row>
    <row r="7638" spans="11:17">
      <c r="K7638" t="s">
        <v>51</v>
      </c>
      <c r="L7638" t="s">
        <v>3320</v>
      </c>
      <c r="M7638" t="s">
        <v>3321</v>
      </c>
      <c r="N7638" t="s">
        <v>77</v>
      </c>
      <c r="O7638" t="s">
        <v>64</v>
      </c>
      <c r="P7638" t="s">
        <v>3323</v>
      </c>
      <c r="Q7638" t="s">
        <v>3322</v>
      </c>
    </row>
    <row r="7639" spans="11:17">
      <c r="K7639" t="s">
        <v>51</v>
      </c>
      <c r="L7639" t="s">
        <v>3320</v>
      </c>
      <c r="M7639" t="s">
        <v>3321</v>
      </c>
      <c r="N7639" t="s">
        <v>77</v>
      </c>
      <c r="O7639" t="s">
        <v>66</v>
      </c>
      <c r="P7639" t="s">
        <v>3324</v>
      </c>
      <c r="Q7639" t="s">
        <v>3322</v>
      </c>
    </row>
    <row r="7640" spans="11:17">
      <c r="K7640" t="s">
        <v>51</v>
      </c>
      <c r="L7640" t="s">
        <v>3320</v>
      </c>
      <c r="M7640" t="s">
        <v>3321</v>
      </c>
      <c r="N7640" t="s">
        <v>77</v>
      </c>
      <c r="O7640" t="s">
        <v>68</v>
      </c>
      <c r="P7640" t="s">
        <v>2906</v>
      </c>
      <c r="Q7640" t="s">
        <v>3322</v>
      </c>
    </row>
    <row r="7641" spans="11:17">
      <c r="K7641" t="s">
        <v>51</v>
      </c>
      <c r="L7641" t="s">
        <v>3320</v>
      </c>
      <c r="M7641" t="s">
        <v>3321</v>
      </c>
      <c r="N7641" t="s">
        <v>77</v>
      </c>
      <c r="O7641" t="s">
        <v>70</v>
      </c>
      <c r="P7641" t="s">
        <v>71</v>
      </c>
      <c r="Q7641" t="s">
        <v>3322</v>
      </c>
    </row>
    <row r="7642" spans="11:17">
      <c r="K7642" t="s">
        <v>51</v>
      </c>
      <c r="L7642" t="s">
        <v>3320</v>
      </c>
      <c r="M7642" t="s">
        <v>3321</v>
      </c>
      <c r="N7642" t="s">
        <v>77</v>
      </c>
      <c r="O7642" t="s">
        <v>72</v>
      </c>
      <c r="P7642">
        <v>42</v>
      </c>
      <c r="Q7642" t="s">
        <v>3322</v>
      </c>
    </row>
    <row r="7643" spans="11:17">
      <c r="K7643" t="s">
        <v>51</v>
      </c>
      <c r="L7643" t="s">
        <v>3320</v>
      </c>
      <c r="M7643" t="s">
        <v>3321</v>
      </c>
      <c r="N7643" t="s">
        <v>77</v>
      </c>
      <c r="O7643" t="s">
        <v>73</v>
      </c>
      <c r="P7643" t="s">
        <v>82</v>
      </c>
      <c r="Q7643" t="s">
        <v>3322</v>
      </c>
    </row>
    <row r="7644" spans="11:17">
      <c r="K7644" t="s">
        <v>51</v>
      </c>
      <c r="L7644" t="s">
        <v>3325</v>
      </c>
      <c r="M7644" t="s">
        <v>3326</v>
      </c>
      <c r="N7644" t="s">
        <v>77</v>
      </c>
      <c r="O7644" t="s">
        <v>14</v>
      </c>
      <c r="Q7644" t="s">
        <v>3327</v>
      </c>
    </row>
    <row r="7645" spans="11:17">
      <c r="K7645" t="s">
        <v>51</v>
      </c>
      <c r="L7645" t="s">
        <v>3325</v>
      </c>
      <c r="M7645" t="s">
        <v>3326</v>
      </c>
      <c r="N7645" t="s">
        <v>77</v>
      </c>
      <c r="O7645" t="s">
        <v>56</v>
      </c>
      <c r="Q7645" t="s">
        <v>3327</v>
      </c>
    </row>
    <row r="7646" spans="11:17">
      <c r="K7646" t="s">
        <v>51</v>
      </c>
      <c r="L7646" t="s">
        <v>3325</v>
      </c>
      <c r="M7646" t="s">
        <v>3326</v>
      </c>
      <c r="N7646" t="s">
        <v>77</v>
      </c>
      <c r="O7646" t="s">
        <v>57</v>
      </c>
      <c r="P7646" t="s">
        <v>2701</v>
      </c>
      <c r="Q7646" t="s">
        <v>3327</v>
      </c>
    </row>
    <row r="7647" spans="11:17">
      <c r="K7647" t="s">
        <v>51</v>
      </c>
      <c r="L7647" t="s">
        <v>3325</v>
      </c>
      <c r="M7647" t="s">
        <v>3326</v>
      </c>
      <c r="N7647" t="s">
        <v>77</v>
      </c>
      <c r="O7647" t="s">
        <v>59</v>
      </c>
      <c r="P7647">
        <v>3634</v>
      </c>
      <c r="Q7647" t="s">
        <v>3327</v>
      </c>
    </row>
    <row r="7648" spans="11:17">
      <c r="K7648" t="s">
        <v>51</v>
      </c>
      <c r="L7648" t="s">
        <v>3325</v>
      </c>
      <c r="M7648" t="s">
        <v>3326</v>
      </c>
      <c r="N7648" t="s">
        <v>77</v>
      </c>
      <c r="O7648" t="s">
        <v>60</v>
      </c>
      <c r="P7648" t="s">
        <v>3236</v>
      </c>
      <c r="Q7648" t="s">
        <v>3327</v>
      </c>
    </row>
    <row r="7649" spans="11:17">
      <c r="K7649" t="s">
        <v>51</v>
      </c>
      <c r="L7649" t="s">
        <v>3325</v>
      </c>
      <c r="M7649" t="s">
        <v>3326</v>
      </c>
      <c r="N7649" t="s">
        <v>77</v>
      </c>
      <c r="O7649" t="s">
        <v>62</v>
      </c>
      <c r="P7649" t="s">
        <v>3249</v>
      </c>
      <c r="Q7649" t="s">
        <v>3327</v>
      </c>
    </row>
    <row r="7650" spans="11:17">
      <c r="K7650" t="s">
        <v>51</v>
      </c>
      <c r="L7650" t="s">
        <v>3325</v>
      </c>
      <c r="M7650" t="s">
        <v>3326</v>
      </c>
      <c r="N7650" t="s">
        <v>77</v>
      </c>
      <c r="O7650" t="s">
        <v>64</v>
      </c>
      <c r="P7650" t="s">
        <v>3328</v>
      </c>
      <c r="Q7650" t="s">
        <v>3327</v>
      </c>
    </row>
    <row r="7651" spans="11:17">
      <c r="K7651" t="s">
        <v>51</v>
      </c>
      <c r="L7651" t="s">
        <v>3325</v>
      </c>
      <c r="M7651" t="s">
        <v>3326</v>
      </c>
      <c r="N7651" t="s">
        <v>77</v>
      </c>
      <c r="O7651" t="s">
        <v>66</v>
      </c>
      <c r="P7651" t="s">
        <v>3329</v>
      </c>
      <c r="Q7651" t="s">
        <v>3327</v>
      </c>
    </row>
    <row r="7652" spans="11:17">
      <c r="K7652" t="s">
        <v>51</v>
      </c>
      <c r="L7652" t="s">
        <v>3325</v>
      </c>
      <c r="M7652" t="s">
        <v>3326</v>
      </c>
      <c r="N7652" t="s">
        <v>77</v>
      </c>
      <c r="O7652" t="s">
        <v>68</v>
      </c>
      <c r="Q7652" t="s">
        <v>3327</v>
      </c>
    </row>
    <row r="7653" spans="11:17">
      <c r="K7653" t="s">
        <v>51</v>
      </c>
      <c r="L7653" t="s">
        <v>3325</v>
      </c>
      <c r="M7653" t="s">
        <v>3326</v>
      </c>
      <c r="N7653" t="s">
        <v>77</v>
      </c>
      <c r="O7653" t="s">
        <v>70</v>
      </c>
      <c r="P7653" t="s">
        <v>71</v>
      </c>
      <c r="Q7653" t="s">
        <v>3327</v>
      </c>
    </row>
    <row r="7654" spans="11:17">
      <c r="K7654" t="s">
        <v>51</v>
      </c>
      <c r="L7654" t="s">
        <v>3325</v>
      </c>
      <c r="M7654" t="s">
        <v>3326</v>
      </c>
      <c r="N7654" t="s">
        <v>77</v>
      </c>
      <c r="O7654" t="s">
        <v>72</v>
      </c>
      <c r="P7654">
        <v>164</v>
      </c>
      <c r="Q7654" t="s">
        <v>3327</v>
      </c>
    </row>
    <row r="7655" spans="11:17">
      <c r="K7655" t="s">
        <v>51</v>
      </c>
      <c r="L7655" t="s">
        <v>3325</v>
      </c>
      <c r="M7655" t="s">
        <v>3326</v>
      </c>
      <c r="N7655" t="s">
        <v>77</v>
      </c>
      <c r="O7655" t="s">
        <v>73</v>
      </c>
      <c r="P7655" t="s">
        <v>82</v>
      </c>
      <c r="Q7655" t="s">
        <v>3327</v>
      </c>
    </row>
    <row r="7656" spans="11:17">
      <c r="K7656" t="s">
        <v>51</v>
      </c>
      <c r="L7656" t="s">
        <v>3330</v>
      </c>
      <c r="M7656" t="s">
        <v>3331</v>
      </c>
      <c r="N7656" t="s">
        <v>77</v>
      </c>
      <c r="O7656" t="s">
        <v>14</v>
      </c>
      <c r="Q7656" t="s">
        <v>3332</v>
      </c>
    </row>
    <row r="7657" spans="11:17">
      <c r="K7657" t="s">
        <v>51</v>
      </c>
      <c r="L7657" t="s">
        <v>3330</v>
      </c>
      <c r="M7657" t="s">
        <v>3331</v>
      </c>
      <c r="N7657" t="s">
        <v>77</v>
      </c>
      <c r="O7657" t="s">
        <v>56</v>
      </c>
      <c r="Q7657" t="s">
        <v>3332</v>
      </c>
    </row>
    <row r="7658" spans="11:17">
      <c r="K7658" t="s">
        <v>51</v>
      </c>
      <c r="L7658" t="s">
        <v>3330</v>
      </c>
      <c r="M7658" t="s">
        <v>3331</v>
      </c>
      <c r="N7658" t="s">
        <v>77</v>
      </c>
      <c r="O7658" t="s">
        <v>57</v>
      </c>
      <c r="P7658" t="s">
        <v>2701</v>
      </c>
      <c r="Q7658" t="s">
        <v>3332</v>
      </c>
    </row>
    <row r="7659" spans="11:17">
      <c r="K7659" t="s">
        <v>51</v>
      </c>
      <c r="L7659" t="s">
        <v>3330</v>
      </c>
      <c r="M7659" t="s">
        <v>3331</v>
      </c>
      <c r="N7659" t="s">
        <v>77</v>
      </c>
      <c r="O7659" t="s">
        <v>59</v>
      </c>
      <c r="P7659">
        <v>3334</v>
      </c>
      <c r="Q7659" t="s">
        <v>3332</v>
      </c>
    </row>
    <row r="7660" spans="11:17">
      <c r="K7660" t="s">
        <v>51</v>
      </c>
      <c r="L7660" t="s">
        <v>3330</v>
      </c>
      <c r="M7660" t="s">
        <v>3331</v>
      </c>
      <c r="N7660" t="s">
        <v>77</v>
      </c>
      <c r="O7660" t="s">
        <v>60</v>
      </c>
      <c r="P7660" t="s">
        <v>3236</v>
      </c>
      <c r="Q7660" t="s">
        <v>3332</v>
      </c>
    </row>
    <row r="7661" spans="11:17">
      <c r="K7661" t="s">
        <v>51</v>
      </c>
      <c r="L7661" t="s">
        <v>3330</v>
      </c>
      <c r="M7661" t="s">
        <v>3331</v>
      </c>
      <c r="N7661" t="s">
        <v>77</v>
      </c>
      <c r="O7661" t="s">
        <v>62</v>
      </c>
      <c r="P7661" t="s">
        <v>3237</v>
      </c>
      <c r="Q7661" t="s">
        <v>3332</v>
      </c>
    </row>
    <row r="7662" spans="11:17">
      <c r="K7662" t="s">
        <v>51</v>
      </c>
      <c r="L7662" t="s">
        <v>3330</v>
      </c>
      <c r="M7662" t="s">
        <v>3331</v>
      </c>
      <c r="N7662" t="s">
        <v>77</v>
      </c>
      <c r="O7662" t="s">
        <v>64</v>
      </c>
      <c r="P7662" t="s">
        <v>3333</v>
      </c>
      <c r="Q7662" t="s">
        <v>3332</v>
      </c>
    </row>
    <row r="7663" spans="11:17">
      <c r="K7663" t="s">
        <v>51</v>
      </c>
      <c r="L7663" t="s">
        <v>3330</v>
      </c>
      <c r="M7663" t="s">
        <v>3331</v>
      </c>
      <c r="N7663" t="s">
        <v>77</v>
      </c>
      <c r="O7663" t="s">
        <v>66</v>
      </c>
      <c r="P7663" t="s">
        <v>3334</v>
      </c>
      <c r="Q7663" t="s">
        <v>3332</v>
      </c>
    </row>
    <row r="7664" spans="11:17">
      <c r="K7664" t="s">
        <v>51</v>
      </c>
      <c r="L7664" t="s">
        <v>3330</v>
      </c>
      <c r="M7664" t="s">
        <v>3331</v>
      </c>
      <c r="N7664" t="s">
        <v>77</v>
      </c>
      <c r="O7664" t="s">
        <v>68</v>
      </c>
      <c r="P7664" t="s">
        <v>2906</v>
      </c>
      <c r="Q7664" t="s">
        <v>3332</v>
      </c>
    </row>
    <row r="7665" spans="11:17">
      <c r="K7665" t="s">
        <v>51</v>
      </c>
      <c r="L7665" t="s">
        <v>3330</v>
      </c>
      <c r="M7665" t="s">
        <v>3331</v>
      </c>
      <c r="N7665" t="s">
        <v>77</v>
      </c>
      <c r="O7665" t="s">
        <v>70</v>
      </c>
      <c r="P7665" t="s">
        <v>71</v>
      </c>
      <c r="Q7665" t="s">
        <v>3332</v>
      </c>
    </row>
    <row r="7666" spans="11:17">
      <c r="K7666" t="s">
        <v>51</v>
      </c>
      <c r="L7666" t="s">
        <v>3330</v>
      </c>
      <c r="M7666" t="s">
        <v>3331</v>
      </c>
      <c r="N7666" t="s">
        <v>77</v>
      </c>
      <c r="O7666" t="s">
        <v>72</v>
      </c>
      <c r="P7666">
        <v>62</v>
      </c>
      <c r="Q7666" t="s">
        <v>3332</v>
      </c>
    </row>
    <row r="7667" spans="11:17">
      <c r="K7667" t="s">
        <v>51</v>
      </c>
      <c r="L7667" t="s">
        <v>3330</v>
      </c>
      <c r="M7667" t="s">
        <v>3331</v>
      </c>
      <c r="N7667" t="s">
        <v>77</v>
      </c>
      <c r="O7667" t="s">
        <v>73</v>
      </c>
      <c r="P7667" t="s">
        <v>82</v>
      </c>
      <c r="Q7667" t="s">
        <v>3332</v>
      </c>
    </row>
    <row r="7668" spans="11:17">
      <c r="K7668" t="s">
        <v>51</v>
      </c>
      <c r="L7668" t="s">
        <v>3335</v>
      </c>
      <c r="M7668" t="s">
        <v>3336</v>
      </c>
      <c r="N7668" t="s">
        <v>77</v>
      </c>
      <c r="O7668" t="s">
        <v>14</v>
      </c>
      <c r="Q7668" t="s">
        <v>3337</v>
      </c>
    </row>
    <row r="7669" spans="11:17">
      <c r="K7669" t="s">
        <v>51</v>
      </c>
      <c r="L7669" t="s">
        <v>3335</v>
      </c>
      <c r="M7669" t="s">
        <v>3336</v>
      </c>
      <c r="N7669" t="s">
        <v>77</v>
      </c>
      <c r="O7669" t="s">
        <v>56</v>
      </c>
      <c r="Q7669" t="s">
        <v>3337</v>
      </c>
    </row>
    <row r="7670" spans="11:17">
      <c r="K7670" t="s">
        <v>51</v>
      </c>
      <c r="L7670" t="s">
        <v>3335</v>
      </c>
      <c r="M7670" t="s">
        <v>3336</v>
      </c>
      <c r="N7670" t="s">
        <v>77</v>
      </c>
      <c r="O7670" t="s">
        <v>57</v>
      </c>
      <c r="P7670" t="s">
        <v>2701</v>
      </c>
      <c r="Q7670" t="s">
        <v>3337</v>
      </c>
    </row>
    <row r="7671" spans="11:17">
      <c r="K7671" t="s">
        <v>51</v>
      </c>
      <c r="L7671" t="s">
        <v>3335</v>
      </c>
      <c r="M7671" t="s">
        <v>3336</v>
      </c>
      <c r="N7671" t="s">
        <v>77</v>
      </c>
      <c r="O7671" t="s">
        <v>59</v>
      </c>
      <c r="P7671">
        <v>2784</v>
      </c>
      <c r="Q7671" t="s">
        <v>3337</v>
      </c>
    </row>
    <row r="7672" spans="11:17">
      <c r="K7672" t="s">
        <v>51</v>
      </c>
      <c r="L7672" t="s">
        <v>3335</v>
      </c>
      <c r="M7672" t="s">
        <v>3336</v>
      </c>
      <c r="N7672" t="s">
        <v>77</v>
      </c>
      <c r="O7672" t="s">
        <v>60</v>
      </c>
      <c r="P7672" t="s">
        <v>3236</v>
      </c>
      <c r="Q7672" t="s">
        <v>3337</v>
      </c>
    </row>
    <row r="7673" spans="11:17">
      <c r="K7673" t="s">
        <v>51</v>
      </c>
      <c r="L7673" t="s">
        <v>3335</v>
      </c>
      <c r="M7673" t="s">
        <v>3336</v>
      </c>
      <c r="N7673" t="s">
        <v>77</v>
      </c>
      <c r="O7673" t="s">
        <v>62</v>
      </c>
      <c r="P7673" t="s">
        <v>3237</v>
      </c>
      <c r="Q7673" t="s">
        <v>3337</v>
      </c>
    </row>
    <row r="7674" spans="11:17">
      <c r="K7674" t="s">
        <v>51</v>
      </c>
      <c r="L7674" t="s">
        <v>3335</v>
      </c>
      <c r="M7674" t="s">
        <v>3336</v>
      </c>
      <c r="N7674" t="s">
        <v>77</v>
      </c>
      <c r="O7674" t="s">
        <v>64</v>
      </c>
      <c r="P7674" t="s">
        <v>3338</v>
      </c>
      <c r="Q7674" t="s">
        <v>3337</v>
      </c>
    </row>
    <row r="7675" spans="11:17">
      <c r="K7675" t="s">
        <v>51</v>
      </c>
      <c r="L7675" t="s">
        <v>3335</v>
      </c>
      <c r="M7675" t="s">
        <v>3336</v>
      </c>
      <c r="N7675" t="s">
        <v>77</v>
      </c>
      <c r="O7675" t="s">
        <v>66</v>
      </c>
      <c r="P7675" t="s">
        <v>3339</v>
      </c>
      <c r="Q7675" t="s">
        <v>3337</v>
      </c>
    </row>
    <row r="7676" spans="11:17">
      <c r="K7676" t="s">
        <v>51</v>
      </c>
      <c r="L7676" t="s">
        <v>3335</v>
      </c>
      <c r="M7676" t="s">
        <v>3336</v>
      </c>
      <c r="N7676" t="s">
        <v>77</v>
      </c>
      <c r="O7676" t="s">
        <v>68</v>
      </c>
      <c r="P7676" t="s">
        <v>1189</v>
      </c>
      <c r="Q7676" t="s">
        <v>3337</v>
      </c>
    </row>
    <row r="7677" spans="11:17">
      <c r="K7677" t="s">
        <v>51</v>
      </c>
      <c r="L7677" t="s">
        <v>3335</v>
      </c>
      <c r="M7677" t="s">
        <v>3336</v>
      </c>
      <c r="N7677" t="s">
        <v>77</v>
      </c>
      <c r="O7677" t="s">
        <v>70</v>
      </c>
      <c r="P7677" t="s">
        <v>71</v>
      </c>
      <c r="Q7677" t="s">
        <v>3337</v>
      </c>
    </row>
    <row r="7678" spans="11:17">
      <c r="K7678" t="s">
        <v>51</v>
      </c>
      <c r="L7678" t="s">
        <v>3335</v>
      </c>
      <c r="M7678" t="s">
        <v>3336</v>
      </c>
      <c r="N7678" t="s">
        <v>77</v>
      </c>
      <c r="O7678" t="s">
        <v>72</v>
      </c>
      <c r="P7678">
        <v>47</v>
      </c>
      <c r="Q7678" t="s">
        <v>3337</v>
      </c>
    </row>
    <row r="7679" spans="11:17">
      <c r="K7679" t="s">
        <v>51</v>
      </c>
      <c r="L7679" t="s">
        <v>3335</v>
      </c>
      <c r="M7679" t="s">
        <v>3336</v>
      </c>
      <c r="N7679" t="s">
        <v>77</v>
      </c>
      <c r="O7679" t="s">
        <v>73</v>
      </c>
      <c r="P7679" t="s">
        <v>82</v>
      </c>
      <c r="Q7679" t="s">
        <v>3337</v>
      </c>
    </row>
    <row r="7680" spans="11:17">
      <c r="K7680" t="s">
        <v>51</v>
      </c>
      <c r="L7680" t="s">
        <v>3340</v>
      </c>
      <c r="M7680" t="s">
        <v>3341</v>
      </c>
      <c r="N7680" t="s">
        <v>77</v>
      </c>
      <c r="O7680" t="s">
        <v>14</v>
      </c>
      <c r="Q7680" t="s">
        <v>3342</v>
      </c>
    </row>
    <row r="7681" spans="11:17">
      <c r="K7681" t="s">
        <v>51</v>
      </c>
      <c r="L7681" t="s">
        <v>3340</v>
      </c>
      <c r="M7681" t="s">
        <v>3341</v>
      </c>
      <c r="N7681" t="s">
        <v>77</v>
      </c>
      <c r="O7681" t="s">
        <v>56</v>
      </c>
      <c r="Q7681" t="s">
        <v>3342</v>
      </c>
    </row>
    <row r="7682" spans="11:17">
      <c r="K7682" t="s">
        <v>51</v>
      </c>
      <c r="L7682" t="s">
        <v>3340</v>
      </c>
      <c r="M7682" t="s">
        <v>3341</v>
      </c>
      <c r="N7682" t="s">
        <v>77</v>
      </c>
      <c r="O7682" t="s">
        <v>57</v>
      </c>
      <c r="P7682" t="s">
        <v>2701</v>
      </c>
      <c r="Q7682" t="s">
        <v>3342</v>
      </c>
    </row>
    <row r="7683" spans="11:17">
      <c r="K7683" t="s">
        <v>51</v>
      </c>
      <c r="L7683" t="s">
        <v>3340</v>
      </c>
      <c r="M7683" t="s">
        <v>3341</v>
      </c>
      <c r="N7683" t="s">
        <v>77</v>
      </c>
      <c r="O7683" t="s">
        <v>59</v>
      </c>
      <c r="P7683">
        <v>3694</v>
      </c>
      <c r="Q7683" t="s">
        <v>3342</v>
      </c>
    </row>
    <row r="7684" spans="11:17">
      <c r="K7684" t="s">
        <v>51</v>
      </c>
      <c r="L7684" t="s">
        <v>3340</v>
      </c>
      <c r="M7684" t="s">
        <v>3341</v>
      </c>
      <c r="N7684" t="s">
        <v>77</v>
      </c>
      <c r="O7684" t="s">
        <v>60</v>
      </c>
      <c r="P7684" t="s">
        <v>3236</v>
      </c>
      <c r="Q7684" t="s">
        <v>3342</v>
      </c>
    </row>
    <row r="7685" spans="11:17">
      <c r="K7685" t="s">
        <v>51</v>
      </c>
      <c r="L7685" t="s">
        <v>3340</v>
      </c>
      <c r="M7685" t="s">
        <v>3341</v>
      </c>
      <c r="N7685" t="s">
        <v>77</v>
      </c>
      <c r="O7685" t="s">
        <v>62</v>
      </c>
      <c r="P7685" t="s">
        <v>3249</v>
      </c>
      <c r="Q7685" t="s">
        <v>3342</v>
      </c>
    </row>
    <row r="7686" spans="11:17">
      <c r="K7686" t="s">
        <v>51</v>
      </c>
      <c r="L7686" t="s">
        <v>3340</v>
      </c>
      <c r="M7686" t="s">
        <v>3341</v>
      </c>
      <c r="N7686" t="s">
        <v>77</v>
      </c>
      <c r="O7686" t="s">
        <v>64</v>
      </c>
      <c r="P7686" t="s">
        <v>3343</v>
      </c>
      <c r="Q7686" t="s">
        <v>3342</v>
      </c>
    </row>
    <row r="7687" spans="11:17">
      <c r="K7687" t="s">
        <v>51</v>
      </c>
      <c r="L7687" t="s">
        <v>3340</v>
      </c>
      <c r="M7687" t="s">
        <v>3341</v>
      </c>
      <c r="N7687" t="s">
        <v>77</v>
      </c>
      <c r="O7687" t="s">
        <v>66</v>
      </c>
      <c r="P7687" t="s">
        <v>3344</v>
      </c>
      <c r="Q7687" t="s">
        <v>3342</v>
      </c>
    </row>
    <row r="7688" spans="11:17">
      <c r="K7688" t="s">
        <v>51</v>
      </c>
      <c r="L7688" t="s">
        <v>3340</v>
      </c>
      <c r="M7688" t="s">
        <v>3341</v>
      </c>
      <c r="N7688" t="s">
        <v>77</v>
      </c>
      <c r="O7688" t="s">
        <v>68</v>
      </c>
      <c r="Q7688" t="s">
        <v>3342</v>
      </c>
    </row>
    <row r="7689" spans="11:17">
      <c r="K7689" t="s">
        <v>51</v>
      </c>
      <c r="L7689" t="s">
        <v>3340</v>
      </c>
      <c r="M7689" t="s">
        <v>3341</v>
      </c>
      <c r="N7689" t="s">
        <v>77</v>
      </c>
      <c r="O7689" t="s">
        <v>70</v>
      </c>
      <c r="P7689" t="s">
        <v>71</v>
      </c>
      <c r="Q7689" t="s">
        <v>3342</v>
      </c>
    </row>
    <row r="7690" spans="11:17">
      <c r="K7690" t="s">
        <v>51</v>
      </c>
      <c r="L7690" t="s">
        <v>3340</v>
      </c>
      <c r="M7690" t="s">
        <v>3341</v>
      </c>
      <c r="N7690" t="s">
        <v>77</v>
      </c>
      <c r="O7690" t="s">
        <v>72</v>
      </c>
      <c r="P7690">
        <v>75</v>
      </c>
      <c r="Q7690" t="s">
        <v>3342</v>
      </c>
    </row>
    <row r="7691" spans="11:17">
      <c r="K7691" t="s">
        <v>51</v>
      </c>
      <c r="L7691" t="s">
        <v>3340</v>
      </c>
      <c r="M7691" t="s">
        <v>3341</v>
      </c>
      <c r="N7691" t="s">
        <v>77</v>
      </c>
      <c r="O7691" t="s">
        <v>73</v>
      </c>
      <c r="P7691" t="s">
        <v>82</v>
      </c>
      <c r="Q7691" t="s">
        <v>3342</v>
      </c>
    </row>
    <row r="7692" spans="11:17">
      <c r="K7692" t="s">
        <v>51</v>
      </c>
      <c r="L7692" t="s">
        <v>3345</v>
      </c>
      <c r="M7692" t="s">
        <v>3346</v>
      </c>
      <c r="N7692" t="s">
        <v>77</v>
      </c>
      <c r="O7692" t="s">
        <v>14</v>
      </c>
      <c r="Q7692" t="s">
        <v>3347</v>
      </c>
    </row>
    <row r="7693" spans="11:17">
      <c r="K7693" t="s">
        <v>51</v>
      </c>
      <c r="L7693" t="s">
        <v>3345</v>
      </c>
      <c r="M7693" t="s">
        <v>3346</v>
      </c>
      <c r="N7693" t="s">
        <v>77</v>
      </c>
      <c r="O7693" t="s">
        <v>56</v>
      </c>
      <c r="Q7693" t="s">
        <v>3347</v>
      </c>
    </row>
    <row r="7694" spans="11:17">
      <c r="K7694" t="s">
        <v>51</v>
      </c>
      <c r="L7694" t="s">
        <v>3345</v>
      </c>
      <c r="M7694" t="s">
        <v>3346</v>
      </c>
      <c r="N7694" t="s">
        <v>77</v>
      </c>
      <c r="O7694" t="s">
        <v>57</v>
      </c>
      <c r="P7694" t="s">
        <v>2701</v>
      </c>
      <c r="Q7694" t="s">
        <v>3347</v>
      </c>
    </row>
    <row r="7695" spans="11:17">
      <c r="K7695" t="s">
        <v>51</v>
      </c>
      <c r="L7695" t="s">
        <v>3345</v>
      </c>
      <c r="M7695" t="s">
        <v>3346</v>
      </c>
      <c r="N7695" t="s">
        <v>77</v>
      </c>
      <c r="O7695" t="s">
        <v>59</v>
      </c>
      <c r="P7695">
        <v>2759</v>
      </c>
      <c r="Q7695" t="s">
        <v>3347</v>
      </c>
    </row>
    <row r="7696" spans="11:17">
      <c r="K7696" t="s">
        <v>51</v>
      </c>
      <c r="L7696" t="s">
        <v>3345</v>
      </c>
      <c r="M7696" t="s">
        <v>3346</v>
      </c>
      <c r="N7696" t="s">
        <v>77</v>
      </c>
      <c r="O7696" t="s">
        <v>60</v>
      </c>
      <c r="P7696" t="s">
        <v>3236</v>
      </c>
      <c r="Q7696" t="s">
        <v>3347</v>
      </c>
    </row>
    <row r="7697" spans="11:17">
      <c r="K7697" t="s">
        <v>51</v>
      </c>
      <c r="L7697" t="s">
        <v>3345</v>
      </c>
      <c r="M7697" t="s">
        <v>3346</v>
      </c>
      <c r="N7697" t="s">
        <v>77</v>
      </c>
      <c r="O7697" t="s">
        <v>62</v>
      </c>
      <c r="P7697" t="s">
        <v>3249</v>
      </c>
      <c r="Q7697" t="s">
        <v>3347</v>
      </c>
    </row>
    <row r="7698" spans="11:17">
      <c r="K7698" t="s">
        <v>51</v>
      </c>
      <c r="L7698" t="s">
        <v>3345</v>
      </c>
      <c r="M7698" t="s">
        <v>3346</v>
      </c>
      <c r="N7698" t="s">
        <v>77</v>
      </c>
      <c r="O7698" t="s">
        <v>64</v>
      </c>
      <c r="P7698" t="s">
        <v>3348</v>
      </c>
      <c r="Q7698" t="s">
        <v>3347</v>
      </c>
    </row>
    <row r="7699" spans="11:17">
      <c r="K7699" t="s">
        <v>51</v>
      </c>
      <c r="L7699" t="s">
        <v>3345</v>
      </c>
      <c r="M7699" t="s">
        <v>3346</v>
      </c>
      <c r="N7699" t="s">
        <v>77</v>
      </c>
      <c r="O7699" t="s">
        <v>66</v>
      </c>
      <c r="P7699" t="s">
        <v>3349</v>
      </c>
      <c r="Q7699" t="s">
        <v>3347</v>
      </c>
    </row>
    <row r="7700" spans="11:17">
      <c r="K7700" t="s">
        <v>51</v>
      </c>
      <c r="L7700" t="s">
        <v>3345</v>
      </c>
      <c r="M7700" t="s">
        <v>3346</v>
      </c>
      <c r="N7700" t="s">
        <v>77</v>
      </c>
      <c r="O7700" t="s">
        <v>68</v>
      </c>
      <c r="Q7700" t="s">
        <v>3347</v>
      </c>
    </row>
    <row r="7701" spans="11:17">
      <c r="K7701" t="s">
        <v>51</v>
      </c>
      <c r="L7701" t="s">
        <v>3345</v>
      </c>
      <c r="M7701" t="s">
        <v>3346</v>
      </c>
      <c r="N7701" t="s">
        <v>77</v>
      </c>
      <c r="O7701" t="s">
        <v>70</v>
      </c>
      <c r="P7701" t="s">
        <v>71</v>
      </c>
      <c r="Q7701" t="s">
        <v>3347</v>
      </c>
    </row>
    <row r="7702" spans="11:17">
      <c r="K7702" t="s">
        <v>51</v>
      </c>
      <c r="L7702" t="s">
        <v>3345</v>
      </c>
      <c r="M7702" t="s">
        <v>3346</v>
      </c>
      <c r="N7702" t="s">
        <v>77</v>
      </c>
      <c r="O7702" t="s">
        <v>72</v>
      </c>
      <c r="P7702">
        <v>90</v>
      </c>
      <c r="Q7702" t="s">
        <v>3347</v>
      </c>
    </row>
    <row r="7703" spans="11:17">
      <c r="K7703" t="s">
        <v>51</v>
      </c>
      <c r="L7703" t="s">
        <v>3345</v>
      </c>
      <c r="M7703" t="s">
        <v>3346</v>
      </c>
      <c r="N7703" t="s">
        <v>77</v>
      </c>
      <c r="O7703" t="s">
        <v>73</v>
      </c>
      <c r="P7703" t="s">
        <v>82</v>
      </c>
      <c r="Q7703" t="s">
        <v>3347</v>
      </c>
    </row>
    <row r="7704" spans="11:17">
      <c r="K7704" t="s">
        <v>51</v>
      </c>
      <c r="L7704" t="s">
        <v>3350</v>
      </c>
      <c r="M7704" t="s">
        <v>3351</v>
      </c>
      <c r="N7704" t="s">
        <v>77</v>
      </c>
      <c r="O7704" t="s">
        <v>14</v>
      </c>
      <c r="Q7704" t="s">
        <v>3352</v>
      </c>
    </row>
    <row r="7705" spans="11:17">
      <c r="K7705" t="s">
        <v>51</v>
      </c>
      <c r="L7705" t="s">
        <v>3350</v>
      </c>
      <c r="M7705" t="s">
        <v>3351</v>
      </c>
      <c r="N7705" t="s">
        <v>77</v>
      </c>
      <c r="O7705" t="s">
        <v>56</v>
      </c>
      <c r="Q7705" t="s">
        <v>3352</v>
      </c>
    </row>
    <row r="7706" spans="11:17">
      <c r="K7706" t="s">
        <v>51</v>
      </c>
      <c r="L7706" t="s">
        <v>3350</v>
      </c>
      <c r="M7706" t="s">
        <v>3351</v>
      </c>
      <c r="N7706" t="s">
        <v>77</v>
      </c>
      <c r="O7706" t="s">
        <v>57</v>
      </c>
      <c r="P7706" t="s">
        <v>2701</v>
      </c>
      <c r="Q7706" t="s">
        <v>3352</v>
      </c>
    </row>
    <row r="7707" spans="11:17">
      <c r="K7707" t="s">
        <v>51</v>
      </c>
      <c r="L7707" t="s">
        <v>3350</v>
      </c>
      <c r="M7707" t="s">
        <v>3351</v>
      </c>
      <c r="N7707" t="s">
        <v>77</v>
      </c>
      <c r="O7707" t="s">
        <v>59</v>
      </c>
      <c r="P7707">
        <v>3007</v>
      </c>
      <c r="Q7707" t="s">
        <v>3352</v>
      </c>
    </row>
    <row r="7708" spans="11:17">
      <c r="K7708" t="s">
        <v>51</v>
      </c>
      <c r="L7708" t="s">
        <v>3350</v>
      </c>
      <c r="M7708" t="s">
        <v>3351</v>
      </c>
      <c r="N7708" t="s">
        <v>77</v>
      </c>
      <c r="O7708" t="s">
        <v>60</v>
      </c>
      <c r="P7708" t="s">
        <v>3236</v>
      </c>
      <c r="Q7708" t="s">
        <v>3352</v>
      </c>
    </row>
    <row r="7709" spans="11:17">
      <c r="K7709" t="s">
        <v>51</v>
      </c>
      <c r="L7709" t="s">
        <v>3350</v>
      </c>
      <c r="M7709" t="s">
        <v>3351</v>
      </c>
      <c r="N7709" t="s">
        <v>77</v>
      </c>
      <c r="O7709" t="s">
        <v>62</v>
      </c>
      <c r="P7709" t="s">
        <v>3237</v>
      </c>
      <c r="Q7709" t="s">
        <v>3352</v>
      </c>
    </row>
    <row r="7710" spans="11:17">
      <c r="K7710" t="s">
        <v>51</v>
      </c>
      <c r="L7710" t="s">
        <v>3350</v>
      </c>
      <c r="M7710" t="s">
        <v>3351</v>
      </c>
      <c r="N7710" t="s">
        <v>77</v>
      </c>
      <c r="O7710" t="s">
        <v>64</v>
      </c>
      <c r="P7710" t="s">
        <v>3353</v>
      </c>
      <c r="Q7710" t="s">
        <v>3352</v>
      </c>
    </row>
    <row r="7711" spans="11:17">
      <c r="K7711" t="s">
        <v>51</v>
      </c>
      <c r="L7711" t="s">
        <v>3350</v>
      </c>
      <c r="M7711" t="s">
        <v>3351</v>
      </c>
      <c r="N7711" t="s">
        <v>77</v>
      </c>
      <c r="O7711" t="s">
        <v>66</v>
      </c>
      <c r="P7711" t="s">
        <v>3354</v>
      </c>
      <c r="Q7711" t="s">
        <v>3352</v>
      </c>
    </row>
    <row r="7712" spans="11:17">
      <c r="K7712" t="s">
        <v>51</v>
      </c>
      <c r="L7712" t="s">
        <v>3350</v>
      </c>
      <c r="M7712" t="s">
        <v>3351</v>
      </c>
      <c r="N7712" t="s">
        <v>77</v>
      </c>
      <c r="O7712" t="s">
        <v>68</v>
      </c>
      <c r="Q7712" t="s">
        <v>3352</v>
      </c>
    </row>
    <row r="7713" spans="11:17">
      <c r="K7713" t="s">
        <v>51</v>
      </c>
      <c r="L7713" t="s">
        <v>3350</v>
      </c>
      <c r="M7713" t="s">
        <v>3351</v>
      </c>
      <c r="N7713" t="s">
        <v>77</v>
      </c>
      <c r="O7713" t="s">
        <v>70</v>
      </c>
      <c r="P7713" t="s">
        <v>71</v>
      </c>
      <c r="Q7713" t="s">
        <v>3352</v>
      </c>
    </row>
    <row r="7714" spans="11:17">
      <c r="K7714" t="s">
        <v>51</v>
      </c>
      <c r="L7714" t="s">
        <v>3350</v>
      </c>
      <c r="M7714" t="s">
        <v>3351</v>
      </c>
      <c r="N7714" t="s">
        <v>77</v>
      </c>
      <c r="O7714" t="s">
        <v>72</v>
      </c>
      <c r="P7714">
        <v>258</v>
      </c>
      <c r="Q7714" t="s">
        <v>3352</v>
      </c>
    </row>
    <row r="7715" spans="11:17">
      <c r="K7715" t="s">
        <v>51</v>
      </c>
      <c r="L7715" t="s">
        <v>3350</v>
      </c>
      <c r="M7715" t="s">
        <v>3351</v>
      </c>
      <c r="N7715" t="s">
        <v>77</v>
      </c>
      <c r="O7715" t="s">
        <v>73</v>
      </c>
      <c r="P7715" t="s">
        <v>82</v>
      </c>
      <c r="Q7715" t="s">
        <v>3352</v>
      </c>
    </row>
    <row r="7716" spans="11:17">
      <c r="K7716" t="s">
        <v>51</v>
      </c>
      <c r="L7716" t="s">
        <v>3355</v>
      </c>
      <c r="M7716" t="s">
        <v>3356</v>
      </c>
      <c r="N7716" t="s">
        <v>525</v>
      </c>
      <c r="O7716" t="s">
        <v>14</v>
      </c>
      <c r="Q7716" t="s">
        <v>3357</v>
      </c>
    </row>
    <row r="7717" spans="11:17">
      <c r="K7717" t="s">
        <v>51</v>
      </c>
      <c r="L7717" t="s">
        <v>3355</v>
      </c>
      <c r="M7717" t="s">
        <v>3356</v>
      </c>
      <c r="N7717" t="s">
        <v>525</v>
      </c>
      <c r="O7717" t="s">
        <v>56</v>
      </c>
      <c r="Q7717" t="s">
        <v>3357</v>
      </c>
    </row>
    <row r="7718" spans="11:17">
      <c r="K7718" t="s">
        <v>51</v>
      </c>
      <c r="L7718" t="s">
        <v>3355</v>
      </c>
      <c r="M7718" t="s">
        <v>3356</v>
      </c>
      <c r="N7718" t="s">
        <v>525</v>
      </c>
      <c r="O7718" t="s">
        <v>57</v>
      </c>
      <c r="P7718" t="s">
        <v>58</v>
      </c>
      <c r="Q7718" t="s">
        <v>3357</v>
      </c>
    </row>
    <row r="7719" spans="11:17">
      <c r="K7719" t="s">
        <v>51</v>
      </c>
      <c r="L7719" t="s">
        <v>3355</v>
      </c>
      <c r="M7719" t="s">
        <v>3356</v>
      </c>
      <c r="N7719" t="s">
        <v>525</v>
      </c>
      <c r="O7719" t="s">
        <v>59</v>
      </c>
      <c r="P7719">
        <v>7397</v>
      </c>
      <c r="Q7719" t="s">
        <v>3357</v>
      </c>
    </row>
    <row r="7720" spans="11:17">
      <c r="K7720" t="s">
        <v>51</v>
      </c>
      <c r="L7720" t="s">
        <v>3355</v>
      </c>
      <c r="M7720" t="s">
        <v>3356</v>
      </c>
      <c r="N7720" t="s">
        <v>525</v>
      </c>
      <c r="O7720" t="s">
        <v>60</v>
      </c>
      <c r="P7720" t="s">
        <v>3358</v>
      </c>
      <c r="Q7720" t="s">
        <v>3357</v>
      </c>
    </row>
    <row r="7721" spans="11:17">
      <c r="K7721" t="s">
        <v>51</v>
      </c>
      <c r="L7721" t="s">
        <v>3355</v>
      </c>
      <c r="M7721" t="s">
        <v>3356</v>
      </c>
      <c r="N7721" t="s">
        <v>525</v>
      </c>
      <c r="O7721" t="s">
        <v>62</v>
      </c>
      <c r="P7721" t="s">
        <v>3359</v>
      </c>
      <c r="Q7721" t="s">
        <v>3357</v>
      </c>
    </row>
    <row r="7722" spans="11:17">
      <c r="K7722" t="s">
        <v>51</v>
      </c>
      <c r="L7722" t="s">
        <v>3355</v>
      </c>
      <c r="M7722" t="s">
        <v>3356</v>
      </c>
      <c r="N7722" t="s">
        <v>525</v>
      </c>
      <c r="O7722" t="s">
        <v>64</v>
      </c>
      <c r="P7722" t="s">
        <v>3360</v>
      </c>
      <c r="Q7722" t="s">
        <v>3357</v>
      </c>
    </row>
    <row r="7723" spans="11:17">
      <c r="K7723" t="s">
        <v>51</v>
      </c>
      <c r="L7723" t="s">
        <v>3355</v>
      </c>
      <c r="M7723" t="s">
        <v>3356</v>
      </c>
      <c r="N7723" t="s">
        <v>525</v>
      </c>
      <c r="O7723" t="s">
        <v>66</v>
      </c>
      <c r="P7723" t="s">
        <v>3361</v>
      </c>
      <c r="Q7723" t="s">
        <v>3357</v>
      </c>
    </row>
    <row r="7724" spans="11:17">
      <c r="K7724" t="s">
        <v>51</v>
      </c>
      <c r="L7724" t="s">
        <v>3355</v>
      </c>
      <c r="M7724" t="s">
        <v>3356</v>
      </c>
      <c r="N7724" t="s">
        <v>525</v>
      </c>
      <c r="O7724" t="s">
        <v>68</v>
      </c>
      <c r="Q7724" t="s">
        <v>3357</v>
      </c>
    </row>
    <row r="7725" spans="11:17">
      <c r="K7725" t="s">
        <v>51</v>
      </c>
      <c r="L7725" t="s">
        <v>3355</v>
      </c>
      <c r="M7725" t="s">
        <v>3356</v>
      </c>
      <c r="N7725" t="s">
        <v>525</v>
      </c>
      <c r="O7725" t="s">
        <v>70</v>
      </c>
      <c r="P7725" t="s">
        <v>131</v>
      </c>
      <c r="Q7725" t="s">
        <v>3357</v>
      </c>
    </row>
    <row r="7726" spans="11:17">
      <c r="K7726" t="s">
        <v>51</v>
      </c>
      <c r="L7726" t="s">
        <v>3355</v>
      </c>
      <c r="M7726" t="s">
        <v>3356</v>
      </c>
      <c r="N7726" t="s">
        <v>525</v>
      </c>
      <c r="O7726" t="s">
        <v>72</v>
      </c>
      <c r="P7726">
        <v>75</v>
      </c>
      <c r="Q7726" t="s">
        <v>3357</v>
      </c>
    </row>
    <row r="7727" spans="11:17">
      <c r="K7727" t="s">
        <v>51</v>
      </c>
      <c r="L7727" t="s">
        <v>3355</v>
      </c>
      <c r="M7727" t="s">
        <v>3356</v>
      </c>
      <c r="N7727" t="s">
        <v>525</v>
      </c>
      <c r="O7727" t="s">
        <v>73</v>
      </c>
      <c r="P7727" t="s">
        <v>530</v>
      </c>
      <c r="Q7727" t="s">
        <v>3357</v>
      </c>
    </row>
    <row r="7728" spans="11:17">
      <c r="K7728" t="s">
        <v>51</v>
      </c>
      <c r="L7728" t="s">
        <v>3362</v>
      </c>
      <c r="M7728" t="s">
        <v>3363</v>
      </c>
      <c r="N7728" t="s">
        <v>54</v>
      </c>
      <c r="O7728" t="s">
        <v>14</v>
      </c>
      <c r="Q7728" t="s">
        <v>3364</v>
      </c>
    </row>
    <row r="7729" spans="11:17">
      <c r="K7729" t="s">
        <v>51</v>
      </c>
      <c r="L7729" t="s">
        <v>3362</v>
      </c>
      <c r="M7729" t="s">
        <v>3363</v>
      </c>
      <c r="N7729" t="s">
        <v>54</v>
      </c>
      <c r="O7729" t="s">
        <v>56</v>
      </c>
      <c r="Q7729" t="s">
        <v>3364</v>
      </c>
    </row>
    <row r="7730" spans="11:17">
      <c r="K7730" t="s">
        <v>51</v>
      </c>
      <c r="L7730" t="s">
        <v>3362</v>
      </c>
      <c r="M7730" t="s">
        <v>3363</v>
      </c>
      <c r="N7730" t="s">
        <v>54</v>
      </c>
      <c r="O7730" t="s">
        <v>57</v>
      </c>
      <c r="P7730" t="s">
        <v>58</v>
      </c>
      <c r="Q7730" t="s">
        <v>3364</v>
      </c>
    </row>
    <row r="7731" spans="11:17">
      <c r="K7731" t="s">
        <v>51</v>
      </c>
      <c r="L7731" t="s">
        <v>3362</v>
      </c>
      <c r="M7731" t="s">
        <v>3363</v>
      </c>
      <c r="N7731" t="s">
        <v>54</v>
      </c>
      <c r="O7731" t="s">
        <v>59</v>
      </c>
      <c r="P7731">
        <v>5940</v>
      </c>
      <c r="Q7731" t="s">
        <v>3364</v>
      </c>
    </row>
    <row r="7732" spans="11:17">
      <c r="K7732" t="s">
        <v>51</v>
      </c>
      <c r="L7732" t="s">
        <v>3362</v>
      </c>
      <c r="M7732" t="s">
        <v>3363</v>
      </c>
      <c r="N7732" t="s">
        <v>54</v>
      </c>
      <c r="O7732" t="s">
        <v>60</v>
      </c>
      <c r="P7732" t="s">
        <v>3358</v>
      </c>
      <c r="Q7732" t="s">
        <v>3364</v>
      </c>
    </row>
    <row r="7733" spans="11:17">
      <c r="K7733" t="s">
        <v>51</v>
      </c>
      <c r="L7733" t="s">
        <v>3362</v>
      </c>
      <c r="M7733" t="s">
        <v>3363</v>
      </c>
      <c r="N7733" t="s">
        <v>54</v>
      </c>
      <c r="O7733" t="s">
        <v>62</v>
      </c>
      <c r="P7733" t="s">
        <v>3365</v>
      </c>
      <c r="Q7733" t="s">
        <v>3364</v>
      </c>
    </row>
    <row r="7734" spans="11:17">
      <c r="K7734" t="s">
        <v>51</v>
      </c>
      <c r="L7734" t="s">
        <v>3362</v>
      </c>
      <c r="M7734" t="s">
        <v>3363</v>
      </c>
      <c r="N7734" t="s">
        <v>54</v>
      </c>
      <c r="O7734" t="s">
        <v>64</v>
      </c>
      <c r="P7734" t="s">
        <v>3366</v>
      </c>
      <c r="Q7734" t="s">
        <v>3364</v>
      </c>
    </row>
    <row r="7735" spans="11:17">
      <c r="K7735" t="s">
        <v>51</v>
      </c>
      <c r="L7735" t="s">
        <v>3362</v>
      </c>
      <c r="M7735" t="s">
        <v>3363</v>
      </c>
      <c r="N7735" t="s">
        <v>54</v>
      </c>
      <c r="O7735" t="s">
        <v>66</v>
      </c>
      <c r="P7735" t="s">
        <v>3367</v>
      </c>
      <c r="Q7735" t="s">
        <v>3364</v>
      </c>
    </row>
    <row r="7736" spans="11:17">
      <c r="K7736" t="s">
        <v>51</v>
      </c>
      <c r="L7736" t="s">
        <v>3362</v>
      </c>
      <c r="M7736" t="s">
        <v>3363</v>
      </c>
      <c r="N7736" t="s">
        <v>54</v>
      </c>
      <c r="O7736" t="s">
        <v>68</v>
      </c>
      <c r="Q7736" t="s">
        <v>3364</v>
      </c>
    </row>
    <row r="7737" spans="11:17">
      <c r="K7737" t="s">
        <v>51</v>
      </c>
      <c r="L7737" t="s">
        <v>3362</v>
      </c>
      <c r="M7737" t="s">
        <v>3363</v>
      </c>
      <c r="N7737" t="s">
        <v>54</v>
      </c>
      <c r="O7737" t="s">
        <v>70</v>
      </c>
      <c r="P7737" t="s">
        <v>131</v>
      </c>
      <c r="Q7737" t="s">
        <v>3364</v>
      </c>
    </row>
    <row r="7738" spans="11:17">
      <c r="K7738" t="s">
        <v>51</v>
      </c>
      <c r="L7738" t="s">
        <v>3362</v>
      </c>
      <c r="M7738" t="s">
        <v>3363</v>
      </c>
      <c r="N7738" t="s">
        <v>54</v>
      </c>
      <c r="O7738" t="s">
        <v>72</v>
      </c>
      <c r="P7738">
        <v>363</v>
      </c>
      <c r="Q7738" t="s">
        <v>3364</v>
      </c>
    </row>
    <row r="7739" spans="11:17">
      <c r="K7739" t="s">
        <v>51</v>
      </c>
      <c r="L7739" t="s">
        <v>3362</v>
      </c>
      <c r="M7739" t="s">
        <v>3363</v>
      </c>
      <c r="N7739" t="s">
        <v>54</v>
      </c>
      <c r="O7739" t="s">
        <v>73</v>
      </c>
      <c r="P7739" t="s">
        <v>74</v>
      </c>
      <c r="Q7739" t="s">
        <v>3364</v>
      </c>
    </row>
    <row r="7740" spans="11:17">
      <c r="K7740" t="s">
        <v>51</v>
      </c>
      <c r="L7740" t="s">
        <v>3368</v>
      </c>
      <c r="M7740" t="s">
        <v>3369</v>
      </c>
      <c r="N7740" t="s">
        <v>525</v>
      </c>
      <c r="O7740" t="s">
        <v>14</v>
      </c>
      <c r="Q7740" t="s">
        <v>3370</v>
      </c>
    </row>
    <row r="7741" spans="11:17">
      <c r="K7741" t="s">
        <v>51</v>
      </c>
      <c r="L7741" t="s">
        <v>3368</v>
      </c>
      <c r="M7741" t="s">
        <v>3369</v>
      </c>
      <c r="N7741" t="s">
        <v>525</v>
      </c>
      <c r="O7741" t="s">
        <v>56</v>
      </c>
      <c r="Q7741" t="s">
        <v>3370</v>
      </c>
    </row>
    <row r="7742" spans="11:17">
      <c r="K7742" t="s">
        <v>51</v>
      </c>
      <c r="L7742" t="s">
        <v>3368</v>
      </c>
      <c r="M7742" t="s">
        <v>3369</v>
      </c>
      <c r="N7742" t="s">
        <v>525</v>
      </c>
      <c r="O7742" t="s">
        <v>57</v>
      </c>
      <c r="P7742" t="s">
        <v>58</v>
      </c>
      <c r="Q7742" t="s">
        <v>3370</v>
      </c>
    </row>
    <row r="7743" spans="11:17">
      <c r="K7743" t="s">
        <v>51</v>
      </c>
      <c r="L7743" t="s">
        <v>3368</v>
      </c>
      <c r="M7743" t="s">
        <v>3369</v>
      </c>
      <c r="N7743" t="s">
        <v>525</v>
      </c>
      <c r="O7743" t="s">
        <v>59</v>
      </c>
      <c r="P7743">
        <v>7152</v>
      </c>
      <c r="Q7743" t="s">
        <v>3370</v>
      </c>
    </row>
    <row r="7744" spans="11:17">
      <c r="K7744" t="s">
        <v>51</v>
      </c>
      <c r="L7744" t="s">
        <v>3368</v>
      </c>
      <c r="M7744" t="s">
        <v>3369</v>
      </c>
      <c r="N7744" t="s">
        <v>525</v>
      </c>
      <c r="O7744" t="s">
        <v>60</v>
      </c>
      <c r="P7744" t="s">
        <v>3358</v>
      </c>
      <c r="Q7744" t="s">
        <v>3370</v>
      </c>
    </row>
    <row r="7745" spans="11:17">
      <c r="K7745" t="s">
        <v>51</v>
      </c>
      <c r="L7745" t="s">
        <v>3368</v>
      </c>
      <c r="M7745" t="s">
        <v>3369</v>
      </c>
      <c r="N7745" t="s">
        <v>525</v>
      </c>
      <c r="O7745" t="s">
        <v>62</v>
      </c>
      <c r="P7745" t="s">
        <v>3365</v>
      </c>
      <c r="Q7745" t="s">
        <v>3370</v>
      </c>
    </row>
    <row r="7746" spans="11:17">
      <c r="K7746" t="s">
        <v>51</v>
      </c>
      <c r="L7746" t="s">
        <v>3368</v>
      </c>
      <c r="M7746" t="s">
        <v>3369</v>
      </c>
      <c r="N7746" t="s">
        <v>525</v>
      </c>
      <c r="O7746" t="s">
        <v>64</v>
      </c>
      <c r="P7746" t="s">
        <v>3371</v>
      </c>
      <c r="Q7746" t="s">
        <v>3370</v>
      </c>
    </row>
    <row r="7747" spans="11:17">
      <c r="K7747" t="s">
        <v>51</v>
      </c>
      <c r="L7747" t="s">
        <v>3368</v>
      </c>
      <c r="M7747" t="s">
        <v>3369</v>
      </c>
      <c r="N7747" t="s">
        <v>525</v>
      </c>
      <c r="O7747" t="s">
        <v>66</v>
      </c>
      <c r="P7747" t="s">
        <v>3372</v>
      </c>
      <c r="Q7747" t="s">
        <v>3370</v>
      </c>
    </row>
    <row r="7748" spans="11:17">
      <c r="K7748" t="s">
        <v>51</v>
      </c>
      <c r="L7748" t="s">
        <v>3368</v>
      </c>
      <c r="M7748" t="s">
        <v>3369</v>
      </c>
      <c r="N7748" t="s">
        <v>525</v>
      </c>
      <c r="O7748" t="s">
        <v>68</v>
      </c>
      <c r="Q7748" t="s">
        <v>3370</v>
      </c>
    </row>
    <row r="7749" spans="11:17">
      <c r="K7749" t="s">
        <v>51</v>
      </c>
      <c r="L7749" t="s">
        <v>3368</v>
      </c>
      <c r="M7749" t="s">
        <v>3369</v>
      </c>
      <c r="N7749" t="s">
        <v>525</v>
      </c>
      <c r="O7749" t="s">
        <v>70</v>
      </c>
      <c r="P7749" t="s">
        <v>71</v>
      </c>
      <c r="Q7749" t="s">
        <v>3370</v>
      </c>
    </row>
    <row r="7750" spans="11:17">
      <c r="K7750" t="s">
        <v>51</v>
      </c>
      <c r="L7750" t="s">
        <v>3368</v>
      </c>
      <c r="M7750" t="s">
        <v>3369</v>
      </c>
      <c r="N7750" t="s">
        <v>525</v>
      </c>
      <c r="O7750" t="s">
        <v>72</v>
      </c>
      <c r="P7750">
        <v>132</v>
      </c>
      <c r="Q7750" t="s">
        <v>3370</v>
      </c>
    </row>
    <row r="7751" spans="11:17">
      <c r="K7751" t="s">
        <v>51</v>
      </c>
      <c r="L7751" t="s">
        <v>3368</v>
      </c>
      <c r="M7751" t="s">
        <v>3369</v>
      </c>
      <c r="N7751" t="s">
        <v>525</v>
      </c>
      <c r="O7751" t="s">
        <v>73</v>
      </c>
      <c r="P7751" t="s">
        <v>530</v>
      </c>
      <c r="Q7751" t="s">
        <v>3370</v>
      </c>
    </row>
    <row r="7752" spans="11:17">
      <c r="K7752" t="s">
        <v>51</v>
      </c>
      <c r="L7752" t="s">
        <v>3373</v>
      </c>
      <c r="M7752" t="s">
        <v>3374</v>
      </c>
      <c r="N7752" t="s">
        <v>54</v>
      </c>
      <c r="O7752" t="s">
        <v>14</v>
      </c>
      <c r="Q7752" t="s">
        <v>3375</v>
      </c>
    </row>
    <row r="7753" spans="11:17">
      <c r="K7753" t="s">
        <v>51</v>
      </c>
      <c r="L7753" t="s">
        <v>3373</v>
      </c>
      <c r="M7753" t="s">
        <v>3374</v>
      </c>
      <c r="N7753" t="s">
        <v>54</v>
      </c>
      <c r="O7753" t="s">
        <v>56</v>
      </c>
      <c r="Q7753" t="s">
        <v>3375</v>
      </c>
    </row>
    <row r="7754" spans="11:17">
      <c r="K7754" t="s">
        <v>51</v>
      </c>
      <c r="L7754" t="s">
        <v>3373</v>
      </c>
      <c r="M7754" t="s">
        <v>3374</v>
      </c>
      <c r="N7754" t="s">
        <v>54</v>
      </c>
      <c r="O7754" t="s">
        <v>57</v>
      </c>
      <c r="P7754" t="s">
        <v>58</v>
      </c>
      <c r="Q7754" t="s">
        <v>3375</v>
      </c>
    </row>
    <row r="7755" spans="11:17">
      <c r="K7755" t="s">
        <v>51</v>
      </c>
      <c r="L7755" t="s">
        <v>3373</v>
      </c>
      <c r="M7755" t="s">
        <v>3374</v>
      </c>
      <c r="N7755" t="s">
        <v>54</v>
      </c>
      <c r="O7755" t="s">
        <v>59</v>
      </c>
      <c r="P7755">
        <v>5182</v>
      </c>
      <c r="Q7755" t="s">
        <v>3375</v>
      </c>
    </row>
    <row r="7756" spans="11:17">
      <c r="K7756" t="s">
        <v>51</v>
      </c>
      <c r="L7756" t="s">
        <v>3373</v>
      </c>
      <c r="M7756" t="s">
        <v>3374</v>
      </c>
      <c r="N7756" t="s">
        <v>54</v>
      </c>
      <c r="O7756" t="s">
        <v>60</v>
      </c>
      <c r="P7756" t="s">
        <v>3358</v>
      </c>
      <c r="Q7756" t="s">
        <v>3375</v>
      </c>
    </row>
    <row r="7757" spans="11:17">
      <c r="K7757" t="s">
        <v>51</v>
      </c>
      <c r="L7757" t="s">
        <v>3373</v>
      </c>
      <c r="M7757" t="s">
        <v>3374</v>
      </c>
      <c r="N7757" t="s">
        <v>54</v>
      </c>
      <c r="O7757" t="s">
        <v>62</v>
      </c>
      <c r="P7757" t="s">
        <v>3365</v>
      </c>
      <c r="Q7757" t="s">
        <v>3375</v>
      </c>
    </row>
    <row r="7758" spans="11:17">
      <c r="K7758" t="s">
        <v>51</v>
      </c>
      <c r="L7758" t="s">
        <v>3373</v>
      </c>
      <c r="M7758" t="s">
        <v>3374</v>
      </c>
      <c r="N7758" t="s">
        <v>54</v>
      </c>
      <c r="O7758" t="s">
        <v>64</v>
      </c>
      <c r="P7758" t="s">
        <v>3376</v>
      </c>
      <c r="Q7758" t="s">
        <v>3375</v>
      </c>
    </row>
    <row r="7759" spans="11:17">
      <c r="K7759" t="s">
        <v>51</v>
      </c>
      <c r="L7759" t="s">
        <v>3373</v>
      </c>
      <c r="M7759" t="s">
        <v>3374</v>
      </c>
      <c r="N7759" t="s">
        <v>54</v>
      </c>
      <c r="O7759" t="s">
        <v>66</v>
      </c>
      <c r="P7759" t="s">
        <v>3377</v>
      </c>
      <c r="Q7759" t="s">
        <v>3375</v>
      </c>
    </row>
    <row r="7760" spans="11:17">
      <c r="K7760" t="s">
        <v>51</v>
      </c>
      <c r="L7760" t="s">
        <v>3373</v>
      </c>
      <c r="M7760" t="s">
        <v>3374</v>
      </c>
      <c r="N7760" t="s">
        <v>54</v>
      </c>
      <c r="O7760" t="s">
        <v>68</v>
      </c>
      <c r="Q7760" t="s">
        <v>3375</v>
      </c>
    </row>
    <row r="7761" spans="11:17">
      <c r="K7761" t="s">
        <v>51</v>
      </c>
      <c r="L7761" t="s">
        <v>3373</v>
      </c>
      <c r="M7761" t="s">
        <v>3374</v>
      </c>
      <c r="N7761" t="s">
        <v>54</v>
      </c>
      <c r="O7761" t="s">
        <v>70</v>
      </c>
      <c r="P7761" t="s">
        <v>71</v>
      </c>
      <c r="Q7761" t="s">
        <v>3375</v>
      </c>
    </row>
    <row r="7762" spans="11:17">
      <c r="K7762" t="s">
        <v>51</v>
      </c>
      <c r="L7762" t="s">
        <v>3373</v>
      </c>
      <c r="M7762" t="s">
        <v>3374</v>
      </c>
      <c r="N7762" t="s">
        <v>54</v>
      </c>
      <c r="O7762" t="s">
        <v>72</v>
      </c>
      <c r="P7762">
        <v>46</v>
      </c>
      <c r="Q7762" t="s">
        <v>3375</v>
      </c>
    </row>
    <row r="7763" spans="11:17">
      <c r="K7763" t="s">
        <v>51</v>
      </c>
      <c r="L7763" t="s">
        <v>3373</v>
      </c>
      <c r="M7763" t="s">
        <v>3374</v>
      </c>
      <c r="N7763" t="s">
        <v>54</v>
      </c>
      <c r="O7763" t="s">
        <v>73</v>
      </c>
      <c r="P7763" t="s">
        <v>74</v>
      </c>
      <c r="Q7763" t="s">
        <v>3375</v>
      </c>
    </row>
    <row r="7764" spans="11:17">
      <c r="K7764" t="s">
        <v>51</v>
      </c>
      <c r="L7764" t="s">
        <v>3378</v>
      </c>
      <c r="M7764" t="s">
        <v>3379</v>
      </c>
      <c r="N7764" t="s">
        <v>54</v>
      </c>
      <c r="O7764" t="s">
        <v>14</v>
      </c>
      <c r="Q7764" t="s">
        <v>3380</v>
      </c>
    </row>
    <row r="7765" spans="11:17">
      <c r="K7765" t="s">
        <v>51</v>
      </c>
      <c r="L7765" t="s">
        <v>3378</v>
      </c>
      <c r="M7765" t="s">
        <v>3379</v>
      </c>
      <c r="N7765" t="s">
        <v>54</v>
      </c>
      <c r="O7765" t="s">
        <v>56</v>
      </c>
      <c r="Q7765" t="s">
        <v>3380</v>
      </c>
    </row>
    <row r="7766" spans="11:17">
      <c r="K7766" t="s">
        <v>51</v>
      </c>
      <c r="L7766" t="s">
        <v>3378</v>
      </c>
      <c r="M7766" t="s">
        <v>3379</v>
      </c>
      <c r="N7766" t="s">
        <v>54</v>
      </c>
      <c r="O7766" t="s">
        <v>57</v>
      </c>
      <c r="P7766" t="s">
        <v>58</v>
      </c>
      <c r="Q7766" t="s">
        <v>3380</v>
      </c>
    </row>
    <row r="7767" spans="11:17">
      <c r="K7767" t="s">
        <v>51</v>
      </c>
      <c r="L7767" t="s">
        <v>3378</v>
      </c>
      <c r="M7767" t="s">
        <v>3379</v>
      </c>
      <c r="N7767" t="s">
        <v>54</v>
      </c>
      <c r="O7767" t="s">
        <v>59</v>
      </c>
      <c r="P7767">
        <v>4517</v>
      </c>
      <c r="Q7767" t="s">
        <v>3380</v>
      </c>
    </row>
    <row r="7768" spans="11:17">
      <c r="K7768" t="s">
        <v>51</v>
      </c>
      <c r="L7768" t="s">
        <v>3378</v>
      </c>
      <c r="M7768" t="s">
        <v>3379</v>
      </c>
      <c r="N7768" t="s">
        <v>54</v>
      </c>
      <c r="O7768" t="s">
        <v>60</v>
      </c>
      <c r="P7768" t="s">
        <v>3358</v>
      </c>
      <c r="Q7768" t="s">
        <v>3380</v>
      </c>
    </row>
    <row r="7769" spans="11:17">
      <c r="K7769" t="s">
        <v>51</v>
      </c>
      <c r="L7769" t="s">
        <v>3378</v>
      </c>
      <c r="M7769" t="s">
        <v>3379</v>
      </c>
      <c r="N7769" t="s">
        <v>54</v>
      </c>
      <c r="O7769" t="s">
        <v>62</v>
      </c>
      <c r="P7769" t="s">
        <v>3359</v>
      </c>
      <c r="Q7769" t="s">
        <v>3380</v>
      </c>
    </row>
    <row r="7770" spans="11:17">
      <c r="K7770" t="s">
        <v>51</v>
      </c>
      <c r="L7770" t="s">
        <v>3378</v>
      </c>
      <c r="M7770" t="s">
        <v>3379</v>
      </c>
      <c r="N7770" t="s">
        <v>54</v>
      </c>
      <c r="O7770" t="s">
        <v>64</v>
      </c>
      <c r="P7770" t="s">
        <v>3381</v>
      </c>
      <c r="Q7770" t="s">
        <v>3380</v>
      </c>
    </row>
    <row r="7771" spans="11:17">
      <c r="K7771" t="s">
        <v>51</v>
      </c>
      <c r="L7771" t="s">
        <v>3378</v>
      </c>
      <c r="M7771" t="s">
        <v>3379</v>
      </c>
      <c r="N7771" t="s">
        <v>54</v>
      </c>
      <c r="O7771" t="s">
        <v>66</v>
      </c>
      <c r="P7771" t="s">
        <v>3382</v>
      </c>
      <c r="Q7771" t="s">
        <v>3380</v>
      </c>
    </row>
    <row r="7772" spans="11:17">
      <c r="K7772" t="s">
        <v>51</v>
      </c>
      <c r="L7772" t="s">
        <v>3378</v>
      </c>
      <c r="M7772" t="s">
        <v>3379</v>
      </c>
      <c r="N7772" t="s">
        <v>54</v>
      </c>
      <c r="O7772" t="s">
        <v>68</v>
      </c>
      <c r="Q7772" t="s">
        <v>3380</v>
      </c>
    </row>
    <row r="7773" spans="11:17">
      <c r="K7773" t="s">
        <v>51</v>
      </c>
      <c r="L7773" t="s">
        <v>3378</v>
      </c>
      <c r="M7773" t="s">
        <v>3379</v>
      </c>
      <c r="N7773" t="s">
        <v>54</v>
      </c>
      <c r="O7773" t="s">
        <v>70</v>
      </c>
      <c r="P7773" t="s">
        <v>71</v>
      </c>
      <c r="Q7773" t="s">
        <v>3380</v>
      </c>
    </row>
    <row r="7774" spans="11:17">
      <c r="K7774" t="s">
        <v>51</v>
      </c>
      <c r="L7774" t="s">
        <v>3378</v>
      </c>
      <c r="M7774" t="s">
        <v>3379</v>
      </c>
      <c r="N7774" t="s">
        <v>54</v>
      </c>
      <c r="O7774" t="s">
        <v>72</v>
      </c>
      <c r="P7774">
        <v>345</v>
      </c>
      <c r="Q7774" t="s">
        <v>3380</v>
      </c>
    </row>
    <row r="7775" spans="11:17">
      <c r="K7775" t="s">
        <v>51</v>
      </c>
      <c r="L7775" t="s">
        <v>3378</v>
      </c>
      <c r="M7775" t="s">
        <v>3379</v>
      </c>
      <c r="N7775" t="s">
        <v>54</v>
      </c>
      <c r="O7775" t="s">
        <v>73</v>
      </c>
      <c r="P7775" t="s">
        <v>74</v>
      </c>
      <c r="Q7775" t="s">
        <v>3380</v>
      </c>
    </row>
    <row r="7776" spans="11:17">
      <c r="K7776" t="s">
        <v>51</v>
      </c>
      <c r="L7776" t="s">
        <v>3383</v>
      </c>
      <c r="M7776" t="s">
        <v>3384</v>
      </c>
      <c r="N7776" t="s">
        <v>54</v>
      </c>
      <c r="O7776" t="s">
        <v>14</v>
      </c>
      <c r="Q7776" t="s">
        <v>3385</v>
      </c>
    </row>
    <row r="7777" spans="11:17">
      <c r="K7777" t="s">
        <v>51</v>
      </c>
      <c r="L7777" t="s">
        <v>3383</v>
      </c>
      <c r="M7777" t="s">
        <v>3384</v>
      </c>
      <c r="N7777" t="s">
        <v>54</v>
      </c>
      <c r="O7777" t="s">
        <v>56</v>
      </c>
      <c r="Q7777" t="s">
        <v>3385</v>
      </c>
    </row>
    <row r="7778" spans="11:17">
      <c r="K7778" t="s">
        <v>51</v>
      </c>
      <c r="L7778" t="s">
        <v>3383</v>
      </c>
      <c r="M7778" t="s">
        <v>3384</v>
      </c>
      <c r="N7778" t="s">
        <v>54</v>
      </c>
      <c r="O7778" t="s">
        <v>57</v>
      </c>
      <c r="P7778" t="s">
        <v>58</v>
      </c>
      <c r="Q7778" t="s">
        <v>3385</v>
      </c>
    </row>
    <row r="7779" spans="11:17">
      <c r="K7779" t="s">
        <v>51</v>
      </c>
      <c r="L7779" t="s">
        <v>3383</v>
      </c>
      <c r="M7779" t="s">
        <v>3384</v>
      </c>
      <c r="N7779" t="s">
        <v>54</v>
      </c>
      <c r="O7779" t="s">
        <v>59</v>
      </c>
      <c r="P7779">
        <v>4905</v>
      </c>
      <c r="Q7779" t="s">
        <v>3385</v>
      </c>
    </row>
    <row r="7780" spans="11:17">
      <c r="K7780" t="s">
        <v>51</v>
      </c>
      <c r="L7780" t="s">
        <v>3383</v>
      </c>
      <c r="M7780" t="s">
        <v>3384</v>
      </c>
      <c r="N7780" t="s">
        <v>54</v>
      </c>
      <c r="O7780" t="s">
        <v>60</v>
      </c>
      <c r="P7780" t="s">
        <v>3358</v>
      </c>
      <c r="Q7780" t="s">
        <v>3385</v>
      </c>
    </row>
    <row r="7781" spans="11:17">
      <c r="K7781" t="s">
        <v>51</v>
      </c>
      <c r="L7781" t="s">
        <v>3383</v>
      </c>
      <c r="M7781" t="s">
        <v>3384</v>
      </c>
      <c r="N7781" t="s">
        <v>54</v>
      </c>
      <c r="O7781" t="s">
        <v>62</v>
      </c>
      <c r="P7781" t="s">
        <v>3386</v>
      </c>
      <c r="Q7781" t="s">
        <v>3385</v>
      </c>
    </row>
    <row r="7782" spans="11:17">
      <c r="K7782" t="s">
        <v>51</v>
      </c>
      <c r="L7782" t="s">
        <v>3383</v>
      </c>
      <c r="M7782" t="s">
        <v>3384</v>
      </c>
      <c r="N7782" t="s">
        <v>54</v>
      </c>
      <c r="O7782" t="s">
        <v>64</v>
      </c>
      <c r="P7782" t="s">
        <v>3387</v>
      </c>
      <c r="Q7782" t="s">
        <v>3385</v>
      </c>
    </row>
    <row r="7783" spans="11:17">
      <c r="K7783" t="s">
        <v>51</v>
      </c>
      <c r="L7783" t="s">
        <v>3383</v>
      </c>
      <c r="M7783" t="s">
        <v>3384</v>
      </c>
      <c r="N7783" t="s">
        <v>54</v>
      </c>
      <c r="O7783" t="s">
        <v>66</v>
      </c>
      <c r="P7783" t="s">
        <v>3388</v>
      </c>
      <c r="Q7783" t="s">
        <v>3385</v>
      </c>
    </row>
    <row r="7784" spans="11:17">
      <c r="K7784" t="s">
        <v>51</v>
      </c>
      <c r="L7784" t="s">
        <v>3383</v>
      </c>
      <c r="M7784" t="s">
        <v>3384</v>
      </c>
      <c r="N7784" t="s">
        <v>54</v>
      </c>
      <c r="O7784" t="s">
        <v>68</v>
      </c>
      <c r="Q7784" t="s">
        <v>3385</v>
      </c>
    </row>
    <row r="7785" spans="11:17">
      <c r="K7785" t="s">
        <v>51</v>
      </c>
      <c r="L7785" t="s">
        <v>3383</v>
      </c>
      <c r="M7785" t="s">
        <v>3384</v>
      </c>
      <c r="N7785" t="s">
        <v>54</v>
      </c>
      <c r="O7785" t="s">
        <v>70</v>
      </c>
      <c r="P7785" t="s">
        <v>131</v>
      </c>
      <c r="Q7785" t="s">
        <v>3385</v>
      </c>
    </row>
    <row r="7786" spans="11:17">
      <c r="K7786" t="s">
        <v>51</v>
      </c>
      <c r="L7786" t="s">
        <v>3383</v>
      </c>
      <c r="M7786" t="s">
        <v>3384</v>
      </c>
      <c r="N7786" t="s">
        <v>54</v>
      </c>
      <c r="O7786" t="s">
        <v>72</v>
      </c>
      <c r="P7786">
        <v>180</v>
      </c>
      <c r="Q7786" t="s">
        <v>3385</v>
      </c>
    </row>
    <row r="7787" spans="11:17">
      <c r="K7787" t="s">
        <v>51</v>
      </c>
      <c r="L7787" t="s">
        <v>3383</v>
      </c>
      <c r="M7787" t="s">
        <v>3384</v>
      </c>
      <c r="N7787" t="s">
        <v>54</v>
      </c>
      <c r="O7787" t="s">
        <v>73</v>
      </c>
      <c r="P7787" t="s">
        <v>74</v>
      </c>
      <c r="Q7787" t="s">
        <v>3385</v>
      </c>
    </row>
    <row r="7788" spans="11:17">
      <c r="K7788" t="s">
        <v>51</v>
      </c>
      <c r="L7788" t="s">
        <v>3389</v>
      </c>
      <c r="M7788" t="s">
        <v>3390</v>
      </c>
      <c r="N7788" t="s">
        <v>54</v>
      </c>
      <c r="O7788" t="s">
        <v>14</v>
      </c>
      <c r="Q7788" t="s">
        <v>3391</v>
      </c>
    </row>
    <row r="7789" spans="11:17">
      <c r="K7789" t="s">
        <v>51</v>
      </c>
      <c r="L7789" t="s">
        <v>3389</v>
      </c>
      <c r="M7789" t="s">
        <v>3390</v>
      </c>
      <c r="N7789" t="s">
        <v>54</v>
      </c>
      <c r="O7789" t="s">
        <v>56</v>
      </c>
      <c r="Q7789" t="s">
        <v>3391</v>
      </c>
    </row>
    <row r="7790" spans="11:17">
      <c r="K7790" t="s">
        <v>51</v>
      </c>
      <c r="L7790" t="s">
        <v>3389</v>
      </c>
      <c r="M7790" t="s">
        <v>3390</v>
      </c>
      <c r="N7790" t="s">
        <v>54</v>
      </c>
      <c r="O7790" t="s">
        <v>57</v>
      </c>
      <c r="P7790" t="s">
        <v>58</v>
      </c>
      <c r="Q7790" t="s">
        <v>3391</v>
      </c>
    </row>
    <row r="7791" spans="11:17">
      <c r="K7791" t="s">
        <v>51</v>
      </c>
      <c r="L7791" t="s">
        <v>3389</v>
      </c>
      <c r="M7791" t="s">
        <v>3390</v>
      </c>
      <c r="N7791" t="s">
        <v>54</v>
      </c>
      <c r="O7791" t="s">
        <v>59</v>
      </c>
      <c r="P7791">
        <v>4075</v>
      </c>
      <c r="Q7791" t="s">
        <v>3391</v>
      </c>
    </row>
    <row r="7792" spans="11:17">
      <c r="K7792" t="s">
        <v>51</v>
      </c>
      <c r="L7792" t="s">
        <v>3389</v>
      </c>
      <c r="M7792" t="s">
        <v>3390</v>
      </c>
      <c r="N7792" t="s">
        <v>54</v>
      </c>
      <c r="O7792" t="s">
        <v>60</v>
      </c>
      <c r="P7792" t="s">
        <v>3358</v>
      </c>
      <c r="Q7792" t="s">
        <v>3391</v>
      </c>
    </row>
    <row r="7793" spans="11:17">
      <c r="K7793" t="s">
        <v>51</v>
      </c>
      <c r="L7793" t="s">
        <v>3389</v>
      </c>
      <c r="M7793" t="s">
        <v>3390</v>
      </c>
      <c r="N7793" t="s">
        <v>54</v>
      </c>
      <c r="O7793" t="s">
        <v>62</v>
      </c>
      <c r="P7793" t="s">
        <v>3386</v>
      </c>
      <c r="Q7793" t="s">
        <v>3391</v>
      </c>
    </row>
    <row r="7794" spans="11:17">
      <c r="K7794" t="s">
        <v>51</v>
      </c>
      <c r="L7794" t="s">
        <v>3389</v>
      </c>
      <c r="M7794" t="s">
        <v>3390</v>
      </c>
      <c r="N7794" t="s">
        <v>54</v>
      </c>
      <c r="O7794" t="s">
        <v>64</v>
      </c>
      <c r="P7794" t="s">
        <v>3392</v>
      </c>
      <c r="Q7794" t="s">
        <v>3391</v>
      </c>
    </row>
    <row r="7795" spans="11:17">
      <c r="K7795" t="s">
        <v>51</v>
      </c>
      <c r="L7795" t="s">
        <v>3389</v>
      </c>
      <c r="M7795" t="s">
        <v>3390</v>
      </c>
      <c r="N7795" t="s">
        <v>54</v>
      </c>
      <c r="O7795" t="s">
        <v>66</v>
      </c>
      <c r="P7795" t="s">
        <v>3393</v>
      </c>
      <c r="Q7795" t="s">
        <v>3391</v>
      </c>
    </row>
    <row r="7796" spans="11:17">
      <c r="K7796" t="s">
        <v>51</v>
      </c>
      <c r="L7796" t="s">
        <v>3389</v>
      </c>
      <c r="M7796" t="s">
        <v>3390</v>
      </c>
      <c r="N7796" t="s">
        <v>54</v>
      </c>
      <c r="O7796" t="s">
        <v>68</v>
      </c>
      <c r="Q7796" t="s">
        <v>3391</v>
      </c>
    </row>
    <row r="7797" spans="11:17">
      <c r="K7797" t="s">
        <v>51</v>
      </c>
      <c r="L7797" t="s">
        <v>3389</v>
      </c>
      <c r="M7797" t="s">
        <v>3390</v>
      </c>
      <c r="N7797" t="s">
        <v>54</v>
      </c>
      <c r="O7797" t="s">
        <v>70</v>
      </c>
      <c r="P7797" t="s">
        <v>71</v>
      </c>
      <c r="Q7797" t="s">
        <v>3391</v>
      </c>
    </row>
    <row r="7798" spans="11:17">
      <c r="K7798" t="s">
        <v>51</v>
      </c>
      <c r="L7798" t="s">
        <v>3389</v>
      </c>
      <c r="M7798" t="s">
        <v>3390</v>
      </c>
      <c r="N7798" t="s">
        <v>54</v>
      </c>
      <c r="O7798" t="s">
        <v>72</v>
      </c>
      <c r="P7798">
        <v>123</v>
      </c>
      <c r="Q7798" t="s">
        <v>3391</v>
      </c>
    </row>
    <row r="7799" spans="11:17">
      <c r="K7799" t="s">
        <v>51</v>
      </c>
      <c r="L7799" t="s">
        <v>3389</v>
      </c>
      <c r="M7799" t="s">
        <v>3390</v>
      </c>
      <c r="N7799" t="s">
        <v>54</v>
      </c>
      <c r="O7799" t="s">
        <v>73</v>
      </c>
      <c r="P7799" t="s">
        <v>74</v>
      </c>
      <c r="Q7799" t="s">
        <v>3391</v>
      </c>
    </row>
    <row r="7800" spans="11:17">
      <c r="K7800" t="s">
        <v>51</v>
      </c>
      <c r="L7800" t="s">
        <v>3394</v>
      </c>
      <c r="M7800" t="s">
        <v>3395</v>
      </c>
      <c r="N7800" t="s">
        <v>54</v>
      </c>
      <c r="O7800" t="s">
        <v>14</v>
      </c>
      <c r="Q7800" t="s">
        <v>3396</v>
      </c>
    </row>
    <row r="7801" spans="11:17">
      <c r="K7801" t="s">
        <v>51</v>
      </c>
      <c r="L7801" t="s">
        <v>3394</v>
      </c>
      <c r="M7801" t="s">
        <v>3395</v>
      </c>
      <c r="N7801" t="s">
        <v>54</v>
      </c>
      <c r="O7801" t="s">
        <v>56</v>
      </c>
      <c r="Q7801" t="s">
        <v>3396</v>
      </c>
    </row>
    <row r="7802" spans="11:17">
      <c r="K7802" t="s">
        <v>51</v>
      </c>
      <c r="L7802" t="s">
        <v>3394</v>
      </c>
      <c r="M7802" t="s">
        <v>3395</v>
      </c>
      <c r="N7802" t="s">
        <v>54</v>
      </c>
      <c r="O7802" t="s">
        <v>57</v>
      </c>
      <c r="P7802" t="s">
        <v>58</v>
      </c>
      <c r="Q7802" t="s">
        <v>3396</v>
      </c>
    </row>
    <row r="7803" spans="11:17">
      <c r="K7803" t="s">
        <v>51</v>
      </c>
      <c r="L7803" t="s">
        <v>3394</v>
      </c>
      <c r="M7803" t="s">
        <v>3395</v>
      </c>
      <c r="N7803" t="s">
        <v>54</v>
      </c>
      <c r="O7803" t="s">
        <v>59</v>
      </c>
      <c r="P7803">
        <v>4640</v>
      </c>
      <c r="Q7803" t="s">
        <v>3396</v>
      </c>
    </row>
    <row r="7804" spans="11:17">
      <c r="K7804" t="s">
        <v>51</v>
      </c>
      <c r="L7804" t="s">
        <v>3394</v>
      </c>
      <c r="M7804" t="s">
        <v>3395</v>
      </c>
      <c r="N7804" t="s">
        <v>54</v>
      </c>
      <c r="O7804" t="s">
        <v>60</v>
      </c>
      <c r="P7804" t="s">
        <v>3358</v>
      </c>
      <c r="Q7804" t="s">
        <v>3396</v>
      </c>
    </row>
    <row r="7805" spans="11:17">
      <c r="K7805" t="s">
        <v>51</v>
      </c>
      <c r="L7805" t="s">
        <v>3394</v>
      </c>
      <c r="M7805" t="s">
        <v>3395</v>
      </c>
      <c r="N7805" t="s">
        <v>54</v>
      </c>
      <c r="O7805" t="s">
        <v>62</v>
      </c>
      <c r="P7805" t="s">
        <v>3359</v>
      </c>
      <c r="Q7805" t="s">
        <v>3396</v>
      </c>
    </row>
    <row r="7806" spans="11:17">
      <c r="K7806" t="s">
        <v>51</v>
      </c>
      <c r="L7806" t="s">
        <v>3394</v>
      </c>
      <c r="M7806" t="s">
        <v>3395</v>
      </c>
      <c r="N7806" t="s">
        <v>54</v>
      </c>
      <c r="O7806" t="s">
        <v>64</v>
      </c>
      <c r="P7806" t="s">
        <v>3397</v>
      </c>
      <c r="Q7806" t="s">
        <v>3396</v>
      </c>
    </row>
    <row r="7807" spans="11:17">
      <c r="K7807" t="s">
        <v>51</v>
      </c>
      <c r="L7807" t="s">
        <v>3394</v>
      </c>
      <c r="M7807" t="s">
        <v>3395</v>
      </c>
      <c r="N7807" t="s">
        <v>54</v>
      </c>
      <c r="O7807" t="s">
        <v>66</v>
      </c>
      <c r="P7807" t="s">
        <v>3398</v>
      </c>
      <c r="Q7807" t="s">
        <v>3396</v>
      </c>
    </row>
    <row r="7808" spans="11:17">
      <c r="K7808" t="s">
        <v>51</v>
      </c>
      <c r="L7808" t="s">
        <v>3394</v>
      </c>
      <c r="M7808" t="s">
        <v>3395</v>
      </c>
      <c r="N7808" t="s">
        <v>54</v>
      </c>
      <c r="O7808" t="s">
        <v>68</v>
      </c>
      <c r="Q7808" t="s">
        <v>3396</v>
      </c>
    </row>
    <row r="7809" spans="11:17">
      <c r="K7809" t="s">
        <v>51</v>
      </c>
      <c r="L7809" t="s">
        <v>3394</v>
      </c>
      <c r="M7809" t="s">
        <v>3395</v>
      </c>
      <c r="N7809" t="s">
        <v>54</v>
      </c>
      <c r="O7809" t="s">
        <v>70</v>
      </c>
      <c r="P7809" t="s">
        <v>131</v>
      </c>
      <c r="Q7809" t="s">
        <v>3396</v>
      </c>
    </row>
    <row r="7810" spans="11:17">
      <c r="K7810" t="s">
        <v>51</v>
      </c>
      <c r="L7810" t="s">
        <v>3394</v>
      </c>
      <c r="M7810" t="s">
        <v>3395</v>
      </c>
      <c r="N7810" t="s">
        <v>54</v>
      </c>
      <c r="O7810" t="s">
        <v>72</v>
      </c>
      <c r="P7810">
        <v>56</v>
      </c>
      <c r="Q7810" t="s">
        <v>3396</v>
      </c>
    </row>
    <row r="7811" spans="11:17">
      <c r="K7811" t="s">
        <v>51</v>
      </c>
      <c r="L7811" t="s">
        <v>3394</v>
      </c>
      <c r="M7811" t="s">
        <v>3395</v>
      </c>
      <c r="N7811" t="s">
        <v>54</v>
      </c>
      <c r="O7811" t="s">
        <v>73</v>
      </c>
      <c r="P7811" t="s">
        <v>74</v>
      </c>
      <c r="Q7811" t="s">
        <v>3396</v>
      </c>
    </row>
    <row r="7812" spans="11:17">
      <c r="K7812" t="s">
        <v>51</v>
      </c>
      <c r="L7812" t="s">
        <v>3399</v>
      </c>
      <c r="M7812" t="s">
        <v>3400</v>
      </c>
      <c r="N7812" t="s">
        <v>525</v>
      </c>
      <c r="O7812" t="s">
        <v>14</v>
      </c>
      <c r="Q7812" t="s">
        <v>3401</v>
      </c>
    </row>
    <row r="7813" spans="11:17">
      <c r="K7813" t="s">
        <v>51</v>
      </c>
      <c r="L7813" t="s">
        <v>3399</v>
      </c>
      <c r="M7813" t="s">
        <v>3400</v>
      </c>
      <c r="N7813" t="s">
        <v>525</v>
      </c>
      <c r="O7813" t="s">
        <v>56</v>
      </c>
      <c r="Q7813" t="s">
        <v>3401</v>
      </c>
    </row>
    <row r="7814" spans="11:17">
      <c r="K7814" t="s">
        <v>51</v>
      </c>
      <c r="L7814" t="s">
        <v>3399</v>
      </c>
      <c r="M7814" t="s">
        <v>3400</v>
      </c>
      <c r="N7814" t="s">
        <v>525</v>
      </c>
      <c r="O7814" t="s">
        <v>57</v>
      </c>
      <c r="P7814" t="s">
        <v>58</v>
      </c>
      <c r="Q7814" t="s">
        <v>3401</v>
      </c>
    </row>
    <row r="7815" spans="11:17">
      <c r="K7815" t="s">
        <v>51</v>
      </c>
      <c r="L7815" t="s">
        <v>3399</v>
      </c>
      <c r="M7815" t="s">
        <v>3400</v>
      </c>
      <c r="N7815" t="s">
        <v>525</v>
      </c>
      <c r="O7815" t="s">
        <v>59</v>
      </c>
      <c r="P7815">
        <v>6929</v>
      </c>
      <c r="Q7815" t="s">
        <v>3401</v>
      </c>
    </row>
    <row r="7816" spans="11:17">
      <c r="K7816" t="s">
        <v>51</v>
      </c>
      <c r="L7816" t="s">
        <v>3399</v>
      </c>
      <c r="M7816" t="s">
        <v>3400</v>
      </c>
      <c r="N7816" t="s">
        <v>525</v>
      </c>
      <c r="O7816" t="s">
        <v>60</v>
      </c>
      <c r="P7816" t="s">
        <v>3358</v>
      </c>
      <c r="Q7816" t="s">
        <v>3401</v>
      </c>
    </row>
    <row r="7817" spans="11:17">
      <c r="K7817" t="s">
        <v>51</v>
      </c>
      <c r="L7817" t="s">
        <v>3399</v>
      </c>
      <c r="M7817" t="s">
        <v>3400</v>
      </c>
      <c r="N7817" t="s">
        <v>525</v>
      </c>
      <c r="O7817" t="s">
        <v>62</v>
      </c>
      <c r="P7817" t="s">
        <v>3365</v>
      </c>
      <c r="Q7817" t="s">
        <v>3401</v>
      </c>
    </row>
    <row r="7818" spans="11:17">
      <c r="K7818" t="s">
        <v>51</v>
      </c>
      <c r="L7818" t="s">
        <v>3399</v>
      </c>
      <c r="M7818" t="s">
        <v>3400</v>
      </c>
      <c r="N7818" t="s">
        <v>525</v>
      </c>
      <c r="O7818" t="s">
        <v>64</v>
      </c>
      <c r="P7818" t="s">
        <v>3402</v>
      </c>
      <c r="Q7818" t="s">
        <v>3401</v>
      </c>
    </row>
    <row r="7819" spans="11:17">
      <c r="K7819" t="s">
        <v>51</v>
      </c>
      <c r="L7819" t="s">
        <v>3399</v>
      </c>
      <c r="M7819" t="s">
        <v>3400</v>
      </c>
      <c r="N7819" t="s">
        <v>525</v>
      </c>
      <c r="O7819" t="s">
        <v>66</v>
      </c>
      <c r="P7819" t="s">
        <v>3403</v>
      </c>
      <c r="Q7819" t="s">
        <v>3401</v>
      </c>
    </row>
    <row r="7820" spans="11:17">
      <c r="K7820" t="s">
        <v>51</v>
      </c>
      <c r="L7820" t="s">
        <v>3399</v>
      </c>
      <c r="M7820" t="s">
        <v>3400</v>
      </c>
      <c r="N7820" t="s">
        <v>525</v>
      </c>
      <c r="O7820" t="s">
        <v>68</v>
      </c>
      <c r="Q7820" t="s">
        <v>3401</v>
      </c>
    </row>
    <row r="7821" spans="11:17">
      <c r="K7821" t="s">
        <v>51</v>
      </c>
      <c r="L7821" t="s">
        <v>3399</v>
      </c>
      <c r="M7821" t="s">
        <v>3400</v>
      </c>
      <c r="N7821" t="s">
        <v>525</v>
      </c>
      <c r="O7821" t="s">
        <v>70</v>
      </c>
      <c r="P7821" t="s">
        <v>71</v>
      </c>
      <c r="Q7821" t="s">
        <v>3401</v>
      </c>
    </row>
    <row r="7822" spans="11:17">
      <c r="K7822" t="s">
        <v>51</v>
      </c>
      <c r="L7822" t="s">
        <v>3399</v>
      </c>
      <c r="M7822" t="s">
        <v>3400</v>
      </c>
      <c r="N7822" t="s">
        <v>525</v>
      </c>
      <c r="O7822" t="s">
        <v>72</v>
      </c>
      <c r="P7822">
        <v>38</v>
      </c>
      <c r="Q7822" t="s">
        <v>3401</v>
      </c>
    </row>
    <row r="7823" spans="11:17">
      <c r="K7823" t="s">
        <v>51</v>
      </c>
      <c r="L7823" t="s">
        <v>3399</v>
      </c>
      <c r="M7823" t="s">
        <v>3400</v>
      </c>
      <c r="N7823" t="s">
        <v>525</v>
      </c>
      <c r="O7823" t="s">
        <v>73</v>
      </c>
      <c r="P7823" t="s">
        <v>530</v>
      </c>
      <c r="Q7823" t="s">
        <v>3401</v>
      </c>
    </row>
    <row r="7824" spans="11:17">
      <c r="K7824" t="s">
        <v>51</v>
      </c>
      <c r="L7824" t="s">
        <v>3404</v>
      </c>
      <c r="M7824" t="s">
        <v>3405</v>
      </c>
      <c r="N7824" t="s">
        <v>54</v>
      </c>
      <c r="O7824" t="s">
        <v>14</v>
      </c>
      <c r="Q7824" t="s">
        <v>3406</v>
      </c>
    </row>
    <row r="7825" spans="11:17">
      <c r="K7825" t="s">
        <v>51</v>
      </c>
      <c r="L7825" t="s">
        <v>3404</v>
      </c>
      <c r="M7825" t="s">
        <v>3405</v>
      </c>
      <c r="N7825" t="s">
        <v>54</v>
      </c>
      <c r="O7825" t="s">
        <v>56</v>
      </c>
      <c r="Q7825" t="s">
        <v>3406</v>
      </c>
    </row>
    <row r="7826" spans="11:17">
      <c r="K7826" t="s">
        <v>51</v>
      </c>
      <c r="L7826" t="s">
        <v>3404</v>
      </c>
      <c r="M7826" t="s">
        <v>3405</v>
      </c>
      <c r="N7826" t="s">
        <v>54</v>
      </c>
      <c r="O7826" t="s">
        <v>57</v>
      </c>
      <c r="P7826" t="s">
        <v>58</v>
      </c>
      <c r="Q7826" t="s">
        <v>3406</v>
      </c>
    </row>
    <row r="7827" spans="11:17">
      <c r="K7827" t="s">
        <v>51</v>
      </c>
      <c r="L7827" t="s">
        <v>3404</v>
      </c>
      <c r="M7827" t="s">
        <v>3405</v>
      </c>
      <c r="N7827" t="s">
        <v>54</v>
      </c>
      <c r="O7827" t="s">
        <v>59</v>
      </c>
      <c r="P7827">
        <v>5197</v>
      </c>
      <c r="Q7827" t="s">
        <v>3406</v>
      </c>
    </row>
    <row r="7828" spans="11:17">
      <c r="K7828" t="s">
        <v>51</v>
      </c>
      <c r="L7828" t="s">
        <v>3404</v>
      </c>
      <c r="M7828" t="s">
        <v>3405</v>
      </c>
      <c r="N7828" t="s">
        <v>54</v>
      </c>
      <c r="O7828" t="s">
        <v>60</v>
      </c>
      <c r="P7828" t="s">
        <v>3358</v>
      </c>
      <c r="Q7828" t="s">
        <v>3406</v>
      </c>
    </row>
    <row r="7829" spans="11:17">
      <c r="K7829" t="s">
        <v>51</v>
      </c>
      <c r="L7829" t="s">
        <v>3404</v>
      </c>
      <c r="M7829" t="s">
        <v>3405</v>
      </c>
      <c r="N7829" t="s">
        <v>54</v>
      </c>
      <c r="O7829" t="s">
        <v>62</v>
      </c>
      <c r="P7829" t="s">
        <v>3365</v>
      </c>
      <c r="Q7829" t="s">
        <v>3406</v>
      </c>
    </row>
    <row r="7830" spans="11:17">
      <c r="K7830" t="s">
        <v>51</v>
      </c>
      <c r="L7830" t="s">
        <v>3404</v>
      </c>
      <c r="M7830" t="s">
        <v>3405</v>
      </c>
      <c r="N7830" t="s">
        <v>54</v>
      </c>
      <c r="O7830" t="s">
        <v>64</v>
      </c>
      <c r="P7830" t="s">
        <v>3407</v>
      </c>
      <c r="Q7830" t="s">
        <v>3406</v>
      </c>
    </row>
    <row r="7831" spans="11:17">
      <c r="K7831" t="s">
        <v>51</v>
      </c>
      <c r="L7831" t="s">
        <v>3404</v>
      </c>
      <c r="M7831" t="s">
        <v>3405</v>
      </c>
      <c r="N7831" t="s">
        <v>54</v>
      </c>
      <c r="O7831" t="s">
        <v>66</v>
      </c>
      <c r="P7831" t="s">
        <v>3408</v>
      </c>
      <c r="Q7831" t="s">
        <v>3406</v>
      </c>
    </row>
    <row r="7832" spans="11:17">
      <c r="K7832" t="s">
        <v>51</v>
      </c>
      <c r="L7832" t="s">
        <v>3404</v>
      </c>
      <c r="M7832" t="s">
        <v>3405</v>
      </c>
      <c r="N7832" t="s">
        <v>54</v>
      </c>
      <c r="O7832" t="s">
        <v>68</v>
      </c>
      <c r="Q7832" t="s">
        <v>3406</v>
      </c>
    </row>
    <row r="7833" spans="11:17">
      <c r="K7833" t="s">
        <v>51</v>
      </c>
      <c r="L7833" t="s">
        <v>3404</v>
      </c>
      <c r="M7833" t="s">
        <v>3405</v>
      </c>
      <c r="N7833" t="s">
        <v>54</v>
      </c>
      <c r="O7833" t="s">
        <v>70</v>
      </c>
      <c r="P7833" t="s">
        <v>71</v>
      </c>
      <c r="Q7833" t="s">
        <v>3406</v>
      </c>
    </row>
    <row r="7834" spans="11:17">
      <c r="K7834" t="s">
        <v>51</v>
      </c>
      <c r="L7834" t="s">
        <v>3404</v>
      </c>
      <c r="M7834" t="s">
        <v>3405</v>
      </c>
      <c r="N7834" t="s">
        <v>54</v>
      </c>
      <c r="O7834" t="s">
        <v>72</v>
      </c>
      <c r="P7834">
        <v>206</v>
      </c>
      <c r="Q7834" t="s">
        <v>3406</v>
      </c>
    </row>
    <row r="7835" spans="11:17">
      <c r="K7835" t="s">
        <v>51</v>
      </c>
      <c r="L7835" t="s">
        <v>3404</v>
      </c>
      <c r="M7835" t="s">
        <v>3405</v>
      </c>
      <c r="N7835" t="s">
        <v>54</v>
      </c>
      <c r="O7835" t="s">
        <v>73</v>
      </c>
      <c r="P7835" t="s">
        <v>74</v>
      </c>
      <c r="Q7835" t="s">
        <v>3406</v>
      </c>
    </row>
    <row r="7836" spans="11:17">
      <c r="K7836" t="s">
        <v>51</v>
      </c>
      <c r="L7836" t="s">
        <v>3409</v>
      </c>
      <c r="M7836" t="s">
        <v>3410</v>
      </c>
      <c r="N7836" t="s">
        <v>525</v>
      </c>
      <c r="O7836" t="s">
        <v>14</v>
      </c>
      <c r="Q7836" t="s">
        <v>3411</v>
      </c>
    </row>
    <row r="7837" spans="11:17">
      <c r="K7837" t="s">
        <v>51</v>
      </c>
      <c r="L7837" t="s">
        <v>3409</v>
      </c>
      <c r="M7837" t="s">
        <v>3410</v>
      </c>
      <c r="N7837" t="s">
        <v>525</v>
      </c>
      <c r="O7837" t="s">
        <v>56</v>
      </c>
      <c r="Q7837" t="s">
        <v>3411</v>
      </c>
    </row>
    <row r="7838" spans="11:17">
      <c r="K7838" t="s">
        <v>51</v>
      </c>
      <c r="L7838" t="s">
        <v>3409</v>
      </c>
      <c r="M7838" t="s">
        <v>3410</v>
      </c>
      <c r="N7838" t="s">
        <v>525</v>
      </c>
      <c r="O7838" t="s">
        <v>57</v>
      </c>
      <c r="P7838" t="s">
        <v>58</v>
      </c>
      <c r="Q7838" t="s">
        <v>3411</v>
      </c>
    </row>
    <row r="7839" spans="11:17">
      <c r="K7839" t="s">
        <v>51</v>
      </c>
      <c r="L7839" t="s">
        <v>3409</v>
      </c>
      <c r="M7839" t="s">
        <v>3410</v>
      </c>
      <c r="N7839" t="s">
        <v>525</v>
      </c>
      <c r="O7839" t="s">
        <v>59</v>
      </c>
      <c r="P7839">
        <v>8167</v>
      </c>
      <c r="Q7839" t="s">
        <v>3411</v>
      </c>
    </row>
    <row r="7840" spans="11:17">
      <c r="K7840" t="s">
        <v>51</v>
      </c>
      <c r="L7840" t="s">
        <v>3409</v>
      </c>
      <c r="M7840" t="s">
        <v>3410</v>
      </c>
      <c r="N7840" t="s">
        <v>525</v>
      </c>
      <c r="O7840" t="s">
        <v>60</v>
      </c>
      <c r="P7840" t="s">
        <v>3358</v>
      </c>
      <c r="Q7840" t="s">
        <v>3411</v>
      </c>
    </row>
    <row r="7841" spans="11:17">
      <c r="K7841" t="s">
        <v>51</v>
      </c>
      <c r="L7841" t="s">
        <v>3409</v>
      </c>
      <c r="M7841" t="s">
        <v>3410</v>
      </c>
      <c r="N7841" t="s">
        <v>525</v>
      </c>
      <c r="O7841" t="s">
        <v>62</v>
      </c>
      <c r="P7841" t="s">
        <v>3365</v>
      </c>
      <c r="Q7841" t="s">
        <v>3411</v>
      </c>
    </row>
    <row r="7842" spans="11:17">
      <c r="K7842" t="s">
        <v>51</v>
      </c>
      <c r="L7842" t="s">
        <v>3409</v>
      </c>
      <c r="M7842" t="s">
        <v>3410</v>
      </c>
      <c r="N7842" t="s">
        <v>525</v>
      </c>
      <c r="O7842" t="s">
        <v>64</v>
      </c>
      <c r="P7842" t="s">
        <v>3412</v>
      </c>
      <c r="Q7842" t="s">
        <v>3411</v>
      </c>
    </row>
    <row r="7843" spans="11:17">
      <c r="K7843" t="s">
        <v>51</v>
      </c>
      <c r="L7843" t="s">
        <v>3409</v>
      </c>
      <c r="M7843" t="s">
        <v>3410</v>
      </c>
      <c r="N7843" t="s">
        <v>525</v>
      </c>
      <c r="O7843" t="s">
        <v>66</v>
      </c>
      <c r="P7843" t="s">
        <v>3413</v>
      </c>
      <c r="Q7843" t="s">
        <v>3411</v>
      </c>
    </row>
    <row r="7844" spans="11:17">
      <c r="K7844" t="s">
        <v>51</v>
      </c>
      <c r="L7844" t="s">
        <v>3409</v>
      </c>
      <c r="M7844" t="s">
        <v>3410</v>
      </c>
      <c r="N7844" t="s">
        <v>525</v>
      </c>
      <c r="O7844" t="s">
        <v>68</v>
      </c>
      <c r="Q7844" t="s">
        <v>3411</v>
      </c>
    </row>
    <row r="7845" spans="11:17">
      <c r="K7845" t="s">
        <v>51</v>
      </c>
      <c r="L7845" t="s">
        <v>3409</v>
      </c>
      <c r="M7845" t="s">
        <v>3410</v>
      </c>
      <c r="N7845" t="s">
        <v>525</v>
      </c>
      <c r="O7845" t="s">
        <v>70</v>
      </c>
      <c r="P7845" t="s">
        <v>71</v>
      </c>
      <c r="Q7845" t="s">
        <v>3411</v>
      </c>
    </row>
    <row r="7846" spans="11:17">
      <c r="K7846" t="s">
        <v>51</v>
      </c>
      <c r="L7846" t="s">
        <v>3409</v>
      </c>
      <c r="M7846" t="s">
        <v>3410</v>
      </c>
      <c r="N7846" t="s">
        <v>525</v>
      </c>
      <c r="O7846" t="s">
        <v>72</v>
      </c>
      <c r="P7846">
        <v>158</v>
      </c>
      <c r="Q7846" t="s">
        <v>3411</v>
      </c>
    </row>
    <row r="7847" spans="11:17">
      <c r="K7847" t="s">
        <v>51</v>
      </c>
      <c r="L7847" t="s">
        <v>3409</v>
      </c>
      <c r="M7847" t="s">
        <v>3410</v>
      </c>
      <c r="N7847" t="s">
        <v>525</v>
      </c>
      <c r="O7847" t="s">
        <v>73</v>
      </c>
      <c r="P7847" t="s">
        <v>530</v>
      </c>
      <c r="Q7847" t="s">
        <v>3411</v>
      </c>
    </row>
    <row r="7848" spans="11:17">
      <c r="K7848" t="s">
        <v>51</v>
      </c>
      <c r="L7848" t="s">
        <v>3414</v>
      </c>
      <c r="M7848" t="s">
        <v>3415</v>
      </c>
      <c r="N7848" t="s">
        <v>525</v>
      </c>
      <c r="O7848" t="s">
        <v>14</v>
      </c>
      <c r="Q7848" t="s">
        <v>3416</v>
      </c>
    </row>
    <row r="7849" spans="11:17">
      <c r="K7849" t="s">
        <v>51</v>
      </c>
      <c r="L7849" t="s">
        <v>3414</v>
      </c>
      <c r="M7849" t="s">
        <v>3415</v>
      </c>
      <c r="N7849" t="s">
        <v>525</v>
      </c>
      <c r="O7849" t="s">
        <v>56</v>
      </c>
      <c r="Q7849" t="s">
        <v>3416</v>
      </c>
    </row>
    <row r="7850" spans="11:17">
      <c r="K7850" t="s">
        <v>51</v>
      </c>
      <c r="L7850" t="s">
        <v>3414</v>
      </c>
      <c r="M7850" t="s">
        <v>3415</v>
      </c>
      <c r="N7850" t="s">
        <v>525</v>
      </c>
      <c r="O7850" t="s">
        <v>57</v>
      </c>
      <c r="P7850" t="s">
        <v>58</v>
      </c>
      <c r="Q7850" t="s">
        <v>3416</v>
      </c>
    </row>
    <row r="7851" spans="11:17">
      <c r="K7851" t="s">
        <v>51</v>
      </c>
      <c r="L7851" t="s">
        <v>3414</v>
      </c>
      <c r="M7851" t="s">
        <v>3415</v>
      </c>
      <c r="N7851" t="s">
        <v>525</v>
      </c>
      <c r="O7851" t="s">
        <v>59</v>
      </c>
      <c r="P7851">
        <v>8130</v>
      </c>
      <c r="Q7851" t="s">
        <v>3416</v>
      </c>
    </row>
    <row r="7852" spans="11:17">
      <c r="K7852" t="s">
        <v>51</v>
      </c>
      <c r="L7852" t="s">
        <v>3414</v>
      </c>
      <c r="M7852" t="s">
        <v>3415</v>
      </c>
      <c r="N7852" t="s">
        <v>525</v>
      </c>
      <c r="O7852" t="s">
        <v>60</v>
      </c>
      <c r="P7852" t="s">
        <v>3358</v>
      </c>
      <c r="Q7852" t="s">
        <v>3416</v>
      </c>
    </row>
    <row r="7853" spans="11:17">
      <c r="K7853" t="s">
        <v>51</v>
      </c>
      <c r="L7853" t="s">
        <v>3414</v>
      </c>
      <c r="M7853" t="s">
        <v>3415</v>
      </c>
      <c r="N7853" t="s">
        <v>525</v>
      </c>
      <c r="O7853" t="s">
        <v>62</v>
      </c>
      <c r="P7853" t="s">
        <v>3365</v>
      </c>
      <c r="Q7853" t="s">
        <v>3416</v>
      </c>
    </row>
    <row r="7854" spans="11:17">
      <c r="K7854" t="s">
        <v>51</v>
      </c>
      <c r="L7854" t="s">
        <v>3414</v>
      </c>
      <c r="M7854" t="s">
        <v>3415</v>
      </c>
      <c r="N7854" t="s">
        <v>525</v>
      </c>
      <c r="O7854" t="s">
        <v>64</v>
      </c>
      <c r="P7854" t="s">
        <v>3417</v>
      </c>
      <c r="Q7854" t="s">
        <v>3416</v>
      </c>
    </row>
    <row r="7855" spans="11:17">
      <c r="K7855" t="s">
        <v>51</v>
      </c>
      <c r="L7855" t="s">
        <v>3414</v>
      </c>
      <c r="M7855" t="s">
        <v>3415</v>
      </c>
      <c r="N7855" t="s">
        <v>525</v>
      </c>
      <c r="O7855" t="s">
        <v>66</v>
      </c>
      <c r="P7855" t="s">
        <v>3418</v>
      </c>
      <c r="Q7855" t="s">
        <v>3416</v>
      </c>
    </row>
    <row r="7856" spans="11:17">
      <c r="K7856" t="s">
        <v>51</v>
      </c>
      <c r="L7856" t="s">
        <v>3414</v>
      </c>
      <c r="M7856" t="s">
        <v>3415</v>
      </c>
      <c r="N7856" t="s">
        <v>525</v>
      </c>
      <c r="O7856" t="s">
        <v>68</v>
      </c>
      <c r="P7856" t="s">
        <v>3419</v>
      </c>
      <c r="Q7856" t="s">
        <v>3416</v>
      </c>
    </row>
    <row r="7857" spans="11:17">
      <c r="K7857" t="s">
        <v>51</v>
      </c>
      <c r="L7857" t="s">
        <v>3414</v>
      </c>
      <c r="M7857" t="s">
        <v>3415</v>
      </c>
      <c r="N7857" t="s">
        <v>525</v>
      </c>
      <c r="O7857" t="s">
        <v>70</v>
      </c>
      <c r="P7857" t="s">
        <v>71</v>
      </c>
      <c r="Q7857" t="s">
        <v>3416</v>
      </c>
    </row>
    <row r="7858" spans="11:17">
      <c r="K7858" t="s">
        <v>51</v>
      </c>
      <c r="L7858" t="s">
        <v>3414</v>
      </c>
      <c r="M7858" t="s">
        <v>3415</v>
      </c>
      <c r="N7858" t="s">
        <v>525</v>
      </c>
      <c r="O7858" t="s">
        <v>72</v>
      </c>
      <c r="P7858">
        <v>63</v>
      </c>
      <c r="Q7858" t="s">
        <v>3416</v>
      </c>
    </row>
    <row r="7859" spans="11:17">
      <c r="K7859" t="s">
        <v>51</v>
      </c>
      <c r="L7859" t="s">
        <v>3414</v>
      </c>
      <c r="M7859" t="s">
        <v>3415</v>
      </c>
      <c r="N7859" t="s">
        <v>525</v>
      </c>
      <c r="O7859" t="s">
        <v>73</v>
      </c>
      <c r="P7859" t="s">
        <v>530</v>
      </c>
      <c r="Q7859" t="s">
        <v>3416</v>
      </c>
    </row>
    <row r="7860" spans="11:17">
      <c r="K7860" t="s">
        <v>51</v>
      </c>
      <c r="L7860" t="s">
        <v>3420</v>
      </c>
      <c r="M7860" t="s">
        <v>3421</v>
      </c>
      <c r="N7860" t="s">
        <v>54</v>
      </c>
      <c r="O7860" t="s">
        <v>14</v>
      </c>
      <c r="Q7860" t="s">
        <v>3422</v>
      </c>
    </row>
    <row r="7861" spans="11:17">
      <c r="K7861" t="s">
        <v>51</v>
      </c>
      <c r="L7861" t="s">
        <v>3420</v>
      </c>
      <c r="M7861" t="s">
        <v>3421</v>
      </c>
      <c r="N7861" t="s">
        <v>54</v>
      </c>
      <c r="O7861" t="s">
        <v>56</v>
      </c>
      <c r="Q7861" t="s">
        <v>3422</v>
      </c>
    </row>
    <row r="7862" spans="11:17">
      <c r="K7862" t="s">
        <v>51</v>
      </c>
      <c r="L7862" t="s">
        <v>3420</v>
      </c>
      <c r="M7862" t="s">
        <v>3421</v>
      </c>
      <c r="N7862" t="s">
        <v>54</v>
      </c>
      <c r="O7862" t="s">
        <v>57</v>
      </c>
      <c r="P7862" t="s">
        <v>58</v>
      </c>
      <c r="Q7862" t="s">
        <v>3422</v>
      </c>
    </row>
    <row r="7863" spans="11:17">
      <c r="K7863" t="s">
        <v>51</v>
      </c>
      <c r="L7863" t="s">
        <v>3420</v>
      </c>
      <c r="M7863" t="s">
        <v>3421</v>
      </c>
      <c r="N7863" t="s">
        <v>54</v>
      </c>
      <c r="O7863" t="s">
        <v>59</v>
      </c>
      <c r="P7863">
        <v>5569</v>
      </c>
      <c r="Q7863" t="s">
        <v>3422</v>
      </c>
    </row>
    <row r="7864" spans="11:17">
      <c r="K7864" t="s">
        <v>51</v>
      </c>
      <c r="L7864" t="s">
        <v>3420</v>
      </c>
      <c r="M7864" t="s">
        <v>3421</v>
      </c>
      <c r="N7864" t="s">
        <v>54</v>
      </c>
      <c r="O7864" t="s">
        <v>60</v>
      </c>
      <c r="P7864" t="s">
        <v>3358</v>
      </c>
      <c r="Q7864" t="s">
        <v>3422</v>
      </c>
    </row>
    <row r="7865" spans="11:17">
      <c r="K7865" t="s">
        <v>51</v>
      </c>
      <c r="L7865" t="s">
        <v>3420</v>
      </c>
      <c r="M7865" t="s">
        <v>3421</v>
      </c>
      <c r="N7865" t="s">
        <v>54</v>
      </c>
      <c r="O7865" t="s">
        <v>62</v>
      </c>
      <c r="P7865" t="s">
        <v>3365</v>
      </c>
      <c r="Q7865" t="s">
        <v>3422</v>
      </c>
    </row>
    <row r="7866" spans="11:17">
      <c r="K7866" t="s">
        <v>51</v>
      </c>
      <c r="L7866" t="s">
        <v>3420</v>
      </c>
      <c r="M7866" t="s">
        <v>3421</v>
      </c>
      <c r="N7866" t="s">
        <v>54</v>
      </c>
      <c r="O7866" t="s">
        <v>64</v>
      </c>
      <c r="P7866" t="s">
        <v>3423</v>
      </c>
      <c r="Q7866" t="s">
        <v>3422</v>
      </c>
    </row>
    <row r="7867" spans="11:17">
      <c r="K7867" t="s">
        <v>51</v>
      </c>
      <c r="L7867" t="s">
        <v>3420</v>
      </c>
      <c r="M7867" t="s">
        <v>3421</v>
      </c>
      <c r="N7867" t="s">
        <v>54</v>
      </c>
      <c r="O7867" t="s">
        <v>66</v>
      </c>
      <c r="P7867" t="s">
        <v>3424</v>
      </c>
      <c r="Q7867" t="s">
        <v>3422</v>
      </c>
    </row>
    <row r="7868" spans="11:17">
      <c r="K7868" t="s">
        <v>51</v>
      </c>
      <c r="L7868" t="s">
        <v>3420</v>
      </c>
      <c r="M7868" t="s">
        <v>3421</v>
      </c>
      <c r="N7868" t="s">
        <v>54</v>
      </c>
      <c r="O7868" t="s">
        <v>68</v>
      </c>
      <c r="P7868" t="s">
        <v>3425</v>
      </c>
      <c r="Q7868" t="s">
        <v>3422</v>
      </c>
    </row>
    <row r="7869" spans="11:17">
      <c r="K7869" t="s">
        <v>51</v>
      </c>
      <c r="L7869" t="s">
        <v>3420</v>
      </c>
      <c r="M7869" t="s">
        <v>3421</v>
      </c>
      <c r="N7869" t="s">
        <v>54</v>
      </c>
      <c r="O7869" t="s">
        <v>70</v>
      </c>
      <c r="P7869" t="s">
        <v>131</v>
      </c>
      <c r="Q7869" t="s">
        <v>3422</v>
      </c>
    </row>
    <row r="7870" spans="11:17">
      <c r="K7870" t="s">
        <v>51</v>
      </c>
      <c r="L7870" t="s">
        <v>3420</v>
      </c>
      <c r="M7870" t="s">
        <v>3421</v>
      </c>
      <c r="N7870" t="s">
        <v>54</v>
      </c>
      <c r="O7870" t="s">
        <v>72</v>
      </c>
      <c r="P7870">
        <v>94</v>
      </c>
      <c r="Q7870" t="s">
        <v>3422</v>
      </c>
    </row>
    <row r="7871" spans="11:17">
      <c r="K7871" t="s">
        <v>51</v>
      </c>
      <c r="L7871" t="s">
        <v>3420</v>
      </c>
      <c r="M7871" t="s">
        <v>3421</v>
      </c>
      <c r="N7871" t="s">
        <v>54</v>
      </c>
      <c r="O7871" t="s">
        <v>73</v>
      </c>
      <c r="P7871" t="s">
        <v>74</v>
      </c>
      <c r="Q7871" t="s">
        <v>3422</v>
      </c>
    </row>
    <row r="7872" spans="11:17">
      <c r="K7872" t="s">
        <v>51</v>
      </c>
      <c r="L7872" t="s">
        <v>3426</v>
      </c>
      <c r="M7872" t="s">
        <v>3427</v>
      </c>
      <c r="N7872" t="s">
        <v>525</v>
      </c>
      <c r="O7872" t="s">
        <v>14</v>
      </c>
      <c r="Q7872" t="s">
        <v>3428</v>
      </c>
    </row>
    <row r="7873" spans="11:17">
      <c r="K7873" t="s">
        <v>51</v>
      </c>
      <c r="L7873" t="s">
        <v>3426</v>
      </c>
      <c r="M7873" t="s">
        <v>3427</v>
      </c>
      <c r="N7873" t="s">
        <v>525</v>
      </c>
      <c r="O7873" t="s">
        <v>56</v>
      </c>
      <c r="Q7873" t="s">
        <v>3428</v>
      </c>
    </row>
    <row r="7874" spans="11:17">
      <c r="K7874" t="s">
        <v>51</v>
      </c>
      <c r="L7874" t="s">
        <v>3426</v>
      </c>
      <c r="M7874" t="s">
        <v>3427</v>
      </c>
      <c r="N7874" t="s">
        <v>525</v>
      </c>
      <c r="O7874" t="s">
        <v>57</v>
      </c>
      <c r="P7874" t="s">
        <v>58</v>
      </c>
      <c r="Q7874" t="s">
        <v>3428</v>
      </c>
    </row>
    <row r="7875" spans="11:17">
      <c r="K7875" t="s">
        <v>51</v>
      </c>
      <c r="L7875" t="s">
        <v>3426</v>
      </c>
      <c r="M7875" t="s">
        <v>3427</v>
      </c>
      <c r="N7875" t="s">
        <v>525</v>
      </c>
      <c r="O7875" t="s">
        <v>59</v>
      </c>
      <c r="P7875">
        <v>6311</v>
      </c>
      <c r="Q7875" t="s">
        <v>3428</v>
      </c>
    </row>
    <row r="7876" spans="11:17">
      <c r="K7876" t="s">
        <v>51</v>
      </c>
      <c r="L7876" t="s">
        <v>3426</v>
      </c>
      <c r="M7876" t="s">
        <v>3427</v>
      </c>
      <c r="N7876" t="s">
        <v>525</v>
      </c>
      <c r="O7876" t="s">
        <v>60</v>
      </c>
      <c r="P7876" t="s">
        <v>3358</v>
      </c>
      <c r="Q7876" t="s">
        <v>3428</v>
      </c>
    </row>
    <row r="7877" spans="11:17">
      <c r="K7877" t="s">
        <v>51</v>
      </c>
      <c r="L7877" t="s">
        <v>3426</v>
      </c>
      <c r="M7877" t="s">
        <v>3427</v>
      </c>
      <c r="N7877" t="s">
        <v>525</v>
      </c>
      <c r="O7877" t="s">
        <v>62</v>
      </c>
      <c r="P7877" t="s">
        <v>3359</v>
      </c>
      <c r="Q7877" t="s">
        <v>3428</v>
      </c>
    </row>
    <row r="7878" spans="11:17">
      <c r="K7878" t="s">
        <v>51</v>
      </c>
      <c r="L7878" t="s">
        <v>3426</v>
      </c>
      <c r="M7878" t="s">
        <v>3427</v>
      </c>
      <c r="N7878" t="s">
        <v>525</v>
      </c>
      <c r="O7878" t="s">
        <v>64</v>
      </c>
      <c r="P7878" t="s">
        <v>3429</v>
      </c>
      <c r="Q7878" t="s">
        <v>3428</v>
      </c>
    </row>
    <row r="7879" spans="11:17">
      <c r="K7879" t="s">
        <v>51</v>
      </c>
      <c r="L7879" t="s">
        <v>3426</v>
      </c>
      <c r="M7879" t="s">
        <v>3427</v>
      </c>
      <c r="N7879" t="s">
        <v>525</v>
      </c>
      <c r="O7879" t="s">
        <v>66</v>
      </c>
      <c r="P7879" t="s">
        <v>3430</v>
      </c>
      <c r="Q7879" t="s">
        <v>3428</v>
      </c>
    </row>
    <row r="7880" spans="11:17">
      <c r="K7880" t="s">
        <v>51</v>
      </c>
      <c r="L7880" t="s">
        <v>3426</v>
      </c>
      <c r="M7880" t="s">
        <v>3427</v>
      </c>
      <c r="N7880" t="s">
        <v>525</v>
      </c>
      <c r="O7880" t="s">
        <v>68</v>
      </c>
      <c r="Q7880" t="s">
        <v>3428</v>
      </c>
    </row>
    <row r="7881" spans="11:17">
      <c r="K7881" t="s">
        <v>51</v>
      </c>
      <c r="L7881" t="s">
        <v>3426</v>
      </c>
      <c r="M7881" t="s">
        <v>3427</v>
      </c>
      <c r="N7881" t="s">
        <v>525</v>
      </c>
      <c r="O7881" t="s">
        <v>70</v>
      </c>
      <c r="P7881" t="s">
        <v>131</v>
      </c>
      <c r="Q7881" t="s">
        <v>3428</v>
      </c>
    </row>
    <row r="7882" spans="11:17">
      <c r="K7882" t="s">
        <v>51</v>
      </c>
      <c r="L7882" t="s">
        <v>3426</v>
      </c>
      <c r="M7882" t="s">
        <v>3427</v>
      </c>
      <c r="N7882" t="s">
        <v>525</v>
      </c>
      <c r="O7882" t="s">
        <v>72</v>
      </c>
      <c r="P7882">
        <v>485</v>
      </c>
      <c r="Q7882" t="s">
        <v>3428</v>
      </c>
    </row>
    <row r="7883" spans="11:17">
      <c r="K7883" t="s">
        <v>51</v>
      </c>
      <c r="L7883" t="s">
        <v>3426</v>
      </c>
      <c r="M7883" t="s">
        <v>3427</v>
      </c>
      <c r="N7883" t="s">
        <v>525</v>
      </c>
      <c r="O7883" t="s">
        <v>73</v>
      </c>
      <c r="P7883" t="s">
        <v>530</v>
      </c>
      <c r="Q7883" t="s">
        <v>3428</v>
      </c>
    </row>
    <row r="7884" spans="11:17">
      <c r="K7884" t="s">
        <v>51</v>
      </c>
      <c r="L7884" t="s">
        <v>3431</v>
      </c>
      <c r="M7884" t="s">
        <v>3432</v>
      </c>
      <c r="N7884" t="s">
        <v>525</v>
      </c>
      <c r="O7884" t="s">
        <v>14</v>
      </c>
      <c r="Q7884" t="s">
        <v>3433</v>
      </c>
    </row>
    <row r="7885" spans="11:17">
      <c r="K7885" t="s">
        <v>51</v>
      </c>
      <c r="L7885" t="s">
        <v>3431</v>
      </c>
      <c r="M7885" t="s">
        <v>3432</v>
      </c>
      <c r="N7885" t="s">
        <v>525</v>
      </c>
      <c r="O7885" t="s">
        <v>56</v>
      </c>
      <c r="Q7885" t="s">
        <v>3433</v>
      </c>
    </row>
    <row r="7886" spans="11:17">
      <c r="K7886" t="s">
        <v>51</v>
      </c>
      <c r="L7886" t="s">
        <v>3431</v>
      </c>
      <c r="M7886" t="s">
        <v>3432</v>
      </c>
      <c r="N7886" t="s">
        <v>525</v>
      </c>
      <c r="O7886" t="s">
        <v>57</v>
      </c>
      <c r="P7886" t="s">
        <v>58</v>
      </c>
      <c r="Q7886" t="s">
        <v>3433</v>
      </c>
    </row>
    <row r="7887" spans="11:17">
      <c r="K7887" t="s">
        <v>51</v>
      </c>
      <c r="L7887" t="s">
        <v>3431</v>
      </c>
      <c r="M7887" t="s">
        <v>3432</v>
      </c>
      <c r="N7887" t="s">
        <v>525</v>
      </c>
      <c r="O7887" t="s">
        <v>59</v>
      </c>
      <c r="P7887">
        <v>6237</v>
      </c>
      <c r="Q7887" t="s">
        <v>3433</v>
      </c>
    </row>
    <row r="7888" spans="11:17">
      <c r="K7888" t="s">
        <v>51</v>
      </c>
      <c r="L7888" t="s">
        <v>3431</v>
      </c>
      <c r="M7888" t="s">
        <v>3432</v>
      </c>
      <c r="N7888" t="s">
        <v>525</v>
      </c>
      <c r="O7888" t="s">
        <v>60</v>
      </c>
      <c r="P7888" t="s">
        <v>3358</v>
      </c>
      <c r="Q7888" t="s">
        <v>3433</v>
      </c>
    </row>
    <row r="7889" spans="11:17">
      <c r="K7889" t="s">
        <v>51</v>
      </c>
      <c r="L7889" t="s">
        <v>3431</v>
      </c>
      <c r="M7889" t="s">
        <v>3432</v>
      </c>
      <c r="N7889" t="s">
        <v>525</v>
      </c>
      <c r="O7889" t="s">
        <v>62</v>
      </c>
      <c r="P7889" t="s">
        <v>3359</v>
      </c>
      <c r="Q7889" t="s">
        <v>3433</v>
      </c>
    </row>
    <row r="7890" spans="11:17">
      <c r="K7890" t="s">
        <v>51</v>
      </c>
      <c r="L7890" t="s">
        <v>3431</v>
      </c>
      <c r="M7890" t="s">
        <v>3432</v>
      </c>
      <c r="N7890" t="s">
        <v>525</v>
      </c>
      <c r="O7890" t="s">
        <v>64</v>
      </c>
      <c r="P7890" t="s">
        <v>3434</v>
      </c>
      <c r="Q7890" t="s">
        <v>3433</v>
      </c>
    </row>
    <row r="7891" spans="11:17">
      <c r="K7891" t="s">
        <v>51</v>
      </c>
      <c r="L7891" t="s">
        <v>3431</v>
      </c>
      <c r="M7891" t="s">
        <v>3432</v>
      </c>
      <c r="N7891" t="s">
        <v>525</v>
      </c>
      <c r="O7891" t="s">
        <v>66</v>
      </c>
      <c r="P7891" t="s">
        <v>3435</v>
      </c>
      <c r="Q7891" t="s">
        <v>3433</v>
      </c>
    </row>
    <row r="7892" spans="11:17">
      <c r="K7892" t="s">
        <v>51</v>
      </c>
      <c r="L7892" t="s">
        <v>3431</v>
      </c>
      <c r="M7892" t="s">
        <v>3432</v>
      </c>
      <c r="N7892" t="s">
        <v>525</v>
      </c>
      <c r="O7892" t="s">
        <v>68</v>
      </c>
      <c r="P7892" t="e">
        <f>-ต้องการหน้าน้ำยาฆ่าเชื้อ
-ต้องการผ้าอ้อมผู้ใหญ่</f>
        <v>#NAME?</v>
      </c>
      <c r="Q7892" t="s">
        <v>3433</v>
      </c>
    </row>
    <row r="7893" spans="11:17">
      <c r="K7893" t="s">
        <v>51</v>
      </c>
      <c r="L7893" t="s">
        <v>3431</v>
      </c>
      <c r="M7893" t="s">
        <v>3432</v>
      </c>
      <c r="N7893" t="s">
        <v>525</v>
      </c>
      <c r="O7893" t="s">
        <v>70</v>
      </c>
      <c r="P7893" t="s">
        <v>131</v>
      </c>
      <c r="Q7893" t="s">
        <v>3433</v>
      </c>
    </row>
    <row r="7894" spans="11:17">
      <c r="K7894" t="s">
        <v>51</v>
      </c>
      <c r="L7894" t="s">
        <v>3431</v>
      </c>
      <c r="M7894" t="s">
        <v>3432</v>
      </c>
      <c r="N7894" t="s">
        <v>525</v>
      </c>
      <c r="O7894" t="s">
        <v>72</v>
      </c>
      <c r="P7894">
        <v>380</v>
      </c>
      <c r="Q7894" t="s">
        <v>3433</v>
      </c>
    </row>
    <row r="7895" spans="11:17">
      <c r="K7895" t="s">
        <v>51</v>
      </c>
      <c r="L7895" t="s">
        <v>3431</v>
      </c>
      <c r="M7895" t="s">
        <v>3432</v>
      </c>
      <c r="N7895" t="s">
        <v>525</v>
      </c>
      <c r="O7895" t="s">
        <v>73</v>
      </c>
      <c r="P7895" t="s">
        <v>530</v>
      </c>
      <c r="Q7895" t="s">
        <v>3433</v>
      </c>
    </row>
    <row r="7896" spans="11:17">
      <c r="K7896" t="s">
        <v>51</v>
      </c>
      <c r="L7896" t="s">
        <v>3436</v>
      </c>
      <c r="M7896" t="s">
        <v>3437</v>
      </c>
      <c r="N7896" t="s">
        <v>525</v>
      </c>
      <c r="O7896" t="s">
        <v>14</v>
      </c>
      <c r="Q7896" t="s">
        <v>3438</v>
      </c>
    </row>
    <row r="7897" spans="11:17">
      <c r="K7897" t="s">
        <v>51</v>
      </c>
      <c r="L7897" t="s">
        <v>3436</v>
      </c>
      <c r="M7897" t="s">
        <v>3437</v>
      </c>
      <c r="N7897" t="s">
        <v>525</v>
      </c>
      <c r="O7897" t="s">
        <v>56</v>
      </c>
      <c r="Q7897" t="s">
        <v>3438</v>
      </c>
    </row>
    <row r="7898" spans="11:17">
      <c r="K7898" t="s">
        <v>51</v>
      </c>
      <c r="L7898" t="s">
        <v>3436</v>
      </c>
      <c r="M7898" t="s">
        <v>3437</v>
      </c>
      <c r="N7898" t="s">
        <v>525</v>
      </c>
      <c r="O7898" t="s">
        <v>57</v>
      </c>
      <c r="P7898" t="s">
        <v>58</v>
      </c>
      <c r="Q7898" t="s">
        <v>3438</v>
      </c>
    </row>
    <row r="7899" spans="11:17">
      <c r="K7899" t="s">
        <v>51</v>
      </c>
      <c r="L7899" t="s">
        <v>3436</v>
      </c>
      <c r="M7899" t="s">
        <v>3437</v>
      </c>
      <c r="N7899" t="s">
        <v>525</v>
      </c>
      <c r="O7899" t="s">
        <v>59</v>
      </c>
      <c r="P7899">
        <v>6682</v>
      </c>
      <c r="Q7899" t="s">
        <v>3438</v>
      </c>
    </row>
    <row r="7900" spans="11:17">
      <c r="K7900" t="s">
        <v>51</v>
      </c>
      <c r="L7900" t="s">
        <v>3436</v>
      </c>
      <c r="M7900" t="s">
        <v>3437</v>
      </c>
      <c r="N7900" t="s">
        <v>525</v>
      </c>
      <c r="O7900" t="s">
        <v>60</v>
      </c>
      <c r="P7900" t="s">
        <v>3358</v>
      </c>
      <c r="Q7900" t="s">
        <v>3438</v>
      </c>
    </row>
    <row r="7901" spans="11:17">
      <c r="K7901" t="s">
        <v>51</v>
      </c>
      <c r="L7901" t="s">
        <v>3436</v>
      </c>
      <c r="M7901" t="s">
        <v>3437</v>
      </c>
      <c r="N7901" t="s">
        <v>525</v>
      </c>
      <c r="O7901" t="s">
        <v>62</v>
      </c>
      <c r="P7901" t="s">
        <v>3359</v>
      </c>
      <c r="Q7901" t="s">
        <v>3438</v>
      </c>
    </row>
    <row r="7902" spans="11:17">
      <c r="K7902" t="s">
        <v>51</v>
      </c>
      <c r="L7902" t="s">
        <v>3436</v>
      </c>
      <c r="M7902" t="s">
        <v>3437</v>
      </c>
      <c r="N7902" t="s">
        <v>525</v>
      </c>
      <c r="O7902" t="s">
        <v>64</v>
      </c>
      <c r="P7902" t="s">
        <v>3439</v>
      </c>
      <c r="Q7902" t="s">
        <v>3438</v>
      </c>
    </row>
    <row r="7903" spans="11:17">
      <c r="K7903" t="s">
        <v>51</v>
      </c>
      <c r="L7903" t="s">
        <v>3436</v>
      </c>
      <c r="M7903" t="s">
        <v>3437</v>
      </c>
      <c r="N7903" t="s">
        <v>525</v>
      </c>
      <c r="O7903" t="s">
        <v>66</v>
      </c>
      <c r="P7903" t="s">
        <v>3440</v>
      </c>
      <c r="Q7903" t="s">
        <v>3438</v>
      </c>
    </row>
    <row r="7904" spans="11:17">
      <c r="K7904" t="s">
        <v>51</v>
      </c>
      <c r="L7904" t="s">
        <v>3436</v>
      </c>
      <c r="M7904" t="s">
        <v>3437</v>
      </c>
      <c r="N7904" t="s">
        <v>525</v>
      </c>
      <c r="O7904" t="s">
        <v>68</v>
      </c>
      <c r="Q7904" t="s">
        <v>3438</v>
      </c>
    </row>
    <row r="7905" spans="11:17">
      <c r="K7905" t="s">
        <v>51</v>
      </c>
      <c r="L7905" t="s">
        <v>3436</v>
      </c>
      <c r="M7905" t="s">
        <v>3437</v>
      </c>
      <c r="N7905" t="s">
        <v>525</v>
      </c>
      <c r="O7905" t="s">
        <v>70</v>
      </c>
      <c r="P7905" t="s">
        <v>131</v>
      </c>
      <c r="Q7905" t="s">
        <v>3438</v>
      </c>
    </row>
    <row r="7906" spans="11:17">
      <c r="K7906" t="s">
        <v>51</v>
      </c>
      <c r="L7906" t="s">
        <v>3436</v>
      </c>
      <c r="M7906" t="s">
        <v>3437</v>
      </c>
      <c r="N7906" t="s">
        <v>525</v>
      </c>
      <c r="O7906" t="s">
        <v>72</v>
      </c>
      <c r="P7906">
        <v>123</v>
      </c>
      <c r="Q7906" t="s">
        <v>3438</v>
      </c>
    </row>
    <row r="7907" spans="11:17">
      <c r="K7907" t="s">
        <v>51</v>
      </c>
      <c r="L7907" t="s">
        <v>3436</v>
      </c>
      <c r="M7907" t="s">
        <v>3437</v>
      </c>
      <c r="N7907" t="s">
        <v>525</v>
      </c>
      <c r="O7907" t="s">
        <v>73</v>
      </c>
      <c r="P7907" t="s">
        <v>530</v>
      </c>
      <c r="Q7907" t="s">
        <v>3438</v>
      </c>
    </row>
    <row r="7908" spans="11:17">
      <c r="K7908" t="s">
        <v>51</v>
      </c>
      <c r="L7908" t="s">
        <v>3441</v>
      </c>
      <c r="M7908" t="s">
        <v>3442</v>
      </c>
      <c r="N7908" t="s">
        <v>77</v>
      </c>
      <c r="O7908" t="s">
        <v>14</v>
      </c>
      <c r="Q7908" t="s">
        <v>3443</v>
      </c>
    </row>
    <row r="7909" spans="11:17">
      <c r="K7909" t="s">
        <v>51</v>
      </c>
      <c r="L7909" t="s">
        <v>3441</v>
      </c>
      <c r="M7909" t="s">
        <v>3442</v>
      </c>
      <c r="N7909" t="s">
        <v>77</v>
      </c>
      <c r="O7909" t="s">
        <v>56</v>
      </c>
      <c r="Q7909" t="s">
        <v>3443</v>
      </c>
    </row>
    <row r="7910" spans="11:17">
      <c r="K7910" t="s">
        <v>51</v>
      </c>
      <c r="L7910" t="s">
        <v>3441</v>
      </c>
      <c r="M7910" t="s">
        <v>3442</v>
      </c>
      <c r="N7910" t="s">
        <v>77</v>
      </c>
      <c r="O7910" t="s">
        <v>57</v>
      </c>
      <c r="P7910" t="s">
        <v>58</v>
      </c>
      <c r="Q7910" t="s">
        <v>3443</v>
      </c>
    </row>
    <row r="7911" spans="11:17">
      <c r="K7911" t="s">
        <v>51</v>
      </c>
      <c r="L7911" t="s">
        <v>3441</v>
      </c>
      <c r="M7911" t="s">
        <v>3442</v>
      </c>
      <c r="N7911" t="s">
        <v>77</v>
      </c>
      <c r="O7911" t="s">
        <v>59</v>
      </c>
      <c r="P7911">
        <v>3067</v>
      </c>
      <c r="Q7911" t="s">
        <v>3443</v>
      </c>
    </row>
    <row r="7912" spans="11:17">
      <c r="K7912" t="s">
        <v>51</v>
      </c>
      <c r="L7912" t="s">
        <v>3441</v>
      </c>
      <c r="M7912" t="s">
        <v>3442</v>
      </c>
      <c r="N7912" t="s">
        <v>77</v>
      </c>
      <c r="O7912" t="s">
        <v>60</v>
      </c>
      <c r="P7912" t="s">
        <v>3444</v>
      </c>
      <c r="Q7912" t="s">
        <v>3443</v>
      </c>
    </row>
    <row r="7913" spans="11:17">
      <c r="K7913" t="s">
        <v>51</v>
      </c>
      <c r="L7913" t="s">
        <v>3441</v>
      </c>
      <c r="M7913" t="s">
        <v>3442</v>
      </c>
      <c r="N7913" t="s">
        <v>77</v>
      </c>
      <c r="O7913" t="s">
        <v>62</v>
      </c>
      <c r="P7913" t="s">
        <v>3445</v>
      </c>
      <c r="Q7913" t="s">
        <v>3443</v>
      </c>
    </row>
    <row r="7914" spans="11:17">
      <c r="K7914" t="s">
        <v>51</v>
      </c>
      <c r="L7914" t="s">
        <v>3441</v>
      </c>
      <c r="M7914" t="s">
        <v>3442</v>
      </c>
      <c r="N7914" t="s">
        <v>77</v>
      </c>
      <c r="O7914" t="s">
        <v>64</v>
      </c>
      <c r="P7914" t="s">
        <v>3446</v>
      </c>
      <c r="Q7914" t="s">
        <v>3443</v>
      </c>
    </row>
    <row r="7915" spans="11:17">
      <c r="K7915" t="s">
        <v>51</v>
      </c>
      <c r="L7915" t="s">
        <v>3441</v>
      </c>
      <c r="M7915" t="s">
        <v>3442</v>
      </c>
      <c r="N7915" t="s">
        <v>77</v>
      </c>
      <c r="O7915" t="s">
        <v>66</v>
      </c>
      <c r="P7915" t="s">
        <v>3447</v>
      </c>
      <c r="Q7915" t="s">
        <v>3443</v>
      </c>
    </row>
    <row r="7916" spans="11:17">
      <c r="K7916" t="s">
        <v>51</v>
      </c>
      <c r="L7916" t="s">
        <v>3441</v>
      </c>
      <c r="M7916" t="s">
        <v>3442</v>
      </c>
      <c r="N7916" t="s">
        <v>77</v>
      </c>
      <c r="O7916" t="s">
        <v>68</v>
      </c>
      <c r="P7916" t="e">
        <f>-ต้องการหน้ากากอนามัยและเจลล้างมือ
-ต้องการให้มีการพ่นยาฆ่าเชื้อในชุมชน</f>
        <v>#NAME?</v>
      </c>
      <c r="Q7916" t="s">
        <v>3443</v>
      </c>
    </row>
    <row r="7917" spans="11:17">
      <c r="K7917" t="s">
        <v>51</v>
      </c>
      <c r="L7917" t="s">
        <v>3441</v>
      </c>
      <c r="M7917" t="s">
        <v>3442</v>
      </c>
      <c r="N7917" t="s">
        <v>77</v>
      </c>
      <c r="O7917" t="s">
        <v>70</v>
      </c>
      <c r="P7917" t="s">
        <v>71</v>
      </c>
      <c r="Q7917" t="s">
        <v>3443</v>
      </c>
    </row>
    <row r="7918" spans="11:17">
      <c r="K7918" t="s">
        <v>51</v>
      </c>
      <c r="L7918" t="s">
        <v>3441</v>
      </c>
      <c r="M7918" t="s">
        <v>3442</v>
      </c>
      <c r="N7918" t="s">
        <v>77</v>
      </c>
      <c r="O7918" t="s">
        <v>72</v>
      </c>
      <c r="P7918">
        <v>103</v>
      </c>
      <c r="Q7918" t="s">
        <v>3443</v>
      </c>
    </row>
    <row r="7919" spans="11:17">
      <c r="K7919" t="s">
        <v>51</v>
      </c>
      <c r="L7919" t="s">
        <v>3441</v>
      </c>
      <c r="M7919" t="s">
        <v>3442</v>
      </c>
      <c r="N7919" t="s">
        <v>77</v>
      </c>
      <c r="O7919" t="s">
        <v>73</v>
      </c>
      <c r="P7919" t="s">
        <v>82</v>
      </c>
      <c r="Q7919" t="s">
        <v>3443</v>
      </c>
    </row>
    <row r="7920" spans="11:17">
      <c r="K7920" t="s">
        <v>51</v>
      </c>
      <c r="L7920" t="s">
        <v>3448</v>
      </c>
      <c r="M7920" t="s">
        <v>3449</v>
      </c>
      <c r="N7920" t="s">
        <v>77</v>
      </c>
      <c r="O7920" t="s">
        <v>14</v>
      </c>
      <c r="Q7920" t="s">
        <v>3450</v>
      </c>
    </row>
    <row r="7921" spans="11:17">
      <c r="K7921" t="s">
        <v>51</v>
      </c>
      <c r="L7921" t="s">
        <v>3448</v>
      </c>
      <c r="M7921" t="s">
        <v>3449</v>
      </c>
      <c r="N7921" t="s">
        <v>77</v>
      </c>
      <c r="O7921" t="s">
        <v>56</v>
      </c>
      <c r="Q7921" t="s">
        <v>3450</v>
      </c>
    </row>
    <row r="7922" spans="11:17">
      <c r="K7922" t="s">
        <v>51</v>
      </c>
      <c r="L7922" t="s">
        <v>3448</v>
      </c>
      <c r="M7922" t="s">
        <v>3449</v>
      </c>
      <c r="N7922" t="s">
        <v>77</v>
      </c>
      <c r="O7922" t="s">
        <v>57</v>
      </c>
      <c r="P7922" t="s">
        <v>58</v>
      </c>
      <c r="Q7922" t="s">
        <v>3450</v>
      </c>
    </row>
    <row r="7923" spans="11:17">
      <c r="K7923" t="s">
        <v>51</v>
      </c>
      <c r="L7923" t="s">
        <v>3448</v>
      </c>
      <c r="M7923" t="s">
        <v>3449</v>
      </c>
      <c r="N7923" t="s">
        <v>77</v>
      </c>
      <c r="O7923" t="s">
        <v>59</v>
      </c>
      <c r="P7923">
        <v>3858</v>
      </c>
      <c r="Q7923" t="s">
        <v>3450</v>
      </c>
    </row>
    <row r="7924" spans="11:17">
      <c r="K7924" t="s">
        <v>51</v>
      </c>
      <c r="L7924" t="s">
        <v>3448</v>
      </c>
      <c r="M7924" t="s">
        <v>3449</v>
      </c>
      <c r="N7924" t="s">
        <v>77</v>
      </c>
      <c r="O7924" t="s">
        <v>60</v>
      </c>
      <c r="P7924" t="s">
        <v>3444</v>
      </c>
      <c r="Q7924" t="s">
        <v>3450</v>
      </c>
    </row>
    <row r="7925" spans="11:17">
      <c r="K7925" t="s">
        <v>51</v>
      </c>
      <c r="L7925" t="s">
        <v>3448</v>
      </c>
      <c r="M7925" t="s">
        <v>3449</v>
      </c>
      <c r="N7925" t="s">
        <v>77</v>
      </c>
      <c r="O7925" t="s">
        <v>62</v>
      </c>
      <c r="P7925" t="s">
        <v>3445</v>
      </c>
      <c r="Q7925" t="s">
        <v>3450</v>
      </c>
    </row>
    <row r="7926" spans="11:17">
      <c r="K7926" t="s">
        <v>51</v>
      </c>
      <c r="L7926" t="s">
        <v>3448</v>
      </c>
      <c r="M7926" t="s">
        <v>3449</v>
      </c>
      <c r="N7926" t="s">
        <v>77</v>
      </c>
      <c r="O7926" t="s">
        <v>64</v>
      </c>
      <c r="P7926" t="s">
        <v>3451</v>
      </c>
      <c r="Q7926" t="s">
        <v>3450</v>
      </c>
    </row>
    <row r="7927" spans="11:17">
      <c r="K7927" t="s">
        <v>51</v>
      </c>
      <c r="L7927" t="s">
        <v>3448</v>
      </c>
      <c r="M7927" t="s">
        <v>3449</v>
      </c>
      <c r="N7927" t="s">
        <v>77</v>
      </c>
      <c r="O7927" t="s">
        <v>66</v>
      </c>
      <c r="P7927" t="s">
        <v>3452</v>
      </c>
      <c r="Q7927" t="s">
        <v>3450</v>
      </c>
    </row>
    <row r="7928" spans="11:17">
      <c r="K7928" t="s">
        <v>51</v>
      </c>
      <c r="L7928" t="s">
        <v>3448</v>
      </c>
      <c r="M7928" t="s">
        <v>3449</v>
      </c>
      <c r="N7928" t="s">
        <v>77</v>
      </c>
      <c r="O7928" t="s">
        <v>68</v>
      </c>
      <c r="P7928" t="e">
        <f>-ต้องการหน้ากากอนามัยและเจลล้างมือ
-ต้องการให้มีการพ่นยาฆ่าเชื้อในชุมชน</f>
        <v>#NAME?</v>
      </c>
      <c r="Q7928" t="s">
        <v>3450</v>
      </c>
    </row>
    <row r="7929" spans="11:17">
      <c r="K7929" t="s">
        <v>51</v>
      </c>
      <c r="L7929" t="s">
        <v>3448</v>
      </c>
      <c r="M7929" t="s">
        <v>3449</v>
      </c>
      <c r="N7929" t="s">
        <v>77</v>
      </c>
      <c r="O7929" t="s">
        <v>70</v>
      </c>
      <c r="P7929" t="s">
        <v>71</v>
      </c>
      <c r="Q7929" t="s">
        <v>3450</v>
      </c>
    </row>
    <row r="7930" spans="11:17">
      <c r="K7930" t="s">
        <v>51</v>
      </c>
      <c r="L7930" t="s">
        <v>3448</v>
      </c>
      <c r="M7930" t="s">
        <v>3449</v>
      </c>
      <c r="N7930" t="s">
        <v>77</v>
      </c>
      <c r="O7930" t="s">
        <v>72</v>
      </c>
      <c r="P7930">
        <v>55</v>
      </c>
      <c r="Q7930" t="s">
        <v>3450</v>
      </c>
    </row>
    <row r="7931" spans="11:17">
      <c r="K7931" t="s">
        <v>51</v>
      </c>
      <c r="L7931" t="s">
        <v>3448</v>
      </c>
      <c r="M7931" t="s">
        <v>3449</v>
      </c>
      <c r="N7931" t="s">
        <v>77</v>
      </c>
      <c r="O7931" t="s">
        <v>73</v>
      </c>
      <c r="P7931" t="s">
        <v>82</v>
      </c>
      <c r="Q7931" t="s">
        <v>3450</v>
      </c>
    </row>
    <row r="7932" spans="11:17">
      <c r="K7932" t="s">
        <v>51</v>
      </c>
      <c r="L7932" t="s">
        <v>3453</v>
      </c>
      <c r="M7932" t="s">
        <v>3454</v>
      </c>
      <c r="N7932" t="s">
        <v>77</v>
      </c>
      <c r="O7932" t="s">
        <v>14</v>
      </c>
      <c r="Q7932" t="s">
        <v>3455</v>
      </c>
    </row>
    <row r="7933" spans="11:17">
      <c r="K7933" t="s">
        <v>51</v>
      </c>
      <c r="L7933" t="s">
        <v>3453</v>
      </c>
      <c r="M7933" t="s">
        <v>3454</v>
      </c>
      <c r="N7933" t="s">
        <v>77</v>
      </c>
      <c r="O7933" t="s">
        <v>56</v>
      </c>
      <c r="Q7933" t="s">
        <v>3455</v>
      </c>
    </row>
    <row r="7934" spans="11:17">
      <c r="K7934" t="s">
        <v>51</v>
      </c>
      <c r="L7934" t="s">
        <v>3453</v>
      </c>
      <c r="M7934" t="s">
        <v>3454</v>
      </c>
      <c r="N7934" t="s">
        <v>77</v>
      </c>
      <c r="O7934" t="s">
        <v>57</v>
      </c>
      <c r="P7934" t="s">
        <v>58</v>
      </c>
      <c r="Q7934" t="s">
        <v>3455</v>
      </c>
    </row>
    <row r="7935" spans="11:17">
      <c r="K7935" t="s">
        <v>51</v>
      </c>
      <c r="L7935" t="s">
        <v>3453</v>
      </c>
      <c r="M7935" t="s">
        <v>3454</v>
      </c>
      <c r="N7935" t="s">
        <v>77</v>
      </c>
      <c r="O7935" t="s">
        <v>59</v>
      </c>
      <c r="P7935">
        <v>2973</v>
      </c>
      <c r="Q7935" t="s">
        <v>3455</v>
      </c>
    </row>
    <row r="7936" spans="11:17">
      <c r="K7936" t="s">
        <v>51</v>
      </c>
      <c r="L7936" t="s">
        <v>3453</v>
      </c>
      <c r="M7936" t="s">
        <v>3454</v>
      </c>
      <c r="N7936" t="s">
        <v>77</v>
      </c>
      <c r="O7936" t="s">
        <v>60</v>
      </c>
      <c r="P7936" t="s">
        <v>3444</v>
      </c>
      <c r="Q7936" t="s">
        <v>3455</v>
      </c>
    </row>
    <row r="7937" spans="11:17">
      <c r="K7937" t="s">
        <v>51</v>
      </c>
      <c r="L7937" t="s">
        <v>3453</v>
      </c>
      <c r="M7937" t="s">
        <v>3454</v>
      </c>
      <c r="N7937" t="s">
        <v>77</v>
      </c>
      <c r="O7937" t="s">
        <v>62</v>
      </c>
      <c r="P7937" t="s">
        <v>3445</v>
      </c>
      <c r="Q7937" t="s">
        <v>3455</v>
      </c>
    </row>
    <row r="7938" spans="11:17">
      <c r="K7938" t="s">
        <v>51</v>
      </c>
      <c r="L7938" t="s">
        <v>3453</v>
      </c>
      <c r="M7938" t="s">
        <v>3454</v>
      </c>
      <c r="N7938" t="s">
        <v>77</v>
      </c>
      <c r="O7938" t="s">
        <v>64</v>
      </c>
      <c r="P7938" t="s">
        <v>3456</v>
      </c>
      <c r="Q7938" t="s">
        <v>3455</v>
      </c>
    </row>
    <row r="7939" spans="11:17">
      <c r="K7939" t="s">
        <v>51</v>
      </c>
      <c r="L7939" t="s">
        <v>3453</v>
      </c>
      <c r="M7939" t="s">
        <v>3454</v>
      </c>
      <c r="N7939" t="s">
        <v>77</v>
      </c>
      <c r="O7939" t="s">
        <v>66</v>
      </c>
      <c r="P7939" t="s">
        <v>3457</v>
      </c>
      <c r="Q7939" t="s">
        <v>3455</v>
      </c>
    </row>
    <row r="7940" spans="11:17">
      <c r="K7940" t="s">
        <v>51</v>
      </c>
      <c r="L7940" t="s">
        <v>3453</v>
      </c>
      <c r="M7940" t="s">
        <v>3454</v>
      </c>
      <c r="N7940" t="s">
        <v>77</v>
      </c>
      <c r="O7940" t="s">
        <v>68</v>
      </c>
      <c r="P7940" t="e">
        <f>-ต้องการหน้ากากอนามัยและเจลล้างมือ
-ต้องการให้มีการพ่นยาฆ่าเชื้อในชุมชน</f>
        <v>#NAME?</v>
      </c>
      <c r="Q7940" t="s">
        <v>3455</v>
      </c>
    </row>
    <row r="7941" spans="11:17">
      <c r="K7941" t="s">
        <v>51</v>
      </c>
      <c r="L7941" t="s">
        <v>3453</v>
      </c>
      <c r="M7941" t="s">
        <v>3454</v>
      </c>
      <c r="N7941" t="s">
        <v>77</v>
      </c>
      <c r="O7941" t="s">
        <v>70</v>
      </c>
      <c r="P7941" t="s">
        <v>71</v>
      </c>
      <c r="Q7941" t="s">
        <v>3455</v>
      </c>
    </row>
    <row r="7942" spans="11:17">
      <c r="K7942" t="s">
        <v>51</v>
      </c>
      <c r="L7942" t="s">
        <v>3453</v>
      </c>
      <c r="M7942" t="s">
        <v>3454</v>
      </c>
      <c r="N7942" t="s">
        <v>77</v>
      </c>
      <c r="O7942" t="s">
        <v>72</v>
      </c>
      <c r="P7942">
        <v>105</v>
      </c>
      <c r="Q7942" t="s">
        <v>3455</v>
      </c>
    </row>
    <row r="7943" spans="11:17">
      <c r="K7943" t="s">
        <v>51</v>
      </c>
      <c r="L7943" t="s">
        <v>3453</v>
      </c>
      <c r="M7943" t="s">
        <v>3454</v>
      </c>
      <c r="N7943" t="s">
        <v>77</v>
      </c>
      <c r="O7943" t="s">
        <v>73</v>
      </c>
      <c r="P7943" t="s">
        <v>82</v>
      </c>
      <c r="Q7943" t="s">
        <v>3455</v>
      </c>
    </row>
    <row r="7944" spans="11:17">
      <c r="K7944" t="s">
        <v>51</v>
      </c>
      <c r="L7944" t="s">
        <v>3458</v>
      </c>
      <c r="M7944" t="s">
        <v>3459</v>
      </c>
      <c r="N7944" t="s">
        <v>77</v>
      </c>
      <c r="O7944" t="s">
        <v>14</v>
      </c>
      <c r="Q7944" t="s">
        <v>3460</v>
      </c>
    </row>
    <row r="7945" spans="11:17">
      <c r="K7945" t="s">
        <v>51</v>
      </c>
      <c r="L7945" t="s">
        <v>3458</v>
      </c>
      <c r="M7945" t="s">
        <v>3459</v>
      </c>
      <c r="N7945" t="s">
        <v>77</v>
      </c>
      <c r="O7945" t="s">
        <v>56</v>
      </c>
      <c r="Q7945" t="s">
        <v>3460</v>
      </c>
    </row>
    <row r="7946" spans="11:17">
      <c r="K7946" t="s">
        <v>51</v>
      </c>
      <c r="L7946" t="s">
        <v>3458</v>
      </c>
      <c r="M7946" t="s">
        <v>3459</v>
      </c>
      <c r="N7946" t="s">
        <v>77</v>
      </c>
      <c r="O7946" t="s">
        <v>57</v>
      </c>
      <c r="P7946" t="s">
        <v>58</v>
      </c>
      <c r="Q7946" t="s">
        <v>3460</v>
      </c>
    </row>
    <row r="7947" spans="11:17">
      <c r="K7947" t="s">
        <v>51</v>
      </c>
      <c r="L7947" t="s">
        <v>3458</v>
      </c>
      <c r="M7947" t="s">
        <v>3459</v>
      </c>
      <c r="N7947" t="s">
        <v>77</v>
      </c>
      <c r="O7947" t="s">
        <v>59</v>
      </c>
      <c r="P7947">
        <v>2210</v>
      </c>
      <c r="Q7947" t="s">
        <v>3460</v>
      </c>
    </row>
    <row r="7948" spans="11:17">
      <c r="K7948" t="s">
        <v>51</v>
      </c>
      <c r="L7948" t="s">
        <v>3458</v>
      </c>
      <c r="M7948" t="s">
        <v>3459</v>
      </c>
      <c r="N7948" t="s">
        <v>77</v>
      </c>
      <c r="O7948" t="s">
        <v>60</v>
      </c>
      <c r="P7948" t="s">
        <v>3444</v>
      </c>
      <c r="Q7948" t="s">
        <v>3460</v>
      </c>
    </row>
    <row r="7949" spans="11:17">
      <c r="K7949" t="s">
        <v>51</v>
      </c>
      <c r="L7949" t="s">
        <v>3458</v>
      </c>
      <c r="M7949" t="s">
        <v>3459</v>
      </c>
      <c r="N7949" t="s">
        <v>77</v>
      </c>
      <c r="O7949" t="s">
        <v>62</v>
      </c>
      <c r="P7949" t="s">
        <v>3445</v>
      </c>
      <c r="Q7949" t="s">
        <v>3460</v>
      </c>
    </row>
    <row r="7950" spans="11:17">
      <c r="K7950" t="s">
        <v>51</v>
      </c>
      <c r="L7950" t="s">
        <v>3458</v>
      </c>
      <c r="M7950" t="s">
        <v>3459</v>
      </c>
      <c r="N7950" t="s">
        <v>77</v>
      </c>
      <c r="O7950" t="s">
        <v>64</v>
      </c>
      <c r="P7950" t="s">
        <v>3461</v>
      </c>
      <c r="Q7950" t="s">
        <v>3460</v>
      </c>
    </row>
    <row r="7951" spans="11:17">
      <c r="K7951" t="s">
        <v>51</v>
      </c>
      <c r="L7951" t="s">
        <v>3458</v>
      </c>
      <c r="M7951" t="s">
        <v>3459</v>
      </c>
      <c r="N7951" t="s">
        <v>77</v>
      </c>
      <c r="O7951" t="s">
        <v>66</v>
      </c>
      <c r="P7951" t="s">
        <v>3462</v>
      </c>
      <c r="Q7951" t="s">
        <v>3460</v>
      </c>
    </row>
    <row r="7952" spans="11:17">
      <c r="K7952" t="s">
        <v>51</v>
      </c>
      <c r="L7952" t="s">
        <v>3458</v>
      </c>
      <c r="M7952" t="s">
        <v>3459</v>
      </c>
      <c r="N7952" t="s">
        <v>77</v>
      </c>
      <c r="O7952" t="s">
        <v>68</v>
      </c>
      <c r="P7952" t="e">
        <f>-ต้องการหน้ากากอนามัยและเจลล้างมือ
-ต้องการให้มีการพ่นยาฆ่าเชื้อในชุมชน</f>
        <v>#NAME?</v>
      </c>
      <c r="Q7952" t="s">
        <v>3460</v>
      </c>
    </row>
    <row r="7953" spans="11:17">
      <c r="K7953" t="s">
        <v>51</v>
      </c>
      <c r="L7953" t="s">
        <v>3458</v>
      </c>
      <c r="M7953" t="s">
        <v>3459</v>
      </c>
      <c r="N7953" t="s">
        <v>77</v>
      </c>
      <c r="O7953" t="s">
        <v>70</v>
      </c>
      <c r="P7953" t="s">
        <v>71</v>
      </c>
      <c r="Q7953" t="s">
        <v>3460</v>
      </c>
    </row>
    <row r="7954" spans="11:17">
      <c r="K7954" t="s">
        <v>51</v>
      </c>
      <c r="L7954" t="s">
        <v>3458</v>
      </c>
      <c r="M7954" t="s">
        <v>3459</v>
      </c>
      <c r="N7954" t="s">
        <v>77</v>
      </c>
      <c r="O7954" t="s">
        <v>72</v>
      </c>
      <c r="P7954">
        <v>230</v>
      </c>
      <c r="Q7954" t="s">
        <v>3460</v>
      </c>
    </row>
    <row r="7955" spans="11:17">
      <c r="K7955" t="s">
        <v>51</v>
      </c>
      <c r="L7955" t="s">
        <v>3458</v>
      </c>
      <c r="M7955" t="s">
        <v>3459</v>
      </c>
      <c r="N7955" t="s">
        <v>77</v>
      </c>
      <c r="O7955" t="s">
        <v>73</v>
      </c>
      <c r="P7955" t="s">
        <v>82</v>
      </c>
      <c r="Q7955" t="s">
        <v>3460</v>
      </c>
    </row>
    <row r="7956" spans="11:17">
      <c r="K7956" t="s">
        <v>51</v>
      </c>
      <c r="L7956" t="s">
        <v>3463</v>
      </c>
      <c r="M7956" t="s">
        <v>3464</v>
      </c>
      <c r="N7956" t="s">
        <v>525</v>
      </c>
      <c r="O7956" t="s">
        <v>14</v>
      </c>
      <c r="Q7956" t="s">
        <v>3465</v>
      </c>
    </row>
    <row r="7957" spans="11:17">
      <c r="K7957" t="s">
        <v>51</v>
      </c>
      <c r="L7957" t="s">
        <v>3463</v>
      </c>
      <c r="M7957" t="s">
        <v>3464</v>
      </c>
      <c r="N7957" t="s">
        <v>525</v>
      </c>
      <c r="O7957" t="s">
        <v>56</v>
      </c>
      <c r="Q7957" t="s">
        <v>3465</v>
      </c>
    </row>
    <row r="7958" spans="11:17">
      <c r="K7958" t="s">
        <v>51</v>
      </c>
      <c r="L7958" t="s">
        <v>3463</v>
      </c>
      <c r="M7958" t="s">
        <v>3464</v>
      </c>
      <c r="N7958" t="s">
        <v>525</v>
      </c>
      <c r="O7958" t="s">
        <v>57</v>
      </c>
      <c r="P7958" t="s">
        <v>58</v>
      </c>
      <c r="Q7958" t="s">
        <v>3465</v>
      </c>
    </row>
    <row r="7959" spans="11:17">
      <c r="K7959" t="s">
        <v>51</v>
      </c>
      <c r="L7959" t="s">
        <v>3463</v>
      </c>
      <c r="M7959" t="s">
        <v>3464</v>
      </c>
      <c r="N7959" t="s">
        <v>525</v>
      </c>
      <c r="O7959" t="s">
        <v>59</v>
      </c>
      <c r="P7959">
        <v>6035</v>
      </c>
      <c r="Q7959" t="s">
        <v>3465</v>
      </c>
    </row>
    <row r="7960" spans="11:17">
      <c r="K7960" t="s">
        <v>51</v>
      </c>
      <c r="L7960" t="s">
        <v>3463</v>
      </c>
      <c r="M7960" t="s">
        <v>3464</v>
      </c>
      <c r="N7960" t="s">
        <v>525</v>
      </c>
      <c r="O7960" t="s">
        <v>60</v>
      </c>
      <c r="P7960" t="s">
        <v>3444</v>
      </c>
      <c r="Q7960" t="s">
        <v>3465</v>
      </c>
    </row>
    <row r="7961" spans="11:17">
      <c r="K7961" t="s">
        <v>51</v>
      </c>
      <c r="L7961" t="s">
        <v>3463</v>
      </c>
      <c r="M7961" t="s">
        <v>3464</v>
      </c>
      <c r="N7961" t="s">
        <v>525</v>
      </c>
      <c r="O7961" t="s">
        <v>62</v>
      </c>
      <c r="P7961" t="s">
        <v>3445</v>
      </c>
      <c r="Q7961" t="s">
        <v>3465</v>
      </c>
    </row>
    <row r="7962" spans="11:17">
      <c r="K7962" t="s">
        <v>51</v>
      </c>
      <c r="L7962" t="s">
        <v>3463</v>
      </c>
      <c r="M7962" t="s">
        <v>3464</v>
      </c>
      <c r="N7962" t="s">
        <v>525</v>
      </c>
      <c r="O7962" t="s">
        <v>64</v>
      </c>
      <c r="P7962" t="s">
        <v>3466</v>
      </c>
      <c r="Q7962" t="s">
        <v>3465</v>
      </c>
    </row>
    <row r="7963" spans="11:17">
      <c r="K7963" t="s">
        <v>51</v>
      </c>
      <c r="L7963" t="s">
        <v>3463</v>
      </c>
      <c r="M7963" t="s">
        <v>3464</v>
      </c>
      <c r="N7963" t="s">
        <v>525</v>
      </c>
      <c r="O7963" t="s">
        <v>66</v>
      </c>
      <c r="P7963" t="s">
        <v>3467</v>
      </c>
      <c r="Q7963" t="s">
        <v>3465</v>
      </c>
    </row>
    <row r="7964" spans="11:17">
      <c r="K7964" t="s">
        <v>51</v>
      </c>
      <c r="L7964" t="s">
        <v>3463</v>
      </c>
      <c r="M7964" t="s">
        <v>3464</v>
      </c>
      <c r="N7964" t="s">
        <v>525</v>
      </c>
      <c r="O7964" t="s">
        <v>68</v>
      </c>
      <c r="P7964" t="e">
        <f>-ต้องการหน้ากากอนามัยและเจลล้างมือ
-ต้องการให้มีการพ่นยาฆ่าเชื้อในชุมชน</f>
        <v>#NAME?</v>
      </c>
      <c r="Q7964" t="s">
        <v>3465</v>
      </c>
    </row>
    <row r="7965" spans="11:17">
      <c r="K7965" t="s">
        <v>51</v>
      </c>
      <c r="L7965" t="s">
        <v>3463</v>
      </c>
      <c r="M7965" t="s">
        <v>3464</v>
      </c>
      <c r="N7965" t="s">
        <v>525</v>
      </c>
      <c r="O7965" t="s">
        <v>70</v>
      </c>
      <c r="P7965" t="s">
        <v>71</v>
      </c>
      <c r="Q7965" t="s">
        <v>3465</v>
      </c>
    </row>
    <row r="7966" spans="11:17">
      <c r="K7966" t="s">
        <v>51</v>
      </c>
      <c r="L7966" t="s">
        <v>3463</v>
      </c>
      <c r="M7966" t="s">
        <v>3464</v>
      </c>
      <c r="N7966" t="s">
        <v>525</v>
      </c>
      <c r="O7966" t="s">
        <v>72</v>
      </c>
      <c r="P7966">
        <v>880</v>
      </c>
      <c r="Q7966" t="s">
        <v>3465</v>
      </c>
    </row>
    <row r="7967" spans="11:17">
      <c r="K7967" t="s">
        <v>51</v>
      </c>
      <c r="L7967" t="s">
        <v>3463</v>
      </c>
      <c r="M7967" t="s">
        <v>3464</v>
      </c>
      <c r="N7967" t="s">
        <v>525</v>
      </c>
      <c r="O7967" t="s">
        <v>73</v>
      </c>
      <c r="P7967" t="s">
        <v>530</v>
      </c>
      <c r="Q7967" t="s">
        <v>3465</v>
      </c>
    </row>
    <row r="7968" spans="11:17">
      <c r="K7968" t="s">
        <v>51</v>
      </c>
      <c r="L7968" t="s">
        <v>3468</v>
      </c>
      <c r="M7968" t="s">
        <v>3469</v>
      </c>
      <c r="N7968" t="s">
        <v>54</v>
      </c>
      <c r="O7968" t="s">
        <v>14</v>
      </c>
      <c r="Q7968" t="s">
        <v>3470</v>
      </c>
    </row>
    <row r="7969" spans="11:17">
      <c r="K7969" t="s">
        <v>51</v>
      </c>
      <c r="L7969" t="s">
        <v>3468</v>
      </c>
      <c r="M7969" t="s">
        <v>3469</v>
      </c>
      <c r="N7969" t="s">
        <v>54</v>
      </c>
      <c r="O7969" t="s">
        <v>56</v>
      </c>
      <c r="Q7969" t="s">
        <v>3470</v>
      </c>
    </row>
    <row r="7970" spans="11:17">
      <c r="K7970" t="s">
        <v>51</v>
      </c>
      <c r="L7970" t="s">
        <v>3468</v>
      </c>
      <c r="M7970" t="s">
        <v>3469</v>
      </c>
      <c r="N7970" t="s">
        <v>54</v>
      </c>
      <c r="O7970" t="s">
        <v>57</v>
      </c>
      <c r="P7970" t="s">
        <v>58</v>
      </c>
      <c r="Q7970" t="s">
        <v>3470</v>
      </c>
    </row>
    <row r="7971" spans="11:17">
      <c r="K7971" t="s">
        <v>51</v>
      </c>
      <c r="L7971" t="s">
        <v>3468</v>
      </c>
      <c r="M7971" t="s">
        <v>3469</v>
      </c>
      <c r="N7971" t="s">
        <v>54</v>
      </c>
      <c r="O7971" t="s">
        <v>59</v>
      </c>
      <c r="P7971">
        <v>4996</v>
      </c>
      <c r="Q7971" t="s">
        <v>3470</v>
      </c>
    </row>
    <row r="7972" spans="11:17">
      <c r="K7972" t="s">
        <v>51</v>
      </c>
      <c r="L7972" t="s">
        <v>3468</v>
      </c>
      <c r="M7972" t="s">
        <v>3469</v>
      </c>
      <c r="N7972" t="s">
        <v>54</v>
      </c>
      <c r="O7972" t="s">
        <v>60</v>
      </c>
      <c r="P7972" t="s">
        <v>3444</v>
      </c>
      <c r="Q7972" t="s">
        <v>3470</v>
      </c>
    </row>
    <row r="7973" spans="11:17">
      <c r="K7973" t="s">
        <v>51</v>
      </c>
      <c r="L7973" t="s">
        <v>3468</v>
      </c>
      <c r="M7973" t="s">
        <v>3469</v>
      </c>
      <c r="N7973" t="s">
        <v>54</v>
      </c>
      <c r="O7973" t="s">
        <v>62</v>
      </c>
      <c r="P7973" t="s">
        <v>3445</v>
      </c>
      <c r="Q7973" t="s">
        <v>3470</v>
      </c>
    </row>
    <row r="7974" spans="11:17">
      <c r="K7974" t="s">
        <v>51</v>
      </c>
      <c r="L7974" t="s">
        <v>3468</v>
      </c>
      <c r="M7974" t="s">
        <v>3469</v>
      </c>
      <c r="N7974" t="s">
        <v>54</v>
      </c>
      <c r="O7974" t="s">
        <v>64</v>
      </c>
      <c r="P7974" t="s">
        <v>3471</v>
      </c>
      <c r="Q7974" t="s">
        <v>3470</v>
      </c>
    </row>
    <row r="7975" spans="11:17">
      <c r="K7975" t="s">
        <v>51</v>
      </c>
      <c r="L7975" t="s">
        <v>3468</v>
      </c>
      <c r="M7975" t="s">
        <v>3469</v>
      </c>
      <c r="N7975" t="s">
        <v>54</v>
      </c>
      <c r="O7975" t="s">
        <v>66</v>
      </c>
      <c r="P7975" t="s">
        <v>3472</v>
      </c>
      <c r="Q7975" t="s">
        <v>3470</v>
      </c>
    </row>
    <row r="7976" spans="11:17">
      <c r="K7976" t="s">
        <v>51</v>
      </c>
      <c r="L7976" t="s">
        <v>3468</v>
      </c>
      <c r="M7976" t="s">
        <v>3469</v>
      </c>
      <c r="N7976" t="s">
        <v>54</v>
      </c>
      <c r="O7976" t="s">
        <v>68</v>
      </c>
      <c r="P7976" t="e">
        <f>-ต้องการหน้ากากอนามัยและเจลล้างมือ
-ต้องการให้มีการพ่นยาฆ่าเชื้อในชุมชน</f>
        <v>#NAME?</v>
      </c>
      <c r="Q7976" t="s">
        <v>3470</v>
      </c>
    </row>
    <row r="7977" spans="11:17">
      <c r="K7977" t="s">
        <v>51</v>
      </c>
      <c r="L7977" t="s">
        <v>3468</v>
      </c>
      <c r="M7977" t="s">
        <v>3469</v>
      </c>
      <c r="N7977" t="s">
        <v>54</v>
      </c>
      <c r="O7977" t="s">
        <v>70</v>
      </c>
      <c r="P7977" t="s">
        <v>71</v>
      </c>
      <c r="Q7977" t="s">
        <v>3470</v>
      </c>
    </row>
    <row r="7978" spans="11:17">
      <c r="K7978" t="s">
        <v>51</v>
      </c>
      <c r="L7978" t="s">
        <v>3468</v>
      </c>
      <c r="M7978" t="s">
        <v>3469</v>
      </c>
      <c r="N7978" t="s">
        <v>54</v>
      </c>
      <c r="O7978" t="s">
        <v>72</v>
      </c>
      <c r="P7978">
        <v>65</v>
      </c>
      <c r="Q7978" t="s">
        <v>3470</v>
      </c>
    </row>
    <row r="7979" spans="11:17">
      <c r="K7979" t="s">
        <v>51</v>
      </c>
      <c r="L7979" t="s">
        <v>3468</v>
      </c>
      <c r="M7979" t="s">
        <v>3469</v>
      </c>
      <c r="N7979" t="s">
        <v>54</v>
      </c>
      <c r="O7979" t="s">
        <v>73</v>
      </c>
      <c r="P7979" t="s">
        <v>74</v>
      </c>
      <c r="Q7979" t="s">
        <v>3470</v>
      </c>
    </row>
    <row r="7980" spans="11:17">
      <c r="K7980" t="s">
        <v>51</v>
      </c>
      <c r="L7980" t="s">
        <v>3473</v>
      </c>
      <c r="M7980" t="s">
        <v>3474</v>
      </c>
      <c r="N7980" t="s">
        <v>77</v>
      </c>
      <c r="O7980" t="s">
        <v>14</v>
      </c>
      <c r="Q7980" t="s">
        <v>3475</v>
      </c>
    </row>
    <row r="7981" spans="11:17">
      <c r="K7981" t="s">
        <v>51</v>
      </c>
      <c r="L7981" t="s">
        <v>3473</v>
      </c>
      <c r="M7981" t="s">
        <v>3474</v>
      </c>
      <c r="N7981" t="s">
        <v>77</v>
      </c>
      <c r="O7981" t="s">
        <v>56</v>
      </c>
      <c r="Q7981" t="s">
        <v>3475</v>
      </c>
    </row>
    <row r="7982" spans="11:17">
      <c r="K7982" t="s">
        <v>51</v>
      </c>
      <c r="L7982" t="s">
        <v>3473</v>
      </c>
      <c r="M7982" t="s">
        <v>3474</v>
      </c>
      <c r="N7982" t="s">
        <v>77</v>
      </c>
      <c r="O7982" t="s">
        <v>57</v>
      </c>
      <c r="P7982" t="s">
        <v>58</v>
      </c>
      <c r="Q7982" t="s">
        <v>3475</v>
      </c>
    </row>
    <row r="7983" spans="11:17">
      <c r="K7983" t="s">
        <v>51</v>
      </c>
      <c r="L7983" t="s">
        <v>3473</v>
      </c>
      <c r="M7983" t="s">
        <v>3474</v>
      </c>
      <c r="N7983" t="s">
        <v>77</v>
      </c>
      <c r="O7983" t="s">
        <v>59</v>
      </c>
      <c r="P7983">
        <v>3957</v>
      </c>
      <c r="Q7983" t="s">
        <v>3475</v>
      </c>
    </row>
    <row r="7984" spans="11:17">
      <c r="K7984" t="s">
        <v>51</v>
      </c>
      <c r="L7984" t="s">
        <v>3473</v>
      </c>
      <c r="M7984" t="s">
        <v>3474</v>
      </c>
      <c r="N7984" t="s">
        <v>77</v>
      </c>
      <c r="O7984" t="s">
        <v>60</v>
      </c>
      <c r="P7984" t="s">
        <v>3444</v>
      </c>
      <c r="Q7984" t="s">
        <v>3475</v>
      </c>
    </row>
    <row r="7985" spans="11:17">
      <c r="K7985" t="s">
        <v>51</v>
      </c>
      <c r="L7985" t="s">
        <v>3473</v>
      </c>
      <c r="M7985" t="s">
        <v>3474</v>
      </c>
      <c r="N7985" t="s">
        <v>77</v>
      </c>
      <c r="O7985" t="s">
        <v>62</v>
      </c>
      <c r="P7985" t="s">
        <v>3445</v>
      </c>
      <c r="Q7985" t="s">
        <v>3475</v>
      </c>
    </row>
    <row r="7986" spans="11:17">
      <c r="K7986" t="s">
        <v>51</v>
      </c>
      <c r="L7986" t="s">
        <v>3473</v>
      </c>
      <c r="M7986" t="s">
        <v>3474</v>
      </c>
      <c r="N7986" t="s">
        <v>77</v>
      </c>
      <c r="O7986" t="s">
        <v>64</v>
      </c>
      <c r="P7986" t="s">
        <v>3476</v>
      </c>
      <c r="Q7986" t="s">
        <v>3475</v>
      </c>
    </row>
    <row r="7987" spans="11:17">
      <c r="K7987" t="s">
        <v>51</v>
      </c>
      <c r="L7987" t="s">
        <v>3473</v>
      </c>
      <c r="M7987" t="s">
        <v>3474</v>
      </c>
      <c r="N7987" t="s">
        <v>77</v>
      </c>
      <c r="O7987" t="s">
        <v>66</v>
      </c>
      <c r="P7987" t="s">
        <v>3477</v>
      </c>
      <c r="Q7987" t="s">
        <v>3475</v>
      </c>
    </row>
    <row r="7988" spans="11:17">
      <c r="K7988" t="s">
        <v>51</v>
      </c>
      <c r="L7988" t="s">
        <v>3473</v>
      </c>
      <c r="M7988" t="s">
        <v>3474</v>
      </c>
      <c r="N7988" t="s">
        <v>77</v>
      </c>
      <c r="O7988" t="s">
        <v>68</v>
      </c>
      <c r="P7988" t="e">
        <f>-ต้องการหน้ากากอนามัยและเจลล้างมือ
-ต้องการให้มีการพ่นยาฆ่าเชื้อในชุมชน</f>
        <v>#NAME?</v>
      </c>
      <c r="Q7988" t="s">
        <v>3475</v>
      </c>
    </row>
    <row r="7989" spans="11:17">
      <c r="K7989" t="s">
        <v>51</v>
      </c>
      <c r="L7989" t="s">
        <v>3473</v>
      </c>
      <c r="M7989" t="s">
        <v>3474</v>
      </c>
      <c r="N7989" t="s">
        <v>77</v>
      </c>
      <c r="O7989" t="s">
        <v>70</v>
      </c>
      <c r="P7989" t="s">
        <v>71</v>
      </c>
      <c r="Q7989" t="s">
        <v>3475</v>
      </c>
    </row>
    <row r="7990" spans="11:17">
      <c r="K7990" t="s">
        <v>51</v>
      </c>
      <c r="L7990" t="s">
        <v>3473</v>
      </c>
      <c r="M7990" t="s">
        <v>3474</v>
      </c>
      <c r="N7990" t="s">
        <v>77</v>
      </c>
      <c r="O7990" t="s">
        <v>72</v>
      </c>
      <c r="P7990">
        <v>124</v>
      </c>
      <c r="Q7990" t="s">
        <v>3475</v>
      </c>
    </row>
    <row r="7991" spans="11:17">
      <c r="K7991" t="s">
        <v>51</v>
      </c>
      <c r="L7991" t="s">
        <v>3473</v>
      </c>
      <c r="M7991" t="s">
        <v>3474</v>
      </c>
      <c r="N7991" t="s">
        <v>77</v>
      </c>
      <c r="O7991" t="s">
        <v>73</v>
      </c>
      <c r="P7991" t="s">
        <v>82</v>
      </c>
      <c r="Q7991" t="s">
        <v>3475</v>
      </c>
    </row>
    <row r="7992" spans="11:17">
      <c r="K7992" t="s">
        <v>51</v>
      </c>
      <c r="L7992" t="s">
        <v>3478</v>
      </c>
      <c r="M7992" t="s">
        <v>3479</v>
      </c>
      <c r="N7992" t="s">
        <v>77</v>
      </c>
      <c r="O7992" t="s">
        <v>14</v>
      </c>
      <c r="Q7992" t="s">
        <v>3480</v>
      </c>
    </row>
    <row r="7993" spans="11:17">
      <c r="K7993" t="s">
        <v>51</v>
      </c>
      <c r="L7993" t="s">
        <v>3478</v>
      </c>
      <c r="M7993" t="s">
        <v>3479</v>
      </c>
      <c r="N7993" t="s">
        <v>77</v>
      </c>
      <c r="O7993" t="s">
        <v>56</v>
      </c>
      <c r="Q7993" t="s">
        <v>3480</v>
      </c>
    </row>
    <row r="7994" spans="11:17">
      <c r="K7994" t="s">
        <v>51</v>
      </c>
      <c r="L7994" t="s">
        <v>3478</v>
      </c>
      <c r="M7994" t="s">
        <v>3479</v>
      </c>
      <c r="N7994" t="s">
        <v>77</v>
      </c>
      <c r="O7994" t="s">
        <v>57</v>
      </c>
      <c r="P7994" t="s">
        <v>58</v>
      </c>
      <c r="Q7994" t="s">
        <v>3480</v>
      </c>
    </row>
    <row r="7995" spans="11:17">
      <c r="K7995" t="s">
        <v>51</v>
      </c>
      <c r="L7995" t="s">
        <v>3478</v>
      </c>
      <c r="M7995" t="s">
        <v>3479</v>
      </c>
      <c r="N7995" t="s">
        <v>77</v>
      </c>
      <c r="O7995" t="s">
        <v>59</v>
      </c>
      <c r="P7995">
        <v>3957</v>
      </c>
      <c r="Q7995" t="s">
        <v>3480</v>
      </c>
    </row>
    <row r="7996" spans="11:17">
      <c r="K7996" t="s">
        <v>51</v>
      </c>
      <c r="L7996" t="s">
        <v>3478</v>
      </c>
      <c r="M7996" t="s">
        <v>3479</v>
      </c>
      <c r="N7996" t="s">
        <v>77</v>
      </c>
      <c r="O7996" t="s">
        <v>60</v>
      </c>
      <c r="P7996" t="s">
        <v>3444</v>
      </c>
      <c r="Q7996" t="s">
        <v>3480</v>
      </c>
    </row>
    <row r="7997" spans="11:17">
      <c r="K7997" t="s">
        <v>51</v>
      </c>
      <c r="L7997" t="s">
        <v>3478</v>
      </c>
      <c r="M7997" t="s">
        <v>3479</v>
      </c>
      <c r="N7997" t="s">
        <v>77</v>
      </c>
      <c r="O7997" t="s">
        <v>62</v>
      </c>
      <c r="P7997" t="s">
        <v>3481</v>
      </c>
      <c r="Q7997" t="s">
        <v>3480</v>
      </c>
    </row>
    <row r="7998" spans="11:17">
      <c r="K7998" t="s">
        <v>51</v>
      </c>
      <c r="L7998" t="s">
        <v>3478</v>
      </c>
      <c r="M7998" t="s">
        <v>3479</v>
      </c>
      <c r="N7998" t="s">
        <v>77</v>
      </c>
      <c r="O7998" t="s">
        <v>64</v>
      </c>
      <c r="P7998" t="s">
        <v>3482</v>
      </c>
      <c r="Q7998" t="s">
        <v>3480</v>
      </c>
    </row>
    <row r="7999" spans="11:17">
      <c r="K7999" t="s">
        <v>51</v>
      </c>
      <c r="L7999" t="s">
        <v>3478</v>
      </c>
      <c r="M7999" t="s">
        <v>3479</v>
      </c>
      <c r="N7999" t="s">
        <v>77</v>
      </c>
      <c r="O7999" t="s">
        <v>66</v>
      </c>
      <c r="P7999" t="s">
        <v>3483</v>
      </c>
      <c r="Q7999" t="s">
        <v>3480</v>
      </c>
    </row>
    <row r="8000" spans="11:17">
      <c r="K8000" t="s">
        <v>51</v>
      </c>
      <c r="L8000" t="s">
        <v>3478</v>
      </c>
      <c r="M8000" t="s">
        <v>3479</v>
      </c>
      <c r="N8000" t="s">
        <v>77</v>
      </c>
      <c r="O8000" t="s">
        <v>68</v>
      </c>
      <c r="P8000" t="e">
        <f>-ต้องการหน้ากากอนามัยและเจลล้างมือ
-ต้องการให้มีการพ่นยาฆ่าเชื้อในชุมชน</f>
        <v>#NAME?</v>
      </c>
      <c r="Q8000" t="s">
        <v>3480</v>
      </c>
    </row>
    <row r="8001" spans="11:17">
      <c r="K8001" t="s">
        <v>51</v>
      </c>
      <c r="L8001" t="s">
        <v>3478</v>
      </c>
      <c r="M8001" t="s">
        <v>3479</v>
      </c>
      <c r="N8001" t="s">
        <v>77</v>
      </c>
      <c r="O8001" t="s">
        <v>70</v>
      </c>
      <c r="P8001" t="s">
        <v>71</v>
      </c>
      <c r="Q8001" t="s">
        <v>3480</v>
      </c>
    </row>
    <row r="8002" spans="11:17">
      <c r="K8002" t="s">
        <v>51</v>
      </c>
      <c r="L8002" t="s">
        <v>3478</v>
      </c>
      <c r="M8002" t="s">
        <v>3479</v>
      </c>
      <c r="N8002" t="s">
        <v>77</v>
      </c>
      <c r="O8002" t="s">
        <v>72</v>
      </c>
      <c r="P8002">
        <v>216</v>
      </c>
      <c r="Q8002" t="s">
        <v>3480</v>
      </c>
    </row>
    <row r="8003" spans="11:17">
      <c r="K8003" t="s">
        <v>51</v>
      </c>
      <c r="L8003" t="s">
        <v>3478</v>
      </c>
      <c r="M8003" t="s">
        <v>3479</v>
      </c>
      <c r="N8003" t="s">
        <v>77</v>
      </c>
      <c r="O8003" t="s">
        <v>73</v>
      </c>
      <c r="P8003" t="s">
        <v>82</v>
      </c>
      <c r="Q8003" t="s">
        <v>3480</v>
      </c>
    </row>
    <row r="8004" spans="11:17">
      <c r="K8004" t="s">
        <v>51</v>
      </c>
      <c r="L8004" t="s">
        <v>3484</v>
      </c>
      <c r="M8004" t="s">
        <v>3485</v>
      </c>
      <c r="N8004" t="s">
        <v>54</v>
      </c>
      <c r="O8004" t="s">
        <v>14</v>
      </c>
      <c r="Q8004" t="s">
        <v>3486</v>
      </c>
    </row>
    <row r="8005" spans="11:17">
      <c r="K8005" t="s">
        <v>51</v>
      </c>
      <c r="L8005" t="s">
        <v>3484</v>
      </c>
      <c r="M8005" t="s">
        <v>3485</v>
      </c>
      <c r="N8005" t="s">
        <v>54</v>
      </c>
      <c r="O8005" t="s">
        <v>56</v>
      </c>
      <c r="Q8005" t="s">
        <v>3486</v>
      </c>
    </row>
    <row r="8006" spans="11:17">
      <c r="K8006" t="s">
        <v>51</v>
      </c>
      <c r="L8006" t="s">
        <v>3484</v>
      </c>
      <c r="M8006" t="s">
        <v>3485</v>
      </c>
      <c r="N8006" t="s">
        <v>54</v>
      </c>
      <c r="O8006" t="s">
        <v>57</v>
      </c>
      <c r="P8006" t="s">
        <v>58</v>
      </c>
      <c r="Q8006" t="s">
        <v>3486</v>
      </c>
    </row>
    <row r="8007" spans="11:17">
      <c r="K8007" t="s">
        <v>51</v>
      </c>
      <c r="L8007" t="s">
        <v>3484</v>
      </c>
      <c r="M8007" t="s">
        <v>3485</v>
      </c>
      <c r="N8007" t="s">
        <v>54</v>
      </c>
      <c r="O8007" t="s">
        <v>59</v>
      </c>
      <c r="P8007">
        <v>5738</v>
      </c>
      <c r="Q8007" t="s">
        <v>3486</v>
      </c>
    </row>
    <row r="8008" spans="11:17">
      <c r="K8008" t="s">
        <v>51</v>
      </c>
      <c r="L8008" t="s">
        <v>3484</v>
      </c>
      <c r="M8008" t="s">
        <v>3485</v>
      </c>
      <c r="N8008" t="s">
        <v>54</v>
      </c>
      <c r="O8008" t="s">
        <v>60</v>
      </c>
      <c r="P8008" t="s">
        <v>3444</v>
      </c>
      <c r="Q8008" t="s">
        <v>3486</v>
      </c>
    </row>
    <row r="8009" spans="11:17">
      <c r="K8009" t="s">
        <v>51</v>
      </c>
      <c r="L8009" t="s">
        <v>3484</v>
      </c>
      <c r="M8009" t="s">
        <v>3485</v>
      </c>
      <c r="N8009" t="s">
        <v>54</v>
      </c>
      <c r="O8009" t="s">
        <v>62</v>
      </c>
      <c r="P8009" t="s">
        <v>3445</v>
      </c>
      <c r="Q8009" t="s">
        <v>3486</v>
      </c>
    </row>
    <row r="8010" spans="11:17">
      <c r="K8010" t="s">
        <v>51</v>
      </c>
      <c r="L8010" t="s">
        <v>3484</v>
      </c>
      <c r="M8010" t="s">
        <v>3485</v>
      </c>
      <c r="N8010" t="s">
        <v>54</v>
      </c>
      <c r="O8010" t="s">
        <v>64</v>
      </c>
      <c r="P8010" t="s">
        <v>3487</v>
      </c>
      <c r="Q8010" t="s">
        <v>3486</v>
      </c>
    </row>
    <row r="8011" spans="11:17">
      <c r="K8011" t="s">
        <v>51</v>
      </c>
      <c r="L8011" t="s">
        <v>3484</v>
      </c>
      <c r="M8011" t="s">
        <v>3485</v>
      </c>
      <c r="N8011" t="s">
        <v>54</v>
      </c>
      <c r="O8011" t="s">
        <v>66</v>
      </c>
      <c r="P8011" t="s">
        <v>3488</v>
      </c>
      <c r="Q8011" t="s">
        <v>3486</v>
      </c>
    </row>
    <row r="8012" spans="11:17">
      <c r="K8012" t="s">
        <v>51</v>
      </c>
      <c r="L8012" t="s">
        <v>3484</v>
      </c>
      <c r="M8012" t="s">
        <v>3485</v>
      </c>
      <c r="N8012" t="s">
        <v>54</v>
      </c>
      <c r="O8012" t="s">
        <v>68</v>
      </c>
      <c r="P8012" t="e">
        <f>-ต้องการหน้ากากอนามัยและเจลล้างมือ
-ต้องการให้มีการพ่นยาฆ่าเชื้อในชุมชน</f>
        <v>#NAME?</v>
      </c>
      <c r="Q8012" t="s">
        <v>3486</v>
      </c>
    </row>
    <row r="8013" spans="11:17">
      <c r="K8013" t="s">
        <v>51</v>
      </c>
      <c r="L8013" t="s">
        <v>3484</v>
      </c>
      <c r="M8013" t="s">
        <v>3485</v>
      </c>
      <c r="N8013" t="s">
        <v>54</v>
      </c>
      <c r="O8013" t="s">
        <v>70</v>
      </c>
      <c r="P8013" t="s">
        <v>71</v>
      </c>
      <c r="Q8013" t="s">
        <v>3486</v>
      </c>
    </row>
    <row r="8014" spans="11:17">
      <c r="K8014" t="s">
        <v>51</v>
      </c>
      <c r="L8014" t="s">
        <v>3484</v>
      </c>
      <c r="M8014" t="s">
        <v>3485</v>
      </c>
      <c r="N8014" t="s">
        <v>54</v>
      </c>
      <c r="O8014" t="s">
        <v>72</v>
      </c>
      <c r="P8014">
        <v>480</v>
      </c>
      <c r="Q8014" t="s">
        <v>3486</v>
      </c>
    </row>
    <row r="8015" spans="11:17">
      <c r="K8015" t="s">
        <v>51</v>
      </c>
      <c r="L8015" t="s">
        <v>3484</v>
      </c>
      <c r="M8015" t="s">
        <v>3485</v>
      </c>
      <c r="N8015" t="s">
        <v>54</v>
      </c>
      <c r="O8015" t="s">
        <v>73</v>
      </c>
      <c r="P8015" t="s">
        <v>74</v>
      </c>
      <c r="Q8015" t="s">
        <v>3486</v>
      </c>
    </row>
    <row r="8016" spans="11:17">
      <c r="K8016" t="s">
        <v>51</v>
      </c>
      <c r="L8016" t="s">
        <v>3489</v>
      </c>
      <c r="M8016" t="s">
        <v>3490</v>
      </c>
      <c r="N8016" t="s">
        <v>525</v>
      </c>
      <c r="O8016" t="s">
        <v>14</v>
      </c>
      <c r="Q8016" t="s">
        <v>3491</v>
      </c>
    </row>
    <row r="8017" spans="11:17">
      <c r="K8017" t="s">
        <v>51</v>
      </c>
      <c r="L8017" t="s">
        <v>3489</v>
      </c>
      <c r="M8017" t="s">
        <v>3490</v>
      </c>
      <c r="N8017" t="s">
        <v>525</v>
      </c>
      <c r="O8017" t="s">
        <v>56</v>
      </c>
      <c r="Q8017" t="s">
        <v>3491</v>
      </c>
    </row>
    <row r="8018" spans="11:17">
      <c r="K8018" t="s">
        <v>51</v>
      </c>
      <c r="L8018" t="s">
        <v>3489</v>
      </c>
      <c r="M8018" t="s">
        <v>3490</v>
      </c>
      <c r="N8018" t="s">
        <v>525</v>
      </c>
      <c r="O8018" t="s">
        <v>57</v>
      </c>
      <c r="P8018" t="s">
        <v>58</v>
      </c>
      <c r="Q8018" t="s">
        <v>3491</v>
      </c>
    </row>
    <row r="8019" spans="11:17">
      <c r="K8019" t="s">
        <v>51</v>
      </c>
      <c r="L8019" t="s">
        <v>3489</v>
      </c>
      <c r="M8019" t="s">
        <v>3490</v>
      </c>
      <c r="N8019" t="s">
        <v>525</v>
      </c>
      <c r="O8019" t="s">
        <v>59</v>
      </c>
      <c r="P8019">
        <v>6035</v>
      </c>
      <c r="Q8019" t="s">
        <v>3491</v>
      </c>
    </row>
    <row r="8020" spans="11:17">
      <c r="K8020" t="s">
        <v>51</v>
      </c>
      <c r="L8020" t="s">
        <v>3489</v>
      </c>
      <c r="M8020" t="s">
        <v>3490</v>
      </c>
      <c r="N8020" t="s">
        <v>525</v>
      </c>
      <c r="O8020" t="s">
        <v>60</v>
      </c>
      <c r="P8020" t="s">
        <v>3444</v>
      </c>
      <c r="Q8020" t="s">
        <v>3491</v>
      </c>
    </row>
    <row r="8021" spans="11:17">
      <c r="K8021" t="s">
        <v>51</v>
      </c>
      <c r="L8021" t="s">
        <v>3489</v>
      </c>
      <c r="M8021" t="s">
        <v>3490</v>
      </c>
      <c r="N8021" t="s">
        <v>525</v>
      </c>
      <c r="O8021" t="s">
        <v>62</v>
      </c>
      <c r="P8021" t="s">
        <v>3445</v>
      </c>
      <c r="Q8021" t="s">
        <v>3491</v>
      </c>
    </row>
    <row r="8022" spans="11:17">
      <c r="K8022" t="s">
        <v>51</v>
      </c>
      <c r="L8022" t="s">
        <v>3489</v>
      </c>
      <c r="M8022" t="s">
        <v>3490</v>
      </c>
      <c r="N8022" t="s">
        <v>525</v>
      </c>
      <c r="O8022" t="s">
        <v>64</v>
      </c>
      <c r="P8022" t="s">
        <v>3492</v>
      </c>
      <c r="Q8022" t="s">
        <v>3491</v>
      </c>
    </row>
    <row r="8023" spans="11:17">
      <c r="K8023" t="s">
        <v>51</v>
      </c>
      <c r="L8023" t="s">
        <v>3489</v>
      </c>
      <c r="M8023" t="s">
        <v>3490</v>
      </c>
      <c r="N8023" t="s">
        <v>525</v>
      </c>
      <c r="O8023" t="s">
        <v>66</v>
      </c>
      <c r="P8023" t="s">
        <v>3493</v>
      </c>
      <c r="Q8023" t="s">
        <v>3491</v>
      </c>
    </row>
    <row r="8024" spans="11:17">
      <c r="K8024" t="s">
        <v>51</v>
      </c>
      <c r="L8024" t="s">
        <v>3489</v>
      </c>
      <c r="M8024" t="s">
        <v>3490</v>
      </c>
      <c r="N8024" t="s">
        <v>525</v>
      </c>
      <c r="O8024" t="s">
        <v>68</v>
      </c>
      <c r="P8024" t="e">
        <f>-ต้องการหน้ากากอนามัยและเจลล้างมือ
-ต้องการให้มีการพ่นยาฆ่าเชื้อในชุมชน</f>
        <v>#NAME?</v>
      </c>
      <c r="Q8024" t="s">
        <v>3491</v>
      </c>
    </row>
    <row r="8025" spans="11:17">
      <c r="K8025" t="s">
        <v>51</v>
      </c>
      <c r="L8025" t="s">
        <v>3489</v>
      </c>
      <c r="M8025" t="s">
        <v>3490</v>
      </c>
      <c r="N8025" t="s">
        <v>525</v>
      </c>
      <c r="O8025" t="s">
        <v>70</v>
      </c>
      <c r="P8025" t="s">
        <v>71</v>
      </c>
      <c r="Q8025" t="s">
        <v>3491</v>
      </c>
    </row>
    <row r="8026" spans="11:17">
      <c r="K8026" t="s">
        <v>51</v>
      </c>
      <c r="L8026" t="s">
        <v>3489</v>
      </c>
      <c r="M8026" t="s">
        <v>3490</v>
      </c>
      <c r="N8026" t="s">
        <v>525</v>
      </c>
      <c r="O8026" t="s">
        <v>72</v>
      </c>
      <c r="P8026">
        <v>524</v>
      </c>
      <c r="Q8026" t="s">
        <v>3491</v>
      </c>
    </row>
    <row r="8027" spans="11:17">
      <c r="K8027" t="s">
        <v>51</v>
      </c>
      <c r="L8027" t="s">
        <v>3489</v>
      </c>
      <c r="M8027" t="s">
        <v>3490</v>
      </c>
      <c r="N8027" t="s">
        <v>525</v>
      </c>
      <c r="O8027" t="s">
        <v>73</v>
      </c>
      <c r="P8027" t="s">
        <v>530</v>
      </c>
      <c r="Q8027" t="s">
        <v>3491</v>
      </c>
    </row>
    <row r="8028" spans="11:17">
      <c r="K8028" t="s">
        <v>51</v>
      </c>
      <c r="L8028" t="s">
        <v>3494</v>
      </c>
      <c r="M8028" t="s">
        <v>3495</v>
      </c>
      <c r="N8028" t="s">
        <v>525</v>
      </c>
      <c r="O8028" t="s">
        <v>14</v>
      </c>
      <c r="Q8028" t="s">
        <v>3496</v>
      </c>
    </row>
    <row r="8029" spans="11:17">
      <c r="K8029" t="s">
        <v>51</v>
      </c>
      <c r="L8029" t="s">
        <v>3494</v>
      </c>
      <c r="M8029" t="s">
        <v>3495</v>
      </c>
      <c r="N8029" t="s">
        <v>525</v>
      </c>
      <c r="O8029" t="s">
        <v>56</v>
      </c>
      <c r="Q8029" t="s">
        <v>3496</v>
      </c>
    </row>
    <row r="8030" spans="11:17">
      <c r="K8030" t="s">
        <v>51</v>
      </c>
      <c r="L8030" t="s">
        <v>3494</v>
      </c>
      <c r="M8030" t="s">
        <v>3495</v>
      </c>
      <c r="N8030" t="s">
        <v>525</v>
      </c>
      <c r="O8030" t="s">
        <v>57</v>
      </c>
      <c r="P8030" t="s">
        <v>58</v>
      </c>
      <c r="Q8030" t="s">
        <v>3496</v>
      </c>
    </row>
    <row r="8031" spans="11:17">
      <c r="K8031" t="s">
        <v>51</v>
      </c>
      <c r="L8031" t="s">
        <v>3494</v>
      </c>
      <c r="M8031" t="s">
        <v>3495</v>
      </c>
      <c r="N8031" t="s">
        <v>525</v>
      </c>
      <c r="O8031" t="s">
        <v>59</v>
      </c>
      <c r="P8031">
        <v>6084</v>
      </c>
      <c r="Q8031" t="s">
        <v>3496</v>
      </c>
    </row>
    <row r="8032" spans="11:17">
      <c r="K8032" t="s">
        <v>51</v>
      </c>
      <c r="L8032" t="s">
        <v>3494</v>
      </c>
      <c r="M8032" t="s">
        <v>3495</v>
      </c>
      <c r="N8032" t="s">
        <v>525</v>
      </c>
      <c r="O8032" t="s">
        <v>60</v>
      </c>
      <c r="P8032" t="s">
        <v>3444</v>
      </c>
      <c r="Q8032" t="s">
        <v>3496</v>
      </c>
    </row>
    <row r="8033" spans="11:17">
      <c r="K8033" t="s">
        <v>51</v>
      </c>
      <c r="L8033" t="s">
        <v>3494</v>
      </c>
      <c r="M8033" t="s">
        <v>3495</v>
      </c>
      <c r="N8033" t="s">
        <v>525</v>
      </c>
      <c r="O8033" t="s">
        <v>62</v>
      </c>
      <c r="P8033" t="s">
        <v>3481</v>
      </c>
      <c r="Q8033" t="s">
        <v>3496</v>
      </c>
    </row>
    <row r="8034" spans="11:17">
      <c r="K8034" t="s">
        <v>51</v>
      </c>
      <c r="L8034" t="s">
        <v>3494</v>
      </c>
      <c r="M8034" t="s">
        <v>3495</v>
      </c>
      <c r="N8034" t="s">
        <v>525</v>
      </c>
      <c r="O8034" t="s">
        <v>64</v>
      </c>
      <c r="P8034" t="s">
        <v>3497</v>
      </c>
      <c r="Q8034" t="s">
        <v>3496</v>
      </c>
    </row>
    <row r="8035" spans="11:17">
      <c r="K8035" t="s">
        <v>51</v>
      </c>
      <c r="L8035" t="s">
        <v>3494</v>
      </c>
      <c r="M8035" t="s">
        <v>3495</v>
      </c>
      <c r="N8035" t="s">
        <v>525</v>
      </c>
      <c r="O8035" t="s">
        <v>66</v>
      </c>
      <c r="P8035" t="s">
        <v>3498</v>
      </c>
      <c r="Q8035" t="s">
        <v>3496</v>
      </c>
    </row>
    <row r="8036" spans="11:17">
      <c r="K8036" t="s">
        <v>51</v>
      </c>
      <c r="L8036" t="s">
        <v>3494</v>
      </c>
      <c r="M8036" t="s">
        <v>3495</v>
      </c>
      <c r="N8036" t="s">
        <v>525</v>
      </c>
      <c r="O8036" t="s">
        <v>68</v>
      </c>
      <c r="P8036" t="e">
        <f>-ต้องการหน้ากากอนามัยและเจลล้างมือ
-ต้องการให้มีการพ่นยาฆ่าเชื้อในชุมชน</f>
        <v>#NAME?</v>
      </c>
      <c r="Q8036" t="s">
        <v>3496</v>
      </c>
    </row>
    <row r="8037" spans="11:17">
      <c r="K8037" t="s">
        <v>51</v>
      </c>
      <c r="L8037" t="s">
        <v>3494</v>
      </c>
      <c r="M8037" t="s">
        <v>3495</v>
      </c>
      <c r="N8037" t="s">
        <v>525</v>
      </c>
      <c r="O8037" t="s">
        <v>70</v>
      </c>
      <c r="P8037" t="s">
        <v>71</v>
      </c>
      <c r="Q8037" t="s">
        <v>3496</v>
      </c>
    </row>
    <row r="8038" spans="11:17">
      <c r="K8038" t="s">
        <v>51</v>
      </c>
      <c r="L8038" t="s">
        <v>3494</v>
      </c>
      <c r="M8038" t="s">
        <v>3495</v>
      </c>
      <c r="N8038" t="s">
        <v>525</v>
      </c>
      <c r="O8038" t="s">
        <v>72</v>
      </c>
      <c r="P8038">
        <v>520</v>
      </c>
      <c r="Q8038" t="s">
        <v>3496</v>
      </c>
    </row>
    <row r="8039" spans="11:17">
      <c r="K8039" t="s">
        <v>51</v>
      </c>
      <c r="L8039" t="s">
        <v>3494</v>
      </c>
      <c r="M8039" t="s">
        <v>3495</v>
      </c>
      <c r="N8039" t="s">
        <v>525</v>
      </c>
      <c r="O8039" t="s">
        <v>73</v>
      </c>
      <c r="P8039" t="s">
        <v>530</v>
      </c>
      <c r="Q8039" t="s">
        <v>3496</v>
      </c>
    </row>
    <row r="8040" spans="11:17">
      <c r="K8040" t="s">
        <v>51</v>
      </c>
      <c r="L8040" t="s">
        <v>3499</v>
      </c>
      <c r="M8040" t="s">
        <v>3500</v>
      </c>
      <c r="N8040" t="s">
        <v>54</v>
      </c>
      <c r="O8040" t="s">
        <v>14</v>
      </c>
      <c r="Q8040" t="s">
        <v>3501</v>
      </c>
    </row>
    <row r="8041" spans="11:17">
      <c r="K8041" t="s">
        <v>51</v>
      </c>
      <c r="L8041" t="s">
        <v>3499</v>
      </c>
      <c r="M8041" t="s">
        <v>3500</v>
      </c>
      <c r="N8041" t="s">
        <v>54</v>
      </c>
      <c r="O8041" t="s">
        <v>56</v>
      </c>
      <c r="Q8041" t="s">
        <v>3501</v>
      </c>
    </row>
    <row r="8042" spans="11:17">
      <c r="K8042" t="s">
        <v>51</v>
      </c>
      <c r="L8042" t="s">
        <v>3499</v>
      </c>
      <c r="M8042" t="s">
        <v>3500</v>
      </c>
      <c r="N8042" t="s">
        <v>54</v>
      </c>
      <c r="O8042" t="s">
        <v>57</v>
      </c>
      <c r="P8042" t="s">
        <v>58</v>
      </c>
      <c r="Q8042" t="s">
        <v>3501</v>
      </c>
    </row>
    <row r="8043" spans="11:17">
      <c r="K8043" t="s">
        <v>51</v>
      </c>
      <c r="L8043" t="s">
        <v>3499</v>
      </c>
      <c r="M8043" t="s">
        <v>3500</v>
      </c>
      <c r="N8043" t="s">
        <v>54</v>
      </c>
      <c r="O8043" t="s">
        <v>59</v>
      </c>
      <c r="P8043">
        <v>5788</v>
      </c>
      <c r="Q8043" t="s">
        <v>3501</v>
      </c>
    </row>
    <row r="8044" spans="11:17">
      <c r="K8044" t="s">
        <v>51</v>
      </c>
      <c r="L8044" t="s">
        <v>3499</v>
      </c>
      <c r="M8044" t="s">
        <v>3500</v>
      </c>
      <c r="N8044" t="s">
        <v>54</v>
      </c>
      <c r="O8044" t="s">
        <v>60</v>
      </c>
      <c r="P8044" t="s">
        <v>3444</v>
      </c>
      <c r="Q8044" t="s">
        <v>3501</v>
      </c>
    </row>
    <row r="8045" spans="11:17">
      <c r="K8045" t="s">
        <v>51</v>
      </c>
      <c r="L8045" t="s">
        <v>3499</v>
      </c>
      <c r="M8045" t="s">
        <v>3500</v>
      </c>
      <c r="N8045" t="s">
        <v>54</v>
      </c>
      <c r="O8045" t="s">
        <v>62</v>
      </c>
      <c r="P8045" t="s">
        <v>3481</v>
      </c>
      <c r="Q8045" t="s">
        <v>3501</v>
      </c>
    </row>
    <row r="8046" spans="11:17">
      <c r="K8046" t="s">
        <v>51</v>
      </c>
      <c r="L8046" t="s">
        <v>3499</v>
      </c>
      <c r="M8046" t="s">
        <v>3500</v>
      </c>
      <c r="N8046" t="s">
        <v>54</v>
      </c>
      <c r="O8046" t="s">
        <v>64</v>
      </c>
      <c r="P8046" t="s">
        <v>3502</v>
      </c>
      <c r="Q8046" t="s">
        <v>3501</v>
      </c>
    </row>
    <row r="8047" spans="11:17">
      <c r="K8047" t="s">
        <v>51</v>
      </c>
      <c r="L8047" t="s">
        <v>3499</v>
      </c>
      <c r="M8047" t="s">
        <v>3500</v>
      </c>
      <c r="N8047" t="s">
        <v>54</v>
      </c>
      <c r="O8047" t="s">
        <v>66</v>
      </c>
      <c r="P8047" t="s">
        <v>3503</v>
      </c>
      <c r="Q8047" t="s">
        <v>3501</v>
      </c>
    </row>
    <row r="8048" spans="11:17">
      <c r="K8048" t="s">
        <v>51</v>
      </c>
      <c r="L8048" t="s">
        <v>3499</v>
      </c>
      <c r="M8048" t="s">
        <v>3500</v>
      </c>
      <c r="N8048" t="s">
        <v>54</v>
      </c>
      <c r="O8048" t="s">
        <v>68</v>
      </c>
      <c r="P8048" t="e">
        <f>-ต้องการหน้ากากอนามัยและเจลล้างมือ
-ต้องการให้มีการพ่นยาฆ่าเชื้อในชุมชน</f>
        <v>#NAME?</v>
      </c>
      <c r="Q8048" t="s">
        <v>3501</v>
      </c>
    </row>
    <row r="8049" spans="11:17">
      <c r="K8049" t="s">
        <v>51</v>
      </c>
      <c r="L8049" t="s">
        <v>3499</v>
      </c>
      <c r="M8049" t="s">
        <v>3500</v>
      </c>
      <c r="N8049" t="s">
        <v>54</v>
      </c>
      <c r="O8049" t="s">
        <v>70</v>
      </c>
      <c r="Q8049" t="s">
        <v>3501</v>
      </c>
    </row>
    <row r="8050" spans="11:17">
      <c r="K8050" t="s">
        <v>51</v>
      </c>
      <c r="L8050" t="s">
        <v>3499</v>
      </c>
      <c r="M8050" t="s">
        <v>3500</v>
      </c>
      <c r="N8050" t="s">
        <v>54</v>
      </c>
      <c r="O8050" t="s">
        <v>72</v>
      </c>
      <c r="Q8050" t="s">
        <v>3501</v>
      </c>
    </row>
    <row r="8051" spans="11:17">
      <c r="K8051" t="s">
        <v>51</v>
      </c>
      <c r="L8051" t="s">
        <v>3499</v>
      </c>
      <c r="M8051" t="s">
        <v>3500</v>
      </c>
      <c r="N8051" t="s">
        <v>54</v>
      </c>
      <c r="O8051" t="s">
        <v>73</v>
      </c>
      <c r="P8051" t="s">
        <v>74</v>
      </c>
      <c r="Q8051" t="s">
        <v>3501</v>
      </c>
    </row>
    <row r="8052" spans="11:17">
      <c r="K8052" t="s">
        <v>51</v>
      </c>
      <c r="L8052" t="s">
        <v>3504</v>
      </c>
      <c r="M8052" t="s">
        <v>3505</v>
      </c>
      <c r="N8052" t="s">
        <v>54</v>
      </c>
      <c r="O8052" t="s">
        <v>14</v>
      </c>
      <c r="Q8052" t="s">
        <v>3506</v>
      </c>
    </row>
    <row r="8053" spans="11:17">
      <c r="K8053" t="s">
        <v>51</v>
      </c>
      <c r="L8053" t="s">
        <v>3504</v>
      </c>
      <c r="M8053" t="s">
        <v>3505</v>
      </c>
      <c r="N8053" t="s">
        <v>54</v>
      </c>
      <c r="O8053" t="s">
        <v>56</v>
      </c>
      <c r="Q8053" t="s">
        <v>3506</v>
      </c>
    </row>
    <row r="8054" spans="11:17">
      <c r="K8054" t="s">
        <v>51</v>
      </c>
      <c r="L8054" t="s">
        <v>3504</v>
      </c>
      <c r="M8054" t="s">
        <v>3505</v>
      </c>
      <c r="N8054" t="s">
        <v>54</v>
      </c>
      <c r="O8054" t="s">
        <v>57</v>
      </c>
      <c r="P8054" t="s">
        <v>58</v>
      </c>
      <c r="Q8054" t="s">
        <v>3506</v>
      </c>
    </row>
    <row r="8055" spans="11:17">
      <c r="K8055" t="s">
        <v>51</v>
      </c>
      <c r="L8055" t="s">
        <v>3504</v>
      </c>
      <c r="M8055" t="s">
        <v>3505</v>
      </c>
      <c r="N8055" t="s">
        <v>54</v>
      </c>
      <c r="O8055" t="s">
        <v>59</v>
      </c>
      <c r="P8055">
        <v>4501</v>
      </c>
      <c r="Q8055" t="s">
        <v>3506</v>
      </c>
    </row>
    <row r="8056" spans="11:17">
      <c r="K8056" t="s">
        <v>51</v>
      </c>
      <c r="L8056" t="s">
        <v>3504</v>
      </c>
      <c r="M8056" t="s">
        <v>3505</v>
      </c>
      <c r="N8056" t="s">
        <v>54</v>
      </c>
      <c r="O8056" t="s">
        <v>60</v>
      </c>
      <c r="P8056" t="s">
        <v>3444</v>
      </c>
      <c r="Q8056" t="s">
        <v>3506</v>
      </c>
    </row>
    <row r="8057" spans="11:17">
      <c r="K8057" t="s">
        <v>51</v>
      </c>
      <c r="L8057" t="s">
        <v>3504</v>
      </c>
      <c r="M8057" t="s">
        <v>3505</v>
      </c>
      <c r="N8057" t="s">
        <v>54</v>
      </c>
      <c r="O8057" t="s">
        <v>62</v>
      </c>
      <c r="P8057" t="s">
        <v>3507</v>
      </c>
      <c r="Q8057" t="s">
        <v>3506</v>
      </c>
    </row>
    <row r="8058" spans="11:17">
      <c r="K8058" t="s">
        <v>51</v>
      </c>
      <c r="L8058" t="s">
        <v>3504</v>
      </c>
      <c r="M8058" t="s">
        <v>3505</v>
      </c>
      <c r="N8058" t="s">
        <v>54</v>
      </c>
      <c r="O8058" t="s">
        <v>64</v>
      </c>
      <c r="P8058" t="s">
        <v>3508</v>
      </c>
      <c r="Q8058" t="s">
        <v>3506</v>
      </c>
    </row>
    <row r="8059" spans="11:17">
      <c r="K8059" t="s">
        <v>51</v>
      </c>
      <c r="L8059" t="s">
        <v>3504</v>
      </c>
      <c r="M8059" t="s">
        <v>3505</v>
      </c>
      <c r="N8059" t="s">
        <v>54</v>
      </c>
      <c r="O8059" t="s">
        <v>66</v>
      </c>
      <c r="P8059" t="s">
        <v>3509</v>
      </c>
      <c r="Q8059" t="s">
        <v>3506</v>
      </c>
    </row>
    <row r="8060" spans="11:17">
      <c r="K8060" t="s">
        <v>51</v>
      </c>
      <c r="L8060" t="s">
        <v>3504</v>
      </c>
      <c r="M8060" t="s">
        <v>3505</v>
      </c>
      <c r="N8060" t="s">
        <v>54</v>
      </c>
      <c r="O8060" t="s">
        <v>68</v>
      </c>
      <c r="P8060" t="e">
        <f>-ต้องการหน้ากากอนามัยและเจลล้างมือ
-ต้องการให้มีการพ่นยาฆ่าเชื้อในชุมชน</f>
        <v>#NAME?</v>
      </c>
      <c r="Q8060" t="s">
        <v>3506</v>
      </c>
    </row>
    <row r="8061" spans="11:17">
      <c r="K8061" t="s">
        <v>51</v>
      </c>
      <c r="L8061" t="s">
        <v>3504</v>
      </c>
      <c r="M8061" t="s">
        <v>3505</v>
      </c>
      <c r="N8061" t="s">
        <v>54</v>
      </c>
      <c r="O8061" t="s">
        <v>70</v>
      </c>
      <c r="P8061" t="s">
        <v>71</v>
      </c>
      <c r="Q8061" t="s">
        <v>3506</v>
      </c>
    </row>
    <row r="8062" spans="11:17">
      <c r="K8062" t="s">
        <v>51</v>
      </c>
      <c r="L8062" t="s">
        <v>3504</v>
      </c>
      <c r="M8062" t="s">
        <v>3505</v>
      </c>
      <c r="N8062" t="s">
        <v>54</v>
      </c>
      <c r="O8062" t="s">
        <v>72</v>
      </c>
      <c r="P8062">
        <v>66</v>
      </c>
      <c r="Q8062" t="s">
        <v>3506</v>
      </c>
    </row>
    <row r="8063" spans="11:17">
      <c r="K8063" t="s">
        <v>51</v>
      </c>
      <c r="L8063" t="s">
        <v>3504</v>
      </c>
      <c r="M8063" t="s">
        <v>3505</v>
      </c>
      <c r="N8063" t="s">
        <v>54</v>
      </c>
      <c r="O8063" t="s">
        <v>73</v>
      </c>
      <c r="P8063" t="s">
        <v>74</v>
      </c>
      <c r="Q8063" t="s">
        <v>3506</v>
      </c>
    </row>
    <row r="8064" spans="11:17">
      <c r="K8064" t="s">
        <v>51</v>
      </c>
      <c r="L8064" t="s">
        <v>3510</v>
      </c>
      <c r="M8064" t="s">
        <v>3511</v>
      </c>
      <c r="N8064" t="s">
        <v>77</v>
      </c>
      <c r="O8064" t="s">
        <v>14</v>
      </c>
      <c r="Q8064" t="s">
        <v>3512</v>
      </c>
    </row>
    <row r="8065" spans="11:17">
      <c r="K8065" t="s">
        <v>51</v>
      </c>
      <c r="L8065" t="s">
        <v>3510</v>
      </c>
      <c r="M8065" t="s">
        <v>3511</v>
      </c>
      <c r="N8065" t="s">
        <v>77</v>
      </c>
      <c r="O8065" t="s">
        <v>56</v>
      </c>
      <c r="Q8065" t="s">
        <v>3512</v>
      </c>
    </row>
    <row r="8066" spans="11:17">
      <c r="K8066" t="s">
        <v>51</v>
      </c>
      <c r="L8066" t="s">
        <v>3510</v>
      </c>
      <c r="M8066" t="s">
        <v>3511</v>
      </c>
      <c r="N8066" t="s">
        <v>77</v>
      </c>
      <c r="O8066" t="s">
        <v>57</v>
      </c>
      <c r="P8066" t="s">
        <v>58</v>
      </c>
      <c r="Q8066" t="s">
        <v>3512</v>
      </c>
    </row>
    <row r="8067" spans="11:17">
      <c r="K8067" t="s">
        <v>51</v>
      </c>
      <c r="L8067" t="s">
        <v>3510</v>
      </c>
      <c r="M8067" t="s">
        <v>3511</v>
      </c>
      <c r="N8067" t="s">
        <v>77</v>
      </c>
      <c r="O8067" t="s">
        <v>59</v>
      </c>
      <c r="P8067">
        <v>3378</v>
      </c>
      <c r="Q8067" t="s">
        <v>3512</v>
      </c>
    </row>
    <row r="8068" spans="11:17">
      <c r="K8068" t="s">
        <v>51</v>
      </c>
      <c r="L8068" t="s">
        <v>3510</v>
      </c>
      <c r="M8068" t="s">
        <v>3511</v>
      </c>
      <c r="N8068" t="s">
        <v>77</v>
      </c>
      <c r="O8068" t="s">
        <v>60</v>
      </c>
      <c r="P8068" t="s">
        <v>3444</v>
      </c>
      <c r="Q8068" t="s">
        <v>3512</v>
      </c>
    </row>
    <row r="8069" spans="11:17">
      <c r="K8069" t="s">
        <v>51</v>
      </c>
      <c r="L8069" t="s">
        <v>3510</v>
      </c>
      <c r="M8069" t="s">
        <v>3511</v>
      </c>
      <c r="N8069" t="s">
        <v>77</v>
      </c>
      <c r="O8069" t="s">
        <v>62</v>
      </c>
      <c r="P8069" t="s">
        <v>3507</v>
      </c>
      <c r="Q8069" t="s">
        <v>3512</v>
      </c>
    </row>
    <row r="8070" spans="11:17">
      <c r="K8070" t="s">
        <v>51</v>
      </c>
      <c r="L8070" t="s">
        <v>3510</v>
      </c>
      <c r="M8070" t="s">
        <v>3511</v>
      </c>
      <c r="N8070" t="s">
        <v>77</v>
      </c>
      <c r="O8070" t="s">
        <v>64</v>
      </c>
      <c r="P8070" t="s">
        <v>3513</v>
      </c>
      <c r="Q8070" t="s">
        <v>3512</v>
      </c>
    </row>
    <row r="8071" spans="11:17">
      <c r="K8071" t="s">
        <v>51</v>
      </c>
      <c r="L8071" t="s">
        <v>3510</v>
      </c>
      <c r="M8071" t="s">
        <v>3511</v>
      </c>
      <c r="N8071" t="s">
        <v>77</v>
      </c>
      <c r="O8071" t="s">
        <v>66</v>
      </c>
      <c r="P8071" t="s">
        <v>3514</v>
      </c>
      <c r="Q8071" t="s">
        <v>3512</v>
      </c>
    </row>
    <row r="8072" spans="11:17">
      <c r="K8072" t="s">
        <v>51</v>
      </c>
      <c r="L8072" t="s">
        <v>3510</v>
      </c>
      <c r="M8072" t="s">
        <v>3511</v>
      </c>
      <c r="N8072" t="s">
        <v>77</v>
      </c>
      <c r="O8072" t="s">
        <v>68</v>
      </c>
      <c r="P8072" t="e">
        <f>-ต้องการหน้ากากอนามัยและเจลล้างมือ
-ต้องการให้มีการพ่นยาฆ่าเชื้อในชุมชน</f>
        <v>#NAME?</v>
      </c>
      <c r="Q8072" t="s">
        <v>3512</v>
      </c>
    </row>
    <row r="8073" spans="11:17">
      <c r="K8073" t="s">
        <v>51</v>
      </c>
      <c r="L8073" t="s">
        <v>3510</v>
      </c>
      <c r="M8073" t="s">
        <v>3511</v>
      </c>
      <c r="N8073" t="s">
        <v>77</v>
      </c>
      <c r="O8073" t="s">
        <v>70</v>
      </c>
      <c r="P8073" t="s">
        <v>71</v>
      </c>
      <c r="Q8073" t="s">
        <v>3512</v>
      </c>
    </row>
    <row r="8074" spans="11:17">
      <c r="K8074" t="s">
        <v>51</v>
      </c>
      <c r="L8074" t="s">
        <v>3510</v>
      </c>
      <c r="M8074" t="s">
        <v>3511</v>
      </c>
      <c r="N8074" t="s">
        <v>77</v>
      </c>
      <c r="O8074" t="s">
        <v>72</v>
      </c>
      <c r="P8074">
        <v>80</v>
      </c>
      <c r="Q8074" t="s">
        <v>3512</v>
      </c>
    </row>
    <row r="8075" spans="11:17">
      <c r="K8075" t="s">
        <v>51</v>
      </c>
      <c r="L8075" t="s">
        <v>3510</v>
      </c>
      <c r="M8075" t="s">
        <v>3511</v>
      </c>
      <c r="N8075" t="s">
        <v>77</v>
      </c>
      <c r="O8075" t="s">
        <v>73</v>
      </c>
      <c r="P8075" t="s">
        <v>82</v>
      </c>
      <c r="Q8075" t="s">
        <v>3512</v>
      </c>
    </row>
    <row r="8076" spans="11:17">
      <c r="K8076" t="s">
        <v>51</v>
      </c>
      <c r="L8076" t="s">
        <v>3515</v>
      </c>
      <c r="M8076" t="s">
        <v>3516</v>
      </c>
      <c r="N8076" t="s">
        <v>54</v>
      </c>
      <c r="O8076" t="s">
        <v>14</v>
      </c>
      <c r="Q8076" t="s">
        <v>3517</v>
      </c>
    </row>
    <row r="8077" spans="11:17">
      <c r="K8077" t="s">
        <v>51</v>
      </c>
      <c r="L8077" t="s">
        <v>3515</v>
      </c>
      <c r="M8077" t="s">
        <v>3516</v>
      </c>
      <c r="N8077" t="s">
        <v>54</v>
      </c>
      <c r="O8077" t="s">
        <v>56</v>
      </c>
      <c r="Q8077" t="s">
        <v>3517</v>
      </c>
    </row>
    <row r="8078" spans="11:17">
      <c r="K8078" t="s">
        <v>51</v>
      </c>
      <c r="L8078" t="s">
        <v>3515</v>
      </c>
      <c r="M8078" t="s">
        <v>3516</v>
      </c>
      <c r="N8078" t="s">
        <v>54</v>
      </c>
      <c r="O8078" t="s">
        <v>57</v>
      </c>
      <c r="P8078" t="s">
        <v>58</v>
      </c>
      <c r="Q8078" t="s">
        <v>3517</v>
      </c>
    </row>
    <row r="8079" spans="11:17">
      <c r="K8079" t="s">
        <v>51</v>
      </c>
      <c r="L8079" t="s">
        <v>3515</v>
      </c>
      <c r="M8079" t="s">
        <v>3516</v>
      </c>
      <c r="N8079" t="s">
        <v>54</v>
      </c>
      <c r="O8079" t="s">
        <v>59</v>
      </c>
      <c r="P8079">
        <v>4715</v>
      </c>
      <c r="Q8079" t="s">
        <v>3517</v>
      </c>
    </row>
    <row r="8080" spans="11:17">
      <c r="K8080" t="s">
        <v>51</v>
      </c>
      <c r="L8080" t="s">
        <v>3515</v>
      </c>
      <c r="M8080" t="s">
        <v>3516</v>
      </c>
      <c r="N8080" t="s">
        <v>54</v>
      </c>
      <c r="O8080" t="s">
        <v>60</v>
      </c>
      <c r="P8080" t="s">
        <v>3444</v>
      </c>
      <c r="Q8080" t="s">
        <v>3517</v>
      </c>
    </row>
    <row r="8081" spans="11:17">
      <c r="K8081" t="s">
        <v>51</v>
      </c>
      <c r="L8081" t="s">
        <v>3515</v>
      </c>
      <c r="M8081" t="s">
        <v>3516</v>
      </c>
      <c r="N8081" t="s">
        <v>54</v>
      </c>
      <c r="O8081" t="s">
        <v>62</v>
      </c>
      <c r="P8081" t="s">
        <v>3507</v>
      </c>
      <c r="Q8081" t="s">
        <v>3517</v>
      </c>
    </row>
    <row r="8082" spans="11:17">
      <c r="K8082" t="s">
        <v>51</v>
      </c>
      <c r="L8082" t="s">
        <v>3515</v>
      </c>
      <c r="M8082" t="s">
        <v>3516</v>
      </c>
      <c r="N8082" t="s">
        <v>54</v>
      </c>
      <c r="O8082" t="s">
        <v>64</v>
      </c>
      <c r="P8082" t="s">
        <v>3518</v>
      </c>
      <c r="Q8082" t="s">
        <v>3517</v>
      </c>
    </row>
    <row r="8083" spans="11:17">
      <c r="K8083" t="s">
        <v>51</v>
      </c>
      <c r="L8083" t="s">
        <v>3515</v>
      </c>
      <c r="M8083" t="s">
        <v>3516</v>
      </c>
      <c r="N8083" t="s">
        <v>54</v>
      </c>
      <c r="O8083" t="s">
        <v>66</v>
      </c>
      <c r="P8083" t="s">
        <v>3519</v>
      </c>
      <c r="Q8083" t="s">
        <v>3517</v>
      </c>
    </row>
    <row r="8084" spans="11:17">
      <c r="K8084" t="s">
        <v>51</v>
      </c>
      <c r="L8084" t="s">
        <v>3515</v>
      </c>
      <c r="M8084" t="s">
        <v>3516</v>
      </c>
      <c r="N8084" t="s">
        <v>54</v>
      </c>
      <c r="O8084" t="s">
        <v>68</v>
      </c>
      <c r="P8084" t="e">
        <f>-ต้องการหน้ากากอนามัยและเจลล้างมือ
-ต้องการให้มีการพ่นยาฆ่าเชื้อในชุมชน</f>
        <v>#NAME?</v>
      </c>
      <c r="Q8084" t="s">
        <v>3517</v>
      </c>
    </row>
    <row r="8085" spans="11:17">
      <c r="K8085" t="s">
        <v>51</v>
      </c>
      <c r="L8085" t="s">
        <v>3515</v>
      </c>
      <c r="M8085" t="s">
        <v>3516</v>
      </c>
      <c r="N8085" t="s">
        <v>54</v>
      </c>
      <c r="O8085" t="s">
        <v>70</v>
      </c>
      <c r="P8085" t="s">
        <v>71</v>
      </c>
      <c r="Q8085" t="s">
        <v>3517</v>
      </c>
    </row>
    <row r="8086" spans="11:17">
      <c r="K8086" t="s">
        <v>51</v>
      </c>
      <c r="L8086" t="s">
        <v>3515</v>
      </c>
      <c r="M8086" t="s">
        <v>3516</v>
      </c>
      <c r="N8086" t="s">
        <v>54</v>
      </c>
      <c r="O8086" t="s">
        <v>72</v>
      </c>
      <c r="P8086">
        <v>156</v>
      </c>
      <c r="Q8086" t="s">
        <v>3517</v>
      </c>
    </row>
    <row r="8087" spans="11:17">
      <c r="K8087" t="s">
        <v>51</v>
      </c>
      <c r="L8087" t="s">
        <v>3515</v>
      </c>
      <c r="M8087" t="s">
        <v>3516</v>
      </c>
      <c r="N8087" t="s">
        <v>54</v>
      </c>
      <c r="O8087" t="s">
        <v>73</v>
      </c>
      <c r="P8087" t="s">
        <v>74</v>
      </c>
      <c r="Q8087" t="s">
        <v>3517</v>
      </c>
    </row>
    <row r="8088" spans="11:17">
      <c r="K8088" t="s">
        <v>51</v>
      </c>
      <c r="L8088" t="s">
        <v>3520</v>
      </c>
      <c r="M8088" t="s">
        <v>3521</v>
      </c>
      <c r="N8088" t="s">
        <v>54</v>
      </c>
      <c r="O8088" t="s">
        <v>14</v>
      </c>
      <c r="Q8088" t="s">
        <v>3522</v>
      </c>
    </row>
    <row r="8089" spans="11:17">
      <c r="K8089" t="s">
        <v>51</v>
      </c>
      <c r="L8089" t="s">
        <v>3520</v>
      </c>
      <c r="M8089" t="s">
        <v>3521</v>
      </c>
      <c r="N8089" t="s">
        <v>54</v>
      </c>
      <c r="O8089" t="s">
        <v>56</v>
      </c>
      <c r="Q8089" t="s">
        <v>3522</v>
      </c>
    </row>
    <row r="8090" spans="11:17">
      <c r="K8090" t="s">
        <v>51</v>
      </c>
      <c r="L8090" t="s">
        <v>3520</v>
      </c>
      <c r="M8090" t="s">
        <v>3521</v>
      </c>
      <c r="N8090" t="s">
        <v>54</v>
      </c>
      <c r="O8090" t="s">
        <v>57</v>
      </c>
      <c r="P8090" t="s">
        <v>58</v>
      </c>
      <c r="Q8090" t="s">
        <v>3522</v>
      </c>
    </row>
    <row r="8091" spans="11:17">
      <c r="K8091" t="s">
        <v>51</v>
      </c>
      <c r="L8091" t="s">
        <v>3520</v>
      </c>
      <c r="M8091" t="s">
        <v>3521</v>
      </c>
      <c r="N8091" t="s">
        <v>54</v>
      </c>
      <c r="O8091" t="s">
        <v>59</v>
      </c>
      <c r="P8091">
        <v>5441</v>
      </c>
      <c r="Q8091" t="s">
        <v>3522</v>
      </c>
    </row>
    <row r="8092" spans="11:17">
      <c r="K8092" t="s">
        <v>51</v>
      </c>
      <c r="L8092" t="s">
        <v>3520</v>
      </c>
      <c r="M8092" t="s">
        <v>3521</v>
      </c>
      <c r="N8092" t="s">
        <v>54</v>
      </c>
      <c r="O8092" t="s">
        <v>60</v>
      </c>
      <c r="P8092" t="s">
        <v>3444</v>
      </c>
      <c r="Q8092" t="s">
        <v>3522</v>
      </c>
    </row>
    <row r="8093" spans="11:17">
      <c r="K8093" t="s">
        <v>51</v>
      </c>
      <c r="L8093" t="s">
        <v>3520</v>
      </c>
      <c r="M8093" t="s">
        <v>3521</v>
      </c>
      <c r="N8093" t="s">
        <v>54</v>
      </c>
      <c r="O8093" t="s">
        <v>62</v>
      </c>
      <c r="P8093" t="s">
        <v>3507</v>
      </c>
      <c r="Q8093" t="s">
        <v>3522</v>
      </c>
    </row>
    <row r="8094" spans="11:17">
      <c r="K8094" t="s">
        <v>51</v>
      </c>
      <c r="L8094" t="s">
        <v>3520</v>
      </c>
      <c r="M8094" t="s">
        <v>3521</v>
      </c>
      <c r="N8094" t="s">
        <v>54</v>
      </c>
      <c r="O8094" t="s">
        <v>64</v>
      </c>
      <c r="P8094" t="s">
        <v>3523</v>
      </c>
      <c r="Q8094" t="s">
        <v>3522</v>
      </c>
    </row>
    <row r="8095" spans="11:17">
      <c r="K8095" t="s">
        <v>51</v>
      </c>
      <c r="L8095" t="s">
        <v>3520</v>
      </c>
      <c r="M8095" t="s">
        <v>3521</v>
      </c>
      <c r="N8095" t="s">
        <v>54</v>
      </c>
      <c r="O8095" t="s">
        <v>66</v>
      </c>
      <c r="P8095" t="s">
        <v>3524</v>
      </c>
      <c r="Q8095" t="s">
        <v>3522</v>
      </c>
    </row>
    <row r="8096" spans="11:17">
      <c r="K8096" t="s">
        <v>51</v>
      </c>
      <c r="L8096" t="s">
        <v>3520</v>
      </c>
      <c r="M8096" t="s">
        <v>3521</v>
      </c>
      <c r="N8096" t="s">
        <v>54</v>
      </c>
      <c r="O8096" t="s">
        <v>68</v>
      </c>
      <c r="P8096" t="e">
        <f>-ต้องการหน้ากากอนามัยและเจลล้างมือ
-ต้องการให้มีการพ่นยาฆ่าเชื้อในชุมชน</f>
        <v>#NAME?</v>
      </c>
      <c r="Q8096" t="s">
        <v>3522</v>
      </c>
    </row>
    <row r="8097" spans="11:17">
      <c r="K8097" t="s">
        <v>51</v>
      </c>
      <c r="L8097" t="s">
        <v>3520</v>
      </c>
      <c r="M8097" t="s">
        <v>3521</v>
      </c>
      <c r="N8097" t="s">
        <v>54</v>
      </c>
      <c r="O8097" t="s">
        <v>70</v>
      </c>
      <c r="P8097" t="s">
        <v>71</v>
      </c>
      <c r="Q8097" t="s">
        <v>3522</v>
      </c>
    </row>
    <row r="8098" spans="11:17">
      <c r="K8098" t="s">
        <v>51</v>
      </c>
      <c r="L8098" t="s">
        <v>3520</v>
      </c>
      <c r="M8098" t="s">
        <v>3521</v>
      </c>
      <c r="N8098" t="s">
        <v>54</v>
      </c>
      <c r="O8098" t="s">
        <v>72</v>
      </c>
      <c r="P8098">
        <v>80</v>
      </c>
      <c r="Q8098" t="s">
        <v>3522</v>
      </c>
    </row>
    <row r="8099" spans="11:17">
      <c r="K8099" t="s">
        <v>51</v>
      </c>
      <c r="L8099" t="s">
        <v>3520</v>
      </c>
      <c r="M8099" t="s">
        <v>3521</v>
      </c>
      <c r="N8099" t="s">
        <v>54</v>
      </c>
      <c r="O8099" t="s">
        <v>73</v>
      </c>
      <c r="P8099" t="s">
        <v>74</v>
      </c>
      <c r="Q8099" t="s">
        <v>3522</v>
      </c>
    </row>
    <row r="8100" spans="11:17">
      <c r="K8100" t="s">
        <v>51</v>
      </c>
      <c r="L8100" t="s">
        <v>3525</v>
      </c>
      <c r="M8100" t="s">
        <v>3526</v>
      </c>
      <c r="N8100" t="s">
        <v>54</v>
      </c>
      <c r="O8100" t="s">
        <v>14</v>
      </c>
      <c r="Q8100" t="s">
        <v>3527</v>
      </c>
    </row>
    <row r="8101" spans="11:17">
      <c r="K8101" t="s">
        <v>51</v>
      </c>
      <c r="L8101" t="s">
        <v>3525</v>
      </c>
      <c r="M8101" t="s">
        <v>3526</v>
      </c>
      <c r="N8101" t="s">
        <v>54</v>
      </c>
      <c r="O8101" t="s">
        <v>56</v>
      </c>
      <c r="Q8101" t="s">
        <v>3527</v>
      </c>
    </row>
    <row r="8102" spans="11:17">
      <c r="K8102" t="s">
        <v>51</v>
      </c>
      <c r="L8102" t="s">
        <v>3525</v>
      </c>
      <c r="M8102" t="s">
        <v>3526</v>
      </c>
      <c r="N8102" t="s">
        <v>54</v>
      </c>
      <c r="O8102" t="s">
        <v>57</v>
      </c>
      <c r="P8102" t="s">
        <v>58</v>
      </c>
      <c r="Q8102" t="s">
        <v>3527</v>
      </c>
    </row>
    <row r="8103" spans="11:17">
      <c r="K8103" t="s">
        <v>51</v>
      </c>
      <c r="L8103" t="s">
        <v>3525</v>
      </c>
      <c r="M8103" t="s">
        <v>3526</v>
      </c>
      <c r="N8103" t="s">
        <v>54</v>
      </c>
      <c r="O8103" t="s">
        <v>59</v>
      </c>
      <c r="P8103">
        <v>5590</v>
      </c>
      <c r="Q8103" t="s">
        <v>3527</v>
      </c>
    </row>
    <row r="8104" spans="11:17">
      <c r="K8104" t="s">
        <v>51</v>
      </c>
      <c r="L8104" t="s">
        <v>3525</v>
      </c>
      <c r="M8104" t="s">
        <v>3526</v>
      </c>
      <c r="N8104" t="s">
        <v>54</v>
      </c>
      <c r="O8104" t="s">
        <v>60</v>
      </c>
      <c r="P8104" t="s">
        <v>3444</v>
      </c>
      <c r="Q8104" t="s">
        <v>3527</v>
      </c>
    </row>
    <row r="8105" spans="11:17">
      <c r="K8105" t="s">
        <v>51</v>
      </c>
      <c r="L8105" t="s">
        <v>3525</v>
      </c>
      <c r="M8105" t="s">
        <v>3526</v>
      </c>
      <c r="N8105" t="s">
        <v>54</v>
      </c>
      <c r="O8105" t="s">
        <v>62</v>
      </c>
      <c r="P8105" t="s">
        <v>3481</v>
      </c>
      <c r="Q8105" t="s">
        <v>3527</v>
      </c>
    </row>
    <row r="8106" spans="11:17">
      <c r="K8106" t="s">
        <v>51</v>
      </c>
      <c r="L8106" t="s">
        <v>3525</v>
      </c>
      <c r="M8106" t="s">
        <v>3526</v>
      </c>
      <c r="N8106" t="s">
        <v>54</v>
      </c>
      <c r="O8106" t="s">
        <v>64</v>
      </c>
      <c r="P8106" t="s">
        <v>3528</v>
      </c>
      <c r="Q8106" t="s">
        <v>3527</v>
      </c>
    </row>
    <row r="8107" spans="11:17">
      <c r="K8107" t="s">
        <v>51</v>
      </c>
      <c r="L8107" t="s">
        <v>3525</v>
      </c>
      <c r="M8107" t="s">
        <v>3526</v>
      </c>
      <c r="N8107" t="s">
        <v>54</v>
      </c>
      <c r="O8107" t="s">
        <v>66</v>
      </c>
      <c r="P8107" t="s">
        <v>3529</v>
      </c>
      <c r="Q8107" t="s">
        <v>3527</v>
      </c>
    </row>
    <row r="8108" spans="11:17">
      <c r="K8108" t="s">
        <v>51</v>
      </c>
      <c r="L8108" t="s">
        <v>3525</v>
      </c>
      <c r="M8108" t="s">
        <v>3526</v>
      </c>
      <c r="N8108" t="s">
        <v>54</v>
      </c>
      <c r="O8108" t="s">
        <v>68</v>
      </c>
      <c r="P8108" t="e">
        <f>-ต้องการหน้ากากอนามัยและเจลล้างมือ
-ต้องการให้มีการพ่นยาฆ่าเชื้อในชุมชน</f>
        <v>#NAME?</v>
      </c>
      <c r="Q8108" t="s">
        <v>3527</v>
      </c>
    </row>
    <row r="8109" spans="11:17">
      <c r="K8109" t="s">
        <v>51</v>
      </c>
      <c r="L8109" t="s">
        <v>3525</v>
      </c>
      <c r="M8109" t="s">
        <v>3526</v>
      </c>
      <c r="N8109" t="s">
        <v>54</v>
      </c>
      <c r="O8109" t="s">
        <v>70</v>
      </c>
      <c r="P8109" t="s">
        <v>71</v>
      </c>
      <c r="Q8109" t="s">
        <v>3527</v>
      </c>
    </row>
    <row r="8110" spans="11:17">
      <c r="K8110" t="s">
        <v>51</v>
      </c>
      <c r="L8110" t="s">
        <v>3525</v>
      </c>
      <c r="M8110" t="s">
        <v>3526</v>
      </c>
      <c r="N8110" t="s">
        <v>54</v>
      </c>
      <c r="O8110" t="s">
        <v>72</v>
      </c>
      <c r="P8110">
        <v>365</v>
      </c>
      <c r="Q8110" t="s">
        <v>3527</v>
      </c>
    </row>
    <row r="8111" spans="11:17">
      <c r="K8111" t="s">
        <v>51</v>
      </c>
      <c r="L8111" t="s">
        <v>3525</v>
      </c>
      <c r="M8111" t="s">
        <v>3526</v>
      </c>
      <c r="N8111" t="s">
        <v>54</v>
      </c>
      <c r="O8111" t="s">
        <v>73</v>
      </c>
      <c r="P8111" t="s">
        <v>74</v>
      </c>
      <c r="Q8111" t="s">
        <v>3527</v>
      </c>
    </row>
    <row r="8112" spans="11:17">
      <c r="K8112" t="s">
        <v>51</v>
      </c>
      <c r="L8112" t="s">
        <v>3530</v>
      </c>
      <c r="M8112" t="s">
        <v>3531</v>
      </c>
      <c r="N8112" t="s">
        <v>54</v>
      </c>
      <c r="O8112" t="s">
        <v>14</v>
      </c>
      <c r="Q8112" t="s">
        <v>3532</v>
      </c>
    </row>
    <row r="8113" spans="11:17">
      <c r="K8113" t="s">
        <v>51</v>
      </c>
      <c r="L8113" t="s">
        <v>3530</v>
      </c>
      <c r="M8113" t="s">
        <v>3531</v>
      </c>
      <c r="N8113" t="s">
        <v>54</v>
      </c>
      <c r="O8113" t="s">
        <v>56</v>
      </c>
      <c r="Q8113" t="s">
        <v>3532</v>
      </c>
    </row>
    <row r="8114" spans="11:17">
      <c r="K8114" t="s">
        <v>51</v>
      </c>
      <c r="L8114" t="s">
        <v>3530</v>
      </c>
      <c r="M8114" t="s">
        <v>3531</v>
      </c>
      <c r="N8114" t="s">
        <v>54</v>
      </c>
      <c r="O8114" t="s">
        <v>57</v>
      </c>
      <c r="P8114" t="s">
        <v>58</v>
      </c>
      <c r="Q8114" t="s">
        <v>3532</v>
      </c>
    </row>
    <row r="8115" spans="11:17">
      <c r="K8115" t="s">
        <v>51</v>
      </c>
      <c r="L8115" t="s">
        <v>3530</v>
      </c>
      <c r="M8115" t="s">
        <v>3531</v>
      </c>
      <c r="N8115" t="s">
        <v>54</v>
      </c>
      <c r="O8115" t="s">
        <v>59</v>
      </c>
      <c r="P8115">
        <v>5442</v>
      </c>
      <c r="Q8115" t="s">
        <v>3532</v>
      </c>
    </row>
    <row r="8116" spans="11:17">
      <c r="K8116" t="s">
        <v>51</v>
      </c>
      <c r="L8116" t="s">
        <v>3530</v>
      </c>
      <c r="M8116" t="s">
        <v>3531</v>
      </c>
      <c r="N8116" t="s">
        <v>54</v>
      </c>
      <c r="O8116" t="s">
        <v>60</v>
      </c>
      <c r="P8116" t="s">
        <v>3444</v>
      </c>
      <c r="Q8116" t="s">
        <v>3532</v>
      </c>
    </row>
    <row r="8117" spans="11:17">
      <c r="K8117" t="s">
        <v>51</v>
      </c>
      <c r="L8117" t="s">
        <v>3530</v>
      </c>
      <c r="M8117" t="s">
        <v>3531</v>
      </c>
      <c r="N8117" t="s">
        <v>54</v>
      </c>
      <c r="O8117" t="s">
        <v>62</v>
      </c>
      <c r="P8117" t="s">
        <v>3481</v>
      </c>
      <c r="Q8117" t="s">
        <v>3532</v>
      </c>
    </row>
    <row r="8118" spans="11:17">
      <c r="K8118" t="s">
        <v>51</v>
      </c>
      <c r="L8118" t="s">
        <v>3530</v>
      </c>
      <c r="M8118" t="s">
        <v>3531</v>
      </c>
      <c r="N8118" t="s">
        <v>54</v>
      </c>
      <c r="O8118" t="s">
        <v>64</v>
      </c>
      <c r="P8118" t="s">
        <v>3533</v>
      </c>
      <c r="Q8118" t="s">
        <v>3532</v>
      </c>
    </row>
    <row r="8119" spans="11:17">
      <c r="K8119" t="s">
        <v>51</v>
      </c>
      <c r="L8119" t="s">
        <v>3530</v>
      </c>
      <c r="M8119" t="s">
        <v>3531</v>
      </c>
      <c r="N8119" t="s">
        <v>54</v>
      </c>
      <c r="O8119" t="s">
        <v>66</v>
      </c>
      <c r="P8119" t="s">
        <v>3534</v>
      </c>
      <c r="Q8119" t="s">
        <v>3532</v>
      </c>
    </row>
    <row r="8120" spans="11:17">
      <c r="K8120" t="s">
        <v>51</v>
      </c>
      <c r="L8120" t="s">
        <v>3530</v>
      </c>
      <c r="M8120" t="s">
        <v>3531</v>
      </c>
      <c r="N8120" t="s">
        <v>54</v>
      </c>
      <c r="O8120" t="s">
        <v>68</v>
      </c>
      <c r="P8120" t="e">
        <f>-ต้องการหน้ากากอนามัยและเจลล้างมือ
-ต้องการให้มีการพ่นยาฆ่าเชื้อในชุมชน</f>
        <v>#NAME?</v>
      </c>
      <c r="Q8120" t="s">
        <v>3532</v>
      </c>
    </row>
    <row r="8121" spans="11:17">
      <c r="K8121" t="s">
        <v>51</v>
      </c>
      <c r="L8121" t="s">
        <v>3530</v>
      </c>
      <c r="M8121" t="s">
        <v>3531</v>
      </c>
      <c r="N8121" t="s">
        <v>54</v>
      </c>
      <c r="O8121" t="s">
        <v>70</v>
      </c>
      <c r="P8121" t="s">
        <v>71</v>
      </c>
      <c r="Q8121" t="s">
        <v>3532</v>
      </c>
    </row>
    <row r="8122" spans="11:17">
      <c r="K8122" t="s">
        <v>51</v>
      </c>
      <c r="L8122" t="s">
        <v>3530</v>
      </c>
      <c r="M8122" t="s">
        <v>3531</v>
      </c>
      <c r="N8122" t="s">
        <v>54</v>
      </c>
      <c r="O8122" t="s">
        <v>72</v>
      </c>
      <c r="P8122">
        <v>52</v>
      </c>
      <c r="Q8122" t="s">
        <v>3532</v>
      </c>
    </row>
    <row r="8123" spans="11:17">
      <c r="K8123" t="s">
        <v>51</v>
      </c>
      <c r="L8123" t="s">
        <v>3530</v>
      </c>
      <c r="M8123" t="s">
        <v>3531</v>
      </c>
      <c r="N8123" t="s">
        <v>54</v>
      </c>
      <c r="O8123" t="s">
        <v>73</v>
      </c>
      <c r="P8123" t="s">
        <v>74</v>
      </c>
      <c r="Q8123" t="s">
        <v>3532</v>
      </c>
    </row>
    <row r="8124" spans="11:17">
      <c r="K8124" t="s">
        <v>51</v>
      </c>
      <c r="L8124" t="s">
        <v>3535</v>
      </c>
      <c r="M8124" t="s">
        <v>3536</v>
      </c>
      <c r="N8124" t="s">
        <v>77</v>
      </c>
      <c r="O8124" t="s">
        <v>14</v>
      </c>
      <c r="Q8124" t="s">
        <v>3537</v>
      </c>
    </row>
    <row r="8125" spans="11:17">
      <c r="K8125" t="s">
        <v>51</v>
      </c>
      <c r="L8125" t="s">
        <v>3535</v>
      </c>
      <c r="M8125" t="s">
        <v>3536</v>
      </c>
      <c r="N8125" t="s">
        <v>77</v>
      </c>
      <c r="O8125" t="s">
        <v>56</v>
      </c>
      <c r="Q8125" t="s">
        <v>3537</v>
      </c>
    </row>
    <row r="8126" spans="11:17">
      <c r="K8126" t="s">
        <v>51</v>
      </c>
      <c r="L8126" t="s">
        <v>3535</v>
      </c>
      <c r="M8126" t="s">
        <v>3536</v>
      </c>
      <c r="N8126" t="s">
        <v>77</v>
      </c>
      <c r="O8126" t="s">
        <v>57</v>
      </c>
      <c r="P8126" t="s">
        <v>58</v>
      </c>
      <c r="Q8126" t="s">
        <v>3537</v>
      </c>
    </row>
    <row r="8127" spans="11:17">
      <c r="K8127" t="s">
        <v>51</v>
      </c>
      <c r="L8127" t="s">
        <v>3535</v>
      </c>
      <c r="M8127" t="s">
        <v>3536</v>
      </c>
      <c r="N8127" t="s">
        <v>77</v>
      </c>
      <c r="O8127" t="s">
        <v>59</v>
      </c>
      <c r="P8127">
        <v>3265</v>
      </c>
      <c r="Q8127" t="s">
        <v>3537</v>
      </c>
    </row>
    <row r="8128" spans="11:17">
      <c r="K8128" t="s">
        <v>51</v>
      </c>
      <c r="L8128" t="s">
        <v>3535</v>
      </c>
      <c r="M8128" t="s">
        <v>3536</v>
      </c>
      <c r="N8128" t="s">
        <v>77</v>
      </c>
      <c r="O8128" t="s">
        <v>60</v>
      </c>
      <c r="P8128" t="s">
        <v>3444</v>
      </c>
      <c r="Q8128" t="s">
        <v>3537</v>
      </c>
    </row>
    <row r="8129" spans="11:17">
      <c r="K8129" t="s">
        <v>51</v>
      </c>
      <c r="L8129" t="s">
        <v>3535</v>
      </c>
      <c r="M8129" t="s">
        <v>3536</v>
      </c>
      <c r="N8129" t="s">
        <v>77</v>
      </c>
      <c r="O8129" t="s">
        <v>62</v>
      </c>
      <c r="P8129" t="s">
        <v>3481</v>
      </c>
      <c r="Q8129" t="s">
        <v>3537</v>
      </c>
    </row>
    <row r="8130" spans="11:17">
      <c r="K8130" t="s">
        <v>51</v>
      </c>
      <c r="L8130" t="s">
        <v>3535</v>
      </c>
      <c r="M8130" t="s">
        <v>3536</v>
      </c>
      <c r="N8130" t="s">
        <v>77</v>
      </c>
      <c r="O8130" t="s">
        <v>64</v>
      </c>
      <c r="P8130" t="s">
        <v>238</v>
      </c>
      <c r="Q8130" t="s">
        <v>3537</v>
      </c>
    </row>
    <row r="8131" spans="11:17">
      <c r="K8131" t="s">
        <v>51</v>
      </c>
      <c r="L8131" t="s">
        <v>3535</v>
      </c>
      <c r="M8131" t="s">
        <v>3536</v>
      </c>
      <c r="N8131" t="s">
        <v>77</v>
      </c>
      <c r="O8131" t="s">
        <v>66</v>
      </c>
      <c r="P8131" t="s">
        <v>238</v>
      </c>
      <c r="Q8131" t="s">
        <v>3537</v>
      </c>
    </row>
    <row r="8132" spans="11:17">
      <c r="K8132" t="s">
        <v>51</v>
      </c>
      <c r="L8132" t="s">
        <v>3535</v>
      </c>
      <c r="M8132" t="s">
        <v>3536</v>
      </c>
      <c r="N8132" t="s">
        <v>77</v>
      </c>
      <c r="O8132" t="s">
        <v>68</v>
      </c>
      <c r="Q8132" t="s">
        <v>3537</v>
      </c>
    </row>
    <row r="8133" spans="11:17">
      <c r="K8133" t="s">
        <v>51</v>
      </c>
      <c r="L8133" t="s">
        <v>3535</v>
      </c>
      <c r="M8133" t="s">
        <v>3536</v>
      </c>
      <c r="N8133" t="s">
        <v>77</v>
      </c>
      <c r="O8133" t="s">
        <v>70</v>
      </c>
      <c r="P8133" t="s">
        <v>71</v>
      </c>
      <c r="Q8133" t="s">
        <v>3537</v>
      </c>
    </row>
    <row r="8134" spans="11:17">
      <c r="K8134" t="s">
        <v>51</v>
      </c>
      <c r="L8134" t="s">
        <v>3535</v>
      </c>
      <c r="M8134" t="s">
        <v>3536</v>
      </c>
      <c r="N8134" t="s">
        <v>77</v>
      </c>
      <c r="O8134" t="s">
        <v>72</v>
      </c>
      <c r="P8134">
        <v>40</v>
      </c>
      <c r="Q8134" t="s">
        <v>3537</v>
      </c>
    </row>
    <row r="8135" spans="11:17">
      <c r="K8135" t="s">
        <v>51</v>
      </c>
      <c r="L8135" t="s">
        <v>3535</v>
      </c>
      <c r="M8135" t="s">
        <v>3536</v>
      </c>
      <c r="N8135" t="s">
        <v>77</v>
      </c>
      <c r="O8135" t="s">
        <v>73</v>
      </c>
      <c r="P8135" t="s">
        <v>82</v>
      </c>
      <c r="Q8135" t="s">
        <v>3537</v>
      </c>
    </row>
    <row r="8136" spans="11:17">
      <c r="K8136" t="s">
        <v>51</v>
      </c>
      <c r="L8136" t="s">
        <v>3538</v>
      </c>
      <c r="M8136" t="s">
        <v>3539</v>
      </c>
      <c r="N8136" t="s">
        <v>54</v>
      </c>
      <c r="O8136" t="s">
        <v>14</v>
      </c>
      <c r="Q8136" t="s">
        <v>3540</v>
      </c>
    </row>
    <row r="8137" spans="11:17">
      <c r="K8137" t="s">
        <v>51</v>
      </c>
      <c r="L8137" t="s">
        <v>3538</v>
      </c>
      <c r="M8137" t="s">
        <v>3539</v>
      </c>
      <c r="N8137" t="s">
        <v>54</v>
      </c>
      <c r="O8137" t="s">
        <v>56</v>
      </c>
      <c r="Q8137" t="s">
        <v>3540</v>
      </c>
    </row>
    <row r="8138" spans="11:17">
      <c r="K8138" t="s">
        <v>51</v>
      </c>
      <c r="L8138" t="s">
        <v>3538</v>
      </c>
      <c r="M8138" t="s">
        <v>3539</v>
      </c>
      <c r="N8138" t="s">
        <v>54</v>
      </c>
      <c r="O8138" t="s">
        <v>57</v>
      </c>
      <c r="P8138" t="s">
        <v>58</v>
      </c>
      <c r="Q8138" t="s">
        <v>3540</v>
      </c>
    </row>
    <row r="8139" spans="11:17">
      <c r="K8139" t="s">
        <v>51</v>
      </c>
      <c r="L8139" t="s">
        <v>3538</v>
      </c>
      <c r="M8139" t="s">
        <v>3539</v>
      </c>
      <c r="N8139" t="s">
        <v>54</v>
      </c>
      <c r="O8139" t="s">
        <v>59</v>
      </c>
      <c r="P8139">
        <v>4798</v>
      </c>
      <c r="Q8139" t="s">
        <v>3540</v>
      </c>
    </row>
    <row r="8140" spans="11:17">
      <c r="K8140" t="s">
        <v>51</v>
      </c>
      <c r="L8140" t="s">
        <v>3538</v>
      </c>
      <c r="M8140" t="s">
        <v>3539</v>
      </c>
      <c r="N8140" t="s">
        <v>54</v>
      </c>
      <c r="O8140" t="s">
        <v>60</v>
      </c>
      <c r="P8140" t="s">
        <v>3444</v>
      </c>
      <c r="Q8140" t="s">
        <v>3540</v>
      </c>
    </row>
    <row r="8141" spans="11:17">
      <c r="K8141" t="s">
        <v>51</v>
      </c>
      <c r="L8141" t="s">
        <v>3538</v>
      </c>
      <c r="M8141" t="s">
        <v>3539</v>
      </c>
      <c r="N8141" t="s">
        <v>54</v>
      </c>
      <c r="O8141" t="s">
        <v>62</v>
      </c>
      <c r="P8141" t="s">
        <v>3481</v>
      </c>
      <c r="Q8141" t="s">
        <v>3540</v>
      </c>
    </row>
    <row r="8142" spans="11:17">
      <c r="K8142" t="s">
        <v>51</v>
      </c>
      <c r="L8142" t="s">
        <v>3538</v>
      </c>
      <c r="M8142" t="s">
        <v>3539</v>
      </c>
      <c r="N8142" t="s">
        <v>54</v>
      </c>
      <c r="O8142" t="s">
        <v>64</v>
      </c>
      <c r="P8142" t="s">
        <v>3541</v>
      </c>
      <c r="Q8142" t="s">
        <v>3540</v>
      </c>
    </row>
    <row r="8143" spans="11:17">
      <c r="K8143" t="s">
        <v>51</v>
      </c>
      <c r="L8143" t="s">
        <v>3538</v>
      </c>
      <c r="M8143" t="s">
        <v>3539</v>
      </c>
      <c r="N8143" t="s">
        <v>54</v>
      </c>
      <c r="O8143" t="s">
        <v>66</v>
      </c>
      <c r="P8143" t="s">
        <v>3542</v>
      </c>
      <c r="Q8143" t="s">
        <v>3540</v>
      </c>
    </row>
    <row r="8144" spans="11:17">
      <c r="K8144" t="s">
        <v>51</v>
      </c>
      <c r="L8144" t="s">
        <v>3538</v>
      </c>
      <c r="M8144" t="s">
        <v>3539</v>
      </c>
      <c r="N8144" t="s">
        <v>54</v>
      </c>
      <c r="O8144" t="s">
        <v>68</v>
      </c>
      <c r="P8144" t="e">
        <f>-ต้องการหน้ากากอนามัยและเจลล้างมือ
-ต้องการให้มีการพ่นยาฆ่าเชื้อในชุมชน</f>
        <v>#NAME?</v>
      </c>
      <c r="Q8144" t="s">
        <v>3540</v>
      </c>
    </row>
    <row r="8145" spans="11:17">
      <c r="K8145" t="s">
        <v>51</v>
      </c>
      <c r="L8145" t="s">
        <v>3538</v>
      </c>
      <c r="M8145" t="s">
        <v>3539</v>
      </c>
      <c r="N8145" t="s">
        <v>54</v>
      </c>
      <c r="O8145" t="s">
        <v>70</v>
      </c>
      <c r="Q8145" t="s">
        <v>3540</v>
      </c>
    </row>
    <row r="8146" spans="11:17">
      <c r="K8146" t="s">
        <v>51</v>
      </c>
      <c r="L8146" t="s">
        <v>3538</v>
      </c>
      <c r="M8146" t="s">
        <v>3539</v>
      </c>
      <c r="N8146" t="s">
        <v>54</v>
      </c>
      <c r="O8146" t="s">
        <v>72</v>
      </c>
      <c r="Q8146" t="s">
        <v>3540</v>
      </c>
    </row>
    <row r="8147" spans="11:17">
      <c r="K8147" t="s">
        <v>51</v>
      </c>
      <c r="L8147" t="s">
        <v>3538</v>
      </c>
      <c r="M8147" t="s">
        <v>3539</v>
      </c>
      <c r="N8147" t="s">
        <v>54</v>
      </c>
      <c r="O8147" t="s">
        <v>73</v>
      </c>
      <c r="P8147" t="s">
        <v>74</v>
      </c>
      <c r="Q8147" t="s">
        <v>3540</v>
      </c>
    </row>
    <row r="8148" spans="11:17">
      <c r="K8148" t="s">
        <v>51</v>
      </c>
      <c r="L8148" t="s">
        <v>3543</v>
      </c>
      <c r="M8148" t="s">
        <v>3544</v>
      </c>
      <c r="N8148" t="s">
        <v>54</v>
      </c>
      <c r="O8148" t="s">
        <v>14</v>
      </c>
      <c r="Q8148" t="s">
        <v>3545</v>
      </c>
    </row>
    <row r="8149" spans="11:17">
      <c r="K8149" t="s">
        <v>51</v>
      </c>
      <c r="L8149" t="s">
        <v>3543</v>
      </c>
      <c r="M8149" t="s">
        <v>3544</v>
      </c>
      <c r="N8149" t="s">
        <v>54</v>
      </c>
      <c r="O8149" t="s">
        <v>56</v>
      </c>
      <c r="Q8149" t="s">
        <v>3545</v>
      </c>
    </row>
    <row r="8150" spans="11:17">
      <c r="K8150" t="s">
        <v>51</v>
      </c>
      <c r="L8150" t="s">
        <v>3543</v>
      </c>
      <c r="M8150" t="s">
        <v>3544</v>
      </c>
      <c r="N8150" t="s">
        <v>54</v>
      </c>
      <c r="O8150" t="s">
        <v>57</v>
      </c>
      <c r="P8150" t="s">
        <v>58</v>
      </c>
      <c r="Q8150" t="s">
        <v>3545</v>
      </c>
    </row>
    <row r="8151" spans="11:17">
      <c r="K8151" t="s">
        <v>51</v>
      </c>
      <c r="L8151" t="s">
        <v>3543</v>
      </c>
      <c r="M8151" t="s">
        <v>3544</v>
      </c>
      <c r="N8151" t="s">
        <v>54</v>
      </c>
      <c r="O8151" t="s">
        <v>59</v>
      </c>
      <c r="P8151">
        <v>4996</v>
      </c>
      <c r="Q8151" t="s">
        <v>3545</v>
      </c>
    </row>
    <row r="8152" spans="11:17">
      <c r="K8152" t="s">
        <v>51</v>
      </c>
      <c r="L8152" t="s">
        <v>3543</v>
      </c>
      <c r="M8152" t="s">
        <v>3544</v>
      </c>
      <c r="N8152" t="s">
        <v>54</v>
      </c>
      <c r="O8152" t="s">
        <v>60</v>
      </c>
      <c r="P8152" t="s">
        <v>3444</v>
      </c>
      <c r="Q8152" t="s">
        <v>3545</v>
      </c>
    </row>
    <row r="8153" spans="11:17">
      <c r="K8153" t="s">
        <v>51</v>
      </c>
      <c r="L8153" t="s">
        <v>3543</v>
      </c>
      <c r="M8153" t="s">
        <v>3544</v>
      </c>
      <c r="N8153" t="s">
        <v>54</v>
      </c>
      <c r="O8153" t="s">
        <v>62</v>
      </c>
      <c r="P8153" t="s">
        <v>3481</v>
      </c>
      <c r="Q8153" t="s">
        <v>3545</v>
      </c>
    </row>
    <row r="8154" spans="11:17">
      <c r="K8154" t="s">
        <v>51</v>
      </c>
      <c r="L8154" t="s">
        <v>3543</v>
      </c>
      <c r="M8154" t="s">
        <v>3544</v>
      </c>
      <c r="N8154" t="s">
        <v>54</v>
      </c>
      <c r="O8154" t="s">
        <v>64</v>
      </c>
      <c r="P8154" t="s">
        <v>3546</v>
      </c>
      <c r="Q8154" t="s">
        <v>3545</v>
      </c>
    </row>
    <row r="8155" spans="11:17">
      <c r="K8155" t="s">
        <v>51</v>
      </c>
      <c r="L8155" t="s">
        <v>3543</v>
      </c>
      <c r="M8155" t="s">
        <v>3544</v>
      </c>
      <c r="N8155" t="s">
        <v>54</v>
      </c>
      <c r="O8155" t="s">
        <v>66</v>
      </c>
      <c r="P8155" t="s">
        <v>3547</v>
      </c>
      <c r="Q8155" t="s">
        <v>3545</v>
      </c>
    </row>
    <row r="8156" spans="11:17">
      <c r="K8156" t="s">
        <v>51</v>
      </c>
      <c r="L8156" t="s">
        <v>3543</v>
      </c>
      <c r="M8156" t="s">
        <v>3544</v>
      </c>
      <c r="N8156" t="s">
        <v>54</v>
      </c>
      <c r="O8156" t="s">
        <v>68</v>
      </c>
      <c r="P8156" t="e">
        <f>-ต้องการหน้ากากอนามัยและเจลล้างมือ
-ต้องการให้มีการพ่นยาฆ่าเชื้อในชุมชน</f>
        <v>#NAME?</v>
      </c>
      <c r="Q8156" t="s">
        <v>3545</v>
      </c>
    </row>
    <row r="8157" spans="11:17">
      <c r="K8157" t="s">
        <v>51</v>
      </c>
      <c r="L8157" t="s">
        <v>3543</v>
      </c>
      <c r="M8157" t="s">
        <v>3544</v>
      </c>
      <c r="N8157" t="s">
        <v>54</v>
      </c>
      <c r="O8157" t="s">
        <v>70</v>
      </c>
      <c r="P8157" t="s">
        <v>71</v>
      </c>
      <c r="Q8157" t="s">
        <v>3545</v>
      </c>
    </row>
    <row r="8158" spans="11:17">
      <c r="K8158" t="s">
        <v>51</v>
      </c>
      <c r="L8158" t="s">
        <v>3543</v>
      </c>
      <c r="M8158" t="s">
        <v>3544</v>
      </c>
      <c r="N8158" t="s">
        <v>54</v>
      </c>
      <c r="O8158" t="s">
        <v>72</v>
      </c>
      <c r="P8158">
        <v>135</v>
      </c>
      <c r="Q8158" t="s">
        <v>3545</v>
      </c>
    </row>
    <row r="8159" spans="11:17">
      <c r="K8159" t="s">
        <v>51</v>
      </c>
      <c r="L8159" t="s">
        <v>3543</v>
      </c>
      <c r="M8159" t="s">
        <v>3544</v>
      </c>
      <c r="N8159" t="s">
        <v>54</v>
      </c>
      <c r="O8159" t="s">
        <v>73</v>
      </c>
      <c r="P8159" t="s">
        <v>74</v>
      </c>
      <c r="Q8159" t="s">
        <v>3545</v>
      </c>
    </row>
    <row r="8160" spans="11:17">
      <c r="K8160" t="s">
        <v>51</v>
      </c>
      <c r="L8160" t="s">
        <v>3548</v>
      </c>
      <c r="M8160" t="s">
        <v>3549</v>
      </c>
      <c r="N8160" t="s">
        <v>54</v>
      </c>
      <c r="O8160" t="s">
        <v>14</v>
      </c>
      <c r="Q8160" t="s">
        <v>3550</v>
      </c>
    </row>
    <row r="8161" spans="11:17">
      <c r="K8161" t="s">
        <v>51</v>
      </c>
      <c r="L8161" t="s">
        <v>3548</v>
      </c>
      <c r="M8161" t="s">
        <v>3549</v>
      </c>
      <c r="N8161" t="s">
        <v>54</v>
      </c>
      <c r="O8161" t="s">
        <v>56</v>
      </c>
      <c r="Q8161" t="s">
        <v>3550</v>
      </c>
    </row>
    <row r="8162" spans="11:17">
      <c r="K8162" t="s">
        <v>51</v>
      </c>
      <c r="L8162" t="s">
        <v>3548</v>
      </c>
      <c r="M8162" t="s">
        <v>3549</v>
      </c>
      <c r="N8162" t="s">
        <v>54</v>
      </c>
      <c r="O8162" t="s">
        <v>57</v>
      </c>
      <c r="P8162" t="s">
        <v>58</v>
      </c>
      <c r="Q8162" t="s">
        <v>3550</v>
      </c>
    </row>
    <row r="8163" spans="11:17">
      <c r="K8163" t="s">
        <v>51</v>
      </c>
      <c r="L8163" t="s">
        <v>3548</v>
      </c>
      <c r="M8163" t="s">
        <v>3549</v>
      </c>
      <c r="N8163" t="s">
        <v>54</v>
      </c>
      <c r="O8163" t="s">
        <v>59</v>
      </c>
      <c r="P8163">
        <v>4501</v>
      </c>
      <c r="Q8163" t="s">
        <v>3550</v>
      </c>
    </row>
    <row r="8164" spans="11:17">
      <c r="K8164" t="s">
        <v>51</v>
      </c>
      <c r="L8164" t="s">
        <v>3548</v>
      </c>
      <c r="M8164" t="s">
        <v>3549</v>
      </c>
      <c r="N8164" t="s">
        <v>54</v>
      </c>
      <c r="O8164" t="s">
        <v>60</v>
      </c>
      <c r="P8164" t="s">
        <v>3444</v>
      </c>
      <c r="Q8164" t="s">
        <v>3550</v>
      </c>
    </row>
    <row r="8165" spans="11:17">
      <c r="K8165" t="s">
        <v>51</v>
      </c>
      <c r="L8165" t="s">
        <v>3548</v>
      </c>
      <c r="M8165" t="s">
        <v>3549</v>
      </c>
      <c r="N8165" t="s">
        <v>54</v>
      </c>
      <c r="O8165" t="s">
        <v>62</v>
      </c>
      <c r="P8165" t="s">
        <v>3481</v>
      </c>
      <c r="Q8165" t="s">
        <v>3550</v>
      </c>
    </row>
    <row r="8166" spans="11:17">
      <c r="K8166" t="s">
        <v>51</v>
      </c>
      <c r="L8166" t="s">
        <v>3548</v>
      </c>
      <c r="M8166" t="s">
        <v>3549</v>
      </c>
      <c r="N8166" t="s">
        <v>54</v>
      </c>
      <c r="O8166" t="s">
        <v>64</v>
      </c>
      <c r="P8166" t="s">
        <v>3551</v>
      </c>
      <c r="Q8166" t="s">
        <v>3550</v>
      </c>
    </row>
    <row r="8167" spans="11:17">
      <c r="K8167" t="s">
        <v>51</v>
      </c>
      <c r="L8167" t="s">
        <v>3548</v>
      </c>
      <c r="M8167" t="s">
        <v>3549</v>
      </c>
      <c r="N8167" t="s">
        <v>54</v>
      </c>
      <c r="O8167" t="s">
        <v>66</v>
      </c>
      <c r="P8167" t="s">
        <v>3552</v>
      </c>
      <c r="Q8167" t="s">
        <v>3550</v>
      </c>
    </row>
    <row r="8168" spans="11:17">
      <c r="K8168" t="s">
        <v>51</v>
      </c>
      <c r="L8168" t="s">
        <v>3548</v>
      </c>
      <c r="M8168" t="s">
        <v>3549</v>
      </c>
      <c r="N8168" t="s">
        <v>54</v>
      </c>
      <c r="O8168" t="s">
        <v>68</v>
      </c>
      <c r="P8168" t="e">
        <f>-ต้องการหน้ากากอนามัยและเจลล้างมือ
-ต้องการให้มีการพ่นยาฆ่าเชื้อในชุมชน</f>
        <v>#NAME?</v>
      </c>
      <c r="Q8168" t="s">
        <v>3550</v>
      </c>
    </row>
    <row r="8169" spans="11:17">
      <c r="K8169" t="s">
        <v>51</v>
      </c>
      <c r="L8169" t="s">
        <v>3548</v>
      </c>
      <c r="M8169" t="s">
        <v>3549</v>
      </c>
      <c r="N8169" t="s">
        <v>54</v>
      </c>
      <c r="O8169" t="s">
        <v>70</v>
      </c>
      <c r="P8169" t="s">
        <v>71</v>
      </c>
      <c r="Q8169" t="s">
        <v>3550</v>
      </c>
    </row>
    <row r="8170" spans="11:17">
      <c r="K8170" t="s">
        <v>51</v>
      </c>
      <c r="L8170" t="s">
        <v>3548</v>
      </c>
      <c r="M8170" t="s">
        <v>3549</v>
      </c>
      <c r="N8170" t="s">
        <v>54</v>
      </c>
      <c r="O8170" t="s">
        <v>72</v>
      </c>
      <c r="P8170">
        <v>130</v>
      </c>
      <c r="Q8170" t="s">
        <v>3550</v>
      </c>
    </row>
    <row r="8171" spans="11:17">
      <c r="K8171" t="s">
        <v>51</v>
      </c>
      <c r="L8171" t="s">
        <v>3548</v>
      </c>
      <c r="M8171" t="s">
        <v>3549</v>
      </c>
      <c r="N8171" t="s">
        <v>54</v>
      </c>
      <c r="O8171" t="s">
        <v>73</v>
      </c>
      <c r="P8171" t="s">
        <v>74</v>
      </c>
      <c r="Q8171" t="s">
        <v>3550</v>
      </c>
    </row>
    <row r="8172" spans="11:17">
      <c r="K8172" t="s">
        <v>51</v>
      </c>
      <c r="L8172" t="s">
        <v>1928</v>
      </c>
      <c r="M8172" t="s">
        <v>3553</v>
      </c>
      <c r="N8172" t="s">
        <v>525</v>
      </c>
      <c r="O8172" t="s">
        <v>14</v>
      </c>
      <c r="Q8172" t="s">
        <v>3554</v>
      </c>
    </row>
    <row r="8173" spans="11:17">
      <c r="K8173" t="s">
        <v>51</v>
      </c>
      <c r="L8173" t="s">
        <v>1928</v>
      </c>
      <c r="M8173" t="s">
        <v>3553</v>
      </c>
      <c r="N8173" t="s">
        <v>525</v>
      </c>
      <c r="O8173" t="s">
        <v>56</v>
      </c>
      <c r="Q8173" t="s">
        <v>3554</v>
      </c>
    </row>
    <row r="8174" spans="11:17">
      <c r="K8174" t="s">
        <v>51</v>
      </c>
      <c r="L8174" t="s">
        <v>1928</v>
      </c>
      <c r="M8174" t="s">
        <v>3553</v>
      </c>
      <c r="N8174" t="s">
        <v>525</v>
      </c>
      <c r="O8174" t="s">
        <v>57</v>
      </c>
      <c r="P8174" t="s">
        <v>58</v>
      </c>
      <c r="Q8174" t="s">
        <v>3554</v>
      </c>
    </row>
    <row r="8175" spans="11:17">
      <c r="K8175" t="s">
        <v>51</v>
      </c>
      <c r="L8175" t="s">
        <v>1928</v>
      </c>
      <c r="M8175" t="s">
        <v>3553</v>
      </c>
      <c r="N8175" t="s">
        <v>525</v>
      </c>
      <c r="O8175" t="s">
        <v>59</v>
      </c>
      <c r="P8175">
        <v>6035</v>
      </c>
      <c r="Q8175" t="s">
        <v>3554</v>
      </c>
    </row>
    <row r="8176" spans="11:17">
      <c r="K8176" t="s">
        <v>51</v>
      </c>
      <c r="L8176" t="s">
        <v>1928</v>
      </c>
      <c r="M8176" t="s">
        <v>3553</v>
      </c>
      <c r="N8176" t="s">
        <v>525</v>
      </c>
      <c r="O8176" t="s">
        <v>60</v>
      </c>
      <c r="P8176" t="s">
        <v>3444</v>
      </c>
      <c r="Q8176" t="s">
        <v>3554</v>
      </c>
    </row>
    <row r="8177" spans="11:17">
      <c r="K8177" t="s">
        <v>51</v>
      </c>
      <c r="L8177" t="s">
        <v>1928</v>
      </c>
      <c r="M8177" t="s">
        <v>3553</v>
      </c>
      <c r="N8177" t="s">
        <v>525</v>
      </c>
      <c r="O8177" t="s">
        <v>62</v>
      </c>
      <c r="P8177" t="s">
        <v>3481</v>
      </c>
      <c r="Q8177" t="s">
        <v>3554</v>
      </c>
    </row>
    <row r="8178" spans="11:17">
      <c r="K8178" t="s">
        <v>51</v>
      </c>
      <c r="L8178" t="s">
        <v>1928</v>
      </c>
      <c r="M8178" t="s">
        <v>3553</v>
      </c>
      <c r="N8178" t="s">
        <v>525</v>
      </c>
      <c r="O8178" t="s">
        <v>64</v>
      </c>
      <c r="P8178" t="s">
        <v>1931</v>
      </c>
      <c r="Q8178" t="s">
        <v>3554</v>
      </c>
    </row>
    <row r="8179" spans="11:17">
      <c r="K8179" t="s">
        <v>51</v>
      </c>
      <c r="L8179" t="s">
        <v>1928</v>
      </c>
      <c r="M8179" t="s">
        <v>3553</v>
      </c>
      <c r="N8179" t="s">
        <v>525</v>
      </c>
      <c r="O8179" t="s">
        <v>66</v>
      </c>
      <c r="P8179" t="s">
        <v>1932</v>
      </c>
      <c r="Q8179" t="s">
        <v>3554</v>
      </c>
    </row>
    <row r="8180" spans="11:17">
      <c r="K8180" t="s">
        <v>51</v>
      </c>
      <c r="L8180" t="s">
        <v>1928</v>
      </c>
      <c r="M8180" t="s">
        <v>3553</v>
      </c>
      <c r="N8180" t="s">
        <v>525</v>
      </c>
      <c r="O8180" t="s">
        <v>68</v>
      </c>
      <c r="Q8180" t="s">
        <v>3554</v>
      </c>
    </row>
    <row r="8181" spans="11:17">
      <c r="K8181" t="s">
        <v>51</v>
      </c>
      <c r="L8181" t="s">
        <v>1928</v>
      </c>
      <c r="M8181" t="s">
        <v>3553</v>
      </c>
      <c r="N8181" t="s">
        <v>525</v>
      </c>
      <c r="O8181" t="s">
        <v>70</v>
      </c>
      <c r="P8181" t="s">
        <v>131</v>
      </c>
      <c r="Q8181" t="s">
        <v>3554</v>
      </c>
    </row>
    <row r="8182" spans="11:17">
      <c r="K8182" t="s">
        <v>51</v>
      </c>
      <c r="L8182" t="s">
        <v>1928</v>
      </c>
      <c r="M8182" t="s">
        <v>3553</v>
      </c>
      <c r="N8182" t="s">
        <v>525</v>
      </c>
      <c r="O8182" t="s">
        <v>72</v>
      </c>
      <c r="P8182">
        <v>251</v>
      </c>
      <c r="Q8182" t="s">
        <v>3554</v>
      </c>
    </row>
    <row r="8183" spans="11:17">
      <c r="K8183" t="s">
        <v>51</v>
      </c>
      <c r="L8183" t="s">
        <v>1928</v>
      </c>
      <c r="M8183" t="s">
        <v>3553</v>
      </c>
      <c r="N8183" t="s">
        <v>525</v>
      </c>
      <c r="O8183" t="s">
        <v>73</v>
      </c>
      <c r="P8183" t="s">
        <v>530</v>
      </c>
      <c r="Q8183" t="s">
        <v>3554</v>
      </c>
    </row>
    <row r="8184" spans="11:17">
      <c r="K8184" t="s">
        <v>51</v>
      </c>
      <c r="L8184" t="s">
        <v>3555</v>
      </c>
      <c r="M8184" t="s">
        <v>3556</v>
      </c>
      <c r="N8184" t="s">
        <v>54</v>
      </c>
      <c r="O8184" t="s">
        <v>14</v>
      </c>
      <c r="Q8184" t="s">
        <v>3557</v>
      </c>
    </row>
    <row r="8185" spans="11:17">
      <c r="K8185" t="s">
        <v>51</v>
      </c>
      <c r="L8185" t="s">
        <v>3555</v>
      </c>
      <c r="M8185" t="s">
        <v>3556</v>
      </c>
      <c r="N8185" t="s">
        <v>54</v>
      </c>
      <c r="O8185" t="s">
        <v>56</v>
      </c>
      <c r="Q8185" t="s">
        <v>3557</v>
      </c>
    </row>
    <row r="8186" spans="11:17">
      <c r="K8186" t="s">
        <v>51</v>
      </c>
      <c r="L8186" t="s">
        <v>3555</v>
      </c>
      <c r="M8186" t="s">
        <v>3556</v>
      </c>
      <c r="N8186" t="s">
        <v>54</v>
      </c>
      <c r="O8186" t="s">
        <v>57</v>
      </c>
      <c r="P8186" t="s">
        <v>58</v>
      </c>
      <c r="Q8186" t="s">
        <v>3557</v>
      </c>
    </row>
    <row r="8187" spans="11:17">
      <c r="K8187" t="s">
        <v>51</v>
      </c>
      <c r="L8187" t="s">
        <v>3555</v>
      </c>
      <c r="M8187" t="s">
        <v>3556</v>
      </c>
      <c r="N8187" t="s">
        <v>54</v>
      </c>
      <c r="O8187" t="s">
        <v>59</v>
      </c>
      <c r="P8187">
        <v>5590</v>
      </c>
      <c r="Q8187" t="s">
        <v>3557</v>
      </c>
    </row>
    <row r="8188" spans="11:17">
      <c r="K8188" t="s">
        <v>51</v>
      </c>
      <c r="L8188" t="s">
        <v>3555</v>
      </c>
      <c r="M8188" t="s">
        <v>3556</v>
      </c>
      <c r="N8188" t="s">
        <v>54</v>
      </c>
      <c r="O8188" t="s">
        <v>60</v>
      </c>
      <c r="P8188" t="s">
        <v>3444</v>
      </c>
      <c r="Q8188" t="s">
        <v>3557</v>
      </c>
    </row>
    <row r="8189" spans="11:17">
      <c r="K8189" t="s">
        <v>51</v>
      </c>
      <c r="L8189" t="s">
        <v>3555</v>
      </c>
      <c r="M8189" t="s">
        <v>3556</v>
      </c>
      <c r="N8189" t="s">
        <v>54</v>
      </c>
      <c r="O8189" t="s">
        <v>62</v>
      </c>
      <c r="P8189" t="s">
        <v>3481</v>
      </c>
      <c r="Q8189" t="s">
        <v>3557</v>
      </c>
    </row>
    <row r="8190" spans="11:17">
      <c r="K8190" t="s">
        <v>51</v>
      </c>
      <c r="L8190" t="s">
        <v>3555</v>
      </c>
      <c r="M8190" t="s">
        <v>3556</v>
      </c>
      <c r="N8190" t="s">
        <v>54</v>
      </c>
      <c r="O8190" t="s">
        <v>64</v>
      </c>
      <c r="P8190" t="s">
        <v>3558</v>
      </c>
      <c r="Q8190" t="s">
        <v>3557</v>
      </c>
    </row>
    <row r="8191" spans="11:17">
      <c r="K8191" t="s">
        <v>51</v>
      </c>
      <c r="L8191" t="s">
        <v>3555</v>
      </c>
      <c r="M8191" t="s">
        <v>3556</v>
      </c>
      <c r="N8191" t="s">
        <v>54</v>
      </c>
      <c r="O8191" t="s">
        <v>66</v>
      </c>
      <c r="P8191" t="s">
        <v>3559</v>
      </c>
      <c r="Q8191" t="s">
        <v>3557</v>
      </c>
    </row>
    <row r="8192" spans="11:17">
      <c r="K8192" t="s">
        <v>51</v>
      </c>
      <c r="L8192" t="s">
        <v>3555</v>
      </c>
      <c r="M8192" t="s">
        <v>3556</v>
      </c>
      <c r="N8192" t="s">
        <v>54</v>
      </c>
      <c r="O8192" t="s">
        <v>68</v>
      </c>
      <c r="P8192" t="e">
        <f>-ต้องการหน้ากากอนามัยและเจลล้างมือ
-ต้องการให้มีการพ่นยาฆ่าเชื้อในชุมชน</f>
        <v>#NAME?</v>
      </c>
      <c r="Q8192" t="s">
        <v>3557</v>
      </c>
    </row>
    <row r="8193" spans="11:17">
      <c r="K8193" t="s">
        <v>51</v>
      </c>
      <c r="L8193" t="s">
        <v>3555</v>
      </c>
      <c r="M8193" t="s">
        <v>3556</v>
      </c>
      <c r="N8193" t="s">
        <v>54</v>
      </c>
      <c r="O8193" t="s">
        <v>70</v>
      </c>
      <c r="P8193" t="s">
        <v>71</v>
      </c>
      <c r="Q8193" t="s">
        <v>3557</v>
      </c>
    </row>
    <row r="8194" spans="11:17">
      <c r="K8194" t="s">
        <v>51</v>
      </c>
      <c r="L8194" t="s">
        <v>3555</v>
      </c>
      <c r="M8194" t="s">
        <v>3556</v>
      </c>
      <c r="N8194" t="s">
        <v>54</v>
      </c>
      <c r="O8194" t="s">
        <v>72</v>
      </c>
      <c r="P8194">
        <v>198</v>
      </c>
      <c r="Q8194" t="s">
        <v>3557</v>
      </c>
    </row>
    <row r="8195" spans="11:17">
      <c r="K8195" t="s">
        <v>51</v>
      </c>
      <c r="L8195" t="s">
        <v>3555</v>
      </c>
      <c r="M8195" t="s">
        <v>3556</v>
      </c>
      <c r="N8195" t="s">
        <v>54</v>
      </c>
      <c r="O8195" t="s">
        <v>73</v>
      </c>
      <c r="P8195" t="s">
        <v>74</v>
      </c>
      <c r="Q8195" t="s">
        <v>3557</v>
      </c>
    </row>
    <row r="8196" spans="11:17">
      <c r="K8196" t="s">
        <v>51</v>
      </c>
      <c r="L8196" t="s">
        <v>3560</v>
      </c>
      <c r="M8196" t="s">
        <v>3561</v>
      </c>
      <c r="N8196" t="s">
        <v>54</v>
      </c>
      <c r="O8196" t="s">
        <v>14</v>
      </c>
      <c r="Q8196" t="s">
        <v>3562</v>
      </c>
    </row>
    <row r="8197" spans="11:17">
      <c r="K8197" t="s">
        <v>51</v>
      </c>
      <c r="L8197" t="s">
        <v>3560</v>
      </c>
      <c r="M8197" t="s">
        <v>3561</v>
      </c>
      <c r="N8197" t="s">
        <v>54</v>
      </c>
      <c r="O8197" t="s">
        <v>56</v>
      </c>
      <c r="Q8197" t="s">
        <v>3562</v>
      </c>
    </row>
    <row r="8198" spans="11:17">
      <c r="K8198" t="s">
        <v>51</v>
      </c>
      <c r="L8198" t="s">
        <v>3560</v>
      </c>
      <c r="M8198" t="s">
        <v>3561</v>
      </c>
      <c r="N8198" t="s">
        <v>54</v>
      </c>
      <c r="O8198" t="s">
        <v>57</v>
      </c>
      <c r="P8198" t="s">
        <v>58</v>
      </c>
      <c r="Q8198" t="s">
        <v>3562</v>
      </c>
    </row>
    <row r="8199" spans="11:17">
      <c r="K8199" t="s">
        <v>51</v>
      </c>
      <c r="L8199" t="s">
        <v>3560</v>
      </c>
      <c r="M8199" t="s">
        <v>3561</v>
      </c>
      <c r="N8199" t="s">
        <v>54</v>
      </c>
      <c r="O8199" t="s">
        <v>59</v>
      </c>
      <c r="P8199">
        <v>5788</v>
      </c>
      <c r="Q8199" t="s">
        <v>3562</v>
      </c>
    </row>
    <row r="8200" spans="11:17">
      <c r="K8200" t="s">
        <v>51</v>
      </c>
      <c r="L8200" t="s">
        <v>3560</v>
      </c>
      <c r="M8200" t="s">
        <v>3561</v>
      </c>
      <c r="N8200" t="s">
        <v>54</v>
      </c>
      <c r="O8200" t="s">
        <v>60</v>
      </c>
      <c r="P8200" t="s">
        <v>3444</v>
      </c>
      <c r="Q8200" t="s">
        <v>3562</v>
      </c>
    </row>
    <row r="8201" spans="11:17">
      <c r="K8201" t="s">
        <v>51</v>
      </c>
      <c r="L8201" t="s">
        <v>3560</v>
      </c>
      <c r="M8201" t="s">
        <v>3561</v>
      </c>
      <c r="N8201" t="s">
        <v>54</v>
      </c>
      <c r="O8201" t="s">
        <v>62</v>
      </c>
      <c r="P8201" t="s">
        <v>3507</v>
      </c>
      <c r="Q8201" t="s">
        <v>3562</v>
      </c>
    </row>
    <row r="8202" spans="11:17">
      <c r="K8202" t="s">
        <v>51</v>
      </c>
      <c r="L8202" t="s">
        <v>3560</v>
      </c>
      <c r="M8202" t="s">
        <v>3561</v>
      </c>
      <c r="N8202" t="s">
        <v>54</v>
      </c>
      <c r="O8202" t="s">
        <v>64</v>
      </c>
      <c r="P8202" t="s">
        <v>3563</v>
      </c>
      <c r="Q8202" t="s">
        <v>3562</v>
      </c>
    </row>
    <row r="8203" spans="11:17">
      <c r="K8203" t="s">
        <v>51</v>
      </c>
      <c r="L8203" t="s">
        <v>3560</v>
      </c>
      <c r="M8203" t="s">
        <v>3561</v>
      </c>
      <c r="N8203" t="s">
        <v>54</v>
      </c>
      <c r="O8203" t="s">
        <v>66</v>
      </c>
      <c r="P8203" t="s">
        <v>3564</v>
      </c>
      <c r="Q8203" t="s">
        <v>3562</v>
      </c>
    </row>
    <row r="8204" spans="11:17">
      <c r="K8204" t="s">
        <v>51</v>
      </c>
      <c r="L8204" t="s">
        <v>3560</v>
      </c>
      <c r="M8204" t="s">
        <v>3561</v>
      </c>
      <c r="N8204" t="s">
        <v>54</v>
      </c>
      <c r="O8204" t="s">
        <v>68</v>
      </c>
      <c r="P8204" t="e">
        <f>-ต้องการหน้ากากอนามัยและเจลล้างมือ
-ต้องการให้มีการพ่นยาฆ่าเชื้อในชุมชน</f>
        <v>#NAME?</v>
      </c>
      <c r="Q8204" t="s">
        <v>3562</v>
      </c>
    </row>
    <row r="8205" spans="11:17">
      <c r="K8205" t="s">
        <v>51</v>
      </c>
      <c r="L8205" t="s">
        <v>3560</v>
      </c>
      <c r="M8205" t="s">
        <v>3561</v>
      </c>
      <c r="N8205" t="s">
        <v>54</v>
      </c>
      <c r="O8205" t="s">
        <v>70</v>
      </c>
      <c r="P8205" t="s">
        <v>71</v>
      </c>
      <c r="Q8205" t="s">
        <v>3562</v>
      </c>
    </row>
    <row r="8206" spans="11:17">
      <c r="K8206" t="s">
        <v>51</v>
      </c>
      <c r="L8206" t="s">
        <v>3560</v>
      </c>
      <c r="M8206" t="s">
        <v>3561</v>
      </c>
      <c r="N8206" t="s">
        <v>54</v>
      </c>
      <c r="O8206" t="s">
        <v>72</v>
      </c>
      <c r="P8206">
        <v>413</v>
      </c>
      <c r="Q8206" t="s">
        <v>3562</v>
      </c>
    </row>
    <row r="8207" spans="11:17">
      <c r="K8207" t="s">
        <v>51</v>
      </c>
      <c r="L8207" t="s">
        <v>3560</v>
      </c>
      <c r="M8207" t="s">
        <v>3561</v>
      </c>
      <c r="N8207" t="s">
        <v>54</v>
      </c>
      <c r="O8207" t="s">
        <v>73</v>
      </c>
      <c r="P8207" t="s">
        <v>74</v>
      </c>
      <c r="Q8207" t="s">
        <v>3562</v>
      </c>
    </row>
    <row r="8208" spans="11:17">
      <c r="K8208" t="s">
        <v>51</v>
      </c>
      <c r="L8208" t="s">
        <v>3565</v>
      </c>
      <c r="M8208" t="s">
        <v>3566</v>
      </c>
      <c r="N8208" t="s">
        <v>525</v>
      </c>
      <c r="O8208" t="s">
        <v>14</v>
      </c>
      <c r="Q8208" t="s">
        <v>3567</v>
      </c>
    </row>
    <row r="8209" spans="11:17">
      <c r="K8209" t="s">
        <v>51</v>
      </c>
      <c r="L8209" t="s">
        <v>3565</v>
      </c>
      <c r="M8209" t="s">
        <v>3566</v>
      </c>
      <c r="N8209" t="s">
        <v>525</v>
      </c>
      <c r="O8209" t="s">
        <v>56</v>
      </c>
      <c r="Q8209" t="s">
        <v>3567</v>
      </c>
    </row>
    <row r="8210" spans="11:17">
      <c r="K8210" t="s">
        <v>51</v>
      </c>
      <c r="L8210" t="s">
        <v>3565</v>
      </c>
      <c r="M8210" t="s">
        <v>3566</v>
      </c>
      <c r="N8210" t="s">
        <v>525</v>
      </c>
      <c r="O8210" t="s">
        <v>57</v>
      </c>
      <c r="P8210" t="s">
        <v>58</v>
      </c>
      <c r="Q8210" t="s">
        <v>3567</v>
      </c>
    </row>
    <row r="8211" spans="11:17">
      <c r="K8211" t="s">
        <v>51</v>
      </c>
      <c r="L8211" t="s">
        <v>3565</v>
      </c>
      <c r="M8211" t="s">
        <v>3566</v>
      </c>
      <c r="N8211" t="s">
        <v>525</v>
      </c>
      <c r="O8211" t="s">
        <v>59</v>
      </c>
      <c r="P8211">
        <v>6183</v>
      </c>
      <c r="Q8211" t="s">
        <v>3567</v>
      </c>
    </row>
    <row r="8212" spans="11:17">
      <c r="K8212" t="s">
        <v>51</v>
      </c>
      <c r="L8212" t="s">
        <v>3565</v>
      </c>
      <c r="M8212" t="s">
        <v>3566</v>
      </c>
      <c r="N8212" t="s">
        <v>525</v>
      </c>
      <c r="O8212" t="s">
        <v>60</v>
      </c>
      <c r="P8212" t="s">
        <v>3444</v>
      </c>
      <c r="Q8212" t="s">
        <v>3567</v>
      </c>
    </row>
    <row r="8213" spans="11:17">
      <c r="K8213" t="s">
        <v>51</v>
      </c>
      <c r="L8213" t="s">
        <v>3565</v>
      </c>
      <c r="M8213" t="s">
        <v>3566</v>
      </c>
      <c r="N8213" t="s">
        <v>525</v>
      </c>
      <c r="O8213" t="s">
        <v>62</v>
      </c>
      <c r="P8213" t="s">
        <v>3507</v>
      </c>
      <c r="Q8213" t="s">
        <v>3567</v>
      </c>
    </row>
    <row r="8214" spans="11:17">
      <c r="K8214" t="s">
        <v>51</v>
      </c>
      <c r="L8214" t="s">
        <v>3565</v>
      </c>
      <c r="M8214" t="s">
        <v>3566</v>
      </c>
      <c r="N8214" t="s">
        <v>525</v>
      </c>
      <c r="O8214" t="s">
        <v>64</v>
      </c>
      <c r="P8214" t="s">
        <v>3568</v>
      </c>
      <c r="Q8214" t="s">
        <v>3567</v>
      </c>
    </row>
    <row r="8215" spans="11:17">
      <c r="K8215" t="s">
        <v>51</v>
      </c>
      <c r="L8215" t="s">
        <v>3565</v>
      </c>
      <c r="M8215" t="s">
        <v>3566</v>
      </c>
      <c r="N8215" t="s">
        <v>525</v>
      </c>
      <c r="O8215" t="s">
        <v>66</v>
      </c>
      <c r="P8215" t="s">
        <v>3569</v>
      </c>
      <c r="Q8215" t="s">
        <v>3567</v>
      </c>
    </row>
    <row r="8216" spans="11:17">
      <c r="K8216" t="s">
        <v>51</v>
      </c>
      <c r="L8216" t="s">
        <v>3565</v>
      </c>
      <c r="M8216" t="s">
        <v>3566</v>
      </c>
      <c r="N8216" t="s">
        <v>525</v>
      </c>
      <c r="O8216" t="s">
        <v>68</v>
      </c>
      <c r="P8216" t="e">
        <f>-ต้องการหน้ากากอนามัยและเจลล้างมือ
-ต้องการให้มีการพ่นยาฆ่าเชื้อในชุมชน</f>
        <v>#NAME?</v>
      </c>
      <c r="Q8216" t="s">
        <v>3567</v>
      </c>
    </row>
    <row r="8217" spans="11:17">
      <c r="K8217" t="s">
        <v>51</v>
      </c>
      <c r="L8217" t="s">
        <v>3565</v>
      </c>
      <c r="M8217" t="s">
        <v>3566</v>
      </c>
      <c r="N8217" t="s">
        <v>525</v>
      </c>
      <c r="O8217" t="s">
        <v>70</v>
      </c>
      <c r="P8217" t="s">
        <v>131</v>
      </c>
      <c r="Q8217" t="s">
        <v>3567</v>
      </c>
    </row>
    <row r="8218" spans="11:17">
      <c r="K8218" t="s">
        <v>51</v>
      </c>
      <c r="L8218" t="s">
        <v>3565</v>
      </c>
      <c r="M8218" t="s">
        <v>3566</v>
      </c>
      <c r="N8218" t="s">
        <v>525</v>
      </c>
      <c r="O8218" t="s">
        <v>72</v>
      </c>
      <c r="P8218">
        <v>527</v>
      </c>
      <c r="Q8218" t="s">
        <v>3567</v>
      </c>
    </row>
    <row r="8219" spans="11:17">
      <c r="K8219" t="s">
        <v>51</v>
      </c>
      <c r="L8219" t="s">
        <v>3565</v>
      </c>
      <c r="M8219" t="s">
        <v>3566</v>
      </c>
      <c r="N8219" t="s">
        <v>525</v>
      </c>
      <c r="O8219" t="s">
        <v>73</v>
      </c>
      <c r="P8219" t="s">
        <v>530</v>
      </c>
      <c r="Q8219" t="s">
        <v>3567</v>
      </c>
    </row>
    <row r="8220" spans="11:17">
      <c r="K8220" t="s">
        <v>51</v>
      </c>
      <c r="L8220" t="s">
        <v>3570</v>
      </c>
      <c r="M8220" t="s">
        <v>3571</v>
      </c>
      <c r="N8220" t="s">
        <v>54</v>
      </c>
      <c r="O8220" t="s">
        <v>14</v>
      </c>
      <c r="Q8220" t="s">
        <v>3572</v>
      </c>
    </row>
    <row r="8221" spans="11:17">
      <c r="K8221" t="s">
        <v>51</v>
      </c>
      <c r="L8221" t="s">
        <v>3570</v>
      </c>
      <c r="M8221" t="s">
        <v>3571</v>
      </c>
      <c r="N8221" t="s">
        <v>54</v>
      </c>
      <c r="O8221" t="s">
        <v>56</v>
      </c>
      <c r="Q8221" t="s">
        <v>3572</v>
      </c>
    </row>
    <row r="8222" spans="11:17">
      <c r="K8222" t="s">
        <v>51</v>
      </c>
      <c r="L8222" t="s">
        <v>3570</v>
      </c>
      <c r="M8222" t="s">
        <v>3571</v>
      </c>
      <c r="N8222" t="s">
        <v>54</v>
      </c>
      <c r="O8222" t="s">
        <v>57</v>
      </c>
      <c r="P8222" t="s">
        <v>58</v>
      </c>
      <c r="Q8222" t="s">
        <v>3572</v>
      </c>
    </row>
    <row r="8223" spans="11:17">
      <c r="K8223" t="s">
        <v>51</v>
      </c>
      <c r="L8223" t="s">
        <v>3570</v>
      </c>
      <c r="M8223" t="s">
        <v>3571</v>
      </c>
      <c r="N8223" t="s">
        <v>54</v>
      </c>
      <c r="O8223" t="s">
        <v>59</v>
      </c>
      <c r="P8223">
        <v>5392</v>
      </c>
      <c r="Q8223" t="s">
        <v>3572</v>
      </c>
    </row>
    <row r="8224" spans="11:17">
      <c r="K8224" t="s">
        <v>51</v>
      </c>
      <c r="L8224" t="s">
        <v>3570</v>
      </c>
      <c r="M8224" t="s">
        <v>3571</v>
      </c>
      <c r="N8224" t="s">
        <v>54</v>
      </c>
      <c r="O8224" t="s">
        <v>60</v>
      </c>
      <c r="P8224" t="s">
        <v>3444</v>
      </c>
      <c r="Q8224" t="s">
        <v>3572</v>
      </c>
    </row>
    <row r="8225" spans="11:17">
      <c r="K8225" t="s">
        <v>51</v>
      </c>
      <c r="L8225" t="s">
        <v>3570</v>
      </c>
      <c r="M8225" t="s">
        <v>3571</v>
      </c>
      <c r="N8225" t="s">
        <v>54</v>
      </c>
      <c r="O8225" t="s">
        <v>62</v>
      </c>
      <c r="P8225" t="s">
        <v>3481</v>
      </c>
      <c r="Q8225" t="s">
        <v>3572</v>
      </c>
    </row>
    <row r="8226" spans="11:17">
      <c r="K8226" t="s">
        <v>51</v>
      </c>
      <c r="L8226" t="s">
        <v>3570</v>
      </c>
      <c r="M8226" t="s">
        <v>3571</v>
      </c>
      <c r="N8226" t="s">
        <v>54</v>
      </c>
      <c r="O8226" t="s">
        <v>64</v>
      </c>
      <c r="P8226" t="s">
        <v>3573</v>
      </c>
      <c r="Q8226" t="s">
        <v>3572</v>
      </c>
    </row>
    <row r="8227" spans="11:17">
      <c r="K8227" t="s">
        <v>51</v>
      </c>
      <c r="L8227" t="s">
        <v>3570</v>
      </c>
      <c r="M8227" t="s">
        <v>3571</v>
      </c>
      <c r="N8227" t="s">
        <v>54</v>
      </c>
      <c r="O8227" t="s">
        <v>66</v>
      </c>
      <c r="P8227" t="s">
        <v>3574</v>
      </c>
      <c r="Q8227" t="s">
        <v>3572</v>
      </c>
    </row>
    <row r="8228" spans="11:17">
      <c r="K8228" t="s">
        <v>51</v>
      </c>
      <c r="L8228" t="s">
        <v>3570</v>
      </c>
      <c r="M8228" t="s">
        <v>3571</v>
      </c>
      <c r="N8228" t="s">
        <v>54</v>
      </c>
      <c r="O8228" t="s">
        <v>68</v>
      </c>
      <c r="P8228" t="e">
        <f>-ต้องการหน้ากากอนามัยและเจลล้างมือ
-ต้องการให้มีการพ่นยาฆ่าเชื้อในชุมชน</f>
        <v>#NAME?</v>
      </c>
      <c r="Q8228" t="s">
        <v>3572</v>
      </c>
    </row>
    <row r="8229" spans="11:17">
      <c r="K8229" t="s">
        <v>51</v>
      </c>
      <c r="L8229" t="s">
        <v>3570</v>
      </c>
      <c r="M8229" t="s">
        <v>3571</v>
      </c>
      <c r="N8229" t="s">
        <v>54</v>
      </c>
      <c r="O8229" t="s">
        <v>70</v>
      </c>
      <c r="P8229" t="s">
        <v>71</v>
      </c>
      <c r="Q8229" t="s">
        <v>3572</v>
      </c>
    </row>
    <row r="8230" spans="11:17">
      <c r="K8230" t="s">
        <v>51</v>
      </c>
      <c r="L8230" t="s">
        <v>3570</v>
      </c>
      <c r="M8230" t="s">
        <v>3571</v>
      </c>
      <c r="N8230" t="s">
        <v>54</v>
      </c>
      <c r="O8230" t="s">
        <v>72</v>
      </c>
      <c r="P8230">
        <v>119</v>
      </c>
      <c r="Q8230" t="s">
        <v>3572</v>
      </c>
    </row>
    <row r="8231" spans="11:17">
      <c r="K8231" t="s">
        <v>51</v>
      </c>
      <c r="L8231" t="s">
        <v>3570</v>
      </c>
      <c r="M8231" t="s">
        <v>3571</v>
      </c>
      <c r="N8231" t="s">
        <v>54</v>
      </c>
      <c r="O8231" t="s">
        <v>73</v>
      </c>
      <c r="P8231" t="s">
        <v>74</v>
      </c>
      <c r="Q8231" t="s">
        <v>3572</v>
      </c>
    </row>
    <row r="8232" spans="11:17">
      <c r="K8232" t="s">
        <v>51</v>
      </c>
      <c r="L8232" t="s">
        <v>3575</v>
      </c>
      <c r="M8232" t="s">
        <v>3576</v>
      </c>
      <c r="N8232" t="s">
        <v>54</v>
      </c>
      <c r="O8232" t="s">
        <v>14</v>
      </c>
      <c r="Q8232" t="s">
        <v>3577</v>
      </c>
    </row>
    <row r="8233" spans="11:17">
      <c r="K8233" t="s">
        <v>51</v>
      </c>
      <c r="L8233" t="s">
        <v>3575</v>
      </c>
      <c r="M8233" t="s">
        <v>3576</v>
      </c>
      <c r="N8233" t="s">
        <v>54</v>
      </c>
      <c r="O8233" t="s">
        <v>56</v>
      </c>
      <c r="Q8233" t="s">
        <v>3577</v>
      </c>
    </row>
    <row r="8234" spans="11:17">
      <c r="K8234" t="s">
        <v>51</v>
      </c>
      <c r="L8234" t="s">
        <v>3575</v>
      </c>
      <c r="M8234" t="s">
        <v>3576</v>
      </c>
      <c r="N8234" t="s">
        <v>54</v>
      </c>
      <c r="O8234" t="s">
        <v>57</v>
      </c>
      <c r="P8234" t="s">
        <v>58</v>
      </c>
      <c r="Q8234" t="s">
        <v>3577</v>
      </c>
    </row>
    <row r="8235" spans="11:17">
      <c r="K8235" t="s">
        <v>51</v>
      </c>
      <c r="L8235" t="s">
        <v>3575</v>
      </c>
      <c r="M8235" t="s">
        <v>3576</v>
      </c>
      <c r="N8235" t="s">
        <v>54</v>
      </c>
      <c r="O8235" t="s">
        <v>59</v>
      </c>
      <c r="P8235">
        <v>4501</v>
      </c>
      <c r="Q8235" t="s">
        <v>3577</v>
      </c>
    </row>
    <row r="8236" spans="11:17">
      <c r="K8236" t="s">
        <v>51</v>
      </c>
      <c r="L8236" t="s">
        <v>3575</v>
      </c>
      <c r="M8236" t="s">
        <v>3576</v>
      </c>
      <c r="N8236" t="s">
        <v>54</v>
      </c>
      <c r="O8236" t="s">
        <v>60</v>
      </c>
      <c r="P8236" t="s">
        <v>3444</v>
      </c>
      <c r="Q8236" t="s">
        <v>3577</v>
      </c>
    </row>
    <row r="8237" spans="11:17">
      <c r="K8237" t="s">
        <v>51</v>
      </c>
      <c r="L8237" t="s">
        <v>3575</v>
      </c>
      <c r="M8237" t="s">
        <v>3576</v>
      </c>
      <c r="N8237" t="s">
        <v>54</v>
      </c>
      <c r="O8237" t="s">
        <v>62</v>
      </c>
      <c r="P8237" t="s">
        <v>3481</v>
      </c>
      <c r="Q8237" t="s">
        <v>3577</v>
      </c>
    </row>
    <row r="8238" spans="11:17">
      <c r="K8238" t="s">
        <v>51</v>
      </c>
      <c r="L8238" t="s">
        <v>3575</v>
      </c>
      <c r="M8238" t="s">
        <v>3576</v>
      </c>
      <c r="N8238" t="s">
        <v>54</v>
      </c>
      <c r="O8238" t="s">
        <v>64</v>
      </c>
      <c r="P8238" t="s">
        <v>3578</v>
      </c>
      <c r="Q8238" t="s">
        <v>3577</v>
      </c>
    </row>
    <row r="8239" spans="11:17">
      <c r="K8239" t="s">
        <v>51</v>
      </c>
      <c r="L8239" t="s">
        <v>3575</v>
      </c>
      <c r="M8239" t="s">
        <v>3576</v>
      </c>
      <c r="N8239" t="s">
        <v>54</v>
      </c>
      <c r="O8239" t="s">
        <v>66</v>
      </c>
      <c r="P8239" t="s">
        <v>3579</v>
      </c>
      <c r="Q8239" t="s">
        <v>3577</v>
      </c>
    </row>
    <row r="8240" spans="11:17">
      <c r="K8240" t="s">
        <v>51</v>
      </c>
      <c r="L8240" t="s">
        <v>3575</v>
      </c>
      <c r="M8240" t="s">
        <v>3576</v>
      </c>
      <c r="N8240" t="s">
        <v>54</v>
      </c>
      <c r="O8240" t="s">
        <v>68</v>
      </c>
      <c r="P8240" t="e">
        <f>-ต้องการหน้ากากอนามัยและเจลล้างมือ
-ต้องการให้มีการพ่นยาฆ่าเชื้อในชุมชน</f>
        <v>#NAME?</v>
      </c>
      <c r="Q8240" t="s">
        <v>3577</v>
      </c>
    </row>
    <row r="8241" spans="11:17">
      <c r="K8241" t="s">
        <v>51</v>
      </c>
      <c r="L8241" t="s">
        <v>3575</v>
      </c>
      <c r="M8241" t="s">
        <v>3576</v>
      </c>
      <c r="N8241" t="s">
        <v>54</v>
      </c>
      <c r="O8241" t="s">
        <v>70</v>
      </c>
      <c r="P8241" t="s">
        <v>71</v>
      </c>
      <c r="Q8241" t="s">
        <v>3577</v>
      </c>
    </row>
    <row r="8242" spans="11:17">
      <c r="K8242" t="s">
        <v>51</v>
      </c>
      <c r="L8242" t="s">
        <v>3575</v>
      </c>
      <c r="M8242" t="s">
        <v>3576</v>
      </c>
      <c r="N8242" t="s">
        <v>54</v>
      </c>
      <c r="O8242" t="s">
        <v>72</v>
      </c>
      <c r="P8242">
        <v>93</v>
      </c>
      <c r="Q8242" t="s">
        <v>3577</v>
      </c>
    </row>
    <row r="8243" spans="11:17">
      <c r="K8243" t="s">
        <v>51</v>
      </c>
      <c r="L8243" t="s">
        <v>3575</v>
      </c>
      <c r="M8243" t="s">
        <v>3576</v>
      </c>
      <c r="N8243" t="s">
        <v>54</v>
      </c>
      <c r="O8243" t="s">
        <v>73</v>
      </c>
      <c r="P8243" t="s">
        <v>74</v>
      </c>
      <c r="Q8243" t="s">
        <v>3577</v>
      </c>
    </row>
    <row r="8244" spans="11:17">
      <c r="K8244" t="s">
        <v>51</v>
      </c>
      <c r="L8244" t="s">
        <v>3580</v>
      </c>
      <c r="M8244" t="s">
        <v>3581</v>
      </c>
      <c r="N8244" t="s">
        <v>1337</v>
      </c>
      <c r="O8244" t="s">
        <v>14</v>
      </c>
      <c r="Q8244" t="s">
        <v>3582</v>
      </c>
    </row>
    <row r="8245" spans="11:17">
      <c r="K8245" t="s">
        <v>51</v>
      </c>
      <c r="L8245" t="s">
        <v>3580</v>
      </c>
      <c r="M8245" t="s">
        <v>3581</v>
      </c>
      <c r="N8245" t="s">
        <v>1337</v>
      </c>
      <c r="O8245" t="s">
        <v>56</v>
      </c>
      <c r="Q8245" t="s">
        <v>3582</v>
      </c>
    </row>
    <row r="8246" spans="11:17">
      <c r="K8246" t="s">
        <v>51</v>
      </c>
      <c r="L8246" t="s">
        <v>3580</v>
      </c>
      <c r="M8246" t="s">
        <v>3581</v>
      </c>
      <c r="N8246" t="s">
        <v>1337</v>
      </c>
      <c r="O8246" t="s">
        <v>57</v>
      </c>
      <c r="P8246" t="s">
        <v>2263</v>
      </c>
      <c r="Q8246" t="s">
        <v>3582</v>
      </c>
    </row>
    <row r="8247" spans="11:17">
      <c r="K8247" t="s">
        <v>51</v>
      </c>
      <c r="L8247" t="s">
        <v>3580</v>
      </c>
      <c r="M8247" t="s">
        <v>3581</v>
      </c>
      <c r="N8247" t="s">
        <v>1337</v>
      </c>
      <c r="O8247" t="s">
        <v>59</v>
      </c>
      <c r="P8247">
        <v>1566</v>
      </c>
      <c r="Q8247" t="s">
        <v>3582</v>
      </c>
    </row>
    <row r="8248" spans="11:17">
      <c r="K8248" t="s">
        <v>51</v>
      </c>
      <c r="L8248" t="s">
        <v>3580</v>
      </c>
      <c r="M8248" t="s">
        <v>3581</v>
      </c>
      <c r="N8248" t="s">
        <v>1337</v>
      </c>
      <c r="O8248" t="s">
        <v>60</v>
      </c>
      <c r="P8248" t="s">
        <v>3583</v>
      </c>
      <c r="Q8248" t="s">
        <v>3582</v>
      </c>
    </row>
    <row r="8249" spans="11:17">
      <c r="K8249" t="s">
        <v>51</v>
      </c>
      <c r="L8249" t="s">
        <v>3580</v>
      </c>
      <c r="M8249" t="s">
        <v>3581</v>
      </c>
      <c r="N8249" t="s">
        <v>1337</v>
      </c>
      <c r="O8249" t="s">
        <v>62</v>
      </c>
      <c r="P8249" t="s">
        <v>3584</v>
      </c>
      <c r="Q8249" t="s">
        <v>3582</v>
      </c>
    </row>
    <row r="8250" spans="11:17">
      <c r="K8250" t="s">
        <v>51</v>
      </c>
      <c r="L8250" t="s">
        <v>3580</v>
      </c>
      <c r="M8250" t="s">
        <v>3581</v>
      </c>
      <c r="N8250" t="s">
        <v>1337</v>
      </c>
      <c r="O8250" t="s">
        <v>64</v>
      </c>
      <c r="P8250" t="s">
        <v>3585</v>
      </c>
      <c r="Q8250" t="s">
        <v>3582</v>
      </c>
    </row>
    <row r="8251" spans="11:17">
      <c r="K8251" t="s">
        <v>51</v>
      </c>
      <c r="L8251" t="s">
        <v>3580</v>
      </c>
      <c r="M8251" t="s">
        <v>3581</v>
      </c>
      <c r="N8251" t="s">
        <v>1337</v>
      </c>
      <c r="O8251" t="s">
        <v>66</v>
      </c>
      <c r="P8251" t="s">
        <v>3586</v>
      </c>
      <c r="Q8251" t="s">
        <v>3582</v>
      </c>
    </row>
    <row r="8252" spans="11:17">
      <c r="K8252" t="s">
        <v>51</v>
      </c>
      <c r="L8252" t="s">
        <v>3580</v>
      </c>
      <c r="M8252" t="s">
        <v>3581</v>
      </c>
      <c r="N8252" t="s">
        <v>1337</v>
      </c>
      <c r="O8252" t="s">
        <v>68</v>
      </c>
      <c r="P8252" s="1" t="s">
        <v>3587</v>
      </c>
      <c r="Q8252" t="s">
        <v>3582</v>
      </c>
    </row>
    <row r="8253" spans="11:17">
      <c r="K8253" t="s">
        <v>51</v>
      </c>
      <c r="L8253" t="s">
        <v>3580</v>
      </c>
      <c r="M8253" t="s">
        <v>3581</v>
      </c>
      <c r="N8253" t="s">
        <v>1337</v>
      </c>
      <c r="O8253" t="s">
        <v>70</v>
      </c>
      <c r="P8253" t="s">
        <v>71</v>
      </c>
      <c r="Q8253" t="s">
        <v>3582</v>
      </c>
    </row>
    <row r="8254" spans="11:17">
      <c r="K8254" t="s">
        <v>51</v>
      </c>
      <c r="L8254" t="s">
        <v>3580</v>
      </c>
      <c r="M8254" t="s">
        <v>3581</v>
      </c>
      <c r="N8254" t="s">
        <v>1337</v>
      </c>
      <c r="O8254" t="s">
        <v>72</v>
      </c>
      <c r="P8254">
        <v>450</v>
      </c>
      <c r="Q8254" t="s">
        <v>3582</v>
      </c>
    </row>
    <row r="8255" spans="11:17">
      <c r="K8255" t="s">
        <v>51</v>
      </c>
      <c r="L8255" t="s">
        <v>3580</v>
      </c>
      <c r="M8255" t="s">
        <v>3581</v>
      </c>
      <c r="N8255" t="s">
        <v>1337</v>
      </c>
      <c r="O8255" t="s">
        <v>73</v>
      </c>
      <c r="P8255" t="s">
        <v>1343</v>
      </c>
      <c r="Q8255" t="s">
        <v>3582</v>
      </c>
    </row>
    <row r="8256" spans="11:17">
      <c r="K8256" t="s">
        <v>51</v>
      </c>
      <c r="L8256" t="s">
        <v>3588</v>
      </c>
      <c r="M8256" t="s">
        <v>3589</v>
      </c>
      <c r="N8256" t="s">
        <v>1337</v>
      </c>
      <c r="O8256" t="s">
        <v>14</v>
      </c>
      <c r="Q8256" t="s">
        <v>3590</v>
      </c>
    </row>
    <row r="8257" spans="11:17">
      <c r="K8257" t="s">
        <v>51</v>
      </c>
      <c r="L8257" t="s">
        <v>3588</v>
      </c>
      <c r="M8257" t="s">
        <v>3589</v>
      </c>
      <c r="N8257" t="s">
        <v>1337</v>
      </c>
      <c r="O8257" t="s">
        <v>56</v>
      </c>
      <c r="Q8257" t="s">
        <v>3590</v>
      </c>
    </row>
    <row r="8258" spans="11:17">
      <c r="K8258" t="s">
        <v>51</v>
      </c>
      <c r="L8258" t="s">
        <v>3588</v>
      </c>
      <c r="M8258" t="s">
        <v>3589</v>
      </c>
      <c r="N8258" t="s">
        <v>1337</v>
      </c>
      <c r="O8258" t="s">
        <v>57</v>
      </c>
      <c r="P8258" t="s">
        <v>2263</v>
      </c>
      <c r="Q8258" t="s">
        <v>3590</v>
      </c>
    </row>
    <row r="8259" spans="11:17">
      <c r="K8259" t="s">
        <v>51</v>
      </c>
      <c r="L8259" t="s">
        <v>3588</v>
      </c>
      <c r="M8259" t="s">
        <v>3589</v>
      </c>
      <c r="N8259" t="s">
        <v>1337</v>
      </c>
      <c r="O8259" t="s">
        <v>59</v>
      </c>
      <c r="P8259">
        <v>1639</v>
      </c>
      <c r="Q8259" t="s">
        <v>3590</v>
      </c>
    </row>
    <row r="8260" spans="11:17">
      <c r="K8260" t="s">
        <v>51</v>
      </c>
      <c r="L8260" t="s">
        <v>3588</v>
      </c>
      <c r="M8260" t="s">
        <v>3589</v>
      </c>
      <c r="N8260" t="s">
        <v>1337</v>
      </c>
      <c r="O8260" t="s">
        <v>60</v>
      </c>
      <c r="P8260" t="s">
        <v>3583</v>
      </c>
      <c r="Q8260" t="s">
        <v>3590</v>
      </c>
    </row>
    <row r="8261" spans="11:17">
      <c r="K8261" t="s">
        <v>51</v>
      </c>
      <c r="L8261" t="s">
        <v>3588</v>
      </c>
      <c r="M8261" t="s">
        <v>3589</v>
      </c>
      <c r="N8261" t="s">
        <v>1337</v>
      </c>
      <c r="O8261" t="s">
        <v>62</v>
      </c>
      <c r="P8261" t="s">
        <v>3591</v>
      </c>
      <c r="Q8261" t="s">
        <v>3590</v>
      </c>
    </row>
    <row r="8262" spans="11:17">
      <c r="K8262" t="s">
        <v>51</v>
      </c>
      <c r="L8262" t="s">
        <v>3588</v>
      </c>
      <c r="M8262" t="s">
        <v>3589</v>
      </c>
      <c r="N8262" t="s">
        <v>1337</v>
      </c>
      <c r="O8262" t="s">
        <v>64</v>
      </c>
      <c r="P8262" t="s">
        <v>3592</v>
      </c>
      <c r="Q8262" t="s">
        <v>3590</v>
      </c>
    </row>
    <row r="8263" spans="11:17">
      <c r="K8263" t="s">
        <v>51</v>
      </c>
      <c r="L8263" t="s">
        <v>3588</v>
      </c>
      <c r="M8263" t="s">
        <v>3589</v>
      </c>
      <c r="N8263" t="s">
        <v>1337</v>
      </c>
      <c r="O8263" t="s">
        <v>66</v>
      </c>
      <c r="P8263" t="s">
        <v>3593</v>
      </c>
      <c r="Q8263" t="s">
        <v>3590</v>
      </c>
    </row>
    <row r="8264" spans="11:17">
      <c r="K8264" t="s">
        <v>51</v>
      </c>
      <c r="L8264" t="s">
        <v>3588</v>
      </c>
      <c r="M8264" t="s">
        <v>3589</v>
      </c>
      <c r="N8264" t="s">
        <v>1337</v>
      </c>
      <c r="O8264" t="s">
        <v>68</v>
      </c>
      <c r="P8264" t="e">
        <f>-ต้องการแอลกอฮอล์ล้างมือและหน้ากากอนามัย
-ต้องการให้มีการพ่นยาฆ่าเชื้อไวรัส</f>
        <v>#NAME?</v>
      </c>
      <c r="Q8264" t="s">
        <v>3590</v>
      </c>
    </row>
    <row r="8265" spans="11:17">
      <c r="K8265" t="s">
        <v>51</v>
      </c>
      <c r="L8265" t="s">
        <v>3588</v>
      </c>
      <c r="M8265" t="s">
        <v>3589</v>
      </c>
      <c r="N8265" t="s">
        <v>1337</v>
      </c>
      <c r="O8265" t="s">
        <v>70</v>
      </c>
      <c r="P8265" t="s">
        <v>131</v>
      </c>
      <c r="Q8265" t="s">
        <v>3590</v>
      </c>
    </row>
    <row r="8266" spans="11:17">
      <c r="K8266" t="s">
        <v>51</v>
      </c>
      <c r="L8266" t="s">
        <v>3588</v>
      </c>
      <c r="M8266" t="s">
        <v>3589</v>
      </c>
      <c r="N8266" t="s">
        <v>1337</v>
      </c>
      <c r="O8266" t="s">
        <v>72</v>
      </c>
      <c r="P8266">
        <v>218</v>
      </c>
      <c r="Q8266" t="s">
        <v>3590</v>
      </c>
    </row>
    <row r="8267" spans="11:17">
      <c r="K8267" t="s">
        <v>51</v>
      </c>
      <c r="L8267" t="s">
        <v>3588</v>
      </c>
      <c r="M8267" t="s">
        <v>3589</v>
      </c>
      <c r="N8267" t="s">
        <v>1337</v>
      </c>
      <c r="O8267" t="s">
        <v>73</v>
      </c>
      <c r="P8267" t="s">
        <v>1343</v>
      </c>
      <c r="Q8267" t="s">
        <v>3590</v>
      </c>
    </row>
    <row r="8268" spans="11:17">
      <c r="K8268" t="s">
        <v>51</v>
      </c>
      <c r="L8268" t="s">
        <v>3594</v>
      </c>
      <c r="M8268" t="s">
        <v>3595</v>
      </c>
      <c r="N8268" t="s">
        <v>77</v>
      </c>
      <c r="O8268" t="s">
        <v>14</v>
      </c>
      <c r="Q8268" t="s">
        <v>3596</v>
      </c>
    </row>
    <row r="8269" spans="11:17">
      <c r="K8269" t="s">
        <v>51</v>
      </c>
      <c r="L8269" t="s">
        <v>3594</v>
      </c>
      <c r="M8269" t="s">
        <v>3595</v>
      </c>
      <c r="N8269" t="s">
        <v>77</v>
      </c>
      <c r="O8269" t="s">
        <v>56</v>
      </c>
      <c r="Q8269" t="s">
        <v>3596</v>
      </c>
    </row>
    <row r="8270" spans="11:17">
      <c r="K8270" t="s">
        <v>51</v>
      </c>
      <c r="L8270" t="s">
        <v>3594</v>
      </c>
      <c r="M8270" t="s">
        <v>3595</v>
      </c>
      <c r="N8270" t="s">
        <v>77</v>
      </c>
      <c r="O8270" t="s">
        <v>57</v>
      </c>
      <c r="P8270" t="s">
        <v>2263</v>
      </c>
      <c r="Q8270" t="s">
        <v>3596</v>
      </c>
    </row>
    <row r="8271" spans="11:17">
      <c r="K8271" t="s">
        <v>51</v>
      </c>
      <c r="L8271" t="s">
        <v>3594</v>
      </c>
      <c r="M8271" t="s">
        <v>3595</v>
      </c>
      <c r="N8271" t="s">
        <v>77</v>
      </c>
      <c r="O8271" t="s">
        <v>59</v>
      </c>
      <c r="P8271">
        <v>2842</v>
      </c>
      <c r="Q8271" t="s">
        <v>3596</v>
      </c>
    </row>
    <row r="8272" spans="11:17">
      <c r="K8272" t="s">
        <v>51</v>
      </c>
      <c r="L8272" t="s">
        <v>3594</v>
      </c>
      <c r="M8272" t="s">
        <v>3595</v>
      </c>
      <c r="N8272" t="s">
        <v>77</v>
      </c>
      <c r="O8272" t="s">
        <v>60</v>
      </c>
      <c r="P8272" t="s">
        <v>3583</v>
      </c>
      <c r="Q8272" t="s">
        <v>3596</v>
      </c>
    </row>
    <row r="8273" spans="11:17">
      <c r="K8273" t="s">
        <v>51</v>
      </c>
      <c r="L8273" t="s">
        <v>3594</v>
      </c>
      <c r="M8273" t="s">
        <v>3595</v>
      </c>
      <c r="N8273" t="s">
        <v>77</v>
      </c>
      <c r="O8273" t="s">
        <v>62</v>
      </c>
      <c r="P8273" t="s">
        <v>3591</v>
      </c>
      <c r="Q8273" t="s">
        <v>3596</v>
      </c>
    </row>
    <row r="8274" spans="11:17">
      <c r="K8274" t="s">
        <v>51</v>
      </c>
      <c r="L8274" t="s">
        <v>3594</v>
      </c>
      <c r="M8274" t="s">
        <v>3595</v>
      </c>
      <c r="N8274" t="s">
        <v>77</v>
      </c>
      <c r="O8274" t="s">
        <v>64</v>
      </c>
      <c r="P8274" t="s">
        <v>3597</v>
      </c>
      <c r="Q8274" t="s">
        <v>3596</v>
      </c>
    </row>
    <row r="8275" spans="11:17">
      <c r="K8275" t="s">
        <v>51</v>
      </c>
      <c r="L8275" t="s">
        <v>3594</v>
      </c>
      <c r="M8275" t="s">
        <v>3595</v>
      </c>
      <c r="N8275" t="s">
        <v>77</v>
      </c>
      <c r="O8275" t="s">
        <v>66</v>
      </c>
      <c r="P8275" t="s">
        <v>3598</v>
      </c>
      <c r="Q8275" t="s">
        <v>3596</v>
      </c>
    </row>
    <row r="8276" spans="11:17">
      <c r="K8276" t="s">
        <v>51</v>
      </c>
      <c r="L8276" t="s">
        <v>3594</v>
      </c>
      <c r="M8276" t="s">
        <v>3595</v>
      </c>
      <c r="N8276" t="s">
        <v>77</v>
      </c>
      <c r="O8276" t="s">
        <v>68</v>
      </c>
      <c r="P8276" t="e">
        <f>-ต้องการแอลกอฮอล์ล้างมือและหน้ากากอนามัย
-ต้องการให้มีการพ่นยาฆ่าเชื้อไวรัส</f>
        <v>#NAME?</v>
      </c>
      <c r="Q8276" t="s">
        <v>3596</v>
      </c>
    </row>
    <row r="8277" spans="11:17">
      <c r="K8277" t="s">
        <v>51</v>
      </c>
      <c r="L8277" t="s">
        <v>3594</v>
      </c>
      <c r="M8277" t="s">
        <v>3595</v>
      </c>
      <c r="N8277" t="s">
        <v>77</v>
      </c>
      <c r="O8277" t="s">
        <v>70</v>
      </c>
      <c r="P8277" t="s">
        <v>71</v>
      </c>
      <c r="Q8277" t="s">
        <v>3596</v>
      </c>
    </row>
    <row r="8278" spans="11:17">
      <c r="K8278" t="s">
        <v>51</v>
      </c>
      <c r="L8278" t="s">
        <v>3594</v>
      </c>
      <c r="M8278" t="s">
        <v>3595</v>
      </c>
      <c r="N8278" t="s">
        <v>77</v>
      </c>
      <c r="O8278" t="s">
        <v>72</v>
      </c>
      <c r="P8278">
        <v>115</v>
      </c>
      <c r="Q8278" t="s">
        <v>3596</v>
      </c>
    </row>
    <row r="8279" spans="11:17">
      <c r="K8279" t="s">
        <v>51</v>
      </c>
      <c r="L8279" t="s">
        <v>3594</v>
      </c>
      <c r="M8279" t="s">
        <v>3595</v>
      </c>
      <c r="N8279" t="s">
        <v>77</v>
      </c>
      <c r="O8279" t="s">
        <v>73</v>
      </c>
      <c r="P8279" t="s">
        <v>82</v>
      </c>
      <c r="Q8279" t="s">
        <v>3596</v>
      </c>
    </row>
    <row r="8280" spans="11:17">
      <c r="K8280" t="s">
        <v>51</v>
      </c>
      <c r="L8280" t="s">
        <v>3599</v>
      </c>
      <c r="M8280" t="s">
        <v>3600</v>
      </c>
      <c r="N8280" t="s">
        <v>1337</v>
      </c>
      <c r="O8280" t="s">
        <v>14</v>
      </c>
      <c r="Q8280" t="s">
        <v>3601</v>
      </c>
    </row>
    <row r="8281" spans="11:17">
      <c r="K8281" t="s">
        <v>51</v>
      </c>
      <c r="L8281" t="s">
        <v>3599</v>
      </c>
      <c r="M8281" t="s">
        <v>3600</v>
      </c>
      <c r="N8281" t="s">
        <v>1337</v>
      </c>
      <c r="O8281" t="s">
        <v>56</v>
      </c>
      <c r="Q8281" t="s">
        <v>3601</v>
      </c>
    </row>
    <row r="8282" spans="11:17">
      <c r="K8282" t="s">
        <v>51</v>
      </c>
      <c r="L8282" t="s">
        <v>3599</v>
      </c>
      <c r="M8282" t="s">
        <v>3600</v>
      </c>
      <c r="N8282" t="s">
        <v>1337</v>
      </c>
      <c r="O8282" t="s">
        <v>57</v>
      </c>
      <c r="P8282" t="s">
        <v>2263</v>
      </c>
      <c r="Q8282" t="s">
        <v>3601</v>
      </c>
    </row>
    <row r="8283" spans="11:17">
      <c r="K8283" t="s">
        <v>51</v>
      </c>
      <c r="L8283" t="s">
        <v>3599</v>
      </c>
      <c r="M8283" t="s">
        <v>3600</v>
      </c>
      <c r="N8283" t="s">
        <v>1337</v>
      </c>
      <c r="O8283" t="s">
        <v>59</v>
      </c>
      <c r="P8283">
        <v>1238</v>
      </c>
      <c r="Q8283" t="s">
        <v>3601</v>
      </c>
    </row>
    <row r="8284" spans="11:17">
      <c r="K8284" t="s">
        <v>51</v>
      </c>
      <c r="L8284" t="s">
        <v>3599</v>
      </c>
      <c r="M8284" t="s">
        <v>3600</v>
      </c>
      <c r="N8284" t="s">
        <v>1337</v>
      </c>
      <c r="O8284" t="s">
        <v>60</v>
      </c>
      <c r="P8284" t="s">
        <v>3583</v>
      </c>
      <c r="Q8284" t="s">
        <v>3601</v>
      </c>
    </row>
    <row r="8285" spans="11:17">
      <c r="K8285" t="s">
        <v>51</v>
      </c>
      <c r="L8285" t="s">
        <v>3599</v>
      </c>
      <c r="M8285" t="s">
        <v>3600</v>
      </c>
      <c r="N8285" t="s">
        <v>1337</v>
      </c>
      <c r="O8285" t="s">
        <v>62</v>
      </c>
      <c r="P8285" t="s">
        <v>3591</v>
      </c>
      <c r="Q8285" t="s">
        <v>3601</v>
      </c>
    </row>
    <row r="8286" spans="11:17">
      <c r="K8286" t="s">
        <v>51</v>
      </c>
      <c r="L8286" t="s">
        <v>3599</v>
      </c>
      <c r="M8286" t="s">
        <v>3600</v>
      </c>
      <c r="N8286" t="s">
        <v>1337</v>
      </c>
      <c r="O8286" t="s">
        <v>64</v>
      </c>
      <c r="P8286" t="s">
        <v>3602</v>
      </c>
      <c r="Q8286" t="s">
        <v>3601</v>
      </c>
    </row>
    <row r="8287" spans="11:17">
      <c r="K8287" t="s">
        <v>51</v>
      </c>
      <c r="L8287" t="s">
        <v>3599</v>
      </c>
      <c r="M8287" t="s">
        <v>3600</v>
      </c>
      <c r="N8287" t="s">
        <v>1337</v>
      </c>
      <c r="O8287" t="s">
        <v>66</v>
      </c>
      <c r="Q8287" t="s">
        <v>3601</v>
      </c>
    </row>
    <row r="8288" spans="11:17">
      <c r="K8288" t="s">
        <v>51</v>
      </c>
      <c r="L8288" t="s">
        <v>3599</v>
      </c>
      <c r="M8288" t="s">
        <v>3600</v>
      </c>
      <c r="N8288" t="s">
        <v>1337</v>
      </c>
      <c r="O8288" t="s">
        <v>68</v>
      </c>
      <c r="Q8288" t="s">
        <v>3601</v>
      </c>
    </row>
    <row r="8289" spans="11:17">
      <c r="K8289" t="s">
        <v>51</v>
      </c>
      <c r="L8289" t="s">
        <v>3599</v>
      </c>
      <c r="M8289" t="s">
        <v>3600</v>
      </c>
      <c r="N8289" t="s">
        <v>1337</v>
      </c>
      <c r="O8289" t="s">
        <v>70</v>
      </c>
      <c r="P8289" t="s">
        <v>71</v>
      </c>
      <c r="Q8289" t="s">
        <v>3601</v>
      </c>
    </row>
    <row r="8290" spans="11:17">
      <c r="K8290" t="s">
        <v>51</v>
      </c>
      <c r="L8290" t="s">
        <v>3599</v>
      </c>
      <c r="M8290" t="s">
        <v>3600</v>
      </c>
      <c r="N8290" t="s">
        <v>1337</v>
      </c>
      <c r="O8290" t="s">
        <v>72</v>
      </c>
      <c r="P8290">
        <v>193</v>
      </c>
      <c r="Q8290" t="s">
        <v>3601</v>
      </c>
    </row>
    <row r="8291" spans="11:17">
      <c r="K8291" t="s">
        <v>51</v>
      </c>
      <c r="L8291" t="s">
        <v>3599</v>
      </c>
      <c r="M8291" t="s">
        <v>3600</v>
      </c>
      <c r="N8291" t="s">
        <v>1337</v>
      </c>
      <c r="O8291" t="s">
        <v>73</v>
      </c>
      <c r="P8291" t="s">
        <v>1343</v>
      </c>
      <c r="Q8291" t="s">
        <v>3601</v>
      </c>
    </row>
    <row r="8292" spans="11:17">
      <c r="K8292" t="s">
        <v>51</v>
      </c>
      <c r="L8292" t="s">
        <v>3603</v>
      </c>
      <c r="M8292" t="s">
        <v>3604</v>
      </c>
      <c r="N8292" t="s">
        <v>1337</v>
      </c>
      <c r="O8292" t="s">
        <v>14</v>
      </c>
      <c r="Q8292" t="s">
        <v>3605</v>
      </c>
    </row>
    <row r="8293" spans="11:17">
      <c r="K8293" t="s">
        <v>51</v>
      </c>
      <c r="L8293" t="s">
        <v>3603</v>
      </c>
      <c r="M8293" t="s">
        <v>3604</v>
      </c>
      <c r="N8293" t="s">
        <v>1337</v>
      </c>
      <c r="O8293" t="s">
        <v>56</v>
      </c>
      <c r="Q8293" t="s">
        <v>3605</v>
      </c>
    </row>
    <row r="8294" spans="11:17">
      <c r="K8294" t="s">
        <v>51</v>
      </c>
      <c r="L8294" t="s">
        <v>3603</v>
      </c>
      <c r="M8294" t="s">
        <v>3604</v>
      </c>
      <c r="N8294" t="s">
        <v>1337</v>
      </c>
      <c r="O8294" t="s">
        <v>57</v>
      </c>
      <c r="P8294" t="s">
        <v>2263</v>
      </c>
      <c r="Q8294" t="s">
        <v>3605</v>
      </c>
    </row>
    <row r="8295" spans="11:17">
      <c r="K8295" t="s">
        <v>51</v>
      </c>
      <c r="L8295" t="s">
        <v>3603</v>
      </c>
      <c r="M8295" t="s">
        <v>3604</v>
      </c>
      <c r="N8295" t="s">
        <v>1337</v>
      </c>
      <c r="O8295" t="s">
        <v>59</v>
      </c>
      <c r="P8295">
        <v>1712</v>
      </c>
      <c r="Q8295" t="s">
        <v>3605</v>
      </c>
    </row>
    <row r="8296" spans="11:17">
      <c r="K8296" t="s">
        <v>51</v>
      </c>
      <c r="L8296" t="s">
        <v>3603</v>
      </c>
      <c r="M8296" t="s">
        <v>3604</v>
      </c>
      <c r="N8296" t="s">
        <v>1337</v>
      </c>
      <c r="O8296" t="s">
        <v>60</v>
      </c>
      <c r="P8296" t="s">
        <v>3583</v>
      </c>
      <c r="Q8296" t="s">
        <v>3605</v>
      </c>
    </row>
    <row r="8297" spans="11:17">
      <c r="K8297" t="s">
        <v>51</v>
      </c>
      <c r="L8297" t="s">
        <v>3603</v>
      </c>
      <c r="M8297" t="s">
        <v>3604</v>
      </c>
      <c r="N8297" t="s">
        <v>1337</v>
      </c>
      <c r="O8297" t="s">
        <v>62</v>
      </c>
      <c r="P8297" t="s">
        <v>3591</v>
      </c>
      <c r="Q8297" t="s">
        <v>3605</v>
      </c>
    </row>
    <row r="8298" spans="11:17">
      <c r="K8298" t="s">
        <v>51</v>
      </c>
      <c r="L8298" t="s">
        <v>3603</v>
      </c>
      <c r="M8298" t="s">
        <v>3604</v>
      </c>
      <c r="N8298" t="s">
        <v>1337</v>
      </c>
      <c r="O8298" t="s">
        <v>64</v>
      </c>
      <c r="P8298" t="s">
        <v>3606</v>
      </c>
      <c r="Q8298" t="s">
        <v>3605</v>
      </c>
    </row>
    <row r="8299" spans="11:17">
      <c r="K8299" t="s">
        <v>51</v>
      </c>
      <c r="L8299" t="s">
        <v>3603</v>
      </c>
      <c r="M8299" t="s">
        <v>3604</v>
      </c>
      <c r="N8299" t="s">
        <v>1337</v>
      </c>
      <c r="O8299" t="s">
        <v>66</v>
      </c>
      <c r="P8299" t="s">
        <v>3607</v>
      </c>
      <c r="Q8299" t="s">
        <v>3605</v>
      </c>
    </row>
    <row r="8300" spans="11:17">
      <c r="K8300" t="s">
        <v>51</v>
      </c>
      <c r="L8300" t="s">
        <v>3603</v>
      </c>
      <c r="M8300" t="s">
        <v>3604</v>
      </c>
      <c r="N8300" t="s">
        <v>1337</v>
      </c>
      <c r="O8300" t="s">
        <v>68</v>
      </c>
      <c r="P8300" s="1" t="s">
        <v>3608</v>
      </c>
      <c r="Q8300" t="s">
        <v>3605</v>
      </c>
    </row>
    <row r="8301" spans="11:17">
      <c r="K8301" t="s">
        <v>51</v>
      </c>
      <c r="L8301" t="s">
        <v>3603</v>
      </c>
      <c r="M8301" t="s">
        <v>3604</v>
      </c>
      <c r="N8301" t="s">
        <v>1337</v>
      </c>
      <c r="O8301" t="s">
        <v>70</v>
      </c>
      <c r="P8301" t="s">
        <v>71</v>
      </c>
      <c r="Q8301" t="s">
        <v>3605</v>
      </c>
    </row>
    <row r="8302" spans="11:17">
      <c r="K8302" t="s">
        <v>51</v>
      </c>
      <c r="L8302" t="s">
        <v>3603</v>
      </c>
      <c r="M8302" t="s">
        <v>3604</v>
      </c>
      <c r="N8302" t="s">
        <v>1337</v>
      </c>
      <c r="O8302" t="s">
        <v>72</v>
      </c>
      <c r="P8302">
        <v>152</v>
      </c>
      <c r="Q8302" t="s">
        <v>3605</v>
      </c>
    </row>
    <row r="8303" spans="11:17">
      <c r="K8303" t="s">
        <v>51</v>
      </c>
      <c r="L8303" t="s">
        <v>3603</v>
      </c>
      <c r="M8303" t="s">
        <v>3604</v>
      </c>
      <c r="N8303" t="s">
        <v>1337</v>
      </c>
      <c r="O8303" t="s">
        <v>73</v>
      </c>
      <c r="P8303" t="s">
        <v>1343</v>
      </c>
      <c r="Q8303" t="s">
        <v>3605</v>
      </c>
    </row>
    <row r="8304" spans="11:17">
      <c r="K8304" t="s">
        <v>51</v>
      </c>
      <c r="L8304" t="s">
        <v>3609</v>
      </c>
      <c r="M8304" t="s">
        <v>3610</v>
      </c>
      <c r="N8304" t="s">
        <v>77</v>
      </c>
      <c r="O8304" t="s">
        <v>14</v>
      </c>
      <c r="Q8304" t="s">
        <v>3611</v>
      </c>
    </row>
    <row r="8305" spans="11:17">
      <c r="K8305" t="s">
        <v>51</v>
      </c>
      <c r="L8305" t="s">
        <v>3609</v>
      </c>
      <c r="M8305" t="s">
        <v>3610</v>
      </c>
      <c r="N8305" t="s">
        <v>77</v>
      </c>
      <c r="O8305" t="s">
        <v>56</v>
      </c>
      <c r="Q8305" t="s">
        <v>3611</v>
      </c>
    </row>
    <row r="8306" spans="11:17">
      <c r="K8306" t="s">
        <v>51</v>
      </c>
      <c r="L8306" t="s">
        <v>3609</v>
      </c>
      <c r="M8306" t="s">
        <v>3610</v>
      </c>
      <c r="N8306" t="s">
        <v>77</v>
      </c>
      <c r="O8306" t="s">
        <v>57</v>
      </c>
      <c r="P8306" t="s">
        <v>2263</v>
      </c>
      <c r="Q8306" t="s">
        <v>3611</v>
      </c>
    </row>
    <row r="8307" spans="11:17">
      <c r="K8307" t="s">
        <v>51</v>
      </c>
      <c r="L8307" t="s">
        <v>3609</v>
      </c>
      <c r="M8307" t="s">
        <v>3610</v>
      </c>
      <c r="N8307" t="s">
        <v>77</v>
      </c>
      <c r="O8307" t="s">
        <v>59</v>
      </c>
      <c r="P8307">
        <v>2678</v>
      </c>
      <c r="Q8307" t="s">
        <v>3611</v>
      </c>
    </row>
    <row r="8308" spans="11:17">
      <c r="K8308" t="s">
        <v>51</v>
      </c>
      <c r="L8308" t="s">
        <v>3609</v>
      </c>
      <c r="M8308" t="s">
        <v>3610</v>
      </c>
      <c r="N8308" t="s">
        <v>77</v>
      </c>
      <c r="O8308" t="s">
        <v>60</v>
      </c>
      <c r="P8308" t="s">
        <v>3583</v>
      </c>
      <c r="Q8308" t="s">
        <v>3611</v>
      </c>
    </row>
    <row r="8309" spans="11:17">
      <c r="K8309" t="s">
        <v>51</v>
      </c>
      <c r="L8309" t="s">
        <v>3609</v>
      </c>
      <c r="M8309" t="s">
        <v>3610</v>
      </c>
      <c r="N8309" t="s">
        <v>77</v>
      </c>
      <c r="O8309" t="s">
        <v>62</v>
      </c>
      <c r="P8309" t="s">
        <v>3591</v>
      </c>
      <c r="Q8309" t="s">
        <v>3611</v>
      </c>
    </row>
    <row r="8310" spans="11:17">
      <c r="K8310" t="s">
        <v>51</v>
      </c>
      <c r="L8310" t="s">
        <v>3609</v>
      </c>
      <c r="M8310" t="s">
        <v>3610</v>
      </c>
      <c r="N8310" t="s">
        <v>77</v>
      </c>
      <c r="O8310" t="s">
        <v>64</v>
      </c>
      <c r="P8310" t="s">
        <v>3612</v>
      </c>
      <c r="Q8310" t="s">
        <v>3611</v>
      </c>
    </row>
    <row r="8311" spans="11:17">
      <c r="K8311" t="s">
        <v>51</v>
      </c>
      <c r="L8311" t="s">
        <v>3609</v>
      </c>
      <c r="M8311" t="s">
        <v>3610</v>
      </c>
      <c r="N8311" t="s">
        <v>77</v>
      </c>
      <c r="O8311" t="s">
        <v>66</v>
      </c>
      <c r="P8311" t="s">
        <v>3613</v>
      </c>
      <c r="Q8311" t="s">
        <v>3611</v>
      </c>
    </row>
    <row r="8312" spans="11:17">
      <c r="K8312" t="s">
        <v>51</v>
      </c>
      <c r="L8312" t="s">
        <v>3609</v>
      </c>
      <c r="M8312" t="s">
        <v>3610</v>
      </c>
      <c r="N8312" t="s">
        <v>77</v>
      </c>
      <c r="O8312" t="s">
        <v>68</v>
      </c>
      <c r="P8312" s="1" t="s">
        <v>3614</v>
      </c>
      <c r="Q8312" t="s">
        <v>3611</v>
      </c>
    </row>
    <row r="8313" spans="11:17">
      <c r="K8313" t="s">
        <v>51</v>
      </c>
      <c r="L8313" t="s">
        <v>3609</v>
      </c>
      <c r="M8313" t="s">
        <v>3610</v>
      </c>
      <c r="N8313" t="s">
        <v>77</v>
      </c>
      <c r="O8313" t="s">
        <v>70</v>
      </c>
      <c r="P8313" t="s">
        <v>71</v>
      </c>
      <c r="Q8313" t="s">
        <v>3611</v>
      </c>
    </row>
    <row r="8314" spans="11:17">
      <c r="K8314" t="s">
        <v>51</v>
      </c>
      <c r="L8314" t="s">
        <v>3609</v>
      </c>
      <c r="M8314" t="s">
        <v>3610</v>
      </c>
      <c r="N8314" t="s">
        <v>77</v>
      </c>
      <c r="O8314" t="s">
        <v>72</v>
      </c>
      <c r="P8314">
        <v>220</v>
      </c>
      <c r="Q8314" t="s">
        <v>3611</v>
      </c>
    </row>
    <row r="8315" spans="11:17">
      <c r="K8315" t="s">
        <v>51</v>
      </c>
      <c r="L8315" t="s">
        <v>3609</v>
      </c>
      <c r="M8315" t="s">
        <v>3610</v>
      </c>
      <c r="N8315" t="s">
        <v>77</v>
      </c>
      <c r="O8315" t="s">
        <v>73</v>
      </c>
      <c r="P8315" t="s">
        <v>82</v>
      </c>
      <c r="Q8315" t="s">
        <v>3611</v>
      </c>
    </row>
    <row r="8316" spans="11:17">
      <c r="K8316" t="s">
        <v>51</v>
      </c>
      <c r="L8316" t="s">
        <v>3615</v>
      </c>
      <c r="M8316" t="s">
        <v>3616</v>
      </c>
      <c r="N8316" t="s">
        <v>77</v>
      </c>
      <c r="O8316" t="s">
        <v>14</v>
      </c>
      <c r="Q8316" t="s">
        <v>3617</v>
      </c>
    </row>
    <row r="8317" spans="11:17">
      <c r="K8317" t="s">
        <v>51</v>
      </c>
      <c r="L8317" t="s">
        <v>3615</v>
      </c>
      <c r="M8317" t="s">
        <v>3616</v>
      </c>
      <c r="N8317" t="s">
        <v>77</v>
      </c>
      <c r="O8317" t="s">
        <v>56</v>
      </c>
      <c r="Q8317" t="s">
        <v>3617</v>
      </c>
    </row>
    <row r="8318" spans="11:17">
      <c r="K8318" t="s">
        <v>51</v>
      </c>
      <c r="L8318" t="s">
        <v>3615</v>
      </c>
      <c r="M8318" t="s">
        <v>3616</v>
      </c>
      <c r="N8318" t="s">
        <v>77</v>
      </c>
      <c r="O8318" t="s">
        <v>57</v>
      </c>
      <c r="P8318" t="s">
        <v>2263</v>
      </c>
      <c r="Q8318" t="s">
        <v>3617</v>
      </c>
    </row>
    <row r="8319" spans="11:17">
      <c r="K8319" t="s">
        <v>51</v>
      </c>
      <c r="L8319" t="s">
        <v>3615</v>
      </c>
      <c r="M8319" t="s">
        <v>3616</v>
      </c>
      <c r="N8319" t="s">
        <v>77</v>
      </c>
      <c r="O8319" t="s">
        <v>59</v>
      </c>
      <c r="P8319">
        <v>2605</v>
      </c>
      <c r="Q8319" t="s">
        <v>3617</v>
      </c>
    </row>
    <row r="8320" spans="11:17">
      <c r="K8320" t="s">
        <v>51</v>
      </c>
      <c r="L8320" t="s">
        <v>3615</v>
      </c>
      <c r="M8320" t="s">
        <v>3616</v>
      </c>
      <c r="N8320" t="s">
        <v>77</v>
      </c>
      <c r="O8320" t="s">
        <v>60</v>
      </c>
      <c r="P8320" t="s">
        <v>3583</v>
      </c>
      <c r="Q8320" t="s">
        <v>3617</v>
      </c>
    </row>
    <row r="8321" spans="11:17">
      <c r="K8321" t="s">
        <v>51</v>
      </c>
      <c r="L8321" t="s">
        <v>3615</v>
      </c>
      <c r="M8321" t="s">
        <v>3616</v>
      </c>
      <c r="N8321" t="s">
        <v>77</v>
      </c>
      <c r="O8321" t="s">
        <v>62</v>
      </c>
      <c r="P8321" t="s">
        <v>3591</v>
      </c>
      <c r="Q8321" t="s">
        <v>3617</v>
      </c>
    </row>
    <row r="8322" spans="11:17">
      <c r="K8322" t="s">
        <v>51</v>
      </c>
      <c r="L8322" t="s">
        <v>3615</v>
      </c>
      <c r="M8322" t="s">
        <v>3616</v>
      </c>
      <c r="N8322" t="s">
        <v>77</v>
      </c>
      <c r="O8322" t="s">
        <v>64</v>
      </c>
      <c r="P8322" t="s">
        <v>3618</v>
      </c>
      <c r="Q8322" t="s">
        <v>3617</v>
      </c>
    </row>
    <row r="8323" spans="11:17">
      <c r="K8323" t="s">
        <v>51</v>
      </c>
      <c r="L8323" t="s">
        <v>3615</v>
      </c>
      <c r="M8323" t="s">
        <v>3616</v>
      </c>
      <c r="N8323" t="s">
        <v>77</v>
      </c>
      <c r="O8323" t="s">
        <v>66</v>
      </c>
      <c r="P8323" t="s">
        <v>3619</v>
      </c>
      <c r="Q8323" t="s">
        <v>3617</v>
      </c>
    </row>
    <row r="8324" spans="11:17">
      <c r="K8324" t="s">
        <v>51</v>
      </c>
      <c r="L8324" t="s">
        <v>3615</v>
      </c>
      <c r="M8324" t="s">
        <v>3616</v>
      </c>
      <c r="N8324" t="s">
        <v>77</v>
      </c>
      <c r="O8324" t="s">
        <v>68</v>
      </c>
      <c r="P8324" s="1" t="s">
        <v>3620</v>
      </c>
      <c r="Q8324" t="s">
        <v>3617</v>
      </c>
    </row>
    <row r="8325" spans="11:17">
      <c r="K8325" t="s">
        <v>51</v>
      </c>
      <c r="L8325" t="s">
        <v>3615</v>
      </c>
      <c r="M8325" t="s">
        <v>3616</v>
      </c>
      <c r="N8325" t="s">
        <v>77</v>
      </c>
      <c r="O8325" t="s">
        <v>70</v>
      </c>
      <c r="P8325" t="s">
        <v>71</v>
      </c>
      <c r="Q8325" t="s">
        <v>3617</v>
      </c>
    </row>
    <row r="8326" spans="11:17">
      <c r="K8326" t="s">
        <v>51</v>
      </c>
      <c r="L8326" t="s">
        <v>3615</v>
      </c>
      <c r="M8326" t="s">
        <v>3616</v>
      </c>
      <c r="N8326" t="s">
        <v>77</v>
      </c>
      <c r="O8326" t="s">
        <v>72</v>
      </c>
      <c r="P8326">
        <v>72</v>
      </c>
      <c r="Q8326" t="s">
        <v>3617</v>
      </c>
    </row>
    <row r="8327" spans="11:17">
      <c r="K8327" t="s">
        <v>51</v>
      </c>
      <c r="L8327" t="s">
        <v>3615</v>
      </c>
      <c r="M8327" t="s">
        <v>3616</v>
      </c>
      <c r="N8327" t="s">
        <v>77</v>
      </c>
      <c r="O8327" t="s">
        <v>73</v>
      </c>
      <c r="P8327" t="s">
        <v>82</v>
      </c>
      <c r="Q8327" t="s">
        <v>3617</v>
      </c>
    </row>
    <row r="8328" spans="11:17">
      <c r="K8328" t="s">
        <v>51</v>
      </c>
      <c r="L8328" t="s">
        <v>3621</v>
      </c>
      <c r="M8328" t="s">
        <v>3622</v>
      </c>
      <c r="N8328" t="s">
        <v>77</v>
      </c>
      <c r="O8328" t="s">
        <v>14</v>
      </c>
      <c r="Q8328" t="s">
        <v>3623</v>
      </c>
    </row>
    <row r="8329" spans="11:17">
      <c r="K8329" t="s">
        <v>51</v>
      </c>
      <c r="L8329" t="s">
        <v>3621</v>
      </c>
      <c r="M8329" t="s">
        <v>3622</v>
      </c>
      <c r="N8329" t="s">
        <v>77</v>
      </c>
      <c r="O8329" t="s">
        <v>56</v>
      </c>
      <c r="Q8329" t="s">
        <v>3623</v>
      </c>
    </row>
    <row r="8330" spans="11:17">
      <c r="K8330" t="s">
        <v>51</v>
      </c>
      <c r="L8330" t="s">
        <v>3621</v>
      </c>
      <c r="M8330" t="s">
        <v>3622</v>
      </c>
      <c r="N8330" t="s">
        <v>77</v>
      </c>
      <c r="O8330" t="s">
        <v>57</v>
      </c>
      <c r="P8330" t="s">
        <v>2263</v>
      </c>
      <c r="Q8330" t="s">
        <v>3623</v>
      </c>
    </row>
    <row r="8331" spans="11:17">
      <c r="K8331" t="s">
        <v>51</v>
      </c>
      <c r="L8331" t="s">
        <v>3621</v>
      </c>
      <c r="M8331" t="s">
        <v>3622</v>
      </c>
      <c r="N8331" t="s">
        <v>77</v>
      </c>
      <c r="O8331" t="s">
        <v>59</v>
      </c>
      <c r="P8331">
        <v>2168</v>
      </c>
      <c r="Q8331" t="s">
        <v>3623</v>
      </c>
    </row>
    <row r="8332" spans="11:17">
      <c r="K8332" t="s">
        <v>51</v>
      </c>
      <c r="L8332" t="s">
        <v>3621</v>
      </c>
      <c r="M8332" t="s">
        <v>3622</v>
      </c>
      <c r="N8332" t="s">
        <v>77</v>
      </c>
      <c r="O8332" t="s">
        <v>60</v>
      </c>
      <c r="P8332" t="s">
        <v>3583</v>
      </c>
      <c r="Q8332" t="s">
        <v>3623</v>
      </c>
    </row>
    <row r="8333" spans="11:17">
      <c r="K8333" t="s">
        <v>51</v>
      </c>
      <c r="L8333" t="s">
        <v>3621</v>
      </c>
      <c r="M8333" t="s">
        <v>3622</v>
      </c>
      <c r="N8333" t="s">
        <v>77</v>
      </c>
      <c r="O8333" t="s">
        <v>62</v>
      </c>
      <c r="P8333" t="s">
        <v>3624</v>
      </c>
      <c r="Q8333" t="s">
        <v>3623</v>
      </c>
    </row>
    <row r="8334" spans="11:17">
      <c r="K8334" t="s">
        <v>51</v>
      </c>
      <c r="L8334" t="s">
        <v>3621</v>
      </c>
      <c r="M8334" t="s">
        <v>3622</v>
      </c>
      <c r="N8334" t="s">
        <v>77</v>
      </c>
      <c r="O8334" t="s">
        <v>64</v>
      </c>
      <c r="P8334" t="s">
        <v>3625</v>
      </c>
      <c r="Q8334" t="s">
        <v>3623</v>
      </c>
    </row>
    <row r="8335" spans="11:17">
      <c r="K8335" t="s">
        <v>51</v>
      </c>
      <c r="L8335" t="s">
        <v>3621</v>
      </c>
      <c r="M8335" t="s">
        <v>3622</v>
      </c>
      <c r="N8335" t="s">
        <v>77</v>
      </c>
      <c r="O8335" t="s">
        <v>66</v>
      </c>
      <c r="P8335" t="s">
        <v>3626</v>
      </c>
      <c r="Q8335" t="s">
        <v>3623</v>
      </c>
    </row>
    <row r="8336" spans="11:17">
      <c r="K8336" t="s">
        <v>51</v>
      </c>
      <c r="L8336" t="s">
        <v>3621</v>
      </c>
      <c r="M8336" t="s">
        <v>3622</v>
      </c>
      <c r="N8336" t="s">
        <v>77</v>
      </c>
      <c r="O8336" t="s">
        <v>68</v>
      </c>
      <c r="P8336" t="e">
        <f>-ต้องการแอลกอฮอล์ล้างมือและหน้ากากอนามัยสำหรับทุกหลังคาเรือน
-ต้องการน้ำยาพ่นยาฆ่าเชื้อไวรัสสำหรับพ่นเอง</f>
        <v>#NAME?</v>
      </c>
      <c r="Q8336" t="s">
        <v>3623</v>
      </c>
    </row>
    <row r="8337" spans="11:17">
      <c r="K8337" t="s">
        <v>51</v>
      </c>
      <c r="L8337" t="s">
        <v>3621</v>
      </c>
      <c r="M8337" t="s">
        <v>3622</v>
      </c>
      <c r="N8337" t="s">
        <v>77</v>
      </c>
      <c r="O8337" t="s">
        <v>70</v>
      </c>
      <c r="P8337" t="s">
        <v>71</v>
      </c>
      <c r="Q8337" t="s">
        <v>3623</v>
      </c>
    </row>
    <row r="8338" spans="11:17">
      <c r="K8338" t="s">
        <v>51</v>
      </c>
      <c r="L8338" t="s">
        <v>3621</v>
      </c>
      <c r="M8338" t="s">
        <v>3622</v>
      </c>
      <c r="N8338" t="s">
        <v>77</v>
      </c>
      <c r="O8338" t="s">
        <v>72</v>
      </c>
      <c r="P8338">
        <v>278</v>
      </c>
      <c r="Q8338" t="s">
        <v>3623</v>
      </c>
    </row>
    <row r="8339" spans="11:17">
      <c r="K8339" t="s">
        <v>51</v>
      </c>
      <c r="L8339" t="s">
        <v>3621</v>
      </c>
      <c r="M8339" t="s">
        <v>3622</v>
      </c>
      <c r="N8339" t="s">
        <v>77</v>
      </c>
      <c r="O8339" t="s">
        <v>73</v>
      </c>
      <c r="P8339" t="s">
        <v>82</v>
      </c>
      <c r="Q8339" t="s">
        <v>3623</v>
      </c>
    </row>
    <row r="8340" spans="11:17">
      <c r="K8340" t="s">
        <v>51</v>
      </c>
      <c r="L8340" t="s">
        <v>3627</v>
      </c>
      <c r="M8340" t="s">
        <v>3628</v>
      </c>
      <c r="N8340" t="s">
        <v>1337</v>
      </c>
      <c r="O8340" t="s">
        <v>14</v>
      </c>
      <c r="Q8340" t="s">
        <v>3629</v>
      </c>
    </row>
    <row r="8341" spans="11:17">
      <c r="K8341" t="s">
        <v>51</v>
      </c>
      <c r="L8341" t="s">
        <v>3627</v>
      </c>
      <c r="M8341" t="s">
        <v>3628</v>
      </c>
      <c r="N8341" t="s">
        <v>1337</v>
      </c>
      <c r="O8341" t="s">
        <v>56</v>
      </c>
      <c r="Q8341" t="s">
        <v>3629</v>
      </c>
    </row>
    <row r="8342" spans="11:17">
      <c r="K8342" t="s">
        <v>51</v>
      </c>
      <c r="L8342" t="s">
        <v>3627</v>
      </c>
      <c r="M8342" t="s">
        <v>3628</v>
      </c>
      <c r="N8342" t="s">
        <v>1337</v>
      </c>
      <c r="O8342" t="s">
        <v>57</v>
      </c>
      <c r="P8342" t="s">
        <v>2263</v>
      </c>
      <c r="Q8342" t="s">
        <v>3629</v>
      </c>
    </row>
    <row r="8343" spans="11:17">
      <c r="K8343" t="s">
        <v>51</v>
      </c>
      <c r="L8343" t="s">
        <v>3627</v>
      </c>
      <c r="M8343" t="s">
        <v>3628</v>
      </c>
      <c r="N8343" t="s">
        <v>1337</v>
      </c>
      <c r="O8343" t="s">
        <v>59</v>
      </c>
      <c r="P8343">
        <v>1931</v>
      </c>
      <c r="Q8343" t="s">
        <v>3629</v>
      </c>
    </row>
    <row r="8344" spans="11:17">
      <c r="K8344" t="s">
        <v>51</v>
      </c>
      <c r="L8344" t="s">
        <v>3627</v>
      </c>
      <c r="M8344" t="s">
        <v>3628</v>
      </c>
      <c r="N8344" t="s">
        <v>1337</v>
      </c>
      <c r="O8344" t="s">
        <v>60</v>
      </c>
      <c r="P8344" t="s">
        <v>3583</v>
      </c>
      <c r="Q8344" t="s">
        <v>3629</v>
      </c>
    </row>
    <row r="8345" spans="11:17">
      <c r="K8345" t="s">
        <v>51</v>
      </c>
      <c r="L8345" t="s">
        <v>3627</v>
      </c>
      <c r="M8345" t="s">
        <v>3628</v>
      </c>
      <c r="N8345" t="s">
        <v>1337</v>
      </c>
      <c r="O8345" t="s">
        <v>62</v>
      </c>
      <c r="P8345" t="s">
        <v>3591</v>
      </c>
      <c r="Q8345" t="s">
        <v>3629</v>
      </c>
    </row>
    <row r="8346" spans="11:17">
      <c r="K8346" t="s">
        <v>51</v>
      </c>
      <c r="L8346" t="s">
        <v>3627</v>
      </c>
      <c r="M8346" t="s">
        <v>3628</v>
      </c>
      <c r="N8346" t="s">
        <v>1337</v>
      </c>
      <c r="O8346" t="s">
        <v>64</v>
      </c>
      <c r="P8346" t="s">
        <v>3630</v>
      </c>
      <c r="Q8346" t="s">
        <v>3629</v>
      </c>
    </row>
    <row r="8347" spans="11:17">
      <c r="K8347" t="s">
        <v>51</v>
      </c>
      <c r="L8347" t="s">
        <v>3627</v>
      </c>
      <c r="M8347" t="s">
        <v>3628</v>
      </c>
      <c r="N8347" t="s">
        <v>1337</v>
      </c>
      <c r="O8347" t="s">
        <v>66</v>
      </c>
      <c r="P8347" t="s">
        <v>3631</v>
      </c>
      <c r="Q8347" t="s">
        <v>3629</v>
      </c>
    </row>
    <row r="8348" spans="11:17">
      <c r="K8348" t="s">
        <v>51</v>
      </c>
      <c r="L8348" t="s">
        <v>3627</v>
      </c>
      <c r="M8348" t="s">
        <v>3628</v>
      </c>
      <c r="N8348" t="s">
        <v>1337</v>
      </c>
      <c r="O8348" t="s">
        <v>68</v>
      </c>
      <c r="Q8348" t="s">
        <v>3629</v>
      </c>
    </row>
    <row r="8349" spans="11:17">
      <c r="K8349" t="s">
        <v>51</v>
      </c>
      <c r="L8349" t="s">
        <v>3627</v>
      </c>
      <c r="M8349" t="s">
        <v>3628</v>
      </c>
      <c r="N8349" t="s">
        <v>1337</v>
      </c>
      <c r="O8349" t="s">
        <v>70</v>
      </c>
      <c r="P8349" t="s">
        <v>71</v>
      </c>
      <c r="Q8349" t="s">
        <v>3629</v>
      </c>
    </row>
    <row r="8350" spans="11:17">
      <c r="K8350" t="s">
        <v>51</v>
      </c>
      <c r="L8350" t="s">
        <v>3627</v>
      </c>
      <c r="M8350" t="s">
        <v>3628</v>
      </c>
      <c r="N8350" t="s">
        <v>1337</v>
      </c>
      <c r="O8350" t="s">
        <v>72</v>
      </c>
      <c r="P8350">
        <v>150</v>
      </c>
      <c r="Q8350" t="s">
        <v>3629</v>
      </c>
    </row>
    <row r="8351" spans="11:17">
      <c r="K8351" t="s">
        <v>51</v>
      </c>
      <c r="L8351" t="s">
        <v>3627</v>
      </c>
      <c r="M8351" t="s">
        <v>3628</v>
      </c>
      <c r="N8351" t="s">
        <v>1337</v>
      </c>
      <c r="O8351" t="s">
        <v>73</v>
      </c>
      <c r="P8351" t="s">
        <v>1343</v>
      </c>
      <c r="Q8351" t="s">
        <v>3629</v>
      </c>
    </row>
    <row r="8352" spans="11:17">
      <c r="K8352" t="s">
        <v>51</v>
      </c>
      <c r="L8352" t="s">
        <v>3632</v>
      </c>
      <c r="M8352" t="s">
        <v>3633</v>
      </c>
      <c r="N8352" t="s">
        <v>1337</v>
      </c>
      <c r="O8352" t="s">
        <v>14</v>
      </c>
      <c r="Q8352" t="s">
        <v>3634</v>
      </c>
    </row>
    <row r="8353" spans="11:17">
      <c r="K8353" t="s">
        <v>51</v>
      </c>
      <c r="L8353" t="s">
        <v>3632</v>
      </c>
      <c r="M8353" t="s">
        <v>3633</v>
      </c>
      <c r="N8353" t="s">
        <v>1337</v>
      </c>
      <c r="O8353" t="s">
        <v>56</v>
      </c>
      <c r="Q8353" t="s">
        <v>3634</v>
      </c>
    </row>
    <row r="8354" spans="11:17">
      <c r="K8354" t="s">
        <v>51</v>
      </c>
      <c r="L8354" t="s">
        <v>3632</v>
      </c>
      <c r="M8354" t="s">
        <v>3633</v>
      </c>
      <c r="N8354" t="s">
        <v>1337</v>
      </c>
      <c r="O8354" t="s">
        <v>57</v>
      </c>
      <c r="P8354" t="s">
        <v>2263</v>
      </c>
      <c r="Q8354" t="s">
        <v>3634</v>
      </c>
    </row>
    <row r="8355" spans="11:17">
      <c r="K8355" t="s">
        <v>51</v>
      </c>
      <c r="L8355" t="s">
        <v>3632</v>
      </c>
      <c r="M8355" t="s">
        <v>3633</v>
      </c>
      <c r="N8355" t="s">
        <v>1337</v>
      </c>
      <c r="O8355" t="s">
        <v>59</v>
      </c>
      <c r="P8355">
        <v>1196</v>
      </c>
      <c r="Q8355" t="s">
        <v>3634</v>
      </c>
    </row>
    <row r="8356" spans="11:17">
      <c r="K8356" t="s">
        <v>51</v>
      </c>
      <c r="L8356" t="s">
        <v>3632</v>
      </c>
      <c r="M8356" t="s">
        <v>3633</v>
      </c>
      <c r="N8356" t="s">
        <v>1337</v>
      </c>
      <c r="O8356" t="s">
        <v>60</v>
      </c>
      <c r="P8356" t="s">
        <v>3583</v>
      </c>
      <c r="Q8356" t="s">
        <v>3634</v>
      </c>
    </row>
    <row r="8357" spans="11:17">
      <c r="K8357" t="s">
        <v>51</v>
      </c>
      <c r="L8357" t="s">
        <v>3632</v>
      </c>
      <c r="M8357" t="s">
        <v>3633</v>
      </c>
      <c r="N8357" t="s">
        <v>1337</v>
      </c>
      <c r="O8357" t="s">
        <v>62</v>
      </c>
      <c r="P8357" t="s">
        <v>3584</v>
      </c>
      <c r="Q8357" t="s">
        <v>3634</v>
      </c>
    </row>
    <row r="8358" spans="11:17">
      <c r="K8358" t="s">
        <v>51</v>
      </c>
      <c r="L8358" t="s">
        <v>3632</v>
      </c>
      <c r="M8358" t="s">
        <v>3633</v>
      </c>
      <c r="N8358" t="s">
        <v>1337</v>
      </c>
      <c r="O8358" t="s">
        <v>64</v>
      </c>
      <c r="P8358" t="s">
        <v>3635</v>
      </c>
      <c r="Q8358" t="s">
        <v>3634</v>
      </c>
    </row>
    <row r="8359" spans="11:17">
      <c r="K8359" t="s">
        <v>51</v>
      </c>
      <c r="L8359" t="s">
        <v>3632</v>
      </c>
      <c r="M8359" t="s">
        <v>3633</v>
      </c>
      <c r="N8359" t="s">
        <v>1337</v>
      </c>
      <c r="O8359" t="s">
        <v>66</v>
      </c>
      <c r="P8359" t="s">
        <v>3636</v>
      </c>
      <c r="Q8359" t="s">
        <v>3634</v>
      </c>
    </row>
    <row r="8360" spans="11:17">
      <c r="K8360" t="s">
        <v>51</v>
      </c>
      <c r="L8360" t="s">
        <v>3632</v>
      </c>
      <c r="M8360" t="s">
        <v>3633</v>
      </c>
      <c r="N8360" t="s">
        <v>1337</v>
      </c>
      <c r="O8360" t="s">
        <v>68</v>
      </c>
      <c r="P8360" s="1" t="s">
        <v>3637</v>
      </c>
      <c r="Q8360" t="s">
        <v>3634</v>
      </c>
    </row>
    <row r="8361" spans="11:17">
      <c r="K8361" t="s">
        <v>51</v>
      </c>
      <c r="L8361" t="s">
        <v>3632</v>
      </c>
      <c r="M8361" t="s">
        <v>3633</v>
      </c>
      <c r="N8361" t="s">
        <v>1337</v>
      </c>
      <c r="O8361" t="s">
        <v>70</v>
      </c>
      <c r="P8361" t="s">
        <v>71</v>
      </c>
      <c r="Q8361" t="s">
        <v>3634</v>
      </c>
    </row>
    <row r="8362" spans="11:17">
      <c r="K8362" t="s">
        <v>51</v>
      </c>
      <c r="L8362" t="s">
        <v>3632</v>
      </c>
      <c r="M8362" t="s">
        <v>3633</v>
      </c>
      <c r="N8362" t="s">
        <v>1337</v>
      </c>
      <c r="O8362" t="s">
        <v>72</v>
      </c>
      <c r="P8362">
        <v>75</v>
      </c>
      <c r="Q8362" t="s">
        <v>3634</v>
      </c>
    </row>
    <row r="8363" spans="11:17">
      <c r="K8363" t="s">
        <v>51</v>
      </c>
      <c r="L8363" t="s">
        <v>3632</v>
      </c>
      <c r="M8363" t="s">
        <v>3633</v>
      </c>
      <c r="N8363" t="s">
        <v>1337</v>
      </c>
      <c r="O8363" t="s">
        <v>73</v>
      </c>
      <c r="P8363" t="s">
        <v>1343</v>
      </c>
      <c r="Q8363" t="s">
        <v>3634</v>
      </c>
    </row>
    <row r="8364" spans="11:17">
      <c r="K8364" t="s">
        <v>51</v>
      </c>
      <c r="L8364" t="s">
        <v>3638</v>
      </c>
      <c r="M8364" t="s">
        <v>3639</v>
      </c>
      <c r="N8364" t="s">
        <v>77</v>
      </c>
      <c r="O8364" t="s">
        <v>14</v>
      </c>
      <c r="Q8364" t="s">
        <v>3640</v>
      </c>
    </row>
    <row r="8365" spans="11:17">
      <c r="K8365" t="s">
        <v>51</v>
      </c>
      <c r="L8365" t="s">
        <v>3638</v>
      </c>
      <c r="M8365" t="s">
        <v>3639</v>
      </c>
      <c r="N8365" t="s">
        <v>77</v>
      </c>
      <c r="O8365" t="s">
        <v>56</v>
      </c>
      <c r="Q8365" t="s">
        <v>3640</v>
      </c>
    </row>
    <row r="8366" spans="11:17">
      <c r="K8366" t="s">
        <v>51</v>
      </c>
      <c r="L8366" t="s">
        <v>3638</v>
      </c>
      <c r="M8366" t="s">
        <v>3639</v>
      </c>
      <c r="N8366" t="s">
        <v>77</v>
      </c>
      <c r="O8366" t="s">
        <v>57</v>
      </c>
      <c r="P8366" t="s">
        <v>2263</v>
      </c>
      <c r="Q8366" t="s">
        <v>3640</v>
      </c>
    </row>
    <row r="8367" spans="11:17">
      <c r="K8367" t="s">
        <v>51</v>
      </c>
      <c r="L8367" t="s">
        <v>3638</v>
      </c>
      <c r="M8367" t="s">
        <v>3639</v>
      </c>
      <c r="N8367" t="s">
        <v>77</v>
      </c>
      <c r="O8367" t="s">
        <v>59</v>
      </c>
      <c r="P8367">
        <v>2404</v>
      </c>
      <c r="Q8367" t="s">
        <v>3640</v>
      </c>
    </row>
    <row r="8368" spans="11:17">
      <c r="K8368" t="s">
        <v>51</v>
      </c>
      <c r="L8368" t="s">
        <v>3638</v>
      </c>
      <c r="M8368" t="s">
        <v>3639</v>
      </c>
      <c r="N8368" t="s">
        <v>77</v>
      </c>
      <c r="O8368" t="s">
        <v>60</v>
      </c>
      <c r="P8368" t="s">
        <v>3583</v>
      </c>
      <c r="Q8368" t="s">
        <v>3640</v>
      </c>
    </row>
    <row r="8369" spans="11:17">
      <c r="K8369" t="s">
        <v>51</v>
      </c>
      <c r="L8369" t="s">
        <v>3638</v>
      </c>
      <c r="M8369" t="s">
        <v>3639</v>
      </c>
      <c r="N8369" t="s">
        <v>77</v>
      </c>
      <c r="O8369" t="s">
        <v>62</v>
      </c>
      <c r="P8369" t="s">
        <v>3591</v>
      </c>
      <c r="Q8369" t="s">
        <v>3640</v>
      </c>
    </row>
    <row r="8370" spans="11:17">
      <c r="K8370" t="s">
        <v>51</v>
      </c>
      <c r="L8370" t="s">
        <v>3638</v>
      </c>
      <c r="M8370" t="s">
        <v>3639</v>
      </c>
      <c r="N8370" t="s">
        <v>77</v>
      </c>
      <c r="O8370" t="s">
        <v>64</v>
      </c>
      <c r="P8370" t="s">
        <v>3641</v>
      </c>
      <c r="Q8370" t="s">
        <v>3640</v>
      </c>
    </row>
    <row r="8371" spans="11:17">
      <c r="K8371" t="s">
        <v>51</v>
      </c>
      <c r="L8371" t="s">
        <v>3638</v>
      </c>
      <c r="M8371" t="s">
        <v>3639</v>
      </c>
      <c r="N8371" t="s">
        <v>77</v>
      </c>
      <c r="O8371" t="s">
        <v>66</v>
      </c>
      <c r="P8371" t="s">
        <v>3642</v>
      </c>
      <c r="Q8371" t="s">
        <v>3640</v>
      </c>
    </row>
    <row r="8372" spans="11:17">
      <c r="K8372" t="s">
        <v>51</v>
      </c>
      <c r="L8372" t="s">
        <v>3638</v>
      </c>
      <c r="M8372" t="s">
        <v>3639</v>
      </c>
      <c r="N8372" t="s">
        <v>77</v>
      </c>
      <c r="O8372" t="s">
        <v>68</v>
      </c>
      <c r="P8372" s="1" t="s">
        <v>3643</v>
      </c>
      <c r="Q8372" t="s">
        <v>3640</v>
      </c>
    </row>
    <row r="8373" spans="11:17">
      <c r="K8373" t="s">
        <v>51</v>
      </c>
      <c r="L8373" t="s">
        <v>3638</v>
      </c>
      <c r="M8373" t="s">
        <v>3639</v>
      </c>
      <c r="N8373" t="s">
        <v>77</v>
      </c>
      <c r="O8373" t="s">
        <v>70</v>
      </c>
      <c r="P8373" t="s">
        <v>71</v>
      </c>
      <c r="Q8373" t="s">
        <v>3640</v>
      </c>
    </row>
    <row r="8374" spans="11:17">
      <c r="K8374" t="s">
        <v>51</v>
      </c>
      <c r="L8374" t="s">
        <v>3638</v>
      </c>
      <c r="M8374" t="s">
        <v>3639</v>
      </c>
      <c r="N8374" t="s">
        <v>77</v>
      </c>
      <c r="O8374" t="s">
        <v>72</v>
      </c>
      <c r="P8374">
        <v>132</v>
      </c>
      <c r="Q8374" t="s">
        <v>3640</v>
      </c>
    </row>
    <row r="8375" spans="11:17">
      <c r="K8375" t="s">
        <v>51</v>
      </c>
      <c r="L8375" t="s">
        <v>3638</v>
      </c>
      <c r="M8375" t="s">
        <v>3639</v>
      </c>
      <c r="N8375" t="s">
        <v>77</v>
      </c>
      <c r="O8375" t="s">
        <v>73</v>
      </c>
      <c r="P8375" t="s">
        <v>82</v>
      </c>
      <c r="Q8375" t="s">
        <v>3640</v>
      </c>
    </row>
    <row r="8376" spans="11:17">
      <c r="K8376" t="s">
        <v>51</v>
      </c>
      <c r="L8376" t="s">
        <v>3644</v>
      </c>
      <c r="M8376" t="s">
        <v>3645</v>
      </c>
      <c r="N8376" t="s">
        <v>77</v>
      </c>
      <c r="O8376" t="s">
        <v>14</v>
      </c>
      <c r="Q8376" t="s">
        <v>3646</v>
      </c>
    </row>
    <row r="8377" spans="11:17">
      <c r="K8377" t="s">
        <v>51</v>
      </c>
      <c r="L8377" t="s">
        <v>3644</v>
      </c>
      <c r="M8377" t="s">
        <v>3645</v>
      </c>
      <c r="N8377" t="s">
        <v>77</v>
      </c>
      <c r="O8377" t="s">
        <v>56</v>
      </c>
      <c r="Q8377" t="s">
        <v>3646</v>
      </c>
    </row>
    <row r="8378" spans="11:17">
      <c r="K8378" t="s">
        <v>51</v>
      </c>
      <c r="L8378" t="s">
        <v>3644</v>
      </c>
      <c r="M8378" t="s">
        <v>3645</v>
      </c>
      <c r="N8378" t="s">
        <v>77</v>
      </c>
      <c r="O8378" t="s">
        <v>57</v>
      </c>
      <c r="P8378" t="s">
        <v>2263</v>
      </c>
      <c r="Q8378" t="s">
        <v>3646</v>
      </c>
    </row>
    <row r="8379" spans="11:17">
      <c r="K8379" t="s">
        <v>51</v>
      </c>
      <c r="L8379" t="s">
        <v>3644</v>
      </c>
      <c r="M8379" t="s">
        <v>3645</v>
      </c>
      <c r="N8379" t="s">
        <v>77</v>
      </c>
      <c r="O8379" t="s">
        <v>59</v>
      </c>
      <c r="P8379">
        <v>2204</v>
      </c>
      <c r="Q8379" t="s">
        <v>3646</v>
      </c>
    </row>
    <row r="8380" spans="11:17">
      <c r="K8380" t="s">
        <v>51</v>
      </c>
      <c r="L8380" t="s">
        <v>3644</v>
      </c>
      <c r="M8380" t="s">
        <v>3645</v>
      </c>
      <c r="N8380" t="s">
        <v>77</v>
      </c>
      <c r="O8380" t="s">
        <v>60</v>
      </c>
      <c r="P8380" t="s">
        <v>3583</v>
      </c>
      <c r="Q8380" t="s">
        <v>3646</v>
      </c>
    </row>
    <row r="8381" spans="11:17">
      <c r="K8381" t="s">
        <v>51</v>
      </c>
      <c r="L8381" t="s">
        <v>3644</v>
      </c>
      <c r="M8381" t="s">
        <v>3645</v>
      </c>
      <c r="N8381" t="s">
        <v>77</v>
      </c>
      <c r="O8381" t="s">
        <v>62</v>
      </c>
      <c r="P8381" t="s">
        <v>3624</v>
      </c>
      <c r="Q8381" t="s">
        <v>3646</v>
      </c>
    </row>
    <row r="8382" spans="11:17">
      <c r="K8382" t="s">
        <v>51</v>
      </c>
      <c r="L8382" t="s">
        <v>3644</v>
      </c>
      <c r="M8382" t="s">
        <v>3645</v>
      </c>
      <c r="N8382" t="s">
        <v>77</v>
      </c>
      <c r="O8382" t="s">
        <v>64</v>
      </c>
      <c r="P8382" t="s">
        <v>3647</v>
      </c>
      <c r="Q8382" t="s">
        <v>3646</v>
      </c>
    </row>
    <row r="8383" spans="11:17">
      <c r="K8383" t="s">
        <v>51</v>
      </c>
      <c r="L8383" t="s">
        <v>3644</v>
      </c>
      <c r="M8383" t="s">
        <v>3645</v>
      </c>
      <c r="N8383" t="s">
        <v>77</v>
      </c>
      <c r="O8383" t="s">
        <v>66</v>
      </c>
      <c r="P8383" t="s">
        <v>3648</v>
      </c>
      <c r="Q8383" t="s">
        <v>3646</v>
      </c>
    </row>
    <row r="8384" spans="11:17">
      <c r="K8384" t="s">
        <v>51</v>
      </c>
      <c r="L8384" t="s">
        <v>3644</v>
      </c>
      <c r="M8384" t="s">
        <v>3645</v>
      </c>
      <c r="N8384" t="s">
        <v>77</v>
      </c>
      <c r="O8384" t="s">
        <v>68</v>
      </c>
      <c r="P8384" t="s">
        <v>1059</v>
      </c>
      <c r="Q8384" t="s">
        <v>3646</v>
      </c>
    </row>
    <row r="8385" spans="11:17">
      <c r="K8385" t="s">
        <v>51</v>
      </c>
      <c r="L8385" t="s">
        <v>3644</v>
      </c>
      <c r="M8385" t="s">
        <v>3645</v>
      </c>
      <c r="N8385" t="s">
        <v>77</v>
      </c>
      <c r="O8385" t="s">
        <v>70</v>
      </c>
      <c r="P8385" t="s">
        <v>71</v>
      </c>
      <c r="Q8385" t="s">
        <v>3646</v>
      </c>
    </row>
    <row r="8386" spans="11:17">
      <c r="K8386" t="s">
        <v>51</v>
      </c>
      <c r="L8386" t="s">
        <v>3644</v>
      </c>
      <c r="M8386" t="s">
        <v>3645</v>
      </c>
      <c r="N8386" t="s">
        <v>77</v>
      </c>
      <c r="O8386" t="s">
        <v>72</v>
      </c>
      <c r="P8386">
        <v>287</v>
      </c>
      <c r="Q8386" t="s">
        <v>3646</v>
      </c>
    </row>
    <row r="8387" spans="11:17">
      <c r="K8387" t="s">
        <v>51</v>
      </c>
      <c r="L8387" t="s">
        <v>3644</v>
      </c>
      <c r="M8387" t="s">
        <v>3645</v>
      </c>
      <c r="N8387" t="s">
        <v>77</v>
      </c>
      <c r="O8387" t="s">
        <v>73</v>
      </c>
      <c r="P8387" t="s">
        <v>82</v>
      </c>
      <c r="Q8387" t="s">
        <v>3646</v>
      </c>
    </row>
    <row r="8388" spans="11:17">
      <c r="K8388" t="s">
        <v>51</v>
      </c>
      <c r="L8388" t="s">
        <v>3649</v>
      </c>
      <c r="M8388" t="s">
        <v>3650</v>
      </c>
      <c r="N8388" t="s">
        <v>77</v>
      </c>
      <c r="O8388" t="s">
        <v>14</v>
      </c>
      <c r="Q8388" t="s">
        <v>3651</v>
      </c>
    </row>
    <row r="8389" spans="11:17">
      <c r="K8389" t="s">
        <v>51</v>
      </c>
      <c r="L8389" t="s">
        <v>3649</v>
      </c>
      <c r="M8389" t="s">
        <v>3650</v>
      </c>
      <c r="N8389" t="s">
        <v>77</v>
      </c>
      <c r="O8389" t="s">
        <v>56</v>
      </c>
      <c r="Q8389" t="s">
        <v>3651</v>
      </c>
    </row>
    <row r="8390" spans="11:17">
      <c r="K8390" t="s">
        <v>51</v>
      </c>
      <c r="L8390" t="s">
        <v>3649</v>
      </c>
      <c r="M8390" t="s">
        <v>3650</v>
      </c>
      <c r="N8390" t="s">
        <v>77</v>
      </c>
      <c r="O8390" t="s">
        <v>57</v>
      </c>
      <c r="P8390" t="s">
        <v>2263</v>
      </c>
      <c r="Q8390" t="s">
        <v>3651</v>
      </c>
    </row>
    <row r="8391" spans="11:17">
      <c r="K8391" t="s">
        <v>51</v>
      </c>
      <c r="L8391" t="s">
        <v>3649</v>
      </c>
      <c r="M8391" t="s">
        <v>3650</v>
      </c>
      <c r="N8391" t="s">
        <v>77</v>
      </c>
      <c r="O8391" t="s">
        <v>59</v>
      </c>
      <c r="P8391">
        <v>2933</v>
      </c>
      <c r="Q8391" t="s">
        <v>3651</v>
      </c>
    </row>
    <row r="8392" spans="11:17">
      <c r="K8392" t="s">
        <v>51</v>
      </c>
      <c r="L8392" t="s">
        <v>3649</v>
      </c>
      <c r="M8392" t="s">
        <v>3650</v>
      </c>
      <c r="N8392" t="s">
        <v>77</v>
      </c>
      <c r="O8392" t="s">
        <v>60</v>
      </c>
      <c r="P8392" t="s">
        <v>3583</v>
      </c>
      <c r="Q8392" t="s">
        <v>3651</v>
      </c>
    </row>
    <row r="8393" spans="11:17">
      <c r="K8393" t="s">
        <v>51</v>
      </c>
      <c r="L8393" t="s">
        <v>3649</v>
      </c>
      <c r="M8393" t="s">
        <v>3650</v>
      </c>
      <c r="N8393" t="s">
        <v>77</v>
      </c>
      <c r="O8393" t="s">
        <v>62</v>
      </c>
      <c r="P8393" t="s">
        <v>3591</v>
      </c>
      <c r="Q8393" t="s">
        <v>3651</v>
      </c>
    </row>
    <row r="8394" spans="11:17">
      <c r="K8394" t="s">
        <v>51</v>
      </c>
      <c r="L8394" t="s">
        <v>3649</v>
      </c>
      <c r="M8394" t="s">
        <v>3650</v>
      </c>
      <c r="N8394" t="s">
        <v>77</v>
      </c>
      <c r="O8394" t="s">
        <v>64</v>
      </c>
      <c r="P8394" t="s">
        <v>3652</v>
      </c>
      <c r="Q8394" t="s">
        <v>3651</v>
      </c>
    </row>
    <row r="8395" spans="11:17">
      <c r="K8395" t="s">
        <v>51</v>
      </c>
      <c r="L8395" t="s">
        <v>3649</v>
      </c>
      <c r="M8395" t="s">
        <v>3650</v>
      </c>
      <c r="N8395" t="s">
        <v>77</v>
      </c>
      <c r="O8395" t="s">
        <v>66</v>
      </c>
      <c r="P8395" t="s">
        <v>3653</v>
      </c>
      <c r="Q8395" t="s">
        <v>3651</v>
      </c>
    </row>
    <row r="8396" spans="11:17">
      <c r="K8396" t="s">
        <v>51</v>
      </c>
      <c r="L8396" t="s">
        <v>3649</v>
      </c>
      <c r="M8396" t="s">
        <v>3650</v>
      </c>
      <c r="N8396" t="s">
        <v>77</v>
      </c>
      <c r="O8396" t="s">
        <v>68</v>
      </c>
      <c r="P8396" t="s">
        <v>3654</v>
      </c>
      <c r="Q8396" t="s">
        <v>3651</v>
      </c>
    </row>
    <row r="8397" spans="11:17">
      <c r="K8397" t="s">
        <v>51</v>
      </c>
      <c r="L8397" t="s">
        <v>3649</v>
      </c>
      <c r="M8397" t="s">
        <v>3650</v>
      </c>
      <c r="N8397" t="s">
        <v>77</v>
      </c>
      <c r="O8397" t="s">
        <v>70</v>
      </c>
      <c r="P8397" t="s">
        <v>71</v>
      </c>
      <c r="Q8397" t="s">
        <v>3651</v>
      </c>
    </row>
    <row r="8398" spans="11:17">
      <c r="K8398" t="s">
        <v>51</v>
      </c>
      <c r="L8398" t="s">
        <v>3649</v>
      </c>
      <c r="M8398" t="s">
        <v>3650</v>
      </c>
      <c r="N8398" t="s">
        <v>77</v>
      </c>
      <c r="O8398" t="s">
        <v>72</v>
      </c>
      <c r="P8398">
        <v>73</v>
      </c>
      <c r="Q8398" t="s">
        <v>3651</v>
      </c>
    </row>
    <row r="8399" spans="11:17">
      <c r="K8399" t="s">
        <v>51</v>
      </c>
      <c r="L8399" t="s">
        <v>3649</v>
      </c>
      <c r="M8399" t="s">
        <v>3650</v>
      </c>
      <c r="N8399" t="s">
        <v>77</v>
      </c>
      <c r="O8399" t="s">
        <v>73</v>
      </c>
      <c r="P8399" t="s">
        <v>82</v>
      </c>
      <c r="Q8399" t="s">
        <v>3651</v>
      </c>
    </row>
    <row r="8400" spans="11:17">
      <c r="K8400" t="s">
        <v>51</v>
      </c>
      <c r="L8400" t="s">
        <v>3655</v>
      </c>
      <c r="M8400" t="s">
        <v>3656</v>
      </c>
      <c r="N8400" t="s">
        <v>525</v>
      </c>
      <c r="O8400" t="s">
        <v>14</v>
      </c>
      <c r="Q8400" t="s">
        <v>3657</v>
      </c>
    </row>
    <row r="8401" spans="11:17">
      <c r="K8401" t="s">
        <v>51</v>
      </c>
      <c r="L8401" t="s">
        <v>3655</v>
      </c>
      <c r="M8401" t="s">
        <v>3656</v>
      </c>
      <c r="N8401" t="s">
        <v>525</v>
      </c>
      <c r="O8401" t="s">
        <v>56</v>
      </c>
      <c r="Q8401" t="s">
        <v>3657</v>
      </c>
    </row>
    <row r="8402" spans="11:17">
      <c r="K8402" t="s">
        <v>51</v>
      </c>
      <c r="L8402" t="s">
        <v>3655</v>
      </c>
      <c r="M8402" t="s">
        <v>3656</v>
      </c>
      <c r="N8402" t="s">
        <v>525</v>
      </c>
      <c r="O8402" t="s">
        <v>57</v>
      </c>
      <c r="P8402" t="s">
        <v>2263</v>
      </c>
      <c r="Q8402" t="s">
        <v>3657</v>
      </c>
    </row>
    <row r="8403" spans="11:17">
      <c r="K8403" t="s">
        <v>51</v>
      </c>
      <c r="L8403" t="s">
        <v>3655</v>
      </c>
      <c r="M8403" t="s">
        <v>3656</v>
      </c>
      <c r="N8403" t="s">
        <v>525</v>
      </c>
      <c r="O8403" t="s">
        <v>59</v>
      </c>
      <c r="P8403">
        <v>7464</v>
      </c>
      <c r="Q8403" t="s">
        <v>3657</v>
      </c>
    </row>
    <row r="8404" spans="11:17">
      <c r="K8404" t="s">
        <v>51</v>
      </c>
      <c r="L8404" t="s">
        <v>3655</v>
      </c>
      <c r="M8404" t="s">
        <v>3656</v>
      </c>
      <c r="N8404" t="s">
        <v>525</v>
      </c>
      <c r="O8404" t="s">
        <v>60</v>
      </c>
      <c r="P8404" t="s">
        <v>3658</v>
      </c>
      <c r="Q8404" t="s">
        <v>3657</v>
      </c>
    </row>
    <row r="8405" spans="11:17">
      <c r="K8405" t="s">
        <v>51</v>
      </c>
      <c r="L8405" t="s">
        <v>3655</v>
      </c>
      <c r="M8405" t="s">
        <v>3656</v>
      </c>
      <c r="N8405" t="s">
        <v>525</v>
      </c>
      <c r="O8405" t="s">
        <v>62</v>
      </c>
      <c r="P8405" t="s">
        <v>3659</v>
      </c>
      <c r="Q8405" t="s">
        <v>3657</v>
      </c>
    </row>
    <row r="8406" spans="11:17">
      <c r="K8406" t="s">
        <v>51</v>
      </c>
      <c r="L8406" t="s">
        <v>3655</v>
      </c>
      <c r="M8406" t="s">
        <v>3656</v>
      </c>
      <c r="N8406" t="s">
        <v>525</v>
      </c>
      <c r="O8406" t="s">
        <v>64</v>
      </c>
      <c r="P8406" t="s">
        <v>3660</v>
      </c>
      <c r="Q8406" t="s">
        <v>3657</v>
      </c>
    </row>
    <row r="8407" spans="11:17">
      <c r="K8407" t="s">
        <v>51</v>
      </c>
      <c r="L8407" t="s">
        <v>3655</v>
      </c>
      <c r="M8407" t="s">
        <v>3656</v>
      </c>
      <c r="N8407" t="s">
        <v>525</v>
      </c>
      <c r="O8407" t="s">
        <v>66</v>
      </c>
      <c r="P8407" t="s">
        <v>3661</v>
      </c>
      <c r="Q8407" t="s">
        <v>3657</v>
      </c>
    </row>
    <row r="8408" spans="11:17">
      <c r="K8408" t="s">
        <v>51</v>
      </c>
      <c r="L8408" t="s">
        <v>3655</v>
      </c>
      <c r="M8408" t="s">
        <v>3656</v>
      </c>
      <c r="N8408" t="s">
        <v>525</v>
      </c>
      <c r="O8408" t="s">
        <v>68</v>
      </c>
      <c r="P8408" t="s">
        <v>3662</v>
      </c>
      <c r="Q8408" t="s">
        <v>3657</v>
      </c>
    </row>
    <row r="8409" spans="11:17">
      <c r="K8409" t="s">
        <v>51</v>
      </c>
      <c r="L8409" t="s">
        <v>3655</v>
      </c>
      <c r="M8409" t="s">
        <v>3656</v>
      </c>
      <c r="N8409" t="s">
        <v>525</v>
      </c>
      <c r="O8409" t="s">
        <v>70</v>
      </c>
      <c r="P8409" t="s">
        <v>71</v>
      </c>
      <c r="Q8409" t="s">
        <v>3657</v>
      </c>
    </row>
    <row r="8410" spans="11:17">
      <c r="K8410" t="s">
        <v>51</v>
      </c>
      <c r="L8410" t="s">
        <v>3655</v>
      </c>
      <c r="M8410" t="s">
        <v>3656</v>
      </c>
      <c r="N8410" t="s">
        <v>525</v>
      </c>
      <c r="O8410" t="s">
        <v>72</v>
      </c>
      <c r="P8410">
        <v>84</v>
      </c>
      <c r="Q8410" t="s">
        <v>3657</v>
      </c>
    </row>
    <row r="8411" spans="11:17">
      <c r="K8411" t="s">
        <v>51</v>
      </c>
      <c r="L8411" t="s">
        <v>3655</v>
      </c>
      <c r="M8411" t="s">
        <v>3656</v>
      </c>
      <c r="N8411" t="s">
        <v>525</v>
      </c>
      <c r="O8411" t="s">
        <v>73</v>
      </c>
      <c r="P8411" t="s">
        <v>530</v>
      </c>
      <c r="Q8411" t="s">
        <v>3657</v>
      </c>
    </row>
    <row r="8412" spans="11:17">
      <c r="K8412" t="s">
        <v>51</v>
      </c>
      <c r="L8412" t="s">
        <v>3663</v>
      </c>
      <c r="M8412" t="s">
        <v>3664</v>
      </c>
      <c r="N8412" t="s">
        <v>54</v>
      </c>
      <c r="O8412" t="s">
        <v>14</v>
      </c>
      <c r="Q8412" t="s">
        <v>3665</v>
      </c>
    </row>
    <row r="8413" spans="11:17">
      <c r="K8413" t="s">
        <v>51</v>
      </c>
      <c r="L8413" t="s">
        <v>3663</v>
      </c>
      <c r="M8413" t="s">
        <v>3664</v>
      </c>
      <c r="N8413" t="s">
        <v>54</v>
      </c>
      <c r="O8413" t="s">
        <v>56</v>
      </c>
      <c r="Q8413" t="s">
        <v>3665</v>
      </c>
    </row>
    <row r="8414" spans="11:17">
      <c r="K8414" t="s">
        <v>51</v>
      </c>
      <c r="L8414" t="s">
        <v>3663</v>
      </c>
      <c r="M8414" t="s">
        <v>3664</v>
      </c>
      <c r="N8414" t="s">
        <v>54</v>
      </c>
      <c r="O8414" t="s">
        <v>57</v>
      </c>
      <c r="P8414" t="s">
        <v>2263</v>
      </c>
      <c r="Q8414" t="s">
        <v>3665</v>
      </c>
    </row>
    <row r="8415" spans="11:17">
      <c r="K8415" t="s">
        <v>51</v>
      </c>
      <c r="L8415" t="s">
        <v>3663</v>
      </c>
      <c r="M8415" t="s">
        <v>3664</v>
      </c>
      <c r="N8415" t="s">
        <v>54</v>
      </c>
      <c r="O8415" t="s">
        <v>59</v>
      </c>
      <c r="P8415">
        <v>4096</v>
      </c>
      <c r="Q8415" t="s">
        <v>3665</v>
      </c>
    </row>
    <row r="8416" spans="11:17">
      <c r="K8416" t="s">
        <v>51</v>
      </c>
      <c r="L8416" t="s">
        <v>3663</v>
      </c>
      <c r="M8416" t="s">
        <v>3664</v>
      </c>
      <c r="N8416" t="s">
        <v>54</v>
      </c>
      <c r="O8416" t="s">
        <v>60</v>
      </c>
      <c r="P8416" t="s">
        <v>3658</v>
      </c>
      <c r="Q8416" t="s">
        <v>3665</v>
      </c>
    </row>
    <row r="8417" spans="11:17">
      <c r="K8417" t="s">
        <v>51</v>
      </c>
      <c r="L8417" t="s">
        <v>3663</v>
      </c>
      <c r="M8417" t="s">
        <v>3664</v>
      </c>
      <c r="N8417" t="s">
        <v>54</v>
      </c>
      <c r="O8417" t="s">
        <v>62</v>
      </c>
      <c r="P8417" t="s">
        <v>3666</v>
      </c>
      <c r="Q8417" t="s">
        <v>3665</v>
      </c>
    </row>
    <row r="8418" spans="11:17">
      <c r="K8418" t="s">
        <v>51</v>
      </c>
      <c r="L8418" t="s">
        <v>3663</v>
      </c>
      <c r="M8418" t="s">
        <v>3664</v>
      </c>
      <c r="N8418" t="s">
        <v>54</v>
      </c>
      <c r="O8418" t="s">
        <v>64</v>
      </c>
      <c r="P8418" t="s">
        <v>3667</v>
      </c>
      <c r="Q8418" t="s">
        <v>3665</v>
      </c>
    </row>
    <row r="8419" spans="11:17">
      <c r="K8419" t="s">
        <v>51</v>
      </c>
      <c r="L8419" t="s">
        <v>3663</v>
      </c>
      <c r="M8419" t="s">
        <v>3664</v>
      </c>
      <c r="N8419" t="s">
        <v>54</v>
      </c>
      <c r="O8419" t="s">
        <v>66</v>
      </c>
      <c r="P8419" t="s">
        <v>3668</v>
      </c>
      <c r="Q8419" t="s">
        <v>3665</v>
      </c>
    </row>
    <row r="8420" spans="11:17">
      <c r="K8420" t="s">
        <v>51</v>
      </c>
      <c r="L8420" t="s">
        <v>3663</v>
      </c>
      <c r="M8420" t="s">
        <v>3664</v>
      </c>
      <c r="N8420" t="s">
        <v>54</v>
      </c>
      <c r="O8420" t="s">
        <v>68</v>
      </c>
      <c r="P8420" t="s">
        <v>3662</v>
      </c>
      <c r="Q8420" t="s">
        <v>3665</v>
      </c>
    </row>
    <row r="8421" spans="11:17">
      <c r="K8421" t="s">
        <v>51</v>
      </c>
      <c r="L8421" t="s">
        <v>3663</v>
      </c>
      <c r="M8421" t="s">
        <v>3664</v>
      </c>
      <c r="N8421" t="s">
        <v>54</v>
      </c>
      <c r="O8421" t="s">
        <v>70</v>
      </c>
      <c r="P8421" t="s">
        <v>71</v>
      </c>
      <c r="Q8421" t="s">
        <v>3665</v>
      </c>
    </row>
    <row r="8422" spans="11:17">
      <c r="K8422" t="s">
        <v>51</v>
      </c>
      <c r="L8422" t="s">
        <v>3663</v>
      </c>
      <c r="M8422" t="s">
        <v>3664</v>
      </c>
      <c r="N8422" t="s">
        <v>54</v>
      </c>
      <c r="O8422" t="s">
        <v>72</v>
      </c>
      <c r="P8422">
        <v>102</v>
      </c>
      <c r="Q8422" t="s">
        <v>3665</v>
      </c>
    </row>
    <row r="8423" spans="11:17">
      <c r="K8423" t="s">
        <v>51</v>
      </c>
      <c r="L8423" t="s">
        <v>3663</v>
      </c>
      <c r="M8423" t="s">
        <v>3664</v>
      </c>
      <c r="N8423" t="s">
        <v>54</v>
      </c>
      <c r="O8423" t="s">
        <v>73</v>
      </c>
      <c r="P8423" t="s">
        <v>74</v>
      </c>
      <c r="Q8423" t="s">
        <v>3665</v>
      </c>
    </row>
    <row r="8424" spans="11:17">
      <c r="K8424" t="s">
        <v>51</v>
      </c>
      <c r="L8424" t="s">
        <v>3669</v>
      </c>
      <c r="M8424" t="s">
        <v>3670</v>
      </c>
      <c r="N8424" t="s">
        <v>77</v>
      </c>
      <c r="O8424" t="s">
        <v>14</v>
      </c>
      <c r="Q8424" t="s">
        <v>3671</v>
      </c>
    </row>
    <row r="8425" spans="11:17">
      <c r="K8425" t="s">
        <v>51</v>
      </c>
      <c r="L8425" t="s">
        <v>3669</v>
      </c>
      <c r="M8425" t="s">
        <v>3670</v>
      </c>
      <c r="N8425" t="s">
        <v>77</v>
      </c>
      <c r="O8425" t="s">
        <v>56</v>
      </c>
      <c r="Q8425" t="s">
        <v>3671</v>
      </c>
    </row>
    <row r="8426" spans="11:17">
      <c r="K8426" t="s">
        <v>51</v>
      </c>
      <c r="L8426" t="s">
        <v>3669</v>
      </c>
      <c r="M8426" t="s">
        <v>3670</v>
      </c>
      <c r="N8426" t="s">
        <v>77</v>
      </c>
      <c r="O8426" t="s">
        <v>57</v>
      </c>
      <c r="P8426" t="s">
        <v>2263</v>
      </c>
      <c r="Q8426" t="s">
        <v>3671</v>
      </c>
    </row>
    <row r="8427" spans="11:17">
      <c r="K8427" t="s">
        <v>51</v>
      </c>
      <c r="L8427" t="s">
        <v>3669</v>
      </c>
      <c r="M8427" t="s">
        <v>3670</v>
      </c>
      <c r="N8427" t="s">
        <v>77</v>
      </c>
      <c r="O8427" t="s">
        <v>59</v>
      </c>
      <c r="P8427">
        <v>3361</v>
      </c>
      <c r="Q8427" t="s">
        <v>3671</v>
      </c>
    </row>
    <row r="8428" spans="11:17">
      <c r="K8428" t="s">
        <v>51</v>
      </c>
      <c r="L8428" t="s">
        <v>3669</v>
      </c>
      <c r="M8428" t="s">
        <v>3670</v>
      </c>
      <c r="N8428" t="s">
        <v>77</v>
      </c>
      <c r="O8428" t="s">
        <v>60</v>
      </c>
      <c r="P8428" t="s">
        <v>3658</v>
      </c>
      <c r="Q8428" t="s">
        <v>3671</v>
      </c>
    </row>
    <row r="8429" spans="11:17">
      <c r="K8429" t="s">
        <v>51</v>
      </c>
      <c r="L8429" t="s">
        <v>3669</v>
      </c>
      <c r="M8429" t="s">
        <v>3670</v>
      </c>
      <c r="N8429" t="s">
        <v>77</v>
      </c>
      <c r="O8429" t="s">
        <v>62</v>
      </c>
      <c r="P8429" t="s">
        <v>3666</v>
      </c>
      <c r="Q8429" t="s">
        <v>3671</v>
      </c>
    </row>
    <row r="8430" spans="11:17">
      <c r="K8430" t="s">
        <v>51</v>
      </c>
      <c r="L8430" t="s">
        <v>3669</v>
      </c>
      <c r="M8430" t="s">
        <v>3670</v>
      </c>
      <c r="N8430" t="s">
        <v>77</v>
      </c>
      <c r="O8430" t="s">
        <v>64</v>
      </c>
      <c r="P8430" t="s">
        <v>3672</v>
      </c>
      <c r="Q8430" t="s">
        <v>3671</v>
      </c>
    </row>
    <row r="8431" spans="11:17">
      <c r="K8431" t="s">
        <v>51</v>
      </c>
      <c r="L8431" t="s">
        <v>3669</v>
      </c>
      <c r="M8431" t="s">
        <v>3670</v>
      </c>
      <c r="N8431" t="s">
        <v>77</v>
      </c>
      <c r="O8431" t="s">
        <v>66</v>
      </c>
      <c r="Q8431" t="s">
        <v>3671</v>
      </c>
    </row>
    <row r="8432" spans="11:17">
      <c r="K8432" t="s">
        <v>51</v>
      </c>
      <c r="L8432" t="s">
        <v>3669</v>
      </c>
      <c r="M8432" t="s">
        <v>3670</v>
      </c>
      <c r="N8432" t="s">
        <v>77</v>
      </c>
      <c r="O8432" t="s">
        <v>68</v>
      </c>
      <c r="Q8432" t="s">
        <v>3671</v>
      </c>
    </row>
    <row r="8433" spans="11:17">
      <c r="K8433" t="s">
        <v>51</v>
      </c>
      <c r="L8433" t="s">
        <v>3669</v>
      </c>
      <c r="M8433" t="s">
        <v>3670</v>
      </c>
      <c r="N8433" t="s">
        <v>77</v>
      </c>
      <c r="O8433" t="s">
        <v>70</v>
      </c>
      <c r="P8433" t="s">
        <v>71</v>
      </c>
      <c r="Q8433" t="s">
        <v>3671</v>
      </c>
    </row>
    <row r="8434" spans="11:17">
      <c r="K8434" t="s">
        <v>51</v>
      </c>
      <c r="L8434" t="s">
        <v>3669</v>
      </c>
      <c r="M8434" t="s">
        <v>3670</v>
      </c>
      <c r="N8434" t="s">
        <v>77</v>
      </c>
      <c r="O8434" t="s">
        <v>72</v>
      </c>
      <c r="P8434">
        <v>122</v>
      </c>
      <c r="Q8434" t="s">
        <v>3671</v>
      </c>
    </row>
    <row r="8435" spans="11:17">
      <c r="K8435" t="s">
        <v>51</v>
      </c>
      <c r="L8435" t="s">
        <v>3669</v>
      </c>
      <c r="M8435" t="s">
        <v>3670</v>
      </c>
      <c r="N8435" t="s">
        <v>77</v>
      </c>
      <c r="O8435" t="s">
        <v>73</v>
      </c>
      <c r="P8435" t="s">
        <v>82</v>
      </c>
      <c r="Q8435" t="s">
        <v>3671</v>
      </c>
    </row>
    <row r="8436" spans="11:17">
      <c r="K8436" t="s">
        <v>51</v>
      </c>
      <c r="L8436" t="s">
        <v>3673</v>
      </c>
      <c r="M8436" t="s">
        <v>3674</v>
      </c>
      <c r="N8436" t="s">
        <v>77</v>
      </c>
      <c r="O8436" t="s">
        <v>14</v>
      </c>
      <c r="Q8436" t="s">
        <v>3675</v>
      </c>
    </row>
    <row r="8437" spans="11:17">
      <c r="K8437" t="s">
        <v>51</v>
      </c>
      <c r="L8437" t="s">
        <v>3673</v>
      </c>
      <c r="M8437" t="s">
        <v>3674</v>
      </c>
      <c r="N8437" t="s">
        <v>77</v>
      </c>
      <c r="O8437" t="s">
        <v>56</v>
      </c>
      <c r="Q8437" t="s">
        <v>3675</v>
      </c>
    </row>
    <row r="8438" spans="11:17">
      <c r="K8438" t="s">
        <v>51</v>
      </c>
      <c r="L8438" t="s">
        <v>3673</v>
      </c>
      <c r="M8438" t="s">
        <v>3674</v>
      </c>
      <c r="N8438" t="s">
        <v>77</v>
      </c>
      <c r="O8438" t="s">
        <v>57</v>
      </c>
      <c r="P8438" t="s">
        <v>2263</v>
      </c>
      <c r="Q8438" t="s">
        <v>3675</v>
      </c>
    </row>
    <row r="8439" spans="11:17">
      <c r="K8439" t="s">
        <v>51</v>
      </c>
      <c r="L8439" t="s">
        <v>3673</v>
      </c>
      <c r="M8439" t="s">
        <v>3674</v>
      </c>
      <c r="N8439" t="s">
        <v>77</v>
      </c>
      <c r="O8439" t="s">
        <v>59</v>
      </c>
      <c r="P8439">
        <v>3317</v>
      </c>
      <c r="Q8439" t="s">
        <v>3675</v>
      </c>
    </row>
    <row r="8440" spans="11:17">
      <c r="K8440" t="s">
        <v>51</v>
      </c>
      <c r="L8440" t="s">
        <v>3673</v>
      </c>
      <c r="M8440" t="s">
        <v>3674</v>
      </c>
      <c r="N8440" t="s">
        <v>77</v>
      </c>
      <c r="O8440" t="s">
        <v>60</v>
      </c>
      <c r="P8440" t="s">
        <v>3658</v>
      </c>
      <c r="Q8440" t="s">
        <v>3675</v>
      </c>
    </row>
    <row r="8441" spans="11:17">
      <c r="K8441" t="s">
        <v>51</v>
      </c>
      <c r="L8441" t="s">
        <v>3673</v>
      </c>
      <c r="M8441" t="s">
        <v>3674</v>
      </c>
      <c r="N8441" t="s">
        <v>77</v>
      </c>
      <c r="O8441" t="s">
        <v>62</v>
      </c>
      <c r="P8441" t="s">
        <v>3676</v>
      </c>
      <c r="Q8441" t="s">
        <v>3675</v>
      </c>
    </row>
    <row r="8442" spans="11:17">
      <c r="K8442" t="s">
        <v>51</v>
      </c>
      <c r="L8442" t="s">
        <v>3673</v>
      </c>
      <c r="M8442" t="s">
        <v>3674</v>
      </c>
      <c r="N8442" t="s">
        <v>77</v>
      </c>
      <c r="O8442" t="s">
        <v>64</v>
      </c>
      <c r="P8442" t="s">
        <v>3677</v>
      </c>
      <c r="Q8442" t="s">
        <v>3675</v>
      </c>
    </row>
    <row r="8443" spans="11:17">
      <c r="K8443" t="s">
        <v>51</v>
      </c>
      <c r="L8443" t="s">
        <v>3673</v>
      </c>
      <c r="M8443" t="s">
        <v>3674</v>
      </c>
      <c r="N8443" t="s">
        <v>77</v>
      </c>
      <c r="O8443" t="s">
        <v>66</v>
      </c>
      <c r="P8443" t="s">
        <v>3678</v>
      </c>
      <c r="Q8443" t="s">
        <v>3675</v>
      </c>
    </row>
    <row r="8444" spans="11:17">
      <c r="K8444" t="s">
        <v>51</v>
      </c>
      <c r="L8444" t="s">
        <v>3673</v>
      </c>
      <c r="M8444" t="s">
        <v>3674</v>
      </c>
      <c r="N8444" t="s">
        <v>77</v>
      </c>
      <c r="O8444" t="s">
        <v>68</v>
      </c>
      <c r="Q8444" t="s">
        <v>3675</v>
      </c>
    </row>
    <row r="8445" spans="11:17">
      <c r="K8445" t="s">
        <v>51</v>
      </c>
      <c r="L8445" t="s">
        <v>3673</v>
      </c>
      <c r="M8445" t="s">
        <v>3674</v>
      </c>
      <c r="N8445" t="s">
        <v>77</v>
      </c>
      <c r="O8445" t="s">
        <v>70</v>
      </c>
      <c r="P8445" t="s">
        <v>71</v>
      </c>
      <c r="Q8445" t="s">
        <v>3675</v>
      </c>
    </row>
    <row r="8446" spans="11:17">
      <c r="K8446" t="s">
        <v>51</v>
      </c>
      <c r="L8446" t="s">
        <v>3673</v>
      </c>
      <c r="M8446" t="s">
        <v>3674</v>
      </c>
      <c r="N8446" t="s">
        <v>77</v>
      </c>
      <c r="O8446" t="s">
        <v>72</v>
      </c>
      <c r="P8446">
        <v>125</v>
      </c>
      <c r="Q8446" t="s">
        <v>3675</v>
      </c>
    </row>
    <row r="8447" spans="11:17">
      <c r="K8447" t="s">
        <v>51</v>
      </c>
      <c r="L8447" t="s">
        <v>3673</v>
      </c>
      <c r="M8447" t="s">
        <v>3674</v>
      </c>
      <c r="N8447" t="s">
        <v>77</v>
      </c>
      <c r="O8447" t="s">
        <v>73</v>
      </c>
      <c r="P8447" t="s">
        <v>82</v>
      </c>
      <c r="Q8447" t="s">
        <v>3675</v>
      </c>
    </row>
    <row r="8448" spans="11:17">
      <c r="K8448" t="s">
        <v>51</v>
      </c>
      <c r="L8448" t="s">
        <v>3679</v>
      </c>
      <c r="M8448" t="s">
        <v>3680</v>
      </c>
      <c r="N8448" t="s">
        <v>77</v>
      </c>
      <c r="O8448" t="s">
        <v>14</v>
      </c>
      <c r="Q8448" t="s">
        <v>3681</v>
      </c>
    </row>
    <row r="8449" spans="11:17">
      <c r="K8449" t="s">
        <v>51</v>
      </c>
      <c r="L8449" t="s">
        <v>3679</v>
      </c>
      <c r="M8449" t="s">
        <v>3680</v>
      </c>
      <c r="N8449" t="s">
        <v>77</v>
      </c>
      <c r="O8449" t="s">
        <v>56</v>
      </c>
      <c r="Q8449" t="s">
        <v>3681</v>
      </c>
    </row>
    <row r="8450" spans="11:17">
      <c r="K8450" t="s">
        <v>51</v>
      </c>
      <c r="L8450" t="s">
        <v>3679</v>
      </c>
      <c r="M8450" t="s">
        <v>3680</v>
      </c>
      <c r="N8450" t="s">
        <v>77</v>
      </c>
      <c r="O8450" t="s">
        <v>57</v>
      </c>
      <c r="P8450" t="s">
        <v>2263</v>
      </c>
      <c r="Q8450" t="s">
        <v>3681</v>
      </c>
    </row>
    <row r="8451" spans="11:17">
      <c r="K8451" t="s">
        <v>51</v>
      </c>
      <c r="L8451" t="s">
        <v>3679</v>
      </c>
      <c r="M8451" t="s">
        <v>3680</v>
      </c>
      <c r="N8451" t="s">
        <v>77</v>
      </c>
      <c r="O8451" t="s">
        <v>59</v>
      </c>
      <c r="P8451">
        <v>2976</v>
      </c>
      <c r="Q8451" t="s">
        <v>3681</v>
      </c>
    </row>
    <row r="8452" spans="11:17">
      <c r="K8452" t="s">
        <v>51</v>
      </c>
      <c r="L8452" t="s">
        <v>3679</v>
      </c>
      <c r="M8452" t="s">
        <v>3680</v>
      </c>
      <c r="N8452" t="s">
        <v>77</v>
      </c>
      <c r="O8452" t="s">
        <v>60</v>
      </c>
      <c r="P8452" t="s">
        <v>3658</v>
      </c>
      <c r="Q8452" t="s">
        <v>3681</v>
      </c>
    </row>
    <row r="8453" spans="11:17">
      <c r="K8453" t="s">
        <v>51</v>
      </c>
      <c r="L8453" t="s">
        <v>3679</v>
      </c>
      <c r="M8453" t="s">
        <v>3680</v>
      </c>
      <c r="N8453" t="s">
        <v>77</v>
      </c>
      <c r="O8453" t="s">
        <v>62</v>
      </c>
      <c r="P8453" t="s">
        <v>3676</v>
      </c>
      <c r="Q8453" t="s">
        <v>3681</v>
      </c>
    </row>
    <row r="8454" spans="11:17">
      <c r="K8454" t="s">
        <v>51</v>
      </c>
      <c r="L8454" t="s">
        <v>3679</v>
      </c>
      <c r="M8454" t="s">
        <v>3680</v>
      </c>
      <c r="N8454" t="s">
        <v>77</v>
      </c>
      <c r="O8454" t="s">
        <v>64</v>
      </c>
      <c r="P8454" t="s">
        <v>3682</v>
      </c>
      <c r="Q8454" t="s">
        <v>3681</v>
      </c>
    </row>
    <row r="8455" spans="11:17">
      <c r="K8455" t="s">
        <v>51</v>
      </c>
      <c r="L8455" t="s">
        <v>3679</v>
      </c>
      <c r="M8455" t="s">
        <v>3680</v>
      </c>
      <c r="N8455" t="s">
        <v>77</v>
      </c>
      <c r="O8455" t="s">
        <v>66</v>
      </c>
      <c r="P8455" t="s">
        <v>3683</v>
      </c>
      <c r="Q8455" t="s">
        <v>3681</v>
      </c>
    </row>
    <row r="8456" spans="11:17">
      <c r="K8456" t="s">
        <v>51</v>
      </c>
      <c r="L8456" t="s">
        <v>3679</v>
      </c>
      <c r="M8456" t="s">
        <v>3680</v>
      </c>
      <c r="N8456" t="s">
        <v>77</v>
      </c>
      <c r="O8456" t="s">
        <v>68</v>
      </c>
      <c r="P8456" t="s">
        <v>3662</v>
      </c>
      <c r="Q8456" t="s">
        <v>3681</v>
      </c>
    </row>
    <row r="8457" spans="11:17">
      <c r="K8457" t="s">
        <v>51</v>
      </c>
      <c r="L8457" t="s">
        <v>3679</v>
      </c>
      <c r="M8457" t="s">
        <v>3680</v>
      </c>
      <c r="N8457" t="s">
        <v>77</v>
      </c>
      <c r="O8457" t="s">
        <v>70</v>
      </c>
      <c r="P8457" t="s">
        <v>131</v>
      </c>
      <c r="Q8457" t="s">
        <v>3681</v>
      </c>
    </row>
    <row r="8458" spans="11:17">
      <c r="K8458" t="s">
        <v>51</v>
      </c>
      <c r="L8458" t="s">
        <v>3679</v>
      </c>
      <c r="M8458" t="s">
        <v>3680</v>
      </c>
      <c r="N8458" t="s">
        <v>77</v>
      </c>
      <c r="O8458" t="s">
        <v>72</v>
      </c>
      <c r="Q8458" t="s">
        <v>3681</v>
      </c>
    </row>
    <row r="8459" spans="11:17">
      <c r="K8459" t="s">
        <v>51</v>
      </c>
      <c r="L8459" t="s">
        <v>3679</v>
      </c>
      <c r="M8459" t="s">
        <v>3680</v>
      </c>
      <c r="N8459" t="s">
        <v>77</v>
      </c>
      <c r="O8459" t="s">
        <v>73</v>
      </c>
      <c r="P8459" t="s">
        <v>82</v>
      </c>
      <c r="Q8459" t="s">
        <v>3681</v>
      </c>
    </row>
    <row r="8460" spans="11:17">
      <c r="K8460" t="s">
        <v>51</v>
      </c>
      <c r="L8460" t="s">
        <v>3684</v>
      </c>
      <c r="M8460" t="s">
        <v>3685</v>
      </c>
      <c r="N8460" t="s">
        <v>77</v>
      </c>
      <c r="O8460" t="s">
        <v>14</v>
      </c>
      <c r="Q8460" t="s">
        <v>3686</v>
      </c>
    </row>
    <row r="8461" spans="11:17">
      <c r="K8461" t="s">
        <v>51</v>
      </c>
      <c r="L8461" t="s">
        <v>3684</v>
      </c>
      <c r="M8461" t="s">
        <v>3685</v>
      </c>
      <c r="N8461" t="s">
        <v>77</v>
      </c>
      <c r="O8461" t="s">
        <v>56</v>
      </c>
      <c r="Q8461" t="s">
        <v>3686</v>
      </c>
    </row>
    <row r="8462" spans="11:17">
      <c r="K8462" t="s">
        <v>51</v>
      </c>
      <c r="L8462" t="s">
        <v>3684</v>
      </c>
      <c r="M8462" t="s">
        <v>3685</v>
      </c>
      <c r="N8462" t="s">
        <v>77</v>
      </c>
      <c r="O8462" t="s">
        <v>57</v>
      </c>
      <c r="P8462" t="s">
        <v>2263</v>
      </c>
      <c r="Q8462" t="s">
        <v>3686</v>
      </c>
    </row>
    <row r="8463" spans="11:17">
      <c r="K8463" t="s">
        <v>51</v>
      </c>
      <c r="L8463" t="s">
        <v>3684</v>
      </c>
      <c r="M8463" t="s">
        <v>3685</v>
      </c>
      <c r="N8463" t="s">
        <v>77</v>
      </c>
      <c r="O8463" t="s">
        <v>59</v>
      </c>
      <c r="P8463">
        <v>2141</v>
      </c>
      <c r="Q8463" t="s">
        <v>3686</v>
      </c>
    </row>
    <row r="8464" spans="11:17">
      <c r="K8464" t="s">
        <v>51</v>
      </c>
      <c r="L8464" t="s">
        <v>3684</v>
      </c>
      <c r="M8464" t="s">
        <v>3685</v>
      </c>
      <c r="N8464" t="s">
        <v>77</v>
      </c>
      <c r="O8464" t="s">
        <v>60</v>
      </c>
      <c r="P8464" t="s">
        <v>3658</v>
      </c>
      <c r="Q8464" t="s">
        <v>3686</v>
      </c>
    </row>
    <row r="8465" spans="11:17">
      <c r="K8465" t="s">
        <v>51</v>
      </c>
      <c r="L8465" t="s">
        <v>3684</v>
      </c>
      <c r="M8465" t="s">
        <v>3685</v>
      </c>
      <c r="N8465" t="s">
        <v>77</v>
      </c>
      <c r="O8465" t="s">
        <v>62</v>
      </c>
      <c r="P8465" t="s">
        <v>3676</v>
      </c>
      <c r="Q8465" t="s">
        <v>3686</v>
      </c>
    </row>
    <row r="8466" spans="11:17">
      <c r="K8466" t="s">
        <v>51</v>
      </c>
      <c r="L8466" t="s">
        <v>3684</v>
      </c>
      <c r="M8466" t="s">
        <v>3685</v>
      </c>
      <c r="N8466" t="s">
        <v>77</v>
      </c>
      <c r="O8466" t="s">
        <v>64</v>
      </c>
      <c r="P8466" t="s">
        <v>3687</v>
      </c>
      <c r="Q8466" t="s">
        <v>3686</v>
      </c>
    </row>
    <row r="8467" spans="11:17">
      <c r="K8467" t="s">
        <v>51</v>
      </c>
      <c r="L8467" t="s">
        <v>3684</v>
      </c>
      <c r="M8467" t="s">
        <v>3685</v>
      </c>
      <c r="N8467" t="s">
        <v>77</v>
      </c>
      <c r="O8467" t="s">
        <v>66</v>
      </c>
      <c r="P8467" t="s">
        <v>3688</v>
      </c>
      <c r="Q8467" t="s">
        <v>3686</v>
      </c>
    </row>
    <row r="8468" spans="11:17">
      <c r="K8468" t="s">
        <v>51</v>
      </c>
      <c r="L8468" t="s">
        <v>3684</v>
      </c>
      <c r="M8468" t="s">
        <v>3685</v>
      </c>
      <c r="N8468" t="s">
        <v>77</v>
      </c>
      <c r="O8468" t="s">
        <v>68</v>
      </c>
      <c r="P8468" t="s">
        <v>3662</v>
      </c>
      <c r="Q8468" t="s">
        <v>3686</v>
      </c>
    </row>
    <row r="8469" spans="11:17">
      <c r="K8469" t="s">
        <v>51</v>
      </c>
      <c r="L8469" t="s">
        <v>3684</v>
      </c>
      <c r="M8469" t="s">
        <v>3685</v>
      </c>
      <c r="N8469" t="s">
        <v>77</v>
      </c>
      <c r="O8469" t="s">
        <v>70</v>
      </c>
      <c r="P8469" t="s">
        <v>71</v>
      </c>
      <c r="Q8469" t="s">
        <v>3686</v>
      </c>
    </row>
    <row r="8470" spans="11:17">
      <c r="K8470" t="s">
        <v>51</v>
      </c>
      <c r="L8470" t="s">
        <v>3684</v>
      </c>
      <c r="M8470" t="s">
        <v>3685</v>
      </c>
      <c r="N8470" t="s">
        <v>77</v>
      </c>
      <c r="O8470" t="s">
        <v>72</v>
      </c>
      <c r="P8470">
        <v>117</v>
      </c>
      <c r="Q8470" t="s">
        <v>3686</v>
      </c>
    </row>
    <row r="8471" spans="11:17">
      <c r="K8471" t="s">
        <v>51</v>
      </c>
      <c r="L8471" t="s">
        <v>3684</v>
      </c>
      <c r="M8471" t="s">
        <v>3685</v>
      </c>
      <c r="N8471" t="s">
        <v>77</v>
      </c>
      <c r="O8471" t="s">
        <v>73</v>
      </c>
      <c r="P8471" t="s">
        <v>82</v>
      </c>
      <c r="Q8471" t="s">
        <v>3686</v>
      </c>
    </row>
    <row r="8472" spans="11:17">
      <c r="K8472" t="s">
        <v>51</v>
      </c>
      <c r="L8472" t="s">
        <v>3689</v>
      </c>
      <c r="M8472" t="s">
        <v>3690</v>
      </c>
      <c r="N8472" t="s">
        <v>77</v>
      </c>
      <c r="O8472" t="s">
        <v>14</v>
      </c>
      <c r="Q8472" t="s">
        <v>3691</v>
      </c>
    </row>
    <row r="8473" spans="11:17">
      <c r="K8473" t="s">
        <v>51</v>
      </c>
      <c r="L8473" t="s">
        <v>3689</v>
      </c>
      <c r="M8473" t="s">
        <v>3690</v>
      </c>
      <c r="N8473" t="s">
        <v>77</v>
      </c>
      <c r="O8473" t="s">
        <v>56</v>
      </c>
      <c r="Q8473" t="s">
        <v>3691</v>
      </c>
    </row>
    <row r="8474" spans="11:17">
      <c r="K8474" t="s">
        <v>51</v>
      </c>
      <c r="L8474" t="s">
        <v>3689</v>
      </c>
      <c r="M8474" t="s">
        <v>3690</v>
      </c>
      <c r="N8474" t="s">
        <v>77</v>
      </c>
      <c r="O8474" t="s">
        <v>57</v>
      </c>
      <c r="P8474" t="s">
        <v>2263</v>
      </c>
      <c r="Q8474" t="s">
        <v>3691</v>
      </c>
    </row>
    <row r="8475" spans="11:17">
      <c r="K8475" t="s">
        <v>51</v>
      </c>
      <c r="L8475" t="s">
        <v>3689</v>
      </c>
      <c r="M8475" t="s">
        <v>3690</v>
      </c>
      <c r="N8475" t="s">
        <v>77</v>
      </c>
      <c r="O8475" t="s">
        <v>59</v>
      </c>
      <c r="P8475">
        <v>3225</v>
      </c>
      <c r="Q8475" t="s">
        <v>3691</v>
      </c>
    </row>
    <row r="8476" spans="11:17">
      <c r="K8476" t="s">
        <v>51</v>
      </c>
      <c r="L8476" t="s">
        <v>3689</v>
      </c>
      <c r="M8476" t="s">
        <v>3690</v>
      </c>
      <c r="N8476" t="s">
        <v>77</v>
      </c>
      <c r="O8476" t="s">
        <v>60</v>
      </c>
      <c r="P8476" t="s">
        <v>3658</v>
      </c>
      <c r="Q8476" t="s">
        <v>3691</v>
      </c>
    </row>
    <row r="8477" spans="11:17">
      <c r="K8477" t="s">
        <v>51</v>
      </c>
      <c r="L8477" t="s">
        <v>3689</v>
      </c>
      <c r="M8477" t="s">
        <v>3690</v>
      </c>
      <c r="N8477" t="s">
        <v>77</v>
      </c>
      <c r="O8477" t="s">
        <v>62</v>
      </c>
      <c r="P8477" t="s">
        <v>3692</v>
      </c>
      <c r="Q8477" t="s">
        <v>3691</v>
      </c>
    </row>
    <row r="8478" spans="11:17">
      <c r="K8478" t="s">
        <v>51</v>
      </c>
      <c r="L8478" t="s">
        <v>3689</v>
      </c>
      <c r="M8478" t="s">
        <v>3690</v>
      </c>
      <c r="N8478" t="s">
        <v>77</v>
      </c>
      <c r="O8478" t="s">
        <v>64</v>
      </c>
      <c r="P8478" t="s">
        <v>3693</v>
      </c>
      <c r="Q8478" t="s">
        <v>3691</v>
      </c>
    </row>
    <row r="8479" spans="11:17">
      <c r="K8479" t="s">
        <v>51</v>
      </c>
      <c r="L8479" t="s">
        <v>3689</v>
      </c>
      <c r="M8479" t="s">
        <v>3690</v>
      </c>
      <c r="N8479" t="s">
        <v>77</v>
      </c>
      <c r="O8479" t="s">
        <v>66</v>
      </c>
      <c r="Q8479" t="s">
        <v>3691</v>
      </c>
    </row>
    <row r="8480" spans="11:17">
      <c r="K8480" t="s">
        <v>51</v>
      </c>
      <c r="L8480" t="s">
        <v>3689</v>
      </c>
      <c r="M8480" t="s">
        <v>3690</v>
      </c>
      <c r="N8480" t="s">
        <v>77</v>
      </c>
      <c r="O8480" t="s">
        <v>68</v>
      </c>
      <c r="Q8480" t="s">
        <v>3691</v>
      </c>
    </row>
    <row r="8481" spans="11:17">
      <c r="K8481" t="s">
        <v>51</v>
      </c>
      <c r="L8481" t="s">
        <v>3689</v>
      </c>
      <c r="M8481" t="s">
        <v>3690</v>
      </c>
      <c r="N8481" t="s">
        <v>77</v>
      </c>
      <c r="O8481" t="s">
        <v>70</v>
      </c>
      <c r="P8481" t="s">
        <v>131</v>
      </c>
      <c r="Q8481" t="s">
        <v>3691</v>
      </c>
    </row>
    <row r="8482" spans="11:17">
      <c r="K8482" t="s">
        <v>51</v>
      </c>
      <c r="L8482" t="s">
        <v>3689</v>
      </c>
      <c r="M8482" t="s">
        <v>3690</v>
      </c>
      <c r="N8482" t="s">
        <v>77</v>
      </c>
      <c r="O8482" t="s">
        <v>72</v>
      </c>
      <c r="P8482">
        <v>416</v>
      </c>
      <c r="Q8482" t="s">
        <v>3691</v>
      </c>
    </row>
    <row r="8483" spans="11:17">
      <c r="K8483" t="s">
        <v>51</v>
      </c>
      <c r="L8483" t="s">
        <v>3689</v>
      </c>
      <c r="M8483" t="s">
        <v>3690</v>
      </c>
      <c r="N8483" t="s">
        <v>77</v>
      </c>
      <c r="O8483" t="s">
        <v>73</v>
      </c>
      <c r="P8483" t="s">
        <v>82</v>
      </c>
      <c r="Q8483" t="s">
        <v>3691</v>
      </c>
    </row>
    <row r="8484" spans="11:17">
      <c r="K8484" t="s">
        <v>51</v>
      </c>
      <c r="L8484" t="s">
        <v>3694</v>
      </c>
      <c r="M8484" t="s">
        <v>3695</v>
      </c>
      <c r="N8484" t="s">
        <v>77</v>
      </c>
      <c r="O8484" t="s">
        <v>14</v>
      </c>
      <c r="Q8484" t="s">
        <v>3696</v>
      </c>
    </row>
    <row r="8485" spans="11:17">
      <c r="K8485" t="s">
        <v>51</v>
      </c>
      <c r="L8485" t="s">
        <v>3694</v>
      </c>
      <c r="M8485" t="s">
        <v>3695</v>
      </c>
      <c r="N8485" t="s">
        <v>77</v>
      </c>
      <c r="O8485" t="s">
        <v>56</v>
      </c>
      <c r="Q8485" t="s">
        <v>3696</v>
      </c>
    </row>
    <row r="8486" spans="11:17">
      <c r="K8486" t="s">
        <v>51</v>
      </c>
      <c r="L8486" t="s">
        <v>3694</v>
      </c>
      <c r="M8486" t="s">
        <v>3695</v>
      </c>
      <c r="N8486" t="s">
        <v>77</v>
      </c>
      <c r="O8486" t="s">
        <v>57</v>
      </c>
      <c r="P8486" t="s">
        <v>2263</v>
      </c>
      <c r="Q8486" t="s">
        <v>3696</v>
      </c>
    </row>
    <row r="8487" spans="11:17">
      <c r="K8487" t="s">
        <v>51</v>
      </c>
      <c r="L8487" t="s">
        <v>3694</v>
      </c>
      <c r="M8487" t="s">
        <v>3695</v>
      </c>
      <c r="N8487" t="s">
        <v>77</v>
      </c>
      <c r="O8487" t="s">
        <v>59</v>
      </c>
      <c r="P8487">
        <v>3004</v>
      </c>
      <c r="Q8487" t="s">
        <v>3696</v>
      </c>
    </row>
    <row r="8488" spans="11:17">
      <c r="K8488" t="s">
        <v>51</v>
      </c>
      <c r="L8488" t="s">
        <v>3694</v>
      </c>
      <c r="M8488" t="s">
        <v>3695</v>
      </c>
      <c r="N8488" t="s">
        <v>77</v>
      </c>
      <c r="O8488" t="s">
        <v>60</v>
      </c>
      <c r="P8488" t="s">
        <v>3658</v>
      </c>
      <c r="Q8488" t="s">
        <v>3696</v>
      </c>
    </row>
    <row r="8489" spans="11:17">
      <c r="K8489" t="s">
        <v>51</v>
      </c>
      <c r="L8489" t="s">
        <v>3694</v>
      </c>
      <c r="M8489" t="s">
        <v>3695</v>
      </c>
      <c r="N8489" t="s">
        <v>77</v>
      </c>
      <c r="O8489" t="s">
        <v>62</v>
      </c>
      <c r="P8489" t="s">
        <v>3692</v>
      </c>
      <c r="Q8489" t="s">
        <v>3696</v>
      </c>
    </row>
    <row r="8490" spans="11:17">
      <c r="K8490" t="s">
        <v>51</v>
      </c>
      <c r="L8490" t="s">
        <v>3694</v>
      </c>
      <c r="M8490" t="s">
        <v>3695</v>
      </c>
      <c r="N8490" t="s">
        <v>77</v>
      </c>
      <c r="O8490" t="s">
        <v>64</v>
      </c>
      <c r="P8490" t="s">
        <v>3697</v>
      </c>
      <c r="Q8490" t="s">
        <v>3696</v>
      </c>
    </row>
    <row r="8491" spans="11:17">
      <c r="K8491" t="s">
        <v>51</v>
      </c>
      <c r="L8491" t="s">
        <v>3694</v>
      </c>
      <c r="M8491" t="s">
        <v>3695</v>
      </c>
      <c r="N8491" t="s">
        <v>77</v>
      </c>
      <c r="O8491" t="s">
        <v>66</v>
      </c>
      <c r="P8491" t="s">
        <v>3698</v>
      </c>
      <c r="Q8491" t="s">
        <v>3696</v>
      </c>
    </row>
    <row r="8492" spans="11:17">
      <c r="K8492" t="s">
        <v>51</v>
      </c>
      <c r="L8492" t="s">
        <v>3694</v>
      </c>
      <c r="M8492" t="s">
        <v>3695</v>
      </c>
      <c r="N8492" t="s">
        <v>77</v>
      </c>
      <c r="O8492" t="s">
        <v>68</v>
      </c>
      <c r="P8492" t="s">
        <v>3662</v>
      </c>
      <c r="Q8492" t="s">
        <v>3696</v>
      </c>
    </row>
    <row r="8493" spans="11:17">
      <c r="K8493" t="s">
        <v>51</v>
      </c>
      <c r="L8493" t="s">
        <v>3694</v>
      </c>
      <c r="M8493" t="s">
        <v>3695</v>
      </c>
      <c r="N8493" t="s">
        <v>77</v>
      </c>
      <c r="O8493" t="s">
        <v>70</v>
      </c>
      <c r="P8493" t="s">
        <v>71</v>
      </c>
      <c r="Q8493" t="s">
        <v>3696</v>
      </c>
    </row>
    <row r="8494" spans="11:17">
      <c r="K8494" t="s">
        <v>51</v>
      </c>
      <c r="L8494" t="s">
        <v>3694</v>
      </c>
      <c r="M8494" t="s">
        <v>3695</v>
      </c>
      <c r="N8494" t="s">
        <v>77</v>
      </c>
      <c r="O8494" t="s">
        <v>72</v>
      </c>
      <c r="P8494">
        <v>66</v>
      </c>
      <c r="Q8494" t="s">
        <v>3696</v>
      </c>
    </row>
    <row r="8495" spans="11:17">
      <c r="K8495" t="s">
        <v>51</v>
      </c>
      <c r="L8495" t="s">
        <v>3694</v>
      </c>
      <c r="M8495" t="s">
        <v>3695</v>
      </c>
      <c r="N8495" t="s">
        <v>77</v>
      </c>
      <c r="O8495" t="s">
        <v>73</v>
      </c>
      <c r="P8495" t="s">
        <v>82</v>
      </c>
      <c r="Q8495" t="s">
        <v>3696</v>
      </c>
    </row>
    <row r="8496" spans="11:17">
      <c r="K8496" t="s">
        <v>51</v>
      </c>
      <c r="L8496" t="s">
        <v>3699</v>
      </c>
      <c r="M8496" t="s">
        <v>3700</v>
      </c>
      <c r="N8496" t="s">
        <v>1337</v>
      </c>
      <c r="O8496" t="s">
        <v>14</v>
      </c>
      <c r="Q8496" t="s">
        <v>3701</v>
      </c>
    </row>
    <row r="8497" spans="11:17">
      <c r="K8497" t="s">
        <v>51</v>
      </c>
      <c r="L8497" t="s">
        <v>3699</v>
      </c>
      <c r="M8497" t="s">
        <v>3700</v>
      </c>
      <c r="N8497" t="s">
        <v>1337</v>
      </c>
      <c r="O8497" t="s">
        <v>56</v>
      </c>
      <c r="Q8497" t="s">
        <v>3701</v>
      </c>
    </row>
    <row r="8498" spans="11:17">
      <c r="K8498" t="s">
        <v>51</v>
      </c>
      <c r="L8498" t="s">
        <v>3699</v>
      </c>
      <c r="M8498" t="s">
        <v>3700</v>
      </c>
      <c r="N8498" t="s">
        <v>1337</v>
      </c>
      <c r="O8498" t="s">
        <v>57</v>
      </c>
      <c r="P8498" t="s">
        <v>2263</v>
      </c>
      <c r="Q8498" t="s">
        <v>3701</v>
      </c>
    </row>
    <row r="8499" spans="11:17">
      <c r="K8499" t="s">
        <v>51</v>
      </c>
      <c r="L8499" t="s">
        <v>3699</v>
      </c>
      <c r="M8499" t="s">
        <v>3700</v>
      </c>
      <c r="N8499" t="s">
        <v>1337</v>
      </c>
      <c r="O8499" t="s">
        <v>59</v>
      </c>
      <c r="P8499">
        <v>1748</v>
      </c>
      <c r="Q8499" t="s">
        <v>3701</v>
      </c>
    </row>
    <row r="8500" spans="11:17">
      <c r="K8500" t="s">
        <v>51</v>
      </c>
      <c r="L8500" t="s">
        <v>3699</v>
      </c>
      <c r="M8500" t="s">
        <v>3700</v>
      </c>
      <c r="N8500" t="s">
        <v>1337</v>
      </c>
      <c r="O8500" t="s">
        <v>60</v>
      </c>
      <c r="P8500" t="s">
        <v>3658</v>
      </c>
      <c r="Q8500" t="s">
        <v>3701</v>
      </c>
    </row>
    <row r="8501" spans="11:17">
      <c r="K8501" t="s">
        <v>51</v>
      </c>
      <c r="L8501" t="s">
        <v>3699</v>
      </c>
      <c r="M8501" t="s">
        <v>3700</v>
      </c>
      <c r="N8501" t="s">
        <v>1337</v>
      </c>
      <c r="O8501" t="s">
        <v>62</v>
      </c>
      <c r="P8501" t="s">
        <v>3692</v>
      </c>
      <c r="Q8501" t="s">
        <v>3701</v>
      </c>
    </row>
    <row r="8502" spans="11:17">
      <c r="K8502" t="s">
        <v>51</v>
      </c>
      <c r="L8502" t="s">
        <v>3699</v>
      </c>
      <c r="M8502" t="s">
        <v>3700</v>
      </c>
      <c r="N8502" t="s">
        <v>1337</v>
      </c>
      <c r="O8502" t="s">
        <v>64</v>
      </c>
      <c r="P8502" t="s">
        <v>3702</v>
      </c>
      <c r="Q8502" t="s">
        <v>3701</v>
      </c>
    </row>
    <row r="8503" spans="11:17">
      <c r="K8503" t="s">
        <v>51</v>
      </c>
      <c r="L8503" t="s">
        <v>3699</v>
      </c>
      <c r="M8503" t="s">
        <v>3700</v>
      </c>
      <c r="N8503" t="s">
        <v>1337</v>
      </c>
      <c r="O8503" t="s">
        <v>66</v>
      </c>
      <c r="P8503" t="s">
        <v>3703</v>
      </c>
      <c r="Q8503" t="s">
        <v>3701</v>
      </c>
    </row>
    <row r="8504" spans="11:17">
      <c r="K8504" t="s">
        <v>51</v>
      </c>
      <c r="L8504" t="s">
        <v>3699</v>
      </c>
      <c r="M8504" t="s">
        <v>3700</v>
      </c>
      <c r="N8504" t="s">
        <v>1337</v>
      </c>
      <c r="O8504" t="s">
        <v>68</v>
      </c>
      <c r="P8504" t="s">
        <v>3662</v>
      </c>
      <c r="Q8504" t="s">
        <v>3701</v>
      </c>
    </row>
    <row r="8505" spans="11:17">
      <c r="K8505" t="s">
        <v>51</v>
      </c>
      <c r="L8505" t="s">
        <v>3699</v>
      </c>
      <c r="M8505" t="s">
        <v>3700</v>
      </c>
      <c r="N8505" t="s">
        <v>1337</v>
      </c>
      <c r="O8505" t="s">
        <v>70</v>
      </c>
      <c r="P8505" t="s">
        <v>71</v>
      </c>
      <c r="Q8505" t="s">
        <v>3701</v>
      </c>
    </row>
    <row r="8506" spans="11:17">
      <c r="K8506" t="s">
        <v>51</v>
      </c>
      <c r="L8506" t="s">
        <v>3699</v>
      </c>
      <c r="M8506" t="s">
        <v>3700</v>
      </c>
      <c r="N8506" t="s">
        <v>1337</v>
      </c>
      <c r="O8506" t="s">
        <v>72</v>
      </c>
      <c r="P8506">
        <v>250</v>
      </c>
      <c r="Q8506" t="s">
        <v>3701</v>
      </c>
    </row>
    <row r="8507" spans="11:17">
      <c r="K8507" t="s">
        <v>51</v>
      </c>
      <c r="L8507" t="s">
        <v>3699</v>
      </c>
      <c r="M8507" t="s">
        <v>3700</v>
      </c>
      <c r="N8507" t="s">
        <v>1337</v>
      </c>
      <c r="O8507" t="s">
        <v>73</v>
      </c>
      <c r="P8507" t="s">
        <v>1343</v>
      </c>
      <c r="Q8507" t="s">
        <v>3701</v>
      </c>
    </row>
    <row r="8508" spans="11:17">
      <c r="K8508" t="s">
        <v>51</v>
      </c>
      <c r="L8508" t="s">
        <v>3704</v>
      </c>
      <c r="M8508" t="s">
        <v>3705</v>
      </c>
      <c r="N8508" t="s">
        <v>77</v>
      </c>
      <c r="O8508" t="s">
        <v>14</v>
      </c>
      <c r="Q8508" t="s">
        <v>3706</v>
      </c>
    </row>
    <row r="8509" spans="11:17">
      <c r="K8509" t="s">
        <v>51</v>
      </c>
      <c r="L8509" t="s">
        <v>3704</v>
      </c>
      <c r="M8509" t="s">
        <v>3705</v>
      </c>
      <c r="N8509" t="s">
        <v>77</v>
      </c>
      <c r="O8509" t="s">
        <v>56</v>
      </c>
      <c r="Q8509" t="s">
        <v>3706</v>
      </c>
    </row>
    <row r="8510" spans="11:17">
      <c r="K8510" t="s">
        <v>51</v>
      </c>
      <c r="L8510" t="s">
        <v>3704</v>
      </c>
      <c r="M8510" t="s">
        <v>3705</v>
      </c>
      <c r="N8510" t="s">
        <v>77</v>
      </c>
      <c r="O8510" t="s">
        <v>57</v>
      </c>
      <c r="P8510" t="s">
        <v>2263</v>
      </c>
      <c r="Q8510" t="s">
        <v>3706</v>
      </c>
    </row>
    <row r="8511" spans="11:17">
      <c r="K8511" t="s">
        <v>51</v>
      </c>
      <c r="L8511" t="s">
        <v>3704</v>
      </c>
      <c r="M8511" t="s">
        <v>3705</v>
      </c>
      <c r="N8511" t="s">
        <v>77</v>
      </c>
      <c r="O8511" t="s">
        <v>59</v>
      </c>
      <c r="P8511">
        <v>2831</v>
      </c>
      <c r="Q8511" t="s">
        <v>3706</v>
      </c>
    </row>
    <row r="8512" spans="11:17">
      <c r="K8512" t="s">
        <v>51</v>
      </c>
      <c r="L8512" t="s">
        <v>3704</v>
      </c>
      <c r="M8512" t="s">
        <v>3705</v>
      </c>
      <c r="N8512" t="s">
        <v>77</v>
      </c>
      <c r="O8512" t="s">
        <v>60</v>
      </c>
      <c r="P8512" t="s">
        <v>3658</v>
      </c>
      <c r="Q8512" t="s">
        <v>3706</v>
      </c>
    </row>
    <row r="8513" spans="11:17">
      <c r="K8513" t="s">
        <v>51</v>
      </c>
      <c r="L8513" t="s">
        <v>3704</v>
      </c>
      <c r="M8513" t="s">
        <v>3705</v>
      </c>
      <c r="N8513" t="s">
        <v>77</v>
      </c>
      <c r="O8513" t="s">
        <v>62</v>
      </c>
      <c r="P8513" t="s">
        <v>3692</v>
      </c>
      <c r="Q8513" t="s">
        <v>3706</v>
      </c>
    </row>
    <row r="8514" spans="11:17">
      <c r="K8514" t="s">
        <v>51</v>
      </c>
      <c r="L8514" t="s">
        <v>3704</v>
      </c>
      <c r="M8514" t="s">
        <v>3705</v>
      </c>
      <c r="N8514" t="s">
        <v>77</v>
      </c>
      <c r="O8514" t="s">
        <v>64</v>
      </c>
      <c r="P8514" t="s">
        <v>3707</v>
      </c>
      <c r="Q8514" t="s">
        <v>3706</v>
      </c>
    </row>
    <row r="8515" spans="11:17">
      <c r="K8515" t="s">
        <v>51</v>
      </c>
      <c r="L8515" t="s">
        <v>3704</v>
      </c>
      <c r="M8515" t="s">
        <v>3705</v>
      </c>
      <c r="N8515" t="s">
        <v>77</v>
      </c>
      <c r="O8515" t="s">
        <v>66</v>
      </c>
      <c r="P8515" t="s">
        <v>3708</v>
      </c>
      <c r="Q8515" t="s">
        <v>3706</v>
      </c>
    </row>
    <row r="8516" spans="11:17">
      <c r="K8516" t="s">
        <v>51</v>
      </c>
      <c r="L8516" t="s">
        <v>3704</v>
      </c>
      <c r="M8516" t="s">
        <v>3705</v>
      </c>
      <c r="N8516" t="s">
        <v>77</v>
      </c>
      <c r="O8516" t="s">
        <v>68</v>
      </c>
      <c r="P8516" t="s">
        <v>3662</v>
      </c>
      <c r="Q8516" t="s">
        <v>3706</v>
      </c>
    </row>
    <row r="8517" spans="11:17">
      <c r="K8517" t="s">
        <v>51</v>
      </c>
      <c r="L8517" t="s">
        <v>3704</v>
      </c>
      <c r="M8517" t="s">
        <v>3705</v>
      </c>
      <c r="N8517" t="s">
        <v>77</v>
      </c>
      <c r="O8517" t="s">
        <v>70</v>
      </c>
      <c r="P8517" t="s">
        <v>71</v>
      </c>
      <c r="Q8517" t="s">
        <v>3706</v>
      </c>
    </row>
    <row r="8518" spans="11:17">
      <c r="K8518" t="s">
        <v>51</v>
      </c>
      <c r="L8518" t="s">
        <v>3704</v>
      </c>
      <c r="M8518" t="s">
        <v>3705</v>
      </c>
      <c r="N8518" t="s">
        <v>77</v>
      </c>
      <c r="O8518" t="s">
        <v>72</v>
      </c>
      <c r="P8518">
        <v>125</v>
      </c>
      <c r="Q8518" t="s">
        <v>3706</v>
      </c>
    </row>
    <row r="8519" spans="11:17">
      <c r="K8519" t="s">
        <v>51</v>
      </c>
      <c r="L8519" t="s">
        <v>3704</v>
      </c>
      <c r="M8519" t="s">
        <v>3705</v>
      </c>
      <c r="N8519" t="s">
        <v>77</v>
      </c>
      <c r="O8519" t="s">
        <v>73</v>
      </c>
      <c r="P8519" t="s">
        <v>82</v>
      </c>
      <c r="Q8519" t="s">
        <v>3706</v>
      </c>
    </row>
    <row r="8520" spans="11:17">
      <c r="K8520" t="s">
        <v>51</v>
      </c>
      <c r="L8520" t="s">
        <v>3709</v>
      </c>
      <c r="M8520" t="s">
        <v>3710</v>
      </c>
      <c r="N8520" t="s">
        <v>1337</v>
      </c>
      <c r="O8520" t="s">
        <v>14</v>
      </c>
      <c r="Q8520" t="s">
        <v>3711</v>
      </c>
    </row>
    <row r="8521" spans="11:17">
      <c r="K8521" t="s">
        <v>51</v>
      </c>
      <c r="L8521" t="s">
        <v>3709</v>
      </c>
      <c r="M8521" t="s">
        <v>3710</v>
      </c>
      <c r="N8521" t="s">
        <v>1337</v>
      </c>
      <c r="O8521" t="s">
        <v>56</v>
      </c>
      <c r="Q8521" t="s">
        <v>3711</v>
      </c>
    </row>
    <row r="8522" spans="11:17">
      <c r="K8522" t="s">
        <v>51</v>
      </c>
      <c r="L8522" t="s">
        <v>3709</v>
      </c>
      <c r="M8522" t="s">
        <v>3710</v>
      </c>
      <c r="N8522" t="s">
        <v>1337</v>
      </c>
      <c r="O8522" t="s">
        <v>57</v>
      </c>
      <c r="P8522" t="s">
        <v>2263</v>
      </c>
      <c r="Q8522" t="s">
        <v>3711</v>
      </c>
    </row>
    <row r="8523" spans="11:17">
      <c r="K8523" t="s">
        <v>51</v>
      </c>
      <c r="L8523" t="s">
        <v>3709</v>
      </c>
      <c r="M8523" t="s">
        <v>3710</v>
      </c>
      <c r="N8523" t="s">
        <v>1337</v>
      </c>
      <c r="O8523" t="s">
        <v>59</v>
      </c>
      <c r="P8523">
        <v>1132</v>
      </c>
      <c r="Q8523" t="s">
        <v>3711</v>
      </c>
    </row>
    <row r="8524" spans="11:17">
      <c r="K8524" t="s">
        <v>51</v>
      </c>
      <c r="L8524" t="s">
        <v>3709</v>
      </c>
      <c r="M8524" t="s">
        <v>3710</v>
      </c>
      <c r="N8524" t="s">
        <v>1337</v>
      </c>
      <c r="O8524" t="s">
        <v>60</v>
      </c>
      <c r="P8524" t="s">
        <v>3658</v>
      </c>
      <c r="Q8524" t="s">
        <v>3711</v>
      </c>
    </row>
    <row r="8525" spans="11:17">
      <c r="K8525" t="s">
        <v>51</v>
      </c>
      <c r="L8525" t="s">
        <v>3709</v>
      </c>
      <c r="M8525" t="s">
        <v>3710</v>
      </c>
      <c r="N8525" t="s">
        <v>1337</v>
      </c>
      <c r="O8525" t="s">
        <v>62</v>
      </c>
      <c r="P8525" t="s">
        <v>3712</v>
      </c>
      <c r="Q8525" t="s">
        <v>3711</v>
      </c>
    </row>
    <row r="8526" spans="11:17">
      <c r="K8526" t="s">
        <v>51</v>
      </c>
      <c r="L8526" t="s">
        <v>3709</v>
      </c>
      <c r="M8526" t="s">
        <v>3710</v>
      </c>
      <c r="N8526" t="s">
        <v>1337</v>
      </c>
      <c r="O8526" t="s">
        <v>64</v>
      </c>
      <c r="P8526" t="s">
        <v>3713</v>
      </c>
      <c r="Q8526" t="s">
        <v>3711</v>
      </c>
    </row>
    <row r="8527" spans="11:17">
      <c r="K8527" t="s">
        <v>51</v>
      </c>
      <c r="L8527" t="s">
        <v>3709</v>
      </c>
      <c r="M8527" t="s">
        <v>3710</v>
      </c>
      <c r="N8527" t="s">
        <v>1337</v>
      </c>
      <c r="O8527" t="s">
        <v>66</v>
      </c>
      <c r="Q8527" t="s">
        <v>3711</v>
      </c>
    </row>
    <row r="8528" spans="11:17">
      <c r="K8528" t="s">
        <v>51</v>
      </c>
      <c r="L8528" t="s">
        <v>3709</v>
      </c>
      <c r="M8528" t="s">
        <v>3710</v>
      </c>
      <c r="N8528" t="s">
        <v>1337</v>
      </c>
      <c r="O8528" t="s">
        <v>68</v>
      </c>
      <c r="Q8528" t="s">
        <v>3711</v>
      </c>
    </row>
    <row r="8529" spans="11:17">
      <c r="K8529" t="s">
        <v>51</v>
      </c>
      <c r="L8529" t="s">
        <v>3709</v>
      </c>
      <c r="M8529" t="s">
        <v>3710</v>
      </c>
      <c r="N8529" t="s">
        <v>1337</v>
      </c>
      <c r="O8529" t="s">
        <v>70</v>
      </c>
      <c r="P8529" t="s">
        <v>71</v>
      </c>
      <c r="Q8529" t="s">
        <v>3711</v>
      </c>
    </row>
    <row r="8530" spans="11:17">
      <c r="K8530" t="s">
        <v>51</v>
      </c>
      <c r="L8530" t="s">
        <v>3709</v>
      </c>
      <c r="M8530" t="s">
        <v>3710</v>
      </c>
      <c r="N8530" t="s">
        <v>1337</v>
      </c>
      <c r="O8530" t="s">
        <v>72</v>
      </c>
      <c r="P8530">
        <v>60</v>
      </c>
      <c r="Q8530" t="s">
        <v>3711</v>
      </c>
    </row>
    <row r="8531" spans="11:17">
      <c r="K8531" t="s">
        <v>51</v>
      </c>
      <c r="L8531" t="s">
        <v>3709</v>
      </c>
      <c r="M8531" t="s">
        <v>3710</v>
      </c>
      <c r="N8531" t="s">
        <v>1337</v>
      </c>
      <c r="O8531" t="s">
        <v>73</v>
      </c>
      <c r="P8531" t="s">
        <v>1343</v>
      </c>
      <c r="Q8531" t="s">
        <v>3711</v>
      </c>
    </row>
    <row r="8532" spans="11:17">
      <c r="K8532" t="s">
        <v>51</v>
      </c>
      <c r="L8532" t="s">
        <v>3714</v>
      </c>
      <c r="M8532" t="s">
        <v>3715</v>
      </c>
      <c r="N8532" t="s">
        <v>77</v>
      </c>
      <c r="O8532" t="s">
        <v>14</v>
      </c>
      <c r="Q8532" t="s">
        <v>3716</v>
      </c>
    </row>
    <row r="8533" spans="11:17">
      <c r="K8533" t="s">
        <v>51</v>
      </c>
      <c r="L8533" t="s">
        <v>3714</v>
      </c>
      <c r="M8533" t="s">
        <v>3715</v>
      </c>
      <c r="N8533" t="s">
        <v>77</v>
      </c>
      <c r="O8533" t="s">
        <v>56</v>
      </c>
      <c r="Q8533" t="s">
        <v>3716</v>
      </c>
    </row>
    <row r="8534" spans="11:17">
      <c r="K8534" t="s">
        <v>51</v>
      </c>
      <c r="L8534" t="s">
        <v>3714</v>
      </c>
      <c r="M8534" t="s">
        <v>3715</v>
      </c>
      <c r="N8534" t="s">
        <v>77</v>
      </c>
      <c r="O8534" t="s">
        <v>57</v>
      </c>
      <c r="P8534" t="s">
        <v>2263</v>
      </c>
      <c r="Q8534" t="s">
        <v>3716</v>
      </c>
    </row>
    <row r="8535" spans="11:17">
      <c r="K8535" t="s">
        <v>51</v>
      </c>
      <c r="L8535" t="s">
        <v>3714</v>
      </c>
      <c r="M8535" t="s">
        <v>3715</v>
      </c>
      <c r="N8535" t="s">
        <v>77</v>
      </c>
      <c r="O8535" t="s">
        <v>59</v>
      </c>
      <c r="P8535">
        <v>2486</v>
      </c>
      <c r="Q8535" t="s">
        <v>3716</v>
      </c>
    </row>
    <row r="8536" spans="11:17">
      <c r="K8536" t="s">
        <v>51</v>
      </c>
      <c r="L8536" t="s">
        <v>3714</v>
      </c>
      <c r="M8536" t="s">
        <v>3715</v>
      </c>
      <c r="N8536" t="s">
        <v>77</v>
      </c>
      <c r="O8536" t="s">
        <v>60</v>
      </c>
      <c r="P8536" t="s">
        <v>3658</v>
      </c>
      <c r="Q8536" t="s">
        <v>3716</v>
      </c>
    </row>
    <row r="8537" spans="11:17">
      <c r="K8537" t="s">
        <v>51</v>
      </c>
      <c r="L8537" t="s">
        <v>3714</v>
      </c>
      <c r="M8537" t="s">
        <v>3715</v>
      </c>
      <c r="N8537" t="s">
        <v>77</v>
      </c>
      <c r="O8537" t="s">
        <v>62</v>
      </c>
      <c r="P8537" t="s">
        <v>3712</v>
      </c>
      <c r="Q8537" t="s">
        <v>3716</v>
      </c>
    </row>
    <row r="8538" spans="11:17">
      <c r="K8538" t="s">
        <v>51</v>
      </c>
      <c r="L8538" t="s">
        <v>3714</v>
      </c>
      <c r="M8538" t="s">
        <v>3715</v>
      </c>
      <c r="N8538" t="s">
        <v>77</v>
      </c>
      <c r="O8538" t="s">
        <v>64</v>
      </c>
      <c r="P8538" t="s">
        <v>3717</v>
      </c>
      <c r="Q8538" t="s">
        <v>3716</v>
      </c>
    </row>
    <row r="8539" spans="11:17">
      <c r="K8539" t="s">
        <v>51</v>
      </c>
      <c r="L8539" t="s">
        <v>3714</v>
      </c>
      <c r="M8539" t="s">
        <v>3715</v>
      </c>
      <c r="N8539" t="s">
        <v>77</v>
      </c>
      <c r="O8539" t="s">
        <v>66</v>
      </c>
      <c r="Q8539" t="s">
        <v>3716</v>
      </c>
    </row>
    <row r="8540" spans="11:17">
      <c r="K8540" t="s">
        <v>51</v>
      </c>
      <c r="L8540" t="s">
        <v>3714</v>
      </c>
      <c r="M8540" t="s">
        <v>3715</v>
      </c>
      <c r="N8540" t="s">
        <v>77</v>
      </c>
      <c r="O8540" t="s">
        <v>68</v>
      </c>
      <c r="Q8540" t="s">
        <v>3716</v>
      </c>
    </row>
    <row r="8541" spans="11:17">
      <c r="K8541" t="s">
        <v>51</v>
      </c>
      <c r="L8541" t="s">
        <v>3714</v>
      </c>
      <c r="M8541" t="s">
        <v>3715</v>
      </c>
      <c r="N8541" t="s">
        <v>77</v>
      </c>
      <c r="O8541" t="s">
        <v>70</v>
      </c>
      <c r="P8541" t="s">
        <v>131</v>
      </c>
      <c r="Q8541" t="s">
        <v>3716</v>
      </c>
    </row>
    <row r="8542" spans="11:17">
      <c r="K8542" t="s">
        <v>51</v>
      </c>
      <c r="L8542" t="s">
        <v>3714</v>
      </c>
      <c r="M8542" t="s">
        <v>3715</v>
      </c>
      <c r="N8542" t="s">
        <v>77</v>
      </c>
      <c r="O8542" t="s">
        <v>72</v>
      </c>
      <c r="P8542">
        <v>224</v>
      </c>
      <c r="Q8542" t="s">
        <v>3716</v>
      </c>
    </row>
    <row r="8543" spans="11:17">
      <c r="K8543" t="s">
        <v>51</v>
      </c>
      <c r="L8543" t="s">
        <v>3714</v>
      </c>
      <c r="M8543" t="s">
        <v>3715</v>
      </c>
      <c r="N8543" t="s">
        <v>77</v>
      </c>
      <c r="O8543" t="s">
        <v>73</v>
      </c>
      <c r="P8543" t="s">
        <v>82</v>
      </c>
      <c r="Q8543" t="s">
        <v>3716</v>
      </c>
    </row>
    <row r="8544" spans="11:17">
      <c r="K8544" t="s">
        <v>51</v>
      </c>
      <c r="L8544" t="s">
        <v>3718</v>
      </c>
      <c r="M8544" t="s">
        <v>3719</v>
      </c>
      <c r="N8544" t="s">
        <v>54</v>
      </c>
      <c r="O8544" t="s">
        <v>14</v>
      </c>
      <c r="Q8544" t="s">
        <v>3720</v>
      </c>
    </row>
    <row r="8545" spans="11:17">
      <c r="K8545" t="s">
        <v>51</v>
      </c>
      <c r="L8545" t="s">
        <v>3718</v>
      </c>
      <c r="M8545" t="s">
        <v>3719</v>
      </c>
      <c r="N8545" t="s">
        <v>54</v>
      </c>
      <c r="O8545" t="s">
        <v>56</v>
      </c>
      <c r="Q8545" t="s">
        <v>3720</v>
      </c>
    </row>
    <row r="8546" spans="11:17">
      <c r="K8546" t="s">
        <v>51</v>
      </c>
      <c r="L8546" t="s">
        <v>3718</v>
      </c>
      <c r="M8546" t="s">
        <v>3719</v>
      </c>
      <c r="N8546" t="s">
        <v>54</v>
      </c>
      <c r="O8546" t="s">
        <v>57</v>
      </c>
      <c r="P8546" t="s">
        <v>2263</v>
      </c>
      <c r="Q8546" t="s">
        <v>3720</v>
      </c>
    </row>
    <row r="8547" spans="11:17">
      <c r="K8547" t="s">
        <v>51</v>
      </c>
      <c r="L8547" t="s">
        <v>3718</v>
      </c>
      <c r="M8547" t="s">
        <v>3719</v>
      </c>
      <c r="N8547" t="s">
        <v>54</v>
      </c>
      <c r="O8547" t="s">
        <v>59</v>
      </c>
      <c r="P8547">
        <v>4235</v>
      </c>
      <c r="Q8547" t="s">
        <v>3720</v>
      </c>
    </row>
    <row r="8548" spans="11:17">
      <c r="K8548" t="s">
        <v>51</v>
      </c>
      <c r="L8548" t="s">
        <v>3718</v>
      </c>
      <c r="M8548" t="s">
        <v>3719</v>
      </c>
      <c r="N8548" t="s">
        <v>54</v>
      </c>
      <c r="O8548" t="s">
        <v>60</v>
      </c>
      <c r="P8548" t="s">
        <v>3658</v>
      </c>
      <c r="Q8548" t="s">
        <v>3720</v>
      </c>
    </row>
    <row r="8549" spans="11:17">
      <c r="K8549" t="s">
        <v>51</v>
      </c>
      <c r="L8549" t="s">
        <v>3718</v>
      </c>
      <c r="M8549" t="s">
        <v>3719</v>
      </c>
      <c r="N8549" t="s">
        <v>54</v>
      </c>
      <c r="O8549" t="s">
        <v>62</v>
      </c>
      <c r="P8549" t="s">
        <v>3666</v>
      </c>
      <c r="Q8549" t="s">
        <v>3720</v>
      </c>
    </row>
    <row r="8550" spans="11:17">
      <c r="K8550" t="s">
        <v>51</v>
      </c>
      <c r="L8550" t="s">
        <v>3718</v>
      </c>
      <c r="M8550" t="s">
        <v>3719</v>
      </c>
      <c r="N8550" t="s">
        <v>54</v>
      </c>
      <c r="O8550" t="s">
        <v>64</v>
      </c>
      <c r="P8550" t="s">
        <v>3721</v>
      </c>
      <c r="Q8550" t="s">
        <v>3720</v>
      </c>
    </row>
    <row r="8551" spans="11:17">
      <c r="K8551" t="s">
        <v>51</v>
      </c>
      <c r="L8551" t="s">
        <v>3718</v>
      </c>
      <c r="M8551" t="s">
        <v>3719</v>
      </c>
      <c r="N8551" t="s">
        <v>54</v>
      </c>
      <c r="O8551" t="s">
        <v>66</v>
      </c>
      <c r="P8551" t="s">
        <v>3722</v>
      </c>
      <c r="Q8551" t="s">
        <v>3720</v>
      </c>
    </row>
    <row r="8552" spans="11:17">
      <c r="K8552" t="s">
        <v>51</v>
      </c>
      <c r="L8552" t="s">
        <v>3718</v>
      </c>
      <c r="M8552" t="s">
        <v>3719</v>
      </c>
      <c r="N8552" t="s">
        <v>54</v>
      </c>
      <c r="O8552" t="s">
        <v>68</v>
      </c>
      <c r="P8552" t="s">
        <v>3662</v>
      </c>
      <c r="Q8552" t="s">
        <v>3720</v>
      </c>
    </row>
    <row r="8553" spans="11:17">
      <c r="K8553" t="s">
        <v>51</v>
      </c>
      <c r="L8553" t="s">
        <v>3718</v>
      </c>
      <c r="M8553" t="s">
        <v>3719</v>
      </c>
      <c r="N8553" t="s">
        <v>54</v>
      </c>
      <c r="O8553" t="s">
        <v>70</v>
      </c>
      <c r="P8553" t="s">
        <v>131</v>
      </c>
      <c r="Q8553" t="s">
        <v>3720</v>
      </c>
    </row>
    <row r="8554" spans="11:17">
      <c r="K8554" t="s">
        <v>51</v>
      </c>
      <c r="L8554" t="s">
        <v>3718</v>
      </c>
      <c r="M8554" t="s">
        <v>3719</v>
      </c>
      <c r="N8554" t="s">
        <v>54</v>
      </c>
      <c r="O8554" t="s">
        <v>72</v>
      </c>
      <c r="P8554">
        <v>122</v>
      </c>
      <c r="Q8554" t="s">
        <v>3720</v>
      </c>
    </row>
    <row r="8555" spans="11:17">
      <c r="K8555" t="s">
        <v>51</v>
      </c>
      <c r="L8555" t="s">
        <v>3718</v>
      </c>
      <c r="M8555" t="s">
        <v>3719</v>
      </c>
      <c r="N8555" t="s">
        <v>54</v>
      </c>
      <c r="O8555" t="s">
        <v>73</v>
      </c>
      <c r="P8555" t="s">
        <v>74</v>
      </c>
      <c r="Q8555" t="s">
        <v>3720</v>
      </c>
    </row>
    <row r="8556" spans="11:17">
      <c r="K8556" t="s">
        <v>51</v>
      </c>
      <c r="L8556" t="s">
        <v>3723</v>
      </c>
      <c r="M8556" t="s">
        <v>3724</v>
      </c>
      <c r="N8556" t="s">
        <v>77</v>
      </c>
      <c r="O8556" t="s">
        <v>14</v>
      </c>
      <c r="Q8556" t="s">
        <v>3725</v>
      </c>
    </row>
    <row r="8557" spans="11:17">
      <c r="K8557" t="s">
        <v>51</v>
      </c>
      <c r="L8557" t="s">
        <v>3723</v>
      </c>
      <c r="M8557" t="s">
        <v>3724</v>
      </c>
      <c r="N8557" t="s">
        <v>77</v>
      </c>
      <c r="O8557" t="s">
        <v>56</v>
      </c>
      <c r="Q8557" t="s">
        <v>3725</v>
      </c>
    </row>
    <row r="8558" spans="11:17">
      <c r="K8558" t="s">
        <v>51</v>
      </c>
      <c r="L8558" t="s">
        <v>3723</v>
      </c>
      <c r="M8558" t="s">
        <v>3724</v>
      </c>
      <c r="N8558" t="s">
        <v>77</v>
      </c>
      <c r="O8558" t="s">
        <v>57</v>
      </c>
      <c r="P8558" t="s">
        <v>2263</v>
      </c>
      <c r="Q8558" t="s">
        <v>3725</v>
      </c>
    </row>
    <row r="8559" spans="11:17">
      <c r="K8559" t="s">
        <v>51</v>
      </c>
      <c r="L8559" t="s">
        <v>3723</v>
      </c>
      <c r="M8559" t="s">
        <v>3724</v>
      </c>
      <c r="N8559" t="s">
        <v>77</v>
      </c>
      <c r="O8559" t="s">
        <v>59</v>
      </c>
      <c r="P8559">
        <v>3067</v>
      </c>
      <c r="Q8559" t="s">
        <v>3725</v>
      </c>
    </row>
    <row r="8560" spans="11:17">
      <c r="K8560" t="s">
        <v>51</v>
      </c>
      <c r="L8560" t="s">
        <v>3723</v>
      </c>
      <c r="M8560" t="s">
        <v>3724</v>
      </c>
      <c r="N8560" t="s">
        <v>77</v>
      </c>
      <c r="O8560" t="s">
        <v>60</v>
      </c>
      <c r="P8560" t="s">
        <v>3658</v>
      </c>
      <c r="Q8560" t="s">
        <v>3725</v>
      </c>
    </row>
    <row r="8561" spans="11:17">
      <c r="K8561" t="s">
        <v>51</v>
      </c>
      <c r="L8561" t="s">
        <v>3723</v>
      </c>
      <c r="M8561" t="s">
        <v>3724</v>
      </c>
      <c r="N8561" t="s">
        <v>77</v>
      </c>
      <c r="O8561" t="s">
        <v>62</v>
      </c>
      <c r="P8561" t="s">
        <v>3666</v>
      </c>
      <c r="Q8561" t="s">
        <v>3725</v>
      </c>
    </row>
    <row r="8562" spans="11:17">
      <c r="K8562" t="s">
        <v>51</v>
      </c>
      <c r="L8562" t="s">
        <v>3723</v>
      </c>
      <c r="M8562" t="s">
        <v>3724</v>
      </c>
      <c r="N8562" t="s">
        <v>77</v>
      </c>
      <c r="O8562" t="s">
        <v>64</v>
      </c>
      <c r="P8562" t="s">
        <v>3726</v>
      </c>
      <c r="Q8562" t="s">
        <v>3725</v>
      </c>
    </row>
    <row r="8563" spans="11:17">
      <c r="K8563" t="s">
        <v>51</v>
      </c>
      <c r="L8563" t="s">
        <v>3723</v>
      </c>
      <c r="M8563" t="s">
        <v>3724</v>
      </c>
      <c r="N8563" t="s">
        <v>77</v>
      </c>
      <c r="O8563" t="s">
        <v>66</v>
      </c>
      <c r="P8563" t="s">
        <v>3727</v>
      </c>
      <c r="Q8563" t="s">
        <v>3725</v>
      </c>
    </row>
    <row r="8564" spans="11:17">
      <c r="K8564" t="s">
        <v>51</v>
      </c>
      <c r="L8564" t="s">
        <v>3723</v>
      </c>
      <c r="M8564" t="s">
        <v>3724</v>
      </c>
      <c r="N8564" t="s">
        <v>77</v>
      </c>
      <c r="O8564" t="s">
        <v>68</v>
      </c>
      <c r="P8564" t="s">
        <v>3662</v>
      </c>
      <c r="Q8564" t="s">
        <v>3725</v>
      </c>
    </row>
    <row r="8565" spans="11:17">
      <c r="K8565" t="s">
        <v>51</v>
      </c>
      <c r="L8565" t="s">
        <v>3723</v>
      </c>
      <c r="M8565" t="s">
        <v>3724</v>
      </c>
      <c r="N8565" t="s">
        <v>77</v>
      </c>
      <c r="O8565" t="s">
        <v>70</v>
      </c>
      <c r="P8565" t="s">
        <v>71</v>
      </c>
      <c r="Q8565" t="s">
        <v>3725</v>
      </c>
    </row>
    <row r="8566" spans="11:17">
      <c r="K8566" t="s">
        <v>51</v>
      </c>
      <c r="L8566" t="s">
        <v>3723</v>
      </c>
      <c r="M8566" t="s">
        <v>3724</v>
      </c>
      <c r="N8566" t="s">
        <v>77</v>
      </c>
      <c r="O8566" t="s">
        <v>72</v>
      </c>
      <c r="P8566">
        <v>94</v>
      </c>
      <c r="Q8566" t="s">
        <v>3725</v>
      </c>
    </row>
    <row r="8567" spans="11:17">
      <c r="K8567" t="s">
        <v>51</v>
      </c>
      <c r="L8567" t="s">
        <v>3723</v>
      </c>
      <c r="M8567" t="s">
        <v>3724</v>
      </c>
      <c r="N8567" t="s">
        <v>77</v>
      </c>
      <c r="O8567" t="s">
        <v>73</v>
      </c>
      <c r="P8567" t="s">
        <v>82</v>
      </c>
      <c r="Q8567" t="s">
        <v>3725</v>
      </c>
    </row>
    <row r="8568" spans="11:17">
      <c r="K8568" t="s">
        <v>51</v>
      </c>
      <c r="L8568" t="s">
        <v>3728</v>
      </c>
      <c r="M8568" t="s">
        <v>3729</v>
      </c>
      <c r="N8568" t="s">
        <v>1337</v>
      </c>
      <c r="O8568" t="s">
        <v>14</v>
      </c>
      <c r="Q8568" t="s">
        <v>3730</v>
      </c>
    </row>
    <row r="8569" spans="11:17">
      <c r="K8569" t="s">
        <v>51</v>
      </c>
      <c r="L8569" t="s">
        <v>3728</v>
      </c>
      <c r="M8569" t="s">
        <v>3729</v>
      </c>
      <c r="N8569" t="s">
        <v>1337</v>
      </c>
      <c r="O8569" t="s">
        <v>56</v>
      </c>
      <c r="Q8569" t="s">
        <v>3730</v>
      </c>
    </row>
    <row r="8570" spans="11:17">
      <c r="K8570" t="s">
        <v>51</v>
      </c>
      <c r="L8570" t="s">
        <v>3728</v>
      </c>
      <c r="M8570" t="s">
        <v>3729</v>
      </c>
      <c r="N8570" t="s">
        <v>1337</v>
      </c>
      <c r="O8570" t="s">
        <v>57</v>
      </c>
      <c r="P8570" t="s">
        <v>2263</v>
      </c>
      <c r="Q8570" t="s">
        <v>3730</v>
      </c>
    </row>
    <row r="8571" spans="11:17">
      <c r="K8571" t="s">
        <v>51</v>
      </c>
      <c r="L8571" t="s">
        <v>3728</v>
      </c>
      <c r="M8571" t="s">
        <v>3729</v>
      </c>
      <c r="N8571" t="s">
        <v>1337</v>
      </c>
      <c r="O8571" t="s">
        <v>59</v>
      </c>
      <c r="P8571">
        <v>1452</v>
      </c>
      <c r="Q8571" t="s">
        <v>3730</v>
      </c>
    </row>
    <row r="8572" spans="11:17">
      <c r="K8572" t="s">
        <v>51</v>
      </c>
      <c r="L8572" t="s">
        <v>3728</v>
      </c>
      <c r="M8572" t="s">
        <v>3729</v>
      </c>
      <c r="N8572" t="s">
        <v>1337</v>
      </c>
      <c r="O8572" t="s">
        <v>60</v>
      </c>
      <c r="P8572" t="s">
        <v>3658</v>
      </c>
      <c r="Q8572" t="s">
        <v>3730</v>
      </c>
    </row>
    <row r="8573" spans="11:17">
      <c r="K8573" t="s">
        <v>51</v>
      </c>
      <c r="L8573" t="s">
        <v>3728</v>
      </c>
      <c r="M8573" t="s">
        <v>3729</v>
      </c>
      <c r="N8573" t="s">
        <v>1337</v>
      </c>
      <c r="O8573" t="s">
        <v>62</v>
      </c>
      <c r="P8573" t="s">
        <v>3712</v>
      </c>
      <c r="Q8573" t="s">
        <v>3730</v>
      </c>
    </row>
    <row r="8574" spans="11:17">
      <c r="K8574" t="s">
        <v>51</v>
      </c>
      <c r="L8574" t="s">
        <v>3728</v>
      </c>
      <c r="M8574" t="s">
        <v>3729</v>
      </c>
      <c r="N8574" t="s">
        <v>1337</v>
      </c>
      <c r="O8574" t="s">
        <v>64</v>
      </c>
      <c r="P8574" t="s">
        <v>3731</v>
      </c>
      <c r="Q8574" t="s">
        <v>3730</v>
      </c>
    </row>
    <row r="8575" spans="11:17">
      <c r="K8575" t="s">
        <v>51</v>
      </c>
      <c r="L8575" t="s">
        <v>3728</v>
      </c>
      <c r="M8575" t="s">
        <v>3729</v>
      </c>
      <c r="N8575" t="s">
        <v>1337</v>
      </c>
      <c r="O8575" t="s">
        <v>66</v>
      </c>
      <c r="P8575" t="s">
        <v>3732</v>
      </c>
      <c r="Q8575" t="s">
        <v>3730</v>
      </c>
    </row>
    <row r="8576" spans="11:17">
      <c r="K8576" t="s">
        <v>51</v>
      </c>
      <c r="L8576" t="s">
        <v>3728</v>
      </c>
      <c r="M8576" t="s">
        <v>3729</v>
      </c>
      <c r="N8576" t="s">
        <v>1337</v>
      </c>
      <c r="O8576" t="s">
        <v>68</v>
      </c>
      <c r="P8576" t="s">
        <v>3662</v>
      </c>
      <c r="Q8576" t="s">
        <v>3730</v>
      </c>
    </row>
    <row r="8577" spans="11:17">
      <c r="K8577" t="s">
        <v>51</v>
      </c>
      <c r="L8577" t="s">
        <v>3728</v>
      </c>
      <c r="M8577" t="s">
        <v>3729</v>
      </c>
      <c r="N8577" t="s">
        <v>1337</v>
      </c>
      <c r="O8577" t="s">
        <v>70</v>
      </c>
      <c r="P8577" t="s">
        <v>71</v>
      </c>
      <c r="Q8577" t="s">
        <v>3730</v>
      </c>
    </row>
    <row r="8578" spans="11:17">
      <c r="K8578" t="s">
        <v>51</v>
      </c>
      <c r="L8578" t="s">
        <v>3728</v>
      </c>
      <c r="M8578" t="s">
        <v>3729</v>
      </c>
      <c r="N8578" t="s">
        <v>1337</v>
      </c>
      <c r="O8578" t="s">
        <v>72</v>
      </c>
      <c r="P8578">
        <v>178</v>
      </c>
      <c r="Q8578" t="s">
        <v>3730</v>
      </c>
    </row>
    <row r="8579" spans="11:17">
      <c r="K8579" t="s">
        <v>51</v>
      </c>
      <c r="L8579" t="s">
        <v>3728</v>
      </c>
      <c r="M8579" t="s">
        <v>3729</v>
      </c>
      <c r="N8579" t="s">
        <v>1337</v>
      </c>
      <c r="O8579" t="s">
        <v>73</v>
      </c>
      <c r="P8579" t="s">
        <v>1343</v>
      </c>
      <c r="Q8579" t="s">
        <v>3730</v>
      </c>
    </row>
    <row r="8580" spans="11:17">
      <c r="K8580" t="s">
        <v>51</v>
      </c>
      <c r="L8580" t="s">
        <v>3733</v>
      </c>
      <c r="M8580" t="s">
        <v>3734</v>
      </c>
      <c r="N8580" t="s">
        <v>77</v>
      </c>
      <c r="O8580" t="s">
        <v>14</v>
      </c>
      <c r="Q8580" t="s">
        <v>3735</v>
      </c>
    </row>
    <row r="8581" spans="11:17">
      <c r="K8581" t="s">
        <v>51</v>
      </c>
      <c r="L8581" t="s">
        <v>3733</v>
      </c>
      <c r="M8581" t="s">
        <v>3734</v>
      </c>
      <c r="N8581" t="s">
        <v>77</v>
      </c>
      <c r="O8581" t="s">
        <v>56</v>
      </c>
      <c r="Q8581" t="s">
        <v>3735</v>
      </c>
    </row>
    <row r="8582" spans="11:17">
      <c r="K8582" t="s">
        <v>51</v>
      </c>
      <c r="L8582" t="s">
        <v>3733</v>
      </c>
      <c r="M8582" t="s">
        <v>3734</v>
      </c>
      <c r="N8582" t="s">
        <v>77</v>
      </c>
      <c r="O8582" t="s">
        <v>57</v>
      </c>
      <c r="P8582" t="s">
        <v>2263</v>
      </c>
      <c r="Q8582" t="s">
        <v>3735</v>
      </c>
    </row>
    <row r="8583" spans="11:17">
      <c r="K8583" t="s">
        <v>51</v>
      </c>
      <c r="L8583" t="s">
        <v>3733</v>
      </c>
      <c r="M8583" t="s">
        <v>3734</v>
      </c>
      <c r="N8583" t="s">
        <v>77</v>
      </c>
      <c r="O8583" t="s">
        <v>59</v>
      </c>
      <c r="P8583">
        <v>2447</v>
      </c>
      <c r="Q8583" t="s">
        <v>3735</v>
      </c>
    </row>
    <row r="8584" spans="11:17">
      <c r="K8584" t="s">
        <v>51</v>
      </c>
      <c r="L8584" t="s">
        <v>3733</v>
      </c>
      <c r="M8584" t="s">
        <v>3734</v>
      </c>
      <c r="N8584" t="s">
        <v>77</v>
      </c>
      <c r="O8584" t="s">
        <v>60</v>
      </c>
      <c r="P8584" t="s">
        <v>3658</v>
      </c>
      <c r="Q8584" t="s">
        <v>3735</v>
      </c>
    </row>
    <row r="8585" spans="11:17">
      <c r="K8585" t="s">
        <v>51</v>
      </c>
      <c r="L8585" t="s">
        <v>3733</v>
      </c>
      <c r="M8585" t="s">
        <v>3734</v>
      </c>
      <c r="N8585" t="s">
        <v>77</v>
      </c>
      <c r="O8585" t="s">
        <v>62</v>
      </c>
      <c r="P8585" t="s">
        <v>3676</v>
      </c>
      <c r="Q8585" t="s">
        <v>3735</v>
      </c>
    </row>
    <row r="8586" spans="11:17">
      <c r="K8586" t="s">
        <v>51</v>
      </c>
      <c r="L8586" t="s">
        <v>3733</v>
      </c>
      <c r="M8586" t="s">
        <v>3734</v>
      </c>
      <c r="N8586" t="s">
        <v>77</v>
      </c>
      <c r="O8586" t="s">
        <v>64</v>
      </c>
      <c r="P8586" t="s">
        <v>3736</v>
      </c>
      <c r="Q8586" t="s">
        <v>3735</v>
      </c>
    </row>
    <row r="8587" spans="11:17">
      <c r="K8587" t="s">
        <v>51</v>
      </c>
      <c r="L8587" t="s">
        <v>3733</v>
      </c>
      <c r="M8587" t="s">
        <v>3734</v>
      </c>
      <c r="N8587" t="s">
        <v>77</v>
      </c>
      <c r="O8587" t="s">
        <v>66</v>
      </c>
      <c r="P8587" t="s">
        <v>3737</v>
      </c>
      <c r="Q8587" t="s">
        <v>3735</v>
      </c>
    </row>
    <row r="8588" spans="11:17">
      <c r="K8588" t="s">
        <v>51</v>
      </c>
      <c r="L8588" t="s">
        <v>3733</v>
      </c>
      <c r="M8588" t="s">
        <v>3734</v>
      </c>
      <c r="N8588" t="s">
        <v>77</v>
      </c>
      <c r="O8588" t="s">
        <v>68</v>
      </c>
      <c r="P8588" t="s">
        <v>3662</v>
      </c>
      <c r="Q8588" t="s">
        <v>3735</v>
      </c>
    </row>
    <row r="8589" spans="11:17">
      <c r="K8589" t="s">
        <v>51</v>
      </c>
      <c r="L8589" t="s">
        <v>3733</v>
      </c>
      <c r="M8589" t="s">
        <v>3734</v>
      </c>
      <c r="N8589" t="s">
        <v>77</v>
      </c>
      <c r="O8589" t="s">
        <v>70</v>
      </c>
      <c r="P8589" t="s">
        <v>71</v>
      </c>
      <c r="Q8589" t="s">
        <v>3735</v>
      </c>
    </row>
    <row r="8590" spans="11:17">
      <c r="K8590" t="s">
        <v>51</v>
      </c>
      <c r="L8590" t="s">
        <v>3733</v>
      </c>
      <c r="M8590" t="s">
        <v>3734</v>
      </c>
      <c r="N8590" t="s">
        <v>77</v>
      </c>
      <c r="O8590" t="s">
        <v>72</v>
      </c>
      <c r="P8590">
        <v>115</v>
      </c>
      <c r="Q8590" t="s">
        <v>3735</v>
      </c>
    </row>
    <row r="8591" spans="11:17">
      <c r="K8591" t="s">
        <v>51</v>
      </c>
      <c r="L8591" t="s">
        <v>3733</v>
      </c>
      <c r="M8591" t="s">
        <v>3734</v>
      </c>
      <c r="N8591" t="s">
        <v>77</v>
      </c>
      <c r="O8591" t="s">
        <v>73</v>
      </c>
      <c r="P8591" t="s">
        <v>82</v>
      </c>
      <c r="Q8591" t="s">
        <v>3735</v>
      </c>
    </row>
    <row r="8592" spans="11:17">
      <c r="K8592" t="s">
        <v>51</v>
      </c>
      <c r="L8592" t="s">
        <v>3738</v>
      </c>
      <c r="M8592" t="s">
        <v>3739</v>
      </c>
      <c r="N8592" t="s">
        <v>54</v>
      </c>
      <c r="O8592" t="s">
        <v>14</v>
      </c>
      <c r="Q8592" t="s">
        <v>3740</v>
      </c>
    </row>
    <row r="8593" spans="11:17">
      <c r="K8593" t="s">
        <v>51</v>
      </c>
      <c r="L8593" t="s">
        <v>3738</v>
      </c>
      <c r="M8593" t="s">
        <v>3739</v>
      </c>
      <c r="N8593" t="s">
        <v>54</v>
      </c>
      <c r="O8593" t="s">
        <v>56</v>
      </c>
      <c r="Q8593" t="s">
        <v>3740</v>
      </c>
    </row>
    <row r="8594" spans="11:17">
      <c r="K8594" t="s">
        <v>51</v>
      </c>
      <c r="L8594" t="s">
        <v>3738</v>
      </c>
      <c r="M8594" t="s">
        <v>3739</v>
      </c>
      <c r="N8594" t="s">
        <v>54</v>
      </c>
      <c r="O8594" t="s">
        <v>57</v>
      </c>
      <c r="P8594" t="s">
        <v>2263</v>
      </c>
      <c r="Q8594" t="s">
        <v>3740</v>
      </c>
    </row>
    <row r="8595" spans="11:17">
      <c r="K8595" t="s">
        <v>51</v>
      </c>
      <c r="L8595" t="s">
        <v>3738</v>
      </c>
      <c r="M8595" t="s">
        <v>3739</v>
      </c>
      <c r="N8595" t="s">
        <v>54</v>
      </c>
      <c r="O8595" t="s">
        <v>59</v>
      </c>
      <c r="P8595">
        <v>4466</v>
      </c>
      <c r="Q8595" t="s">
        <v>3740</v>
      </c>
    </row>
    <row r="8596" spans="11:17">
      <c r="K8596" t="s">
        <v>51</v>
      </c>
      <c r="L8596" t="s">
        <v>3738</v>
      </c>
      <c r="M8596" t="s">
        <v>3739</v>
      </c>
      <c r="N8596" t="s">
        <v>54</v>
      </c>
      <c r="O8596" t="s">
        <v>60</v>
      </c>
      <c r="P8596" t="s">
        <v>3658</v>
      </c>
      <c r="Q8596" t="s">
        <v>3740</v>
      </c>
    </row>
    <row r="8597" spans="11:17">
      <c r="K8597" t="s">
        <v>51</v>
      </c>
      <c r="L8597" t="s">
        <v>3738</v>
      </c>
      <c r="M8597" t="s">
        <v>3739</v>
      </c>
      <c r="N8597" t="s">
        <v>54</v>
      </c>
      <c r="O8597" t="s">
        <v>62</v>
      </c>
      <c r="P8597" t="s">
        <v>3666</v>
      </c>
      <c r="Q8597" t="s">
        <v>3740</v>
      </c>
    </row>
    <row r="8598" spans="11:17">
      <c r="K8598" t="s">
        <v>51</v>
      </c>
      <c r="L8598" t="s">
        <v>3738</v>
      </c>
      <c r="M8598" t="s">
        <v>3739</v>
      </c>
      <c r="N8598" t="s">
        <v>54</v>
      </c>
      <c r="O8598" t="s">
        <v>64</v>
      </c>
      <c r="P8598" t="s">
        <v>3741</v>
      </c>
      <c r="Q8598" t="s">
        <v>3740</v>
      </c>
    </row>
    <row r="8599" spans="11:17">
      <c r="K8599" t="s">
        <v>51</v>
      </c>
      <c r="L8599" t="s">
        <v>3738</v>
      </c>
      <c r="M8599" t="s">
        <v>3739</v>
      </c>
      <c r="N8599" t="s">
        <v>54</v>
      </c>
      <c r="O8599" t="s">
        <v>66</v>
      </c>
      <c r="P8599" t="s">
        <v>3742</v>
      </c>
      <c r="Q8599" t="s">
        <v>3740</v>
      </c>
    </row>
    <row r="8600" spans="11:17">
      <c r="K8600" t="s">
        <v>51</v>
      </c>
      <c r="L8600" t="s">
        <v>3738</v>
      </c>
      <c r="M8600" t="s">
        <v>3739</v>
      </c>
      <c r="N8600" t="s">
        <v>54</v>
      </c>
      <c r="O8600" t="s">
        <v>68</v>
      </c>
      <c r="P8600" t="s">
        <v>3662</v>
      </c>
      <c r="Q8600" t="s">
        <v>3740</v>
      </c>
    </row>
    <row r="8601" spans="11:17">
      <c r="K8601" t="s">
        <v>51</v>
      </c>
      <c r="L8601" t="s">
        <v>3738</v>
      </c>
      <c r="M8601" t="s">
        <v>3739</v>
      </c>
      <c r="N8601" t="s">
        <v>54</v>
      </c>
      <c r="O8601" t="s">
        <v>70</v>
      </c>
      <c r="P8601" t="s">
        <v>71</v>
      </c>
      <c r="Q8601" t="s">
        <v>3740</v>
      </c>
    </row>
    <row r="8602" spans="11:17">
      <c r="K8602" t="s">
        <v>51</v>
      </c>
      <c r="L8602" t="s">
        <v>3738</v>
      </c>
      <c r="M8602" t="s">
        <v>3739</v>
      </c>
      <c r="N8602" t="s">
        <v>54</v>
      </c>
      <c r="O8602" t="s">
        <v>72</v>
      </c>
      <c r="P8602">
        <v>21</v>
      </c>
      <c r="Q8602" t="s">
        <v>3740</v>
      </c>
    </row>
    <row r="8603" spans="11:17">
      <c r="K8603" t="s">
        <v>51</v>
      </c>
      <c r="L8603" t="s">
        <v>3738</v>
      </c>
      <c r="M8603" t="s">
        <v>3739</v>
      </c>
      <c r="N8603" t="s">
        <v>54</v>
      </c>
      <c r="O8603" t="s">
        <v>73</v>
      </c>
      <c r="P8603" t="s">
        <v>74</v>
      </c>
      <c r="Q8603" t="s">
        <v>3740</v>
      </c>
    </row>
    <row r="8604" spans="11:17">
      <c r="K8604" t="s">
        <v>51</v>
      </c>
      <c r="L8604" t="s">
        <v>3743</v>
      </c>
      <c r="M8604" t="s">
        <v>3744</v>
      </c>
      <c r="N8604" t="s">
        <v>54</v>
      </c>
      <c r="O8604" t="s">
        <v>14</v>
      </c>
      <c r="Q8604" t="s">
        <v>3745</v>
      </c>
    </row>
    <row r="8605" spans="11:17">
      <c r="K8605" t="s">
        <v>51</v>
      </c>
      <c r="L8605" t="s">
        <v>3743</v>
      </c>
      <c r="M8605" t="s">
        <v>3744</v>
      </c>
      <c r="N8605" t="s">
        <v>54</v>
      </c>
      <c r="O8605" t="s">
        <v>56</v>
      </c>
      <c r="Q8605" t="s">
        <v>3745</v>
      </c>
    </row>
    <row r="8606" spans="11:17">
      <c r="K8606" t="s">
        <v>51</v>
      </c>
      <c r="L8606" t="s">
        <v>3743</v>
      </c>
      <c r="M8606" t="s">
        <v>3744</v>
      </c>
      <c r="N8606" t="s">
        <v>54</v>
      </c>
      <c r="O8606" t="s">
        <v>57</v>
      </c>
      <c r="P8606" t="s">
        <v>2263</v>
      </c>
      <c r="Q8606" t="s">
        <v>3745</v>
      </c>
    </row>
    <row r="8607" spans="11:17">
      <c r="K8607" t="s">
        <v>51</v>
      </c>
      <c r="L8607" t="s">
        <v>3743</v>
      </c>
      <c r="M8607" t="s">
        <v>3744</v>
      </c>
      <c r="N8607" t="s">
        <v>54</v>
      </c>
      <c r="O8607" t="s">
        <v>59</v>
      </c>
      <c r="P8607">
        <v>5512</v>
      </c>
      <c r="Q8607" t="s">
        <v>3745</v>
      </c>
    </row>
    <row r="8608" spans="11:17">
      <c r="K8608" t="s">
        <v>51</v>
      </c>
      <c r="L8608" t="s">
        <v>3743</v>
      </c>
      <c r="M8608" t="s">
        <v>3744</v>
      </c>
      <c r="N8608" t="s">
        <v>54</v>
      </c>
      <c r="O8608" t="s">
        <v>60</v>
      </c>
      <c r="P8608" t="s">
        <v>3658</v>
      </c>
      <c r="Q8608" t="s">
        <v>3745</v>
      </c>
    </row>
    <row r="8609" spans="11:17">
      <c r="K8609" t="s">
        <v>51</v>
      </c>
      <c r="L8609" t="s">
        <v>3743</v>
      </c>
      <c r="M8609" t="s">
        <v>3744</v>
      </c>
      <c r="N8609" t="s">
        <v>54</v>
      </c>
      <c r="O8609" t="s">
        <v>62</v>
      </c>
      <c r="P8609" t="s">
        <v>3659</v>
      </c>
      <c r="Q8609" t="s">
        <v>3745</v>
      </c>
    </row>
    <row r="8610" spans="11:17">
      <c r="K8610" t="s">
        <v>51</v>
      </c>
      <c r="L8610" t="s">
        <v>3743</v>
      </c>
      <c r="M8610" t="s">
        <v>3744</v>
      </c>
      <c r="N8610" t="s">
        <v>54</v>
      </c>
      <c r="O8610" t="s">
        <v>64</v>
      </c>
      <c r="P8610" t="s">
        <v>3746</v>
      </c>
      <c r="Q8610" t="s">
        <v>3745</v>
      </c>
    </row>
    <row r="8611" spans="11:17">
      <c r="K8611" t="s">
        <v>51</v>
      </c>
      <c r="L8611" t="s">
        <v>3743</v>
      </c>
      <c r="M8611" t="s">
        <v>3744</v>
      </c>
      <c r="N8611" t="s">
        <v>54</v>
      </c>
      <c r="O8611" t="s">
        <v>66</v>
      </c>
      <c r="P8611" t="s">
        <v>3747</v>
      </c>
      <c r="Q8611" t="s">
        <v>3745</v>
      </c>
    </row>
    <row r="8612" spans="11:17">
      <c r="K8612" t="s">
        <v>51</v>
      </c>
      <c r="L8612" t="s">
        <v>3743</v>
      </c>
      <c r="M8612" t="s">
        <v>3744</v>
      </c>
      <c r="N8612" t="s">
        <v>54</v>
      </c>
      <c r="O8612" t="s">
        <v>68</v>
      </c>
      <c r="P8612" t="s">
        <v>3662</v>
      </c>
      <c r="Q8612" t="s">
        <v>3745</v>
      </c>
    </row>
    <row r="8613" spans="11:17">
      <c r="K8613" t="s">
        <v>51</v>
      </c>
      <c r="L8613" t="s">
        <v>3743</v>
      </c>
      <c r="M8613" t="s">
        <v>3744</v>
      </c>
      <c r="N8613" t="s">
        <v>54</v>
      </c>
      <c r="O8613" t="s">
        <v>70</v>
      </c>
      <c r="P8613" t="s">
        <v>71</v>
      </c>
      <c r="Q8613" t="s">
        <v>3745</v>
      </c>
    </row>
    <row r="8614" spans="11:17">
      <c r="K8614" t="s">
        <v>51</v>
      </c>
      <c r="L8614" t="s">
        <v>3743</v>
      </c>
      <c r="M8614" t="s">
        <v>3744</v>
      </c>
      <c r="N8614" t="s">
        <v>54</v>
      </c>
      <c r="O8614" t="s">
        <v>72</v>
      </c>
      <c r="P8614">
        <v>42</v>
      </c>
      <c r="Q8614" t="s">
        <v>3745</v>
      </c>
    </row>
    <row r="8615" spans="11:17">
      <c r="K8615" t="s">
        <v>51</v>
      </c>
      <c r="L8615" t="s">
        <v>3743</v>
      </c>
      <c r="M8615" t="s">
        <v>3744</v>
      </c>
      <c r="N8615" t="s">
        <v>54</v>
      </c>
      <c r="O8615" t="s">
        <v>73</v>
      </c>
      <c r="P8615" t="s">
        <v>74</v>
      </c>
      <c r="Q8615" t="s">
        <v>3745</v>
      </c>
    </row>
    <row r="8616" spans="11:17">
      <c r="K8616" t="s">
        <v>51</v>
      </c>
      <c r="L8616" t="s">
        <v>3748</v>
      </c>
      <c r="M8616" t="s">
        <v>3749</v>
      </c>
      <c r="N8616" t="s">
        <v>77</v>
      </c>
      <c r="O8616" t="s">
        <v>14</v>
      </c>
      <c r="Q8616" t="s">
        <v>3750</v>
      </c>
    </row>
    <row r="8617" spans="11:17">
      <c r="K8617" t="s">
        <v>51</v>
      </c>
      <c r="L8617" t="s">
        <v>3748</v>
      </c>
      <c r="M8617" t="s">
        <v>3749</v>
      </c>
      <c r="N8617" t="s">
        <v>77</v>
      </c>
      <c r="O8617" t="s">
        <v>56</v>
      </c>
      <c r="Q8617" t="s">
        <v>3750</v>
      </c>
    </row>
    <row r="8618" spans="11:17">
      <c r="K8618" t="s">
        <v>51</v>
      </c>
      <c r="L8618" t="s">
        <v>3748</v>
      </c>
      <c r="M8618" t="s">
        <v>3749</v>
      </c>
      <c r="N8618" t="s">
        <v>77</v>
      </c>
      <c r="O8618" t="s">
        <v>57</v>
      </c>
      <c r="P8618" t="s">
        <v>2263</v>
      </c>
      <c r="Q8618" t="s">
        <v>3750</v>
      </c>
    </row>
    <row r="8619" spans="11:17">
      <c r="K8619" t="s">
        <v>51</v>
      </c>
      <c r="L8619" t="s">
        <v>3748</v>
      </c>
      <c r="M8619" t="s">
        <v>3749</v>
      </c>
      <c r="N8619" t="s">
        <v>77</v>
      </c>
      <c r="O8619" t="s">
        <v>59</v>
      </c>
      <c r="P8619">
        <v>2757</v>
      </c>
      <c r="Q8619" t="s">
        <v>3750</v>
      </c>
    </row>
    <row r="8620" spans="11:17">
      <c r="K8620" t="s">
        <v>51</v>
      </c>
      <c r="L8620" t="s">
        <v>3748</v>
      </c>
      <c r="M8620" t="s">
        <v>3749</v>
      </c>
      <c r="N8620" t="s">
        <v>77</v>
      </c>
      <c r="O8620" t="s">
        <v>60</v>
      </c>
      <c r="P8620" t="s">
        <v>3658</v>
      </c>
      <c r="Q8620" t="s">
        <v>3750</v>
      </c>
    </row>
    <row r="8621" spans="11:17">
      <c r="K8621" t="s">
        <v>51</v>
      </c>
      <c r="L8621" t="s">
        <v>3748</v>
      </c>
      <c r="M8621" t="s">
        <v>3749</v>
      </c>
      <c r="N8621" t="s">
        <v>77</v>
      </c>
      <c r="O8621" t="s">
        <v>62</v>
      </c>
      <c r="P8621" t="s">
        <v>3712</v>
      </c>
      <c r="Q8621" t="s">
        <v>3750</v>
      </c>
    </row>
    <row r="8622" spans="11:17">
      <c r="K8622" t="s">
        <v>51</v>
      </c>
      <c r="L8622" t="s">
        <v>3748</v>
      </c>
      <c r="M8622" t="s">
        <v>3749</v>
      </c>
      <c r="N8622" t="s">
        <v>77</v>
      </c>
      <c r="O8622" t="s">
        <v>64</v>
      </c>
      <c r="P8622" t="s">
        <v>3751</v>
      </c>
      <c r="Q8622" t="s">
        <v>3750</v>
      </c>
    </row>
    <row r="8623" spans="11:17">
      <c r="K8623" t="s">
        <v>51</v>
      </c>
      <c r="L8623" t="s">
        <v>3748</v>
      </c>
      <c r="M8623" t="s">
        <v>3749</v>
      </c>
      <c r="N8623" t="s">
        <v>77</v>
      </c>
      <c r="O8623" t="s">
        <v>66</v>
      </c>
      <c r="P8623" t="s">
        <v>3752</v>
      </c>
      <c r="Q8623" t="s">
        <v>3750</v>
      </c>
    </row>
    <row r="8624" spans="11:17">
      <c r="K8624" t="s">
        <v>51</v>
      </c>
      <c r="L8624" t="s">
        <v>3748</v>
      </c>
      <c r="M8624" t="s">
        <v>3749</v>
      </c>
      <c r="N8624" t="s">
        <v>77</v>
      </c>
      <c r="O8624" t="s">
        <v>68</v>
      </c>
      <c r="P8624" t="s">
        <v>3662</v>
      </c>
      <c r="Q8624" t="s">
        <v>3750</v>
      </c>
    </row>
    <row r="8625" spans="11:17">
      <c r="K8625" t="s">
        <v>51</v>
      </c>
      <c r="L8625" t="s">
        <v>3748</v>
      </c>
      <c r="M8625" t="s">
        <v>3749</v>
      </c>
      <c r="N8625" t="s">
        <v>77</v>
      </c>
      <c r="O8625" t="s">
        <v>70</v>
      </c>
      <c r="P8625" t="s">
        <v>71</v>
      </c>
      <c r="Q8625" t="s">
        <v>3750</v>
      </c>
    </row>
    <row r="8626" spans="11:17">
      <c r="K8626" t="s">
        <v>51</v>
      </c>
      <c r="L8626" t="s">
        <v>3748</v>
      </c>
      <c r="M8626" t="s">
        <v>3749</v>
      </c>
      <c r="N8626" t="s">
        <v>77</v>
      </c>
      <c r="O8626" t="s">
        <v>72</v>
      </c>
      <c r="P8626">
        <v>48</v>
      </c>
      <c r="Q8626" t="s">
        <v>3750</v>
      </c>
    </row>
    <row r="8627" spans="11:17">
      <c r="K8627" t="s">
        <v>51</v>
      </c>
      <c r="L8627" t="s">
        <v>3748</v>
      </c>
      <c r="M8627" t="s">
        <v>3749</v>
      </c>
      <c r="N8627" t="s">
        <v>77</v>
      </c>
      <c r="O8627" t="s">
        <v>73</v>
      </c>
      <c r="P8627" t="s">
        <v>82</v>
      </c>
      <c r="Q8627" t="s">
        <v>3750</v>
      </c>
    </row>
    <row r="8628" spans="11:17">
      <c r="K8628" t="s">
        <v>51</v>
      </c>
      <c r="L8628" t="s">
        <v>3753</v>
      </c>
      <c r="M8628" t="s">
        <v>3754</v>
      </c>
      <c r="N8628" t="s">
        <v>1337</v>
      </c>
      <c r="O8628" t="s">
        <v>14</v>
      </c>
      <c r="Q8628" t="s">
        <v>3755</v>
      </c>
    </row>
    <row r="8629" spans="11:17">
      <c r="K8629" t="s">
        <v>51</v>
      </c>
      <c r="L8629" t="s">
        <v>3753</v>
      </c>
      <c r="M8629" t="s">
        <v>3754</v>
      </c>
      <c r="N8629" t="s">
        <v>1337</v>
      </c>
      <c r="O8629" t="s">
        <v>56</v>
      </c>
      <c r="Q8629" t="s">
        <v>3755</v>
      </c>
    </row>
    <row r="8630" spans="11:17">
      <c r="K8630" t="s">
        <v>51</v>
      </c>
      <c r="L8630" t="s">
        <v>3753</v>
      </c>
      <c r="M8630" t="s">
        <v>3754</v>
      </c>
      <c r="N8630" t="s">
        <v>1337</v>
      </c>
      <c r="O8630" t="s">
        <v>57</v>
      </c>
      <c r="P8630" t="s">
        <v>2263</v>
      </c>
      <c r="Q8630" t="s">
        <v>3755</v>
      </c>
    </row>
    <row r="8631" spans="11:17">
      <c r="K8631" t="s">
        <v>51</v>
      </c>
      <c r="L8631" t="s">
        <v>3753</v>
      </c>
      <c r="M8631" t="s">
        <v>3754</v>
      </c>
      <c r="N8631" t="s">
        <v>1337</v>
      </c>
      <c r="O8631" t="s">
        <v>59</v>
      </c>
      <c r="P8631">
        <v>1305</v>
      </c>
      <c r="Q8631" t="s">
        <v>3755</v>
      </c>
    </row>
    <row r="8632" spans="11:17">
      <c r="K8632" t="s">
        <v>51</v>
      </c>
      <c r="L8632" t="s">
        <v>3753</v>
      </c>
      <c r="M8632" t="s">
        <v>3754</v>
      </c>
      <c r="N8632" t="s">
        <v>1337</v>
      </c>
      <c r="O8632" t="s">
        <v>60</v>
      </c>
      <c r="P8632" t="s">
        <v>3658</v>
      </c>
      <c r="Q8632" t="s">
        <v>3755</v>
      </c>
    </row>
    <row r="8633" spans="11:17">
      <c r="K8633" t="s">
        <v>51</v>
      </c>
      <c r="L8633" t="s">
        <v>3753</v>
      </c>
      <c r="M8633" t="s">
        <v>3754</v>
      </c>
      <c r="N8633" t="s">
        <v>1337</v>
      </c>
      <c r="O8633" t="s">
        <v>62</v>
      </c>
      <c r="P8633" t="s">
        <v>3712</v>
      </c>
      <c r="Q8633" t="s">
        <v>3755</v>
      </c>
    </row>
    <row r="8634" spans="11:17">
      <c r="K8634" t="s">
        <v>51</v>
      </c>
      <c r="L8634" t="s">
        <v>3753</v>
      </c>
      <c r="M8634" t="s">
        <v>3754</v>
      </c>
      <c r="N8634" t="s">
        <v>1337</v>
      </c>
      <c r="O8634" t="s">
        <v>64</v>
      </c>
      <c r="P8634" t="s">
        <v>3756</v>
      </c>
      <c r="Q8634" t="s">
        <v>3755</v>
      </c>
    </row>
    <row r="8635" spans="11:17">
      <c r="K8635" t="s">
        <v>51</v>
      </c>
      <c r="L8635" t="s">
        <v>3753</v>
      </c>
      <c r="M8635" t="s">
        <v>3754</v>
      </c>
      <c r="N8635" t="s">
        <v>1337</v>
      </c>
      <c r="O8635" t="s">
        <v>66</v>
      </c>
      <c r="P8635" t="s">
        <v>3757</v>
      </c>
      <c r="Q8635" t="s">
        <v>3755</v>
      </c>
    </row>
    <row r="8636" spans="11:17">
      <c r="K8636" t="s">
        <v>51</v>
      </c>
      <c r="L8636" t="s">
        <v>3753</v>
      </c>
      <c r="M8636" t="s">
        <v>3754</v>
      </c>
      <c r="N8636" t="s">
        <v>1337</v>
      </c>
      <c r="O8636" t="s">
        <v>68</v>
      </c>
      <c r="P8636" t="e">
        <f>-ต้องการอาหารแห้ง ข้าวสาร
-ต้องการเจลล้างมือ น้ำยาฆ่าเชื้อ และหน้ากากอนามัย
-ปัญหาเศรษฐกิจ คนถูกพักงาน ราคาสินค้าสูง
-ความยากลำบากในการเดินทางและซื้อสินค้า</f>
        <v>#NAME?</v>
      </c>
      <c r="Q8636" t="s">
        <v>3755</v>
      </c>
    </row>
    <row r="8637" spans="11:17">
      <c r="K8637" t="s">
        <v>51</v>
      </c>
      <c r="L8637" t="s">
        <v>3753</v>
      </c>
      <c r="M8637" t="s">
        <v>3754</v>
      </c>
      <c r="N8637" t="s">
        <v>1337</v>
      </c>
      <c r="O8637" t="s">
        <v>70</v>
      </c>
      <c r="P8637" t="s">
        <v>1020</v>
      </c>
      <c r="Q8637" t="s">
        <v>3755</v>
      </c>
    </row>
    <row r="8638" spans="11:17">
      <c r="K8638" t="s">
        <v>51</v>
      </c>
      <c r="L8638" t="s">
        <v>3753</v>
      </c>
      <c r="M8638" t="s">
        <v>3754</v>
      </c>
      <c r="N8638" t="s">
        <v>1337</v>
      </c>
      <c r="O8638" t="s">
        <v>72</v>
      </c>
      <c r="P8638">
        <v>248</v>
      </c>
      <c r="Q8638" t="s">
        <v>3755</v>
      </c>
    </row>
    <row r="8639" spans="11:17">
      <c r="K8639" t="s">
        <v>51</v>
      </c>
      <c r="L8639" t="s">
        <v>3753</v>
      </c>
      <c r="M8639" t="s">
        <v>3754</v>
      </c>
      <c r="N8639" t="s">
        <v>1337</v>
      </c>
      <c r="O8639" t="s">
        <v>73</v>
      </c>
      <c r="P8639" t="s">
        <v>1343</v>
      </c>
      <c r="Q8639" t="s">
        <v>3755</v>
      </c>
    </row>
    <row r="8640" spans="11:17">
      <c r="K8640" t="s">
        <v>51</v>
      </c>
      <c r="L8640" t="s">
        <v>3758</v>
      </c>
      <c r="M8640" t="s">
        <v>3759</v>
      </c>
      <c r="N8640" t="s">
        <v>77</v>
      </c>
      <c r="O8640" t="s">
        <v>14</v>
      </c>
      <c r="Q8640" t="s">
        <v>3760</v>
      </c>
    </row>
    <row r="8641" spans="11:17">
      <c r="K8641" t="s">
        <v>51</v>
      </c>
      <c r="L8641" t="s">
        <v>3758</v>
      </c>
      <c r="M8641" t="s">
        <v>3759</v>
      </c>
      <c r="N8641" t="s">
        <v>77</v>
      </c>
      <c r="O8641" t="s">
        <v>56</v>
      </c>
      <c r="Q8641" t="s">
        <v>3760</v>
      </c>
    </row>
    <row r="8642" spans="11:17">
      <c r="K8642" t="s">
        <v>51</v>
      </c>
      <c r="L8642" t="s">
        <v>3758</v>
      </c>
      <c r="M8642" t="s">
        <v>3759</v>
      </c>
      <c r="N8642" t="s">
        <v>77</v>
      </c>
      <c r="O8642" t="s">
        <v>57</v>
      </c>
      <c r="P8642" t="s">
        <v>2263</v>
      </c>
      <c r="Q8642" t="s">
        <v>3760</v>
      </c>
    </row>
    <row r="8643" spans="11:17">
      <c r="K8643" t="s">
        <v>51</v>
      </c>
      <c r="L8643" t="s">
        <v>3758</v>
      </c>
      <c r="M8643" t="s">
        <v>3759</v>
      </c>
      <c r="N8643" t="s">
        <v>77</v>
      </c>
      <c r="O8643" t="s">
        <v>59</v>
      </c>
      <c r="P8643">
        <v>2117</v>
      </c>
      <c r="Q8643" t="s">
        <v>3760</v>
      </c>
    </row>
    <row r="8644" spans="11:17">
      <c r="K8644" t="s">
        <v>51</v>
      </c>
      <c r="L8644" t="s">
        <v>3758</v>
      </c>
      <c r="M8644" t="s">
        <v>3759</v>
      </c>
      <c r="N8644" t="s">
        <v>77</v>
      </c>
      <c r="O8644" t="s">
        <v>60</v>
      </c>
      <c r="P8644" t="s">
        <v>3658</v>
      </c>
      <c r="Q8644" t="s">
        <v>3760</v>
      </c>
    </row>
    <row r="8645" spans="11:17">
      <c r="K8645" t="s">
        <v>51</v>
      </c>
      <c r="L8645" t="s">
        <v>3758</v>
      </c>
      <c r="M8645" t="s">
        <v>3759</v>
      </c>
      <c r="N8645" t="s">
        <v>77</v>
      </c>
      <c r="O8645" t="s">
        <v>62</v>
      </c>
      <c r="P8645" t="s">
        <v>3712</v>
      </c>
      <c r="Q8645" t="s">
        <v>3760</v>
      </c>
    </row>
    <row r="8646" spans="11:17">
      <c r="K8646" t="s">
        <v>51</v>
      </c>
      <c r="L8646" t="s">
        <v>3758</v>
      </c>
      <c r="M8646" t="s">
        <v>3759</v>
      </c>
      <c r="N8646" t="s">
        <v>77</v>
      </c>
      <c r="O8646" t="s">
        <v>64</v>
      </c>
      <c r="P8646" t="s">
        <v>3761</v>
      </c>
      <c r="Q8646" t="s">
        <v>3760</v>
      </c>
    </row>
    <row r="8647" spans="11:17">
      <c r="K8647" t="s">
        <v>51</v>
      </c>
      <c r="L8647" t="s">
        <v>3758</v>
      </c>
      <c r="M8647" t="s">
        <v>3759</v>
      </c>
      <c r="N8647" t="s">
        <v>77</v>
      </c>
      <c r="O8647" t="s">
        <v>66</v>
      </c>
      <c r="P8647" t="s">
        <v>3762</v>
      </c>
      <c r="Q8647" t="s">
        <v>3760</v>
      </c>
    </row>
    <row r="8648" spans="11:17">
      <c r="K8648" t="s">
        <v>51</v>
      </c>
      <c r="L8648" t="s">
        <v>3758</v>
      </c>
      <c r="M8648" t="s">
        <v>3759</v>
      </c>
      <c r="N8648" t="s">
        <v>77</v>
      </c>
      <c r="O8648" t="s">
        <v>68</v>
      </c>
      <c r="P8648" t="s">
        <v>3662</v>
      </c>
      <c r="Q8648" t="s">
        <v>3760</v>
      </c>
    </row>
    <row r="8649" spans="11:17">
      <c r="K8649" t="s">
        <v>51</v>
      </c>
      <c r="L8649" t="s">
        <v>3758</v>
      </c>
      <c r="M8649" t="s">
        <v>3759</v>
      </c>
      <c r="N8649" t="s">
        <v>77</v>
      </c>
      <c r="O8649" t="s">
        <v>70</v>
      </c>
      <c r="P8649" t="s">
        <v>1020</v>
      </c>
      <c r="Q8649" t="s">
        <v>3760</v>
      </c>
    </row>
    <row r="8650" spans="11:17">
      <c r="K8650" t="s">
        <v>51</v>
      </c>
      <c r="L8650" t="s">
        <v>3758</v>
      </c>
      <c r="M8650" t="s">
        <v>3759</v>
      </c>
      <c r="N8650" t="s">
        <v>77</v>
      </c>
      <c r="O8650" t="s">
        <v>72</v>
      </c>
      <c r="P8650">
        <v>84</v>
      </c>
      <c r="Q8650" t="s">
        <v>3760</v>
      </c>
    </row>
    <row r="8651" spans="11:17">
      <c r="K8651" t="s">
        <v>51</v>
      </c>
      <c r="L8651" t="s">
        <v>3758</v>
      </c>
      <c r="M8651" t="s">
        <v>3759</v>
      </c>
      <c r="N8651" t="s">
        <v>77</v>
      </c>
      <c r="O8651" t="s">
        <v>73</v>
      </c>
      <c r="P8651" t="s">
        <v>82</v>
      </c>
      <c r="Q8651" t="s">
        <v>3760</v>
      </c>
    </row>
    <row r="8652" spans="11:17">
      <c r="K8652" t="s">
        <v>51</v>
      </c>
      <c r="L8652" t="s">
        <v>3763</v>
      </c>
      <c r="M8652" t="s">
        <v>3764</v>
      </c>
      <c r="N8652" t="s">
        <v>1337</v>
      </c>
      <c r="O8652" t="s">
        <v>14</v>
      </c>
      <c r="Q8652" t="s">
        <v>3765</v>
      </c>
    </row>
    <row r="8653" spans="11:17">
      <c r="K8653" t="s">
        <v>51</v>
      </c>
      <c r="L8653" t="s">
        <v>3763</v>
      </c>
      <c r="M8653" t="s">
        <v>3764</v>
      </c>
      <c r="N8653" t="s">
        <v>1337</v>
      </c>
      <c r="O8653" t="s">
        <v>56</v>
      </c>
      <c r="Q8653" t="s">
        <v>3765</v>
      </c>
    </row>
    <row r="8654" spans="11:17">
      <c r="K8654" t="s">
        <v>51</v>
      </c>
      <c r="L8654" t="s">
        <v>3763</v>
      </c>
      <c r="M8654" t="s">
        <v>3764</v>
      </c>
      <c r="N8654" t="s">
        <v>1337</v>
      </c>
      <c r="O8654" t="s">
        <v>57</v>
      </c>
      <c r="P8654" t="s">
        <v>2263</v>
      </c>
      <c r="Q8654" t="s">
        <v>3765</v>
      </c>
    </row>
    <row r="8655" spans="11:17">
      <c r="K8655" t="s">
        <v>51</v>
      </c>
      <c r="L8655" t="s">
        <v>3763</v>
      </c>
      <c r="M8655" t="s">
        <v>3764</v>
      </c>
      <c r="N8655" t="s">
        <v>1337</v>
      </c>
      <c r="O8655" t="s">
        <v>59</v>
      </c>
      <c r="P8655">
        <v>1871</v>
      </c>
      <c r="Q8655" t="s">
        <v>3765</v>
      </c>
    </row>
    <row r="8656" spans="11:17">
      <c r="K8656" t="s">
        <v>51</v>
      </c>
      <c r="L8656" t="s">
        <v>3763</v>
      </c>
      <c r="M8656" t="s">
        <v>3764</v>
      </c>
      <c r="N8656" t="s">
        <v>1337</v>
      </c>
      <c r="O8656" t="s">
        <v>60</v>
      </c>
      <c r="P8656" t="s">
        <v>3658</v>
      </c>
      <c r="Q8656" t="s">
        <v>3765</v>
      </c>
    </row>
    <row r="8657" spans="11:17">
      <c r="K8657" t="s">
        <v>51</v>
      </c>
      <c r="L8657" t="s">
        <v>3763</v>
      </c>
      <c r="M8657" t="s">
        <v>3764</v>
      </c>
      <c r="N8657" t="s">
        <v>1337</v>
      </c>
      <c r="O8657" t="s">
        <v>62</v>
      </c>
      <c r="P8657" t="s">
        <v>3712</v>
      </c>
      <c r="Q8657" t="s">
        <v>3765</v>
      </c>
    </row>
    <row r="8658" spans="11:17">
      <c r="K8658" t="s">
        <v>51</v>
      </c>
      <c r="L8658" t="s">
        <v>3763</v>
      </c>
      <c r="M8658" t="s">
        <v>3764</v>
      </c>
      <c r="N8658" t="s">
        <v>1337</v>
      </c>
      <c r="O8658" t="s">
        <v>64</v>
      </c>
      <c r="P8658" t="s">
        <v>3766</v>
      </c>
      <c r="Q8658" t="s">
        <v>3765</v>
      </c>
    </row>
    <row r="8659" spans="11:17">
      <c r="K8659" t="s">
        <v>51</v>
      </c>
      <c r="L8659" t="s">
        <v>3763</v>
      </c>
      <c r="M8659" t="s">
        <v>3764</v>
      </c>
      <c r="N8659" t="s">
        <v>1337</v>
      </c>
      <c r="O8659" t="s">
        <v>66</v>
      </c>
      <c r="P8659" t="s">
        <v>3767</v>
      </c>
      <c r="Q8659" t="s">
        <v>3765</v>
      </c>
    </row>
    <row r="8660" spans="11:17">
      <c r="K8660" t="s">
        <v>51</v>
      </c>
      <c r="L8660" t="s">
        <v>3763</v>
      </c>
      <c r="M8660" t="s">
        <v>3764</v>
      </c>
      <c r="N8660" t="s">
        <v>1337</v>
      </c>
      <c r="O8660" t="s">
        <v>68</v>
      </c>
      <c r="P8660" t="s">
        <v>3662</v>
      </c>
      <c r="Q8660" t="s">
        <v>3765</v>
      </c>
    </row>
    <row r="8661" spans="11:17">
      <c r="K8661" t="s">
        <v>51</v>
      </c>
      <c r="L8661" t="s">
        <v>3763</v>
      </c>
      <c r="M8661" t="s">
        <v>3764</v>
      </c>
      <c r="N8661" t="s">
        <v>1337</v>
      </c>
      <c r="O8661" t="s">
        <v>70</v>
      </c>
      <c r="P8661" t="s">
        <v>71</v>
      </c>
      <c r="Q8661" t="s">
        <v>3765</v>
      </c>
    </row>
    <row r="8662" spans="11:17">
      <c r="K8662" t="s">
        <v>51</v>
      </c>
      <c r="L8662" t="s">
        <v>3763</v>
      </c>
      <c r="M8662" t="s">
        <v>3764</v>
      </c>
      <c r="N8662" t="s">
        <v>1337</v>
      </c>
      <c r="O8662" t="s">
        <v>72</v>
      </c>
      <c r="P8662">
        <v>96</v>
      </c>
      <c r="Q8662" t="s">
        <v>3765</v>
      </c>
    </row>
    <row r="8663" spans="11:17">
      <c r="K8663" t="s">
        <v>51</v>
      </c>
      <c r="L8663" t="s">
        <v>3763</v>
      </c>
      <c r="M8663" t="s">
        <v>3764</v>
      </c>
      <c r="N8663" t="s">
        <v>1337</v>
      </c>
      <c r="O8663" t="s">
        <v>73</v>
      </c>
      <c r="P8663" t="s">
        <v>1343</v>
      </c>
      <c r="Q8663" t="s">
        <v>3765</v>
      </c>
    </row>
    <row r="8664" spans="11:17">
      <c r="K8664" t="s">
        <v>51</v>
      </c>
      <c r="L8664" t="s">
        <v>3768</v>
      </c>
      <c r="M8664" t="s">
        <v>3769</v>
      </c>
      <c r="N8664" t="s">
        <v>1337</v>
      </c>
      <c r="O8664" t="s">
        <v>14</v>
      </c>
      <c r="Q8664" t="s">
        <v>3770</v>
      </c>
    </row>
    <row r="8665" spans="11:17">
      <c r="K8665" t="s">
        <v>51</v>
      </c>
      <c r="L8665" t="s">
        <v>3768</v>
      </c>
      <c r="M8665" t="s">
        <v>3769</v>
      </c>
      <c r="N8665" t="s">
        <v>1337</v>
      </c>
      <c r="O8665" t="s">
        <v>56</v>
      </c>
      <c r="Q8665" t="s">
        <v>3770</v>
      </c>
    </row>
    <row r="8666" spans="11:17">
      <c r="K8666" t="s">
        <v>51</v>
      </c>
      <c r="L8666" t="s">
        <v>3768</v>
      </c>
      <c r="M8666" t="s">
        <v>3769</v>
      </c>
      <c r="N8666" t="s">
        <v>1337</v>
      </c>
      <c r="O8666" t="s">
        <v>57</v>
      </c>
      <c r="P8666" t="s">
        <v>2263</v>
      </c>
      <c r="Q8666" t="s">
        <v>3770</v>
      </c>
    </row>
    <row r="8667" spans="11:17">
      <c r="K8667" t="s">
        <v>51</v>
      </c>
      <c r="L8667" t="s">
        <v>3768</v>
      </c>
      <c r="M8667" t="s">
        <v>3769</v>
      </c>
      <c r="N8667" t="s">
        <v>1337</v>
      </c>
      <c r="O8667" t="s">
        <v>59</v>
      </c>
      <c r="P8667">
        <v>1674</v>
      </c>
      <c r="Q8667" t="s">
        <v>3770</v>
      </c>
    </row>
    <row r="8668" spans="11:17">
      <c r="K8668" t="s">
        <v>51</v>
      </c>
      <c r="L8668" t="s">
        <v>3768</v>
      </c>
      <c r="M8668" t="s">
        <v>3769</v>
      </c>
      <c r="N8668" t="s">
        <v>1337</v>
      </c>
      <c r="O8668" t="s">
        <v>60</v>
      </c>
      <c r="P8668" t="s">
        <v>3658</v>
      </c>
      <c r="Q8668" t="s">
        <v>3770</v>
      </c>
    </row>
    <row r="8669" spans="11:17">
      <c r="K8669" t="s">
        <v>51</v>
      </c>
      <c r="L8669" t="s">
        <v>3768</v>
      </c>
      <c r="M8669" t="s">
        <v>3769</v>
      </c>
      <c r="N8669" t="s">
        <v>1337</v>
      </c>
      <c r="O8669" t="s">
        <v>62</v>
      </c>
      <c r="P8669" t="s">
        <v>3712</v>
      </c>
      <c r="Q8669" t="s">
        <v>3770</v>
      </c>
    </row>
    <row r="8670" spans="11:17">
      <c r="K8670" t="s">
        <v>51</v>
      </c>
      <c r="L8670" t="s">
        <v>3768</v>
      </c>
      <c r="M8670" t="s">
        <v>3769</v>
      </c>
      <c r="N8670" t="s">
        <v>1337</v>
      </c>
      <c r="O8670" t="s">
        <v>64</v>
      </c>
      <c r="P8670" t="s">
        <v>3771</v>
      </c>
      <c r="Q8670" t="s">
        <v>3770</v>
      </c>
    </row>
    <row r="8671" spans="11:17">
      <c r="K8671" t="s">
        <v>51</v>
      </c>
      <c r="L8671" t="s">
        <v>3768</v>
      </c>
      <c r="M8671" t="s">
        <v>3769</v>
      </c>
      <c r="N8671" t="s">
        <v>1337</v>
      </c>
      <c r="O8671" t="s">
        <v>66</v>
      </c>
      <c r="P8671" t="s">
        <v>3772</v>
      </c>
      <c r="Q8671" t="s">
        <v>3770</v>
      </c>
    </row>
    <row r="8672" spans="11:17">
      <c r="K8672" t="s">
        <v>51</v>
      </c>
      <c r="L8672" t="s">
        <v>3768</v>
      </c>
      <c r="M8672" t="s">
        <v>3769</v>
      </c>
      <c r="N8672" t="s">
        <v>1337</v>
      </c>
      <c r="O8672" t="s">
        <v>68</v>
      </c>
      <c r="P8672" t="s">
        <v>3662</v>
      </c>
      <c r="Q8672" t="s">
        <v>3770</v>
      </c>
    </row>
    <row r="8673" spans="11:17">
      <c r="K8673" t="s">
        <v>51</v>
      </c>
      <c r="L8673" t="s">
        <v>3768</v>
      </c>
      <c r="M8673" t="s">
        <v>3769</v>
      </c>
      <c r="N8673" t="s">
        <v>1337</v>
      </c>
      <c r="O8673" t="s">
        <v>70</v>
      </c>
      <c r="P8673" t="s">
        <v>71</v>
      </c>
      <c r="Q8673" t="s">
        <v>3770</v>
      </c>
    </row>
    <row r="8674" spans="11:17">
      <c r="K8674" t="s">
        <v>51</v>
      </c>
      <c r="L8674" t="s">
        <v>3768</v>
      </c>
      <c r="M8674" t="s">
        <v>3769</v>
      </c>
      <c r="N8674" t="s">
        <v>1337</v>
      </c>
      <c r="O8674" t="s">
        <v>72</v>
      </c>
      <c r="P8674">
        <v>52</v>
      </c>
      <c r="Q8674" t="s">
        <v>3770</v>
      </c>
    </row>
    <row r="8675" spans="11:17">
      <c r="K8675" t="s">
        <v>51</v>
      </c>
      <c r="L8675" t="s">
        <v>3768</v>
      </c>
      <c r="M8675" t="s">
        <v>3769</v>
      </c>
      <c r="N8675" t="s">
        <v>1337</v>
      </c>
      <c r="O8675" t="s">
        <v>73</v>
      </c>
      <c r="P8675" t="s">
        <v>1343</v>
      </c>
      <c r="Q8675" t="s">
        <v>3770</v>
      </c>
    </row>
    <row r="8676" spans="11:17">
      <c r="K8676" t="s">
        <v>51</v>
      </c>
      <c r="L8676" t="s">
        <v>1244</v>
      </c>
      <c r="M8676" t="s">
        <v>3773</v>
      </c>
      <c r="N8676" t="s">
        <v>77</v>
      </c>
      <c r="O8676" t="s">
        <v>14</v>
      </c>
      <c r="Q8676" t="s">
        <v>3774</v>
      </c>
    </row>
    <row r="8677" spans="11:17">
      <c r="K8677" t="s">
        <v>51</v>
      </c>
      <c r="L8677" t="s">
        <v>1244</v>
      </c>
      <c r="M8677" t="s">
        <v>3773</v>
      </c>
      <c r="N8677" t="s">
        <v>77</v>
      </c>
      <c r="O8677" t="s">
        <v>56</v>
      </c>
      <c r="Q8677" t="s">
        <v>3774</v>
      </c>
    </row>
    <row r="8678" spans="11:17">
      <c r="K8678" t="s">
        <v>51</v>
      </c>
      <c r="L8678" t="s">
        <v>1244</v>
      </c>
      <c r="M8678" t="s">
        <v>3773</v>
      </c>
      <c r="N8678" t="s">
        <v>77</v>
      </c>
      <c r="O8678" t="s">
        <v>57</v>
      </c>
      <c r="P8678" t="s">
        <v>2263</v>
      </c>
      <c r="Q8678" t="s">
        <v>3774</v>
      </c>
    </row>
    <row r="8679" spans="11:17">
      <c r="K8679" t="s">
        <v>51</v>
      </c>
      <c r="L8679" t="s">
        <v>1244</v>
      </c>
      <c r="M8679" t="s">
        <v>3773</v>
      </c>
      <c r="N8679" t="s">
        <v>77</v>
      </c>
      <c r="O8679" t="s">
        <v>59</v>
      </c>
      <c r="P8679">
        <v>3857</v>
      </c>
      <c r="Q8679" t="s">
        <v>3774</v>
      </c>
    </row>
    <row r="8680" spans="11:17">
      <c r="K8680" t="s">
        <v>51</v>
      </c>
      <c r="L8680" t="s">
        <v>1244</v>
      </c>
      <c r="M8680" t="s">
        <v>3773</v>
      </c>
      <c r="N8680" t="s">
        <v>77</v>
      </c>
      <c r="O8680" t="s">
        <v>60</v>
      </c>
      <c r="P8680" t="s">
        <v>3775</v>
      </c>
      <c r="Q8680" t="s">
        <v>3774</v>
      </c>
    </row>
    <row r="8681" spans="11:17">
      <c r="K8681" t="s">
        <v>51</v>
      </c>
      <c r="L8681" t="s">
        <v>1244</v>
      </c>
      <c r="M8681" t="s">
        <v>3773</v>
      </c>
      <c r="N8681" t="s">
        <v>77</v>
      </c>
      <c r="O8681" t="s">
        <v>62</v>
      </c>
      <c r="P8681" t="s">
        <v>3776</v>
      </c>
      <c r="Q8681" t="s">
        <v>3774</v>
      </c>
    </row>
    <row r="8682" spans="11:17">
      <c r="K8682" t="s">
        <v>51</v>
      </c>
      <c r="L8682" t="s">
        <v>1244</v>
      </c>
      <c r="M8682" t="s">
        <v>3773</v>
      </c>
      <c r="N8682" t="s">
        <v>77</v>
      </c>
      <c r="O8682" t="s">
        <v>64</v>
      </c>
      <c r="P8682" t="s">
        <v>1247</v>
      </c>
      <c r="Q8682" t="s">
        <v>3774</v>
      </c>
    </row>
    <row r="8683" spans="11:17">
      <c r="K8683" t="s">
        <v>51</v>
      </c>
      <c r="L8683" t="s">
        <v>1244</v>
      </c>
      <c r="M8683" t="s">
        <v>3773</v>
      </c>
      <c r="N8683" t="s">
        <v>77</v>
      </c>
      <c r="O8683" t="s">
        <v>66</v>
      </c>
      <c r="P8683" t="s">
        <v>1248</v>
      </c>
      <c r="Q8683" t="s">
        <v>3774</v>
      </c>
    </row>
    <row r="8684" spans="11:17">
      <c r="K8684" t="s">
        <v>51</v>
      </c>
      <c r="L8684" t="s">
        <v>1244</v>
      </c>
      <c r="M8684" t="s">
        <v>3773</v>
      </c>
      <c r="N8684" t="s">
        <v>77</v>
      </c>
      <c r="O8684" t="s">
        <v>68</v>
      </c>
      <c r="P8684" t="s">
        <v>1249</v>
      </c>
      <c r="Q8684" t="s">
        <v>3774</v>
      </c>
    </row>
    <row r="8685" spans="11:17">
      <c r="K8685" t="s">
        <v>51</v>
      </c>
      <c r="L8685" t="s">
        <v>1244</v>
      </c>
      <c r="M8685" t="s">
        <v>3773</v>
      </c>
      <c r="N8685" t="s">
        <v>77</v>
      </c>
      <c r="O8685" t="s">
        <v>70</v>
      </c>
      <c r="P8685" t="s">
        <v>71</v>
      </c>
      <c r="Q8685" t="s">
        <v>3774</v>
      </c>
    </row>
    <row r="8686" spans="11:17">
      <c r="K8686" t="s">
        <v>51</v>
      </c>
      <c r="L8686" t="s">
        <v>1244</v>
      </c>
      <c r="M8686" t="s">
        <v>3773</v>
      </c>
      <c r="N8686" t="s">
        <v>77</v>
      </c>
      <c r="O8686" t="s">
        <v>72</v>
      </c>
      <c r="P8686">
        <v>57</v>
      </c>
      <c r="Q8686" t="s">
        <v>3774</v>
      </c>
    </row>
    <row r="8687" spans="11:17">
      <c r="K8687" t="s">
        <v>51</v>
      </c>
      <c r="L8687" t="s">
        <v>1244</v>
      </c>
      <c r="M8687" t="s">
        <v>3773</v>
      </c>
      <c r="N8687" t="s">
        <v>77</v>
      </c>
      <c r="O8687" t="s">
        <v>73</v>
      </c>
      <c r="P8687" t="s">
        <v>82</v>
      </c>
      <c r="Q8687" t="s">
        <v>3774</v>
      </c>
    </row>
    <row r="8688" spans="11:17">
      <c r="K8688" t="s">
        <v>51</v>
      </c>
      <c r="L8688" t="s">
        <v>3777</v>
      </c>
      <c r="M8688" t="s">
        <v>3778</v>
      </c>
      <c r="N8688" t="s">
        <v>77</v>
      </c>
      <c r="O8688" t="s">
        <v>14</v>
      </c>
      <c r="Q8688" t="s">
        <v>3779</v>
      </c>
    </row>
    <row r="8689" spans="11:17">
      <c r="K8689" t="s">
        <v>51</v>
      </c>
      <c r="L8689" t="s">
        <v>3777</v>
      </c>
      <c r="M8689" t="s">
        <v>3778</v>
      </c>
      <c r="N8689" t="s">
        <v>77</v>
      </c>
      <c r="O8689" t="s">
        <v>56</v>
      </c>
      <c r="Q8689" t="s">
        <v>3779</v>
      </c>
    </row>
    <row r="8690" spans="11:17">
      <c r="K8690" t="s">
        <v>51</v>
      </c>
      <c r="L8690" t="s">
        <v>3777</v>
      </c>
      <c r="M8690" t="s">
        <v>3778</v>
      </c>
      <c r="N8690" t="s">
        <v>77</v>
      </c>
      <c r="O8690" t="s">
        <v>57</v>
      </c>
      <c r="P8690" t="s">
        <v>2263</v>
      </c>
      <c r="Q8690" t="s">
        <v>3779</v>
      </c>
    </row>
    <row r="8691" spans="11:17">
      <c r="K8691" t="s">
        <v>51</v>
      </c>
      <c r="L8691" t="s">
        <v>3777</v>
      </c>
      <c r="M8691" t="s">
        <v>3778</v>
      </c>
      <c r="N8691" t="s">
        <v>77</v>
      </c>
      <c r="O8691" t="s">
        <v>59</v>
      </c>
      <c r="P8691">
        <v>2434</v>
      </c>
      <c r="Q8691" t="s">
        <v>3779</v>
      </c>
    </row>
    <row r="8692" spans="11:17">
      <c r="K8692" t="s">
        <v>51</v>
      </c>
      <c r="L8692" t="s">
        <v>3777</v>
      </c>
      <c r="M8692" t="s">
        <v>3778</v>
      </c>
      <c r="N8692" t="s">
        <v>77</v>
      </c>
      <c r="O8692" t="s">
        <v>60</v>
      </c>
      <c r="P8692" t="s">
        <v>3775</v>
      </c>
      <c r="Q8692" t="s">
        <v>3779</v>
      </c>
    </row>
    <row r="8693" spans="11:17">
      <c r="K8693" t="s">
        <v>51</v>
      </c>
      <c r="L8693" t="s">
        <v>3777</v>
      </c>
      <c r="M8693" t="s">
        <v>3778</v>
      </c>
      <c r="N8693" t="s">
        <v>77</v>
      </c>
      <c r="O8693" t="s">
        <v>62</v>
      </c>
      <c r="P8693" t="s">
        <v>3776</v>
      </c>
      <c r="Q8693" t="s">
        <v>3779</v>
      </c>
    </row>
    <row r="8694" spans="11:17">
      <c r="K8694" t="s">
        <v>51</v>
      </c>
      <c r="L8694" t="s">
        <v>3777</v>
      </c>
      <c r="M8694" t="s">
        <v>3778</v>
      </c>
      <c r="N8694" t="s">
        <v>77</v>
      </c>
      <c r="O8694" t="s">
        <v>64</v>
      </c>
      <c r="P8694" t="s">
        <v>3780</v>
      </c>
      <c r="Q8694" t="s">
        <v>3779</v>
      </c>
    </row>
    <row r="8695" spans="11:17">
      <c r="K8695" t="s">
        <v>51</v>
      </c>
      <c r="L8695" t="s">
        <v>3777</v>
      </c>
      <c r="M8695" t="s">
        <v>3778</v>
      </c>
      <c r="N8695" t="s">
        <v>77</v>
      </c>
      <c r="O8695" t="s">
        <v>66</v>
      </c>
      <c r="P8695" t="s">
        <v>3781</v>
      </c>
      <c r="Q8695" t="s">
        <v>3779</v>
      </c>
    </row>
    <row r="8696" spans="11:17">
      <c r="K8696" t="s">
        <v>51</v>
      </c>
      <c r="L8696" t="s">
        <v>3777</v>
      </c>
      <c r="M8696" t="s">
        <v>3778</v>
      </c>
      <c r="N8696" t="s">
        <v>77</v>
      </c>
      <c r="O8696" t="s">
        <v>68</v>
      </c>
      <c r="Q8696" t="s">
        <v>3779</v>
      </c>
    </row>
    <row r="8697" spans="11:17">
      <c r="K8697" t="s">
        <v>51</v>
      </c>
      <c r="L8697" t="s">
        <v>3777</v>
      </c>
      <c r="M8697" t="s">
        <v>3778</v>
      </c>
      <c r="N8697" t="s">
        <v>77</v>
      </c>
      <c r="O8697" t="s">
        <v>70</v>
      </c>
      <c r="P8697" t="s">
        <v>71</v>
      </c>
      <c r="Q8697" t="s">
        <v>3779</v>
      </c>
    </row>
    <row r="8698" spans="11:17">
      <c r="K8698" t="s">
        <v>51</v>
      </c>
      <c r="L8698" t="s">
        <v>3777</v>
      </c>
      <c r="M8698" t="s">
        <v>3778</v>
      </c>
      <c r="N8698" t="s">
        <v>77</v>
      </c>
      <c r="O8698" t="s">
        <v>72</v>
      </c>
      <c r="P8698">
        <v>130</v>
      </c>
      <c r="Q8698" t="s">
        <v>3779</v>
      </c>
    </row>
    <row r="8699" spans="11:17">
      <c r="K8699" t="s">
        <v>51</v>
      </c>
      <c r="L8699" t="s">
        <v>3777</v>
      </c>
      <c r="M8699" t="s">
        <v>3778</v>
      </c>
      <c r="N8699" t="s">
        <v>77</v>
      </c>
      <c r="O8699" t="s">
        <v>73</v>
      </c>
      <c r="P8699" t="s">
        <v>82</v>
      </c>
      <c r="Q8699" t="s">
        <v>3779</v>
      </c>
    </row>
    <row r="8700" spans="11:17">
      <c r="K8700" t="s">
        <v>51</v>
      </c>
      <c r="L8700" t="s">
        <v>3782</v>
      </c>
      <c r="M8700" t="s">
        <v>3783</v>
      </c>
      <c r="N8700" t="s">
        <v>77</v>
      </c>
      <c r="O8700" t="s">
        <v>14</v>
      </c>
      <c r="Q8700" t="s">
        <v>3784</v>
      </c>
    </row>
    <row r="8701" spans="11:17">
      <c r="K8701" t="s">
        <v>51</v>
      </c>
      <c r="L8701" t="s">
        <v>3782</v>
      </c>
      <c r="M8701" t="s">
        <v>3783</v>
      </c>
      <c r="N8701" t="s">
        <v>77</v>
      </c>
      <c r="O8701" t="s">
        <v>56</v>
      </c>
      <c r="Q8701" t="s">
        <v>3784</v>
      </c>
    </row>
    <row r="8702" spans="11:17">
      <c r="K8702" t="s">
        <v>51</v>
      </c>
      <c r="L8702" t="s">
        <v>3782</v>
      </c>
      <c r="M8702" t="s">
        <v>3783</v>
      </c>
      <c r="N8702" t="s">
        <v>77</v>
      </c>
      <c r="O8702" t="s">
        <v>57</v>
      </c>
      <c r="P8702" t="s">
        <v>2263</v>
      </c>
      <c r="Q8702" t="s">
        <v>3784</v>
      </c>
    </row>
    <row r="8703" spans="11:17">
      <c r="K8703" t="s">
        <v>51</v>
      </c>
      <c r="L8703" t="s">
        <v>3782</v>
      </c>
      <c r="M8703" t="s">
        <v>3783</v>
      </c>
      <c r="N8703" t="s">
        <v>77</v>
      </c>
      <c r="O8703" t="s">
        <v>59</v>
      </c>
      <c r="P8703">
        <v>2977</v>
      </c>
      <c r="Q8703" t="s">
        <v>3784</v>
      </c>
    </row>
    <row r="8704" spans="11:17">
      <c r="K8704" t="s">
        <v>51</v>
      </c>
      <c r="L8704" t="s">
        <v>3782</v>
      </c>
      <c r="M8704" t="s">
        <v>3783</v>
      </c>
      <c r="N8704" t="s">
        <v>77</v>
      </c>
      <c r="O8704" t="s">
        <v>60</v>
      </c>
      <c r="P8704" t="s">
        <v>3775</v>
      </c>
      <c r="Q8704" t="s">
        <v>3784</v>
      </c>
    </row>
    <row r="8705" spans="11:17">
      <c r="K8705" t="s">
        <v>51</v>
      </c>
      <c r="L8705" t="s">
        <v>3782</v>
      </c>
      <c r="M8705" t="s">
        <v>3783</v>
      </c>
      <c r="N8705" t="s">
        <v>77</v>
      </c>
      <c r="O8705" t="s">
        <v>62</v>
      </c>
      <c r="P8705" t="s">
        <v>3785</v>
      </c>
      <c r="Q8705" t="s">
        <v>3784</v>
      </c>
    </row>
    <row r="8706" spans="11:17">
      <c r="K8706" t="s">
        <v>51</v>
      </c>
      <c r="L8706" t="s">
        <v>3782</v>
      </c>
      <c r="M8706" t="s">
        <v>3783</v>
      </c>
      <c r="N8706" t="s">
        <v>77</v>
      </c>
      <c r="O8706" t="s">
        <v>64</v>
      </c>
      <c r="P8706" t="s">
        <v>3786</v>
      </c>
      <c r="Q8706" t="s">
        <v>3784</v>
      </c>
    </row>
    <row r="8707" spans="11:17">
      <c r="K8707" t="s">
        <v>51</v>
      </c>
      <c r="L8707" t="s">
        <v>3782</v>
      </c>
      <c r="M8707" t="s">
        <v>3783</v>
      </c>
      <c r="N8707" t="s">
        <v>77</v>
      </c>
      <c r="O8707" t="s">
        <v>66</v>
      </c>
      <c r="P8707" t="s">
        <v>3787</v>
      </c>
      <c r="Q8707" t="s">
        <v>3784</v>
      </c>
    </row>
    <row r="8708" spans="11:17">
      <c r="K8708" t="s">
        <v>51</v>
      </c>
      <c r="L8708" t="s">
        <v>3782</v>
      </c>
      <c r="M8708" t="s">
        <v>3783</v>
      </c>
      <c r="N8708" t="s">
        <v>77</v>
      </c>
      <c r="O8708" t="s">
        <v>68</v>
      </c>
      <c r="P8708" t="s">
        <v>3662</v>
      </c>
      <c r="Q8708" t="s">
        <v>3784</v>
      </c>
    </row>
    <row r="8709" spans="11:17">
      <c r="K8709" t="s">
        <v>51</v>
      </c>
      <c r="L8709" t="s">
        <v>3782</v>
      </c>
      <c r="M8709" t="s">
        <v>3783</v>
      </c>
      <c r="N8709" t="s">
        <v>77</v>
      </c>
      <c r="O8709" t="s">
        <v>70</v>
      </c>
      <c r="P8709" t="s">
        <v>71</v>
      </c>
      <c r="Q8709" t="s">
        <v>3784</v>
      </c>
    </row>
    <row r="8710" spans="11:17">
      <c r="K8710" t="s">
        <v>51</v>
      </c>
      <c r="L8710" t="s">
        <v>3782</v>
      </c>
      <c r="M8710" t="s">
        <v>3783</v>
      </c>
      <c r="N8710" t="s">
        <v>77</v>
      </c>
      <c r="O8710" t="s">
        <v>72</v>
      </c>
      <c r="P8710">
        <v>75</v>
      </c>
      <c r="Q8710" t="s">
        <v>3784</v>
      </c>
    </row>
    <row r="8711" spans="11:17">
      <c r="K8711" t="s">
        <v>51</v>
      </c>
      <c r="L8711" t="s">
        <v>3782</v>
      </c>
      <c r="M8711" t="s">
        <v>3783</v>
      </c>
      <c r="N8711" t="s">
        <v>77</v>
      </c>
      <c r="O8711" t="s">
        <v>73</v>
      </c>
      <c r="P8711" t="s">
        <v>82</v>
      </c>
      <c r="Q8711" t="s">
        <v>3784</v>
      </c>
    </row>
    <row r="8712" spans="11:17">
      <c r="K8712" t="s">
        <v>51</v>
      </c>
      <c r="L8712" t="s">
        <v>3788</v>
      </c>
      <c r="M8712" t="s">
        <v>3789</v>
      </c>
      <c r="N8712" t="s">
        <v>1337</v>
      </c>
      <c r="O8712" t="s">
        <v>14</v>
      </c>
      <c r="Q8712" t="s">
        <v>3790</v>
      </c>
    </row>
    <row r="8713" spans="11:17">
      <c r="K8713" t="s">
        <v>51</v>
      </c>
      <c r="L8713" t="s">
        <v>3788</v>
      </c>
      <c r="M8713" t="s">
        <v>3789</v>
      </c>
      <c r="N8713" t="s">
        <v>1337</v>
      </c>
      <c r="O8713" t="s">
        <v>56</v>
      </c>
      <c r="Q8713" t="s">
        <v>3790</v>
      </c>
    </row>
    <row r="8714" spans="11:17">
      <c r="K8714" t="s">
        <v>51</v>
      </c>
      <c r="L8714" t="s">
        <v>3788</v>
      </c>
      <c r="M8714" t="s">
        <v>3789</v>
      </c>
      <c r="N8714" t="s">
        <v>1337</v>
      </c>
      <c r="O8714" t="s">
        <v>57</v>
      </c>
      <c r="P8714" t="s">
        <v>2263</v>
      </c>
      <c r="Q8714" t="s">
        <v>3790</v>
      </c>
    </row>
    <row r="8715" spans="11:17">
      <c r="K8715" t="s">
        <v>51</v>
      </c>
      <c r="L8715" t="s">
        <v>3788</v>
      </c>
      <c r="M8715" t="s">
        <v>3789</v>
      </c>
      <c r="N8715" t="s">
        <v>1337</v>
      </c>
      <c r="O8715" t="s">
        <v>59</v>
      </c>
      <c r="P8715">
        <v>1920</v>
      </c>
      <c r="Q8715" t="s">
        <v>3790</v>
      </c>
    </row>
    <row r="8716" spans="11:17">
      <c r="K8716" t="s">
        <v>51</v>
      </c>
      <c r="L8716" t="s">
        <v>3788</v>
      </c>
      <c r="M8716" t="s">
        <v>3789</v>
      </c>
      <c r="N8716" t="s">
        <v>1337</v>
      </c>
      <c r="O8716" t="s">
        <v>60</v>
      </c>
      <c r="P8716" t="s">
        <v>3775</v>
      </c>
      <c r="Q8716" t="s">
        <v>3790</v>
      </c>
    </row>
    <row r="8717" spans="11:17">
      <c r="K8717" t="s">
        <v>51</v>
      </c>
      <c r="L8717" t="s">
        <v>3788</v>
      </c>
      <c r="M8717" t="s">
        <v>3789</v>
      </c>
      <c r="N8717" t="s">
        <v>1337</v>
      </c>
      <c r="O8717" t="s">
        <v>62</v>
      </c>
      <c r="P8717" t="s">
        <v>3776</v>
      </c>
      <c r="Q8717" t="s">
        <v>3790</v>
      </c>
    </row>
    <row r="8718" spans="11:17">
      <c r="K8718" t="s">
        <v>51</v>
      </c>
      <c r="L8718" t="s">
        <v>3788</v>
      </c>
      <c r="M8718" t="s">
        <v>3789</v>
      </c>
      <c r="N8718" t="s">
        <v>1337</v>
      </c>
      <c r="O8718" t="s">
        <v>64</v>
      </c>
      <c r="P8718" t="s">
        <v>3791</v>
      </c>
      <c r="Q8718" t="s">
        <v>3790</v>
      </c>
    </row>
    <row r="8719" spans="11:17">
      <c r="K8719" t="s">
        <v>51</v>
      </c>
      <c r="L8719" t="s">
        <v>3788</v>
      </c>
      <c r="M8719" t="s">
        <v>3789</v>
      </c>
      <c r="N8719" t="s">
        <v>1337</v>
      </c>
      <c r="O8719" t="s">
        <v>66</v>
      </c>
      <c r="P8719" t="s">
        <v>3792</v>
      </c>
      <c r="Q8719" t="s">
        <v>3790</v>
      </c>
    </row>
    <row r="8720" spans="11:17">
      <c r="K8720" t="s">
        <v>51</v>
      </c>
      <c r="L8720" t="s">
        <v>3788</v>
      </c>
      <c r="M8720" t="s">
        <v>3789</v>
      </c>
      <c r="N8720" t="s">
        <v>1337</v>
      </c>
      <c r="O8720" t="s">
        <v>68</v>
      </c>
      <c r="Q8720" t="s">
        <v>3790</v>
      </c>
    </row>
    <row r="8721" spans="11:17">
      <c r="K8721" t="s">
        <v>51</v>
      </c>
      <c r="L8721" t="s">
        <v>3788</v>
      </c>
      <c r="M8721" t="s">
        <v>3789</v>
      </c>
      <c r="N8721" t="s">
        <v>1337</v>
      </c>
      <c r="O8721" t="s">
        <v>70</v>
      </c>
      <c r="Q8721" t="s">
        <v>3790</v>
      </c>
    </row>
    <row r="8722" spans="11:17">
      <c r="K8722" t="s">
        <v>51</v>
      </c>
      <c r="L8722" t="s">
        <v>3788</v>
      </c>
      <c r="M8722" t="s">
        <v>3789</v>
      </c>
      <c r="N8722" t="s">
        <v>1337</v>
      </c>
      <c r="O8722" t="s">
        <v>72</v>
      </c>
      <c r="Q8722" t="s">
        <v>3790</v>
      </c>
    </row>
    <row r="8723" spans="11:17">
      <c r="K8723" t="s">
        <v>51</v>
      </c>
      <c r="L8723" t="s">
        <v>3788</v>
      </c>
      <c r="M8723" t="s">
        <v>3789</v>
      </c>
      <c r="N8723" t="s">
        <v>1337</v>
      </c>
      <c r="O8723" t="s">
        <v>73</v>
      </c>
      <c r="P8723" t="s">
        <v>1343</v>
      </c>
      <c r="Q8723" t="s">
        <v>3790</v>
      </c>
    </row>
    <row r="8724" spans="11:17">
      <c r="K8724" t="s">
        <v>51</v>
      </c>
      <c r="L8724" t="s">
        <v>3793</v>
      </c>
      <c r="M8724" t="s">
        <v>3794</v>
      </c>
      <c r="N8724" t="s">
        <v>77</v>
      </c>
      <c r="O8724" t="s">
        <v>14</v>
      </c>
      <c r="Q8724" t="s">
        <v>3795</v>
      </c>
    </row>
    <row r="8725" spans="11:17">
      <c r="K8725" t="s">
        <v>51</v>
      </c>
      <c r="L8725" t="s">
        <v>3793</v>
      </c>
      <c r="M8725" t="s">
        <v>3794</v>
      </c>
      <c r="N8725" t="s">
        <v>77</v>
      </c>
      <c r="O8725" t="s">
        <v>56</v>
      </c>
      <c r="Q8725" t="s">
        <v>3795</v>
      </c>
    </row>
    <row r="8726" spans="11:17">
      <c r="K8726" t="s">
        <v>51</v>
      </c>
      <c r="L8726" t="s">
        <v>3793</v>
      </c>
      <c r="M8726" t="s">
        <v>3794</v>
      </c>
      <c r="N8726" t="s">
        <v>77</v>
      </c>
      <c r="O8726" t="s">
        <v>57</v>
      </c>
      <c r="P8726" t="s">
        <v>2263</v>
      </c>
      <c r="Q8726" t="s">
        <v>3795</v>
      </c>
    </row>
    <row r="8727" spans="11:17">
      <c r="K8727" t="s">
        <v>51</v>
      </c>
      <c r="L8727" t="s">
        <v>3793</v>
      </c>
      <c r="M8727" t="s">
        <v>3794</v>
      </c>
      <c r="N8727" t="s">
        <v>77</v>
      </c>
      <c r="O8727" t="s">
        <v>59</v>
      </c>
      <c r="P8727">
        <v>3049</v>
      </c>
      <c r="Q8727" t="s">
        <v>3795</v>
      </c>
    </row>
    <row r="8728" spans="11:17">
      <c r="K8728" t="s">
        <v>51</v>
      </c>
      <c r="L8728" t="s">
        <v>3793</v>
      </c>
      <c r="M8728" t="s">
        <v>3794</v>
      </c>
      <c r="N8728" t="s">
        <v>77</v>
      </c>
      <c r="O8728" t="s">
        <v>60</v>
      </c>
      <c r="P8728" t="s">
        <v>3775</v>
      </c>
      <c r="Q8728" t="s">
        <v>3795</v>
      </c>
    </row>
    <row r="8729" spans="11:17">
      <c r="K8729" t="s">
        <v>51</v>
      </c>
      <c r="L8729" t="s">
        <v>3793</v>
      </c>
      <c r="M8729" t="s">
        <v>3794</v>
      </c>
      <c r="N8729" t="s">
        <v>77</v>
      </c>
      <c r="O8729" t="s">
        <v>62</v>
      </c>
      <c r="P8729" t="s">
        <v>3785</v>
      </c>
      <c r="Q8729" t="s">
        <v>3795</v>
      </c>
    </row>
    <row r="8730" spans="11:17">
      <c r="K8730" t="s">
        <v>51</v>
      </c>
      <c r="L8730" t="s">
        <v>3793</v>
      </c>
      <c r="M8730" t="s">
        <v>3794</v>
      </c>
      <c r="N8730" t="s">
        <v>77</v>
      </c>
      <c r="O8730" t="s">
        <v>64</v>
      </c>
      <c r="P8730" t="s">
        <v>3796</v>
      </c>
      <c r="Q8730" t="s">
        <v>3795</v>
      </c>
    </row>
    <row r="8731" spans="11:17">
      <c r="K8731" t="s">
        <v>51</v>
      </c>
      <c r="L8731" t="s">
        <v>3793</v>
      </c>
      <c r="M8731" t="s">
        <v>3794</v>
      </c>
      <c r="N8731" t="s">
        <v>77</v>
      </c>
      <c r="O8731" t="s">
        <v>66</v>
      </c>
      <c r="P8731" t="s">
        <v>3797</v>
      </c>
      <c r="Q8731" t="s">
        <v>3795</v>
      </c>
    </row>
    <row r="8732" spans="11:17">
      <c r="K8732" t="s">
        <v>51</v>
      </c>
      <c r="L8732" t="s">
        <v>3793</v>
      </c>
      <c r="M8732" t="s">
        <v>3794</v>
      </c>
      <c r="N8732" t="s">
        <v>77</v>
      </c>
      <c r="O8732" t="s">
        <v>68</v>
      </c>
      <c r="P8732" t="s">
        <v>3662</v>
      </c>
      <c r="Q8732" t="s">
        <v>3795</v>
      </c>
    </row>
    <row r="8733" spans="11:17">
      <c r="K8733" t="s">
        <v>51</v>
      </c>
      <c r="L8733" t="s">
        <v>3793</v>
      </c>
      <c r="M8733" t="s">
        <v>3794</v>
      </c>
      <c r="N8733" t="s">
        <v>77</v>
      </c>
      <c r="O8733" t="s">
        <v>70</v>
      </c>
      <c r="P8733" t="s">
        <v>1020</v>
      </c>
      <c r="Q8733" t="s">
        <v>3795</v>
      </c>
    </row>
    <row r="8734" spans="11:17">
      <c r="K8734" t="s">
        <v>51</v>
      </c>
      <c r="L8734" t="s">
        <v>3793</v>
      </c>
      <c r="M8734" t="s">
        <v>3794</v>
      </c>
      <c r="N8734" t="s">
        <v>77</v>
      </c>
      <c r="O8734" t="s">
        <v>72</v>
      </c>
      <c r="P8734">
        <v>382</v>
      </c>
      <c r="Q8734" t="s">
        <v>3795</v>
      </c>
    </row>
    <row r="8735" spans="11:17">
      <c r="K8735" t="s">
        <v>51</v>
      </c>
      <c r="L8735" t="s">
        <v>3793</v>
      </c>
      <c r="M8735" t="s">
        <v>3794</v>
      </c>
      <c r="N8735" t="s">
        <v>77</v>
      </c>
      <c r="O8735" t="s">
        <v>73</v>
      </c>
      <c r="P8735" t="s">
        <v>82</v>
      </c>
      <c r="Q8735" t="s">
        <v>3795</v>
      </c>
    </row>
    <row r="8736" spans="11:17">
      <c r="K8736" t="s">
        <v>51</v>
      </c>
      <c r="L8736" t="s">
        <v>3798</v>
      </c>
      <c r="M8736" t="s">
        <v>3799</v>
      </c>
      <c r="N8736" t="s">
        <v>1337</v>
      </c>
      <c r="O8736" t="s">
        <v>14</v>
      </c>
      <c r="Q8736" t="s">
        <v>3800</v>
      </c>
    </row>
    <row r="8737" spans="11:17">
      <c r="K8737" t="s">
        <v>51</v>
      </c>
      <c r="L8737" t="s">
        <v>3798</v>
      </c>
      <c r="M8737" t="s">
        <v>3799</v>
      </c>
      <c r="N8737" t="s">
        <v>1337</v>
      </c>
      <c r="O8737" t="s">
        <v>56</v>
      </c>
      <c r="Q8737" t="s">
        <v>3800</v>
      </c>
    </row>
    <row r="8738" spans="11:17">
      <c r="K8738" t="s">
        <v>51</v>
      </c>
      <c r="L8738" t="s">
        <v>3798</v>
      </c>
      <c r="M8738" t="s">
        <v>3799</v>
      </c>
      <c r="N8738" t="s">
        <v>1337</v>
      </c>
      <c r="O8738" t="s">
        <v>57</v>
      </c>
      <c r="P8738" t="s">
        <v>1863</v>
      </c>
      <c r="Q8738" t="s">
        <v>3800</v>
      </c>
    </row>
    <row r="8739" spans="11:17">
      <c r="K8739" t="s">
        <v>51</v>
      </c>
      <c r="L8739" t="s">
        <v>3798</v>
      </c>
      <c r="M8739" t="s">
        <v>3799</v>
      </c>
      <c r="N8739" t="s">
        <v>1337</v>
      </c>
      <c r="O8739" t="s">
        <v>59</v>
      </c>
      <c r="P8739">
        <v>875</v>
      </c>
      <c r="Q8739" t="s">
        <v>3800</v>
      </c>
    </row>
    <row r="8740" spans="11:17">
      <c r="K8740" t="s">
        <v>51</v>
      </c>
      <c r="L8740" t="s">
        <v>3798</v>
      </c>
      <c r="M8740" t="s">
        <v>3799</v>
      </c>
      <c r="N8740" t="s">
        <v>1337</v>
      </c>
      <c r="O8740" t="s">
        <v>60</v>
      </c>
      <c r="P8740" t="s">
        <v>3801</v>
      </c>
      <c r="Q8740" t="s">
        <v>3800</v>
      </c>
    </row>
    <row r="8741" spans="11:17">
      <c r="K8741" t="s">
        <v>51</v>
      </c>
      <c r="L8741" t="s">
        <v>3798</v>
      </c>
      <c r="M8741" t="s">
        <v>3799</v>
      </c>
      <c r="N8741" t="s">
        <v>1337</v>
      </c>
      <c r="O8741" t="s">
        <v>62</v>
      </c>
      <c r="P8741" t="s">
        <v>3802</v>
      </c>
      <c r="Q8741" t="s">
        <v>3800</v>
      </c>
    </row>
    <row r="8742" spans="11:17">
      <c r="K8742" t="s">
        <v>51</v>
      </c>
      <c r="L8742" t="s">
        <v>3798</v>
      </c>
      <c r="M8742" t="s">
        <v>3799</v>
      </c>
      <c r="N8742" t="s">
        <v>1337</v>
      </c>
      <c r="O8742" t="s">
        <v>64</v>
      </c>
      <c r="P8742" t="s">
        <v>3803</v>
      </c>
      <c r="Q8742" t="s">
        <v>3800</v>
      </c>
    </row>
    <row r="8743" spans="11:17">
      <c r="K8743" t="s">
        <v>51</v>
      </c>
      <c r="L8743" t="s">
        <v>3798</v>
      </c>
      <c r="M8743" t="s">
        <v>3799</v>
      </c>
      <c r="N8743" t="s">
        <v>1337</v>
      </c>
      <c r="O8743" t="s">
        <v>66</v>
      </c>
      <c r="P8743" t="s">
        <v>3804</v>
      </c>
      <c r="Q8743" t="s">
        <v>3800</v>
      </c>
    </row>
    <row r="8744" spans="11:17">
      <c r="K8744" t="s">
        <v>51</v>
      </c>
      <c r="L8744" t="s">
        <v>3798</v>
      </c>
      <c r="M8744" t="s">
        <v>3799</v>
      </c>
      <c r="N8744" t="s">
        <v>1337</v>
      </c>
      <c r="O8744" t="s">
        <v>68</v>
      </c>
      <c r="Q8744" t="s">
        <v>3800</v>
      </c>
    </row>
    <row r="8745" spans="11:17">
      <c r="K8745" t="s">
        <v>51</v>
      </c>
      <c r="L8745" t="s">
        <v>3798</v>
      </c>
      <c r="M8745" t="s">
        <v>3799</v>
      </c>
      <c r="N8745" t="s">
        <v>1337</v>
      </c>
      <c r="O8745" t="s">
        <v>70</v>
      </c>
      <c r="P8745" t="s">
        <v>71</v>
      </c>
      <c r="Q8745" t="s">
        <v>3800</v>
      </c>
    </row>
    <row r="8746" spans="11:17">
      <c r="K8746" t="s">
        <v>51</v>
      </c>
      <c r="L8746" t="s">
        <v>3798</v>
      </c>
      <c r="M8746" t="s">
        <v>3799</v>
      </c>
      <c r="N8746" t="s">
        <v>1337</v>
      </c>
      <c r="O8746" t="s">
        <v>72</v>
      </c>
      <c r="P8746">
        <v>76</v>
      </c>
      <c r="Q8746" t="s">
        <v>3800</v>
      </c>
    </row>
    <row r="8747" spans="11:17">
      <c r="K8747" t="s">
        <v>51</v>
      </c>
      <c r="L8747" t="s">
        <v>3798</v>
      </c>
      <c r="M8747" t="s">
        <v>3799</v>
      </c>
      <c r="N8747" t="s">
        <v>1337</v>
      </c>
      <c r="O8747" t="s">
        <v>73</v>
      </c>
      <c r="P8747" t="s">
        <v>1343</v>
      </c>
      <c r="Q8747" t="s">
        <v>3800</v>
      </c>
    </row>
    <row r="8748" spans="11:17">
      <c r="K8748" t="s">
        <v>51</v>
      </c>
      <c r="L8748" t="s">
        <v>3805</v>
      </c>
      <c r="M8748" t="s">
        <v>3806</v>
      </c>
      <c r="N8748" t="s">
        <v>1337</v>
      </c>
      <c r="O8748" t="s">
        <v>14</v>
      </c>
      <c r="Q8748" t="s">
        <v>3807</v>
      </c>
    </row>
    <row r="8749" spans="11:17">
      <c r="K8749" t="s">
        <v>51</v>
      </c>
      <c r="L8749" t="s">
        <v>3805</v>
      </c>
      <c r="M8749" t="s">
        <v>3806</v>
      </c>
      <c r="N8749" t="s">
        <v>1337</v>
      </c>
      <c r="O8749" t="s">
        <v>56</v>
      </c>
      <c r="Q8749" t="s">
        <v>3807</v>
      </c>
    </row>
    <row r="8750" spans="11:17">
      <c r="K8750" t="s">
        <v>51</v>
      </c>
      <c r="L8750" t="s">
        <v>3805</v>
      </c>
      <c r="M8750" t="s">
        <v>3806</v>
      </c>
      <c r="N8750" t="s">
        <v>1337</v>
      </c>
      <c r="O8750" t="s">
        <v>57</v>
      </c>
      <c r="P8750" t="s">
        <v>1863</v>
      </c>
      <c r="Q8750" t="s">
        <v>3807</v>
      </c>
    </row>
    <row r="8751" spans="11:17">
      <c r="K8751" t="s">
        <v>51</v>
      </c>
      <c r="L8751" t="s">
        <v>3805</v>
      </c>
      <c r="M8751" t="s">
        <v>3806</v>
      </c>
      <c r="N8751" t="s">
        <v>1337</v>
      </c>
      <c r="O8751" t="s">
        <v>59</v>
      </c>
      <c r="P8751">
        <v>1614</v>
      </c>
      <c r="Q8751" t="s">
        <v>3807</v>
      </c>
    </row>
    <row r="8752" spans="11:17">
      <c r="K8752" t="s">
        <v>51</v>
      </c>
      <c r="L8752" t="s">
        <v>3805</v>
      </c>
      <c r="M8752" t="s">
        <v>3806</v>
      </c>
      <c r="N8752" t="s">
        <v>1337</v>
      </c>
      <c r="O8752" t="s">
        <v>60</v>
      </c>
      <c r="P8752" t="s">
        <v>3801</v>
      </c>
      <c r="Q8752" t="s">
        <v>3807</v>
      </c>
    </row>
    <row r="8753" spans="11:17">
      <c r="K8753" t="s">
        <v>51</v>
      </c>
      <c r="L8753" t="s">
        <v>3805</v>
      </c>
      <c r="M8753" t="s">
        <v>3806</v>
      </c>
      <c r="N8753" t="s">
        <v>1337</v>
      </c>
      <c r="O8753" t="s">
        <v>62</v>
      </c>
      <c r="P8753" t="s">
        <v>3802</v>
      </c>
      <c r="Q8753" t="s">
        <v>3807</v>
      </c>
    </row>
    <row r="8754" spans="11:17">
      <c r="K8754" t="s">
        <v>51</v>
      </c>
      <c r="L8754" t="s">
        <v>3805</v>
      </c>
      <c r="M8754" t="s">
        <v>3806</v>
      </c>
      <c r="N8754" t="s">
        <v>1337</v>
      </c>
      <c r="O8754" t="s">
        <v>64</v>
      </c>
      <c r="P8754" t="s">
        <v>3808</v>
      </c>
      <c r="Q8754" t="s">
        <v>3807</v>
      </c>
    </row>
    <row r="8755" spans="11:17">
      <c r="K8755" t="s">
        <v>51</v>
      </c>
      <c r="L8755" t="s">
        <v>3805</v>
      </c>
      <c r="M8755" t="s">
        <v>3806</v>
      </c>
      <c r="N8755" t="s">
        <v>1337</v>
      </c>
      <c r="O8755" t="s">
        <v>66</v>
      </c>
      <c r="P8755" t="s">
        <v>3809</v>
      </c>
      <c r="Q8755" t="s">
        <v>3807</v>
      </c>
    </row>
    <row r="8756" spans="11:17">
      <c r="K8756" t="s">
        <v>51</v>
      </c>
      <c r="L8756" t="s">
        <v>3805</v>
      </c>
      <c r="M8756" t="s">
        <v>3806</v>
      </c>
      <c r="N8756" t="s">
        <v>1337</v>
      </c>
      <c r="O8756" t="s">
        <v>68</v>
      </c>
      <c r="Q8756" t="s">
        <v>3807</v>
      </c>
    </row>
    <row r="8757" spans="11:17">
      <c r="K8757" t="s">
        <v>51</v>
      </c>
      <c r="L8757" t="s">
        <v>3805</v>
      </c>
      <c r="M8757" t="s">
        <v>3806</v>
      </c>
      <c r="N8757" t="s">
        <v>1337</v>
      </c>
      <c r="O8757" t="s">
        <v>70</v>
      </c>
      <c r="P8757" t="s">
        <v>71</v>
      </c>
      <c r="Q8757" t="s">
        <v>3807</v>
      </c>
    </row>
    <row r="8758" spans="11:17">
      <c r="K8758" t="s">
        <v>51</v>
      </c>
      <c r="L8758" t="s">
        <v>3805</v>
      </c>
      <c r="M8758" t="s">
        <v>3806</v>
      </c>
      <c r="N8758" t="s">
        <v>1337</v>
      </c>
      <c r="O8758" t="s">
        <v>72</v>
      </c>
      <c r="P8758">
        <v>175</v>
      </c>
      <c r="Q8758" t="s">
        <v>3807</v>
      </c>
    </row>
    <row r="8759" spans="11:17">
      <c r="K8759" t="s">
        <v>51</v>
      </c>
      <c r="L8759" t="s">
        <v>3805</v>
      </c>
      <c r="M8759" t="s">
        <v>3806</v>
      </c>
      <c r="N8759" t="s">
        <v>1337</v>
      </c>
      <c r="O8759" t="s">
        <v>73</v>
      </c>
      <c r="P8759" t="s">
        <v>1343</v>
      </c>
      <c r="Q8759" t="s">
        <v>3807</v>
      </c>
    </row>
    <row r="8760" spans="11:17">
      <c r="K8760" t="s">
        <v>51</v>
      </c>
      <c r="L8760" t="s">
        <v>3810</v>
      </c>
      <c r="M8760" t="s">
        <v>3811</v>
      </c>
      <c r="N8760" t="s">
        <v>1337</v>
      </c>
      <c r="O8760" t="s">
        <v>14</v>
      </c>
      <c r="Q8760" t="s">
        <v>3812</v>
      </c>
    </row>
    <row r="8761" spans="11:17">
      <c r="K8761" t="s">
        <v>51</v>
      </c>
      <c r="L8761" t="s">
        <v>3810</v>
      </c>
      <c r="M8761" t="s">
        <v>3811</v>
      </c>
      <c r="N8761" t="s">
        <v>1337</v>
      </c>
      <c r="O8761" t="s">
        <v>56</v>
      </c>
      <c r="Q8761" t="s">
        <v>3812</v>
      </c>
    </row>
    <row r="8762" spans="11:17">
      <c r="K8762" t="s">
        <v>51</v>
      </c>
      <c r="L8762" t="s">
        <v>3810</v>
      </c>
      <c r="M8762" t="s">
        <v>3811</v>
      </c>
      <c r="N8762" t="s">
        <v>1337</v>
      </c>
      <c r="O8762" t="s">
        <v>57</v>
      </c>
      <c r="P8762" t="s">
        <v>1863</v>
      </c>
      <c r="Q8762" t="s">
        <v>3812</v>
      </c>
    </row>
    <row r="8763" spans="11:17">
      <c r="K8763" t="s">
        <v>51</v>
      </c>
      <c r="L8763" t="s">
        <v>3810</v>
      </c>
      <c r="M8763" t="s">
        <v>3811</v>
      </c>
      <c r="N8763" t="s">
        <v>1337</v>
      </c>
      <c r="O8763" t="s">
        <v>59</v>
      </c>
      <c r="P8763">
        <v>1785</v>
      </c>
      <c r="Q8763" t="s">
        <v>3812</v>
      </c>
    </row>
    <row r="8764" spans="11:17">
      <c r="K8764" t="s">
        <v>51</v>
      </c>
      <c r="L8764" t="s">
        <v>3810</v>
      </c>
      <c r="M8764" t="s">
        <v>3811</v>
      </c>
      <c r="N8764" t="s">
        <v>1337</v>
      </c>
      <c r="O8764" t="s">
        <v>60</v>
      </c>
      <c r="P8764" t="s">
        <v>3801</v>
      </c>
      <c r="Q8764" t="s">
        <v>3812</v>
      </c>
    </row>
    <row r="8765" spans="11:17">
      <c r="K8765" t="s">
        <v>51</v>
      </c>
      <c r="L8765" t="s">
        <v>3810</v>
      </c>
      <c r="M8765" t="s">
        <v>3811</v>
      </c>
      <c r="N8765" t="s">
        <v>1337</v>
      </c>
      <c r="O8765" t="s">
        <v>62</v>
      </c>
      <c r="P8765" t="s">
        <v>3802</v>
      </c>
      <c r="Q8765" t="s">
        <v>3812</v>
      </c>
    </row>
    <row r="8766" spans="11:17">
      <c r="K8766" t="s">
        <v>51</v>
      </c>
      <c r="L8766" t="s">
        <v>3810</v>
      </c>
      <c r="M8766" t="s">
        <v>3811</v>
      </c>
      <c r="N8766" t="s">
        <v>1337</v>
      </c>
      <c r="O8766" t="s">
        <v>64</v>
      </c>
      <c r="P8766" t="s">
        <v>3813</v>
      </c>
      <c r="Q8766" t="s">
        <v>3812</v>
      </c>
    </row>
    <row r="8767" spans="11:17">
      <c r="K8767" t="s">
        <v>51</v>
      </c>
      <c r="L8767" t="s">
        <v>3810</v>
      </c>
      <c r="M8767" t="s">
        <v>3811</v>
      </c>
      <c r="N8767" t="s">
        <v>1337</v>
      </c>
      <c r="O8767" t="s">
        <v>66</v>
      </c>
      <c r="P8767" t="s">
        <v>3814</v>
      </c>
      <c r="Q8767" t="s">
        <v>3812</v>
      </c>
    </row>
    <row r="8768" spans="11:17">
      <c r="K8768" t="s">
        <v>51</v>
      </c>
      <c r="L8768" t="s">
        <v>3810</v>
      </c>
      <c r="M8768" t="s">
        <v>3811</v>
      </c>
      <c r="N8768" t="s">
        <v>1337</v>
      </c>
      <c r="O8768" t="s">
        <v>68</v>
      </c>
      <c r="Q8768" t="s">
        <v>3812</v>
      </c>
    </row>
    <row r="8769" spans="11:17">
      <c r="K8769" t="s">
        <v>51</v>
      </c>
      <c r="L8769" t="s">
        <v>3810</v>
      </c>
      <c r="M8769" t="s">
        <v>3811</v>
      </c>
      <c r="N8769" t="s">
        <v>1337</v>
      </c>
      <c r="O8769" t="s">
        <v>70</v>
      </c>
      <c r="P8769" t="s">
        <v>71</v>
      </c>
      <c r="Q8769" t="s">
        <v>3812</v>
      </c>
    </row>
    <row r="8770" spans="11:17">
      <c r="K8770" t="s">
        <v>51</v>
      </c>
      <c r="L8770" t="s">
        <v>3810</v>
      </c>
      <c r="M8770" t="s">
        <v>3811</v>
      </c>
      <c r="N8770" t="s">
        <v>1337</v>
      </c>
      <c r="O8770" t="s">
        <v>72</v>
      </c>
      <c r="P8770">
        <v>70</v>
      </c>
      <c r="Q8770" t="s">
        <v>3812</v>
      </c>
    </row>
    <row r="8771" spans="11:17">
      <c r="K8771" t="s">
        <v>51</v>
      </c>
      <c r="L8771" t="s">
        <v>3810</v>
      </c>
      <c r="M8771" t="s">
        <v>3811</v>
      </c>
      <c r="N8771" t="s">
        <v>1337</v>
      </c>
      <c r="O8771" t="s">
        <v>73</v>
      </c>
      <c r="P8771" t="s">
        <v>1343</v>
      </c>
      <c r="Q8771" t="s">
        <v>3812</v>
      </c>
    </row>
    <row r="8772" spans="11:17">
      <c r="K8772" t="s">
        <v>51</v>
      </c>
      <c r="L8772" t="s">
        <v>3815</v>
      </c>
      <c r="M8772" t="s">
        <v>3816</v>
      </c>
      <c r="N8772" t="s">
        <v>1337</v>
      </c>
      <c r="O8772" t="s">
        <v>14</v>
      </c>
      <c r="Q8772" t="s">
        <v>3817</v>
      </c>
    </row>
    <row r="8773" spans="11:17">
      <c r="K8773" t="s">
        <v>51</v>
      </c>
      <c r="L8773" t="s">
        <v>3815</v>
      </c>
      <c r="M8773" t="s">
        <v>3816</v>
      </c>
      <c r="N8773" t="s">
        <v>1337</v>
      </c>
      <c r="O8773" t="s">
        <v>56</v>
      </c>
      <c r="Q8773" t="s">
        <v>3817</v>
      </c>
    </row>
    <row r="8774" spans="11:17">
      <c r="K8774" t="s">
        <v>51</v>
      </c>
      <c r="L8774" t="s">
        <v>3815</v>
      </c>
      <c r="M8774" t="s">
        <v>3816</v>
      </c>
      <c r="N8774" t="s">
        <v>1337</v>
      </c>
      <c r="O8774" t="s">
        <v>57</v>
      </c>
      <c r="P8774" t="s">
        <v>1863</v>
      </c>
      <c r="Q8774" t="s">
        <v>3817</v>
      </c>
    </row>
    <row r="8775" spans="11:17">
      <c r="K8775" t="s">
        <v>51</v>
      </c>
      <c r="L8775" t="s">
        <v>3815</v>
      </c>
      <c r="M8775" t="s">
        <v>3816</v>
      </c>
      <c r="N8775" t="s">
        <v>1337</v>
      </c>
      <c r="O8775" t="s">
        <v>59</v>
      </c>
      <c r="P8775">
        <v>1800</v>
      </c>
      <c r="Q8775" t="s">
        <v>3817</v>
      </c>
    </row>
    <row r="8776" spans="11:17">
      <c r="K8776" t="s">
        <v>51</v>
      </c>
      <c r="L8776" t="s">
        <v>3815</v>
      </c>
      <c r="M8776" t="s">
        <v>3816</v>
      </c>
      <c r="N8776" t="s">
        <v>1337</v>
      </c>
      <c r="O8776" t="s">
        <v>60</v>
      </c>
      <c r="P8776" t="s">
        <v>3801</v>
      </c>
      <c r="Q8776" t="s">
        <v>3817</v>
      </c>
    </row>
    <row r="8777" spans="11:17">
      <c r="K8777" t="s">
        <v>51</v>
      </c>
      <c r="L8777" t="s">
        <v>3815</v>
      </c>
      <c r="M8777" t="s">
        <v>3816</v>
      </c>
      <c r="N8777" t="s">
        <v>1337</v>
      </c>
      <c r="O8777" t="s">
        <v>62</v>
      </c>
      <c r="P8777" t="s">
        <v>3818</v>
      </c>
      <c r="Q8777" t="s">
        <v>3817</v>
      </c>
    </row>
    <row r="8778" spans="11:17">
      <c r="K8778" t="s">
        <v>51</v>
      </c>
      <c r="L8778" t="s">
        <v>3815</v>
      </c>
      <c r="M8778" t="s">
        <v>3816</v>
      </c>
      <c r="N8778" t="s">
        <v>1337</v>
      </c>
      <c r="O8778" t="s">
        <v>64</v>
      </c>
      <c r="P8778" t="s">
        <v>3819</v>
      </c>
      <c r="Q8778" t="s">
        <v>3817</v>
      </c>
    </row>
    <row r="8779" spans="11:17">
      <c r="K8779" t="s">
        <v>51</v>
      </c>
      <c r="L8779" t="s">
        <v>3815</v>
      </c>
      <c r="M8779" t="s">
        <v>3816</v>
      </c>
      <c r="N8779" t="s">
        <v>1337</v>
      </c>
      <c r="O8779" t="s">
        <v>66</v>
      </c>
      <c r="P8779" t="s">
        <v>3820</v>
      </c>
      <c r="Q8779" t="s">
        <v>3817</v>
      </c>
    </row>
    <row r="8780" spans="11:17">
      <c r="K8780" t="s">
        <v>51</v>
      </c>
      <c r="L8780" t="s">
        <v>3815</v>
      </c>
      <c r="M8780" t="s">
        <v>3816</v>
      </c>
      <c r="N8780" t="s">
        <v>1337</v>
      </c>
      <c r="O8780" t="s">
        <v>68</v>
      </c>
      <c r="Q8780" t="s">
        <v>3817</v>
      </c>
    </row>
    <row r="8781" spans="11:17">
      <c r="K8781" t="s">
        <v>51</v>
      </c>
      <c r="L8781" t="s">
        <v>3815</v>
      </c>
      <c r="M8781" t="s">
        <v>3816</v>
      </c>
      <c r="N8781" t="s">
        <v>1337</v>
      </c>
      <c r="O8781" t="s">
        <v>70</v>
      </c>
      <c r="P8781" t="s">
        <v>71</v>
      </c>
      <c r="Q8781" t="s">
        <v>3817</v>
      </c>
    </row>
    <row r="8782" spans="11:17">
      <c r="K8782" t="s">
        <v>51</v>
      </c>
      <c r="L8782" t="s">
        <v>3815</v>
      </c>
      <c r="M8782" t="s">
        <v>3816</v>
      </c>
      <c r="N8782" t="s">
        <v>1337</v>
      </c>
      <c r="O8782" t="s">
        <v>72</v>
      </c>
      <c r="P8782">
        <v>215</v>
      </c>
      <c r="Q8782" t="s">
        <v>3817</v>
      </c>
    </row>
    <row r="8783" spans="11:17">
      <c r="K8783" t="s">
        <v>51</v>
      </c>
      <c r="L8783" t="s">
        <v>3815</v>
      </c>
      <c r="M8783" t="s">
        <v>3816</v>
      </c>
      <c r="N8783" t="s">
        <v>1337</v>
      </c>
      <c r="O8783" t="s">
        <v>73</v>
      </c>
      <c r="P8783" t="s">
        <v>1343</v>
      </c>
      <c r="Q8783" t="s">
        <v>3817</v>
      </c>
    </row>
    <row r="8784" spans="11:17">
      <c r="K8784" t="s">
        <v>51</v>
      </c>
      <c r="L8784" t="s">
        <v>3821</v>
      </c>
      <c r="M8784" t="s">
        <v>3822</v>
      </c>
      <c r="N8784" t="s">
        <v>77</v>
      </c>
      <c r="O8784" t="s">
        <v>14</v>
      </c>
      <c r="Q8784" t="s">
        <v>3823</v>
      </c>
    </row>
    <row r="8785" spans="11:17">
      <c r="K8785" t="s">
        <v>51</v>
      </c>
      <c r="L8785" t="s">
        <v>3821</v>
      </c>
      <c r="M8785" t="s">
        <v>3822</v>
      </c>
      <c r="N8785" t="s">
        <v>77</v>
      </c>
      <c r="O8785" t="s">
        <v>56</v>
      </c>
      <c r="Q8785" t="s">
        <v>3823</v>
      </c>
    </row>
    <row r="8786" spans="11:17">
      <c r="K8786" t="s">
        <v>51</v>
      </c>
      <c r="L8786" t="s">
        <v>3821</v>
      </c>
      <c r="M8786" t="s">
        <v>3822</v>
      </c>
      <c r="N8786" t="s">
        <v>77</v>
      </c>
      <c r="O8786" t="s">
        <v>57</v>
      </c>
      <c r="P8786" t="s">
        <v>1863</v>
      </c>
      <c r="Q8786" t="s">
        <v>3823</v>
      </c>
    </row>
    <row r="8787" spans="11:17">
      <c r="K8787" t="s">
        <v>51</v>
      </c>
      <c r="L8787" t="s">
        <v>3821</v>
      </c>
      <c r="M8787" t="s">
        <v>3822</v>
      </c>
      <c r="N8787" t="s">
        <v>77</v>
      </c>
      <c r="O8787" t="s">
        <v>59</v>
      </c>
      <c r="P8787">
        <v>2637</v>
      </c>
      <c r="Q8787" t="s">
        <v>3823</v>
      </c>
    </row>
    <row r="8788" spans="11:17">
      <c r="K8788" t="s">
        <v>51</v>
      </c>
      <c r="L8788" t="s">
        <v>3821</v>
      </c>
      <c r="M8788" t="s">
        <v>3822</v>
      </c>
      <c r="N8788" t="s">
        <v>77</v>
      </c>
      <c r="O8788" t="s">
        <v>60</v>
      </c>
      <c r="P8788" t="s">
        <v>3801</v>
      </c>
      <c r="Q8788" t="s">
        <v>3823</v>
      </c>
    </row>
    <row r="8789" spans="11:17">
      <c r="K8789" t="s">
        <v>51</v>
      </c>
      <c r="L8789" t="s">
        <v>3821</v>
      </c>
      <c r="M8789" t="s">
        <v>3822</v>
      </c>
      <c r="N8789" t="s">
        <v>77</v>
      </c>
      <c r="O8789" t="s">
        <v>62</v>
      </c>
      <c r="P8789" t="s">
        <v>3818</v>
      </c>
      <c r="Q8789" t="s">
        <v>3823</v>
      </c>
    </row>
    <row r="8790" spans="11:17">
      <c r="K8790" t="s">
        <v>51</v>
      </c>
      <c r="L8790" t="s">
        <v>3821</v>
      </c>
      <c r="M8790" t="s">
        <v>3822</v>
      </c>
      <c r="N8790" t="s">
        <v>77</v>
      </c>
      <c r="O8790" t="s">
        <v>64</v>
      </c>
      <c r="P8790" t="s">
        <v>3824</v>
      </c>
      <c r="Q8790" t="s">
        <v>3823</v>
      </c>
    </row>
    <row r="8791" spans="11:17">
      <c r="K8791" t="s">
        <v>51</v>
      </c>
      <c r="L8791" t="s">
        <v>3821</v>
      </c>
      <c r="M8791" t="s">
        <v>3822</v>
      </c>
      <c r="N8791" t="s">
        <v>77</v>
      </c>
      <c r="O8791" t="s">
        <v>66</v>
      </c>
      <c r="P8791" t="s">
        <v>3825</v>
      </c>
      <c r="Q8791" t="s">
        <v>3823</v>
      </c>
    </row>
    <row r="8792" spans="11:17">
      <c r="K8792" t="s">
        <v>51</v>
      </c>
      <c r="L8792" t="s">
        <v>3821</v>
      </c>
      <c r="M8792" t="s">
        <v>3822</v>
      </c>
      <c r="N8792" t="s">
        <v>77</v>
      </c>
      <c r="O8792" t="s">
        <v>68</v>
      </c>
      <c r="Q8792" t="s">
        <v>3823</v>
      </c>
    </row>
    <row r="8793" spans="11:17">
      <c r="K8793" t="s">
        <v>51</v>
      </c>
      <c r="L8793" t="s">
        <v>3821</v>
      </c>
      <c r="M8793" t="s">
        <v>3822</v>
      </c>
      <c r="N8793" t="s">
        <v>77</v>
      </c>
      <c r="O8793" t="s">
        <v>70</v>
      </c>
      <c r="P8793" t="s">
        <v>71</v>
      </c>
      <c r="Q8793" t="s">
        <v>3823</v>
      </c>
    </row>
    <row r="8794" spans="11:17">
      <c r="K8794" t="s">
        <v>51</v>
      </c>
      <c r="L8794" t="s">
        <v>3821</v>
      </c>
      <c r="M8794" t="s">
        <v>3822</v>
      </c>
      <c r="N8794" t="s">
        <v>77</v>
      </c>
      <c r="O8794" t="s">
        <v>72</v>
      </c>
      <c r="P8794">
        <v>245</v>
      </c>
      <c r="Q8794" t="s">
        <v>3823</v>
      </c>
    </row>
    <row r="8795" spans="11:17">
      <c r="K8795" t="s">
        <v>51</v>
      </c>
      <c r="L8795" t="s">
        <v>3821</v>
      </c>
      <c r="M8795" t="s">
        <v>3822</v>
      </c>
      <c r="N8795" t="s">
        <v>77</v>
      </c>
      <c r="O8795" t="s">
        <v>73</v>
      </c>
      <c r="P8795" t="s">
        <v>82</v>
      </c>
      <c r="Q8795" t="s">
        <v>3823</v>
      </c>
    </row>
    <row r="8796" spans="11:17">
      <c r="K8796" t="s">
        <v>51</v>
      </c>
      <c r="L8796" t="s">
        <v>3826</v>
      </c>
      <c r="M8796" t="s">
        <v>3827</v>
      </c>
      <c r="N8796" t="s">
        <v>1337</v>
      </c>
      <c r="O8796" t="s">
        <v>14</v>
      </c>
      <c r="Q8796" t="s">
        <v>3828</v>
      </c>
    </row>
    <row r="8797" spans="11:17">
      <c r="K8797" t="s">
        <v>51</v>
      </c>
      <c r="L8797" t="s">
        <v>3826</v>
      </c>
      <c r="M8797" t="s">
        <v>3827</v>
      </c>
      <c r="N8797" t="s">
        <v>1337</v>
      </c>
      <c r="O8797" t="s">
        <v>56</v>
      </c>
      <c r="Q8797" t="s">
        <v>3828</v>
      </c>
    </row>
    <row r="8798" spans="11:17">
      <c r="K8798" t="s">
        <v>51</v>
      </c>
      <c r="L8798" t="s">
        <v>3826</v>
      </c>
      <c r="M8798" t="s">
        <v>3827</v>
      </c>
      <c r="N8798" t="s">
        <v>1337</v>
      </c>
      <c r="O8798" t="s">
        <v>57</v>
      </c>
      <c r="P8798" t="s">
        <v>1863</v>
      </c>
      <c r="Q8798" t="s">
        <v>3828</v>
      </c>
    </row>
    <row r="8799" spans="11:17">
      <c r="K8799" t="s">
        <v>51</v>
      </c>
      <c r="L8799" t="s">
        <v>3826</v>
      </c>
      <c r="M8799" t="s">
        <v>3827</v>
      </c>
      <c r="N8799" t="s">
        <v>1337</v>
      </c>
      <c r="O8799" t="s">
        <v>59</v>
      </c>
      <c r="P8799">
        <v>1560</v>
      </c>
      <c r="Q8799" t="s">
        <v>3828</v>
      </c>
    </row>
    <row r="8800" spans="11:17">
      <c r="K8800" t="s">
        <v>51</v>
      </c>
      <c r="L8800" t="s">
        <v>3826</v>
      </c>
      <c r="M8800" t="s">
        <v>3827</v>
      </c>
      <c r="N8800" t="s">
        <v>1337</v>
      </c>
      <c r="O8800" t="s">
        <v>60</v>
      </c>
      <c r="P8800" t="s">
        <v>3801</v>
      </c>
      <c r="Q8800" t="s">
        <v>3828</v>
      </c>
    </row>
    <row r="8801" spans="11:17">
      <c r="K8801" t="s">
        <v>51</v>
      </c>
      <c r="L8801" t="s">
        <v>3826</v>
      </c>
      <c r="M8801" t="s">
        <v>3827</v>
      </c>
      <c r="N8801" t="s">
        <v>1337</v>
      </c>
      <c r="O8801" t="s">
        <v>62</v>
      </c>
      <c r="P8801" t="s">
        <v>3818</v>
      </c>
      <c r="Q8801" t="s">
        <v>3828</v>
      </c>
    </row>
    <row r="8802" spans="11:17">
      <c r="K8802" t="s">
        <v>51</v>
      </c>
      <c r="L8802" t="s">
        <v>3826</v>
      </c>
      <c r="M8802" t="s">
        <v>3827</v>
      </c>
      <c r="N8802" t="s">
        <v>1337</v>
      </c>
      <c r="O8802" t="s">
        <v>64</v>
      </c>
      <c r="P8802" t="s">
        <v>3829</v>
      </c>
      <c r="Q8802" t="s">
        <v>3828</v>
      </c>
    </row>
    <row r="8803" spans="11:17">
      <c r="K8803" t="s">
        <v>51</v>
      </c>
      <c r="L8803" t="s">
        <v>3826</v>
      </c>
      <c r="M8803" t="s">
        <v>3827</v>
      </c>
      <c r="N8803" t="s">
        <v>1337</v>
      </c>
      <c r="O8803" t="s">
        <v>66</v>
      </c>
      <c r="P8803" t="s">
        <v>3830</v>
      </c>
      <c r="Q8803" t="s">
        <v>3828</v>
      </c>
    </row>
    <row r="8804" spans="11:17">
      <c r="K8804" t="s">
        <v>51</v>
      </c>
      <c r="L8804" t="s">
        <v>3826</v>
      </c>
      <c r="M8804" t="s">
        <v>3827</v>
      </c>
      <c r="N8804" t="s">
        <v>1337</v>
      </c>
      <c r="O8804" t="s">
        <v>68</v>
      </c>
      <c r="Q8804" t="s">
        <v>3828</v>
      </c>
    </row>
    <row r="8805" spans="11:17">
      <c r="K8805" t="s">
        <v>51</v>
      </c>
      <c r="L8805" t="s">
        <v>3826</v>
      </c>
      <c r="M8805" t="s">
        <v>3827</v>
      </c>
      <c r="N8805" t="s">
        <v>1337</v>
      </c>
      <c r="O8805" t="s">
        <v>70</v>
      </c>
      <c r="P8805" t="s">
        <v>71</v>
      </c>
      <c r="Q8805" t="s">
        <v>3828</v>
      </c>
    </row>
    <row r="8806" spans="11:17">
      <c r="K8806" t="s">
        <v>51</v>
      </c>
      <c r="L8806" t="s">
        <v>3826</v>
      </c>
      <c r="M8806" t="s">
        <v>3827</v>
      </c>
      <c r="N8806" t="s">
        <v>1337</v>
      </c>
      <c r="O8806" t="s">
        <v>72</v>
      </c>
      <c r="P8806">
        <v>186</v>
      </c>
      <c r="Q8806" t="s">
        <v>3828</v>
      </c>
    </row>
    <row r="8807" spans="11:17">
      <c r="K8807" t="s">
        <v>51</v>
      </c>
      <c r="L8807" t="s">
        <v>3826</v>
      </c>
      <c r="M8807" t="s">
        <v>3827</v>
      </c>
      <c r="N8807" t="s">
        <v>1337</v>
      </c>
      <c r="O8807" t="s">
        <v>73</v>
      </c>
      <c r="P8807" t="s">
        <v>1343</v>
      </c>
      <c r="Q8807" t="s">
        <v>3828</v>
      </c>
    </row>
    <row r="8808" spans="11:17">
      <c r="K8808" t="s">
        <v>51</v>
      </c>
      <c r="L8808" t="s">
        <v>3831</v>
      </c>
      <c r="M8808" t="s">
        <v>3832</v>
      </c>
      <c r="N8808" t="s">
        <v>1337</v>
      </c>
      <c r="O8808" t="s">
        <v>14</v>
      </c>
      <c r="Q8808" t="s">
        <v>3833</v>
      </c>
    </row>
    <row r="8809" spans="11:17">
      <c r="K8809" t="s">
        <v>51</v>
      </c>
      <c r="L8809" t="s">
        <v>3831</v>
      </c>
      <c r="M8809" t="s">
        <v>3832</v>
      </c>
      <c r="N8809" t="s">
        <v>1337</v>
      </c>
      <c r="O8809" t="s">
        <v>56</v>
      </c>
      <c r="Q8809" t="s">
        <v>3833</v>
      </c>
    </row>
    <row r="8810" spans="11:17">
      <c r="K8810" t="s">
        <v>51</v>
      </c>
      <c r="L8810" t="s">
        <v>3831</v>
      </c>
      <c r="M8810" t="s">
        <v>3832</v>
      </c>
      <c r="N8810" t="s">
        <v>1337</v>
      </c>
      <c r="O8810" t="s">
        <v>57</v>
      </c>
      <c r="P8810" t="s">
        <v>1863</v>
      </c>
      <c r="Q8810" t="s">
        <v>3833</v>
      </c>
    </row>
    <row r="8811" spans="11:17">
      <c r="K8811" t="s">
        <v>51</v>
      </c>
      <c r="L8811" t="s">
        <v>3831</v>
      </c>
      <c r="M8811" t="s">
        <v>3832</v>
      </c>
      <c r="N8811" t="s">
        <v>1337</v>
      </c>
      <c r="O8811" t="s">
        <v>59</v>
      </c>
      <c r="P8811">
        <v>1739</v>
      </c>
      <c r="Q8811" t="s">
        <v>3833</v>
      </c>
    </row>
    <row r="8812" spans="11:17">
      <c r="K8812" t="s">
        <v>51</v>
      </c>
      <c r="L8812" t="s">
        <v>3831</v>
      </c>
      <c r="M8812" t="s">
        <v>3832</v>
      </c>
      <c r="N8812" t="s">
        <v>1337</v>
      </c>
      <c r="O8812" t="s">
        <v>60</v>
      </c>
      <c r="P8812" t="s">
        <v>3801</v>
      </c>
      <c r="Q8812" t="s">
        <v>3833</v>
      </c>
    </row>
    <row r="8813" spans="11:17">
      <c r="K8813" t="s">
        <v>51</v>
      </c>
      <c r="L8813" t="s">
        <v>3831</v>
      </c>
      <c r="M8813" t="s">
        <v>3832</v>
      </c>
      <c r="N8813" t="s">
        <v>1337</v>
      </c>
      <c r="O8813" t="s">
        <v>62</v>
      </c>
      <c r="P8813" t="s">
        <v>3818</v>
      </c>
      <c r="Q8813" t="s">
        <v>3833</v>
      </c>
    </row>
    <row r="8814" spans="11:17">
      <c r="K8814" t="s">
        <v>51</v>
      </c>
      <c r="L8814" t="s">
        <v>3831</v>
      </c>
      <c r="M8814" t="s">
        <v>3832</v>
      </c>
      <c r="N8814" t="s">
        <v>1337</v>
      </c>
      <c r="O8814" t="s">
        <v>64</v>
      </c>
      <c r="P8814" t="s">
        <v>3834</v>
      </c>
      <c r="Q8814" t="s">
        <v>3833</v>
      </c>
    </row>
    <row r="8815" spans="11:17">
      <c r="K8815" t="s">
        <v>51</v>
      </c>
      <c r="L8815" t="s">
        <v>3831</v>
      </c>
      <c r="M8815" t="s">
        <v>3832</v>
      </c>
      <c r="N8815" t="s">
        <v>1337</v>
      </c>
      <c r="O8815" t="s">
        <v>66</v>
      </c>
      <c r="P8815" t="s">
        <v>3835</v>
      </c>
      <c r="Q8815" t="s">
        <v>3833</v>
      </c>
    </row>
    <row r="8816" spans="11:17">
      <c r="K8816" t="s">
        <v>51</v>
      </c>
      <c r="L8816" t="s">
        <v>3831</v>
      </c>
      <c r="M8816" t="s">
        <v>3832</v>
      </c>
      <c r="N8816" t="s">
        <v>1337</v>
      </c>
      <c r="O8816" t="s">
        <v>68</v>
      </c>
      <c r="Q8816" t="s">
        <v>3833</v>
      </c>
    </row>
    <row r="8817" spans="11:17">
      <c r="K8817" t="s">
        <v>51</v>
      </c>
      <c r="L8817" t="s">
        <v>3831</v>
      </c>
      <c r="M8817" t="s">
        <v>3832</v>
      </c>
      <c r="N8817" t="s">
        <v>1337</v>
      </c>
      <c r="O8817" t="s">
        <v>70</v>
      </c>
      <c r="P8817" t="s">
        <v>71</v>
      </c>
      <c r="Q8817" t="s">
        <v>3833</v>
      </c>
    </row>
    <row r="8818" spans="11:17">
      <c r="K8818" t="s">
        <v>51</v>
      </c>
      <c r="L8818" t="s">
        <v>3831</v>
      </c>
      <c r="M8818" t="s">
        <v>3832</v>
      </c>
      <c r="N8818" t="s">
        <v>1337</v>
      </c>
      <c r="O8818" t="s">
        <v>72</v>
      </c>
      <c r="P8818">
        <v>101</v>
      </c>
      <c r="Q8818" t="s">
        <v>3833</v>
      </c>
    </row>
    <row r="8819" spans="11:17">
      <c r="K8819" t="s">
        <v>51</v>
      </c>
      <c r="L8819" t="s">
        <v>3831</v>
      </c>
      <c r="M8819" t="s">
        <v>3832</v>
      </c>
      <c r="N8819" t="s">
        <v>1337</v>
      </c>
      <c r="O8819" t="s">
        <v>73</v>
      </c>
      <c r="P8819" t="s">
        <v>1343</v>
      </c>
      <c r="Q8819" t="s">
        <v>3833</v>
      </c>
    </row>
    <row r="8820" spans="11:17">
      <c r="K8820" t="s">
        <v>51</v>
      </c>
      <c r="L8820" t="s">
        <v>3836</v>
      </c>
      <c r="M8820" t="s">
        <v>3837</v>
      </c>
      <c r="N8820" t="s">
        <v>1337</v>
      </c>
      <c r="O8820" t="s">
        <v>14</v>
      </c>
      <c r="Q8820" t="s">
        <v>3838</v>
      </c>
    </row>
    <row r="8821" spans="11:17">
      <c r="K8821" t="s">
        <v>51</v>
      </c>
      <c r="L8821" t="s">
        <v>3836</v>
      </c>
      <c r="M8821" t="s">
        <v>3837</v>
      </c>
      <c r="N8821" t="s">
        <v>1337</v>
      </c>
      <c r="O8821" t="s">
        <v>56</v>
      </c>
      <c r="Q8821" t="s">
        <v>3838</v>
      </c>
    </row>
    <row r="8822" spans="11:17">
      <c r="K8822" t="s">
        <v>51</v>
      </c>
      <c r="L8822" t="s">
        <v>3836</v>
      </c>
      <c r="M8822" t="s">
        <v>3837</v>
      </c>
      <c r="N8822" t="s">
        <v>1337</v>
      </c>
      <c r="O8822" t="s">
        <v>57</v>
      </c>
      <c r="P8822" t="s">
        <v>1863</v>
      </c>
      <c r="Q8822" t="s">
        <v>3838</v>
      </c>
    </row>
    <row r="8823" spans="11:17">
      <c r="K8823" t="s">
        <v>51</v>
      </c>
      <c r="L8823" t="s">
        <v>3836</v>
      </c>
      <c r="M8823" t="s">
        <v>3837</v>
      </c>
      <c r="N8823" t="s">
        <v>1337</v>
      </c>
      <c r="O8823" t="s">
        <v>59</v>
      </c>
      <c r="P8823">
        <v>1750</v>
      </c>
      <c r="Q8823" t="s">
        <v>3838</v>
      </c>
    </row>
    <row r="8824" spans="11:17">
      <c r="K8824" t="s">
        <v>51</v>
      </c>
      <c r="L8824" t="s">
        <v>3836</v>
      </c>
      <c r="M8824" t="s">
        <v>3837</v>
      </c>
      <c r="N8824" t="s">
        <v>1337</v>
      </c>
      <c r="O8824" t="s">
        <v>60</v>
      </c>
      <c r="P8824" t="s">
        <v>3801</v>
      </c>
      <c r="Q8824" t="s">
        <v>3838</v>
      </c>
    </row>
    <row r="8825" spans="11:17">
      <c r="K8825" t="s">
        <v>51</v>
      </c>
      <c r="L8825" t="s">
        <v>3836</v>
      </c>
      <c r="M8825" t="s">
        <v>3837</v>
      </c>
      <c r="N8825" t="s">
        <v>1337</v>
      </c>
      <c r="O8825" t="s">
        <v>62</v>
      </c>
      <c r="P8825" t="s">
        <v>3818</v>
      </c>
      <c r="Q8825" t="s">
        <v>3838</v>
      </c>
    </row>
    <row r="8826" spans="11:17">
      <c r="K8826" t="s">
        <v>51</v>
      </c>
      <c r="L8826" t="s">
        <v>3836</v>
      </c>
      <c r="M8826" t="s">
        <v>3837</v>
      </c>
      <c r="N8826" t="s">
        <v>1337</v>
      </c>
      <c r="O8826" t="s">
        <v>64</v>
      </c>
      <c r="P8826" t="s">
        <v>3839</v>
      </c>
      <c r="Q8826" t="s">
        <v>3838</v>
      </c>
    </row>
    <row r="8827" spans="11:17">
      <c r="K8827" t="s">
        <v>51</v>
      </c>
      <c r="L8827" t="s">
        <v>3836</v>
      </c>
      <c r="M8827" t="s">
        <v>3837</v>
      </c>
      <c r="N8827" t="s">
        <v>1337</v>
      </c>
      <c r="O8827" t="s">
        <v>66</v>
      </c>
      <c r="P8827" t="s">
        <v>3840</v>
      </c>
      <c r="Q8827" t="s">
        <v>3838</v>
      </c>
    </row>
    <row r="8828" spans="11:17">
      <c r="K8828" t="s">
        <v>51</v>
      </c>
      <c r="L8828" t="s">
        <v>3836</v>
      </c>
      <c r="M8828" t="s">
        <v>3837</v>
      </c>
      <c r="N8828" t="s">
        <v>1337</v>
      </c>
      <c r="O8828" t="s">
        <v>68</v>
      </c>
      <c r="Q8828" t="s">
        <v>3838</v>
      </c>
    </row>
    <row r="8829" spans="11:17">
      <c r="K8829" t="s">
        <v>51</v>
      </c>
      <c r="L8829" t="s">
        <v>3836</v>
      </c>
      <c r="M8829" t="s">
        <v>3837</v>
      </c>
      <c r="N8829" t="s">
        <v>1337</v>
      </c>
      <c r="O8829" t="s">
        <v>70</v>
      </c>
      <c r="P8829" t="s">
        <v>71</v>
      </c>
      <c r="Q8829" t="s">
        <v>3838</v>
      </c>
    </row>
    <row r="8830" spans="11:17">
      <c r="K8830" t="s">
        <v>51</v>
      </c>
      <c r="L8830" t="s">
        <v>3836</v>
      </c>
      <c r="M8830" t="s">
        <v>3837</v>
      </c>
      <c r="N8830" t="s">
        <v>1337</v>
      </c>
      <c r="O8830" t="s">
        <v>72</v>
      </c>
      <c r="P8830">
        <v>88</v>
      </c>
      <c r="Q8830" t="s">
        <v>3838</v>
      </c>
    </row>
    <row r="8831" spans="11:17">
      <c r="K8831" t="s">
        <v>51</v>
      </c>
      <c r="L8831" t="s">
        <v>3836</v>
      </c>
      <c r="M8831" t="s">
        <v>3837</v>
      </c>
      <c r="N8831" t="s">
        <v>1337</v>
      </c>
      <c r="O8831" t="s">
        <v>73</v>
      </c>
      <c r="P8831" t="s">
        <v>1343</v>
      </c>
      <c r="Q8831" t="s">
        <v>3838</v>
      </c>
    </row>
    <row r="8832" spans="11:17">
      <c r="K8832" t="s">
        <v>51</v>
      </c>
      <c r="L8832" t="s">
        <v>3841</v>
      </c>
      <c r="M8832" t="s">
        <v>3842</v>
      </c>
      <c r="N8832" t="s">
        <v>1337</v>
      </c>
      <c r="O8832" t="s">
        <v>14</v>
      </c>
      <c r="Q8832" t="s">
        <v>3843</v>
      </c>
    </row>
    <row r="8833" spans="11:17">
      <c r="K8833" t="s">
        <v>51</v>
      </c>
      <c r="L8833" t="s">
        <v>3841</v>
      </c>
      <c r="M8833" t="s">
        <v>3842</v>
      </c>
      <c r="N8833" t="s">
        <v>1337</v>
      </c>
      <c r="O8833" t="s">
        <v>56</v>
      </c>
      <c r="Q8833" t="s">
        <v>3843</v>
      </c>
    </row>
    <row r="8834" spans="11:17">
      <c r="K8834" t="s">
        <v>51</v>
      </c>
      <c r="L8834" t="s">
        <v>3841</v>
      </c>
      <c r="M8834" t="s">
        <v>3842</v>
      </c>
      <c r="N8834" t="s">
        <v>1337</v>
      </c>
      <c r="O8834" t="s">
        <v>57</v>
      </c>
      <c r="P8834" t="s">
        <v>1863</v>
      </c>
      <c r="Q8834" t="s">
        <v>3843</v>
      </c>
    </row>
    <row r="8835" spans="11:17">
      <c r="K8835" t="s">
        <v>51</v>
      </c>
      <c r="L8835" t="s">
        <v>3841</v>
      </c>
      <c r="M8835" t="s">
        <v>3842</v>
      </c>
      <c r="N8835" t="s">
        <v>1337</v>
      </c>
      <c r="O8835" t="s">
        <v>59</v>
      </c>
      <c r="P8835">
        <v>1807</v>
      </c>
      <c r="Q8835" t="s">
        <v>3843</v>
      </c>
    </row>
    <row r="8836" spans="11:17">
      <c r="K8836" t="s">
        <v>51</v>
      </c>
      <c r="L8836" t="s">
        <v>3841</v>
      </c>
      <c r="M8836" t="s">
        <v>3842</v>
      </c>
      <c r="N8836" t="s">
        <v>1337</v>
      </c>
      <c r="O8836" t="s">
        <v>60</v>
      </c>
      <c r="P8836" t="s">
        <v>3801</v>
      </c>
      <c r="Q8836" t="s">
        <v>3843</v>
      </c>
    </row>
    <row r="8837" spans="11:17">
      <c r="K8837" t="s">
        <v>51</v>
      </c>
      <c r="L8837" t="s">
        <v>3841</v>
      </c>
      <c r="M8837" t="s">
        <v>3842</v>
      </c>
      <c r="N8837" t="s">
        <v>1337</v>
      </c>
      <c r="O8837" t="s">
        <v>62</v>
      </c>
      <c r="P8837" t="s">
        <v>3818</v>
      </c>
      <c r="Q8837" t="s">
        <v>3843</v>
      </c>
    </row>
    <row r="8838" spans="11:17">
      <c r="K8838" t="s">
        <v>51</v>
      </c>
      <c r="L8838" t="s">
        <v>3841</v>
      </c>
      <c r="M8838" t="s">
        <v>3842</v>
      </c>
      <c r="N8838" t="s">
        <v>1337</v>
      </c>
      <c r="O8838" t="s">
        <v>64</v>
      </c>
      <c r="P8838" t="s">
        <v>3844</v>
      </c>
      <c r="Q8838" t="s">
        <v>3843</v>
      </c>
    </row>
    <row r="8839" spans="11:17">
      <c r="K8839" t="s">
        <v>51</v>
      </c>
      <c r="L8839" t="s">
        <v>3841</v>
      </c>
      <c r="M8839" t="s">
        <v>3842</v>
      </c>
      <c r="N8839" t="s">
        <v>1337</v>
      </c>
      <c r="O8839" t="s">
        <v>66</v>
      </c>
      <c r="P8839" t="s">
        <v>3845</v>
      </c>
      <c r="Q8839" t="s">
        <v>3843</v>
      </c>
    </row>
    <row r="8840" spans="11:17">
      <c r="K8840" t="s">
        <v>51</v>
      </c>
      <c r="L8840" t="s">
        <v>3841</v>
      </c>
      <c r="M8840" t="s">
        <v>3842</v>
      </c>
      <c r="N8840" t="s">
        <v>1337</v>
      </c>
      <c r="O8840" t="s">
        <v>68</v>
      </c>
      <c r="Q8840" t="s">
        <v>3843</v>
      </c>
    </row>
    <row r="8841" spans="11:17">
      <c r="K8841" t="s">
        <v>51</v>
      </c>
      <c r="L8841" t="s">
        <v>3841</v>
      </c>
      <c r="M8841" t="s">
        <v>3842</v>
      </c>
      <c r="N8841" t="s">
        <v>1337</v>
      </c>
      <c r="O8841" t="s">
        <v>70</v>
      </c>
      <c r="P8841" t="s">
        <v>71</v>
      </c>
      <c r="Q8841" t="s">
        <v>3843</v>
      </c>
    </row>
    <row r="8842" spans="11:17">
      <c r="K8842" t="s">
        <v>51</v>
      </c>
      <c r="L8842" t="s">
        <v>3841</v>
      </c>
      <c r="M8842" t="s">
        <v>3842</v>
      </c>
      <c r="N8842" t="s">
        <v>1337</v>
      </c>
      <c r="O8842" t="s">
        <v>72</v>
      </c>
      <c r="P8842">
        <v>101</v>
      </c>
      <c r="Q8842" t="s">
        <v>3843</v>
      </c>
    </row>
    <row r="8843" spans="11:17">
      <c r="K8843" t="s">
        <v>51</v>
      </c>
      <c r="L8843" t="s">
        <v>3841</v>
      </c>
      <c r="M8843" t="s">
        <v>3842</v>
      </c>
      <c r="N8843" t="s">
        <v>1337</v>
      </c>
      <c r="O8843" t="s">
        <v>73</v>
      </c>
      <c r="P8843" t="s">
        <v>1343</v>
      </c>
      <c r="Q8843" t="s">
        <v>3843</v>
      </c>
    </row>
    <row r="8844" spans="11:17">
      <c r="K8844" t="s">
        <v>51</v>
      </c>
      <c r="L8844" t="s">
        <v>3846</v>
      </c>
      <c r="M8844" t="s">
        <v>3847</v>
      </c>
      <c r="N8844" t="s">
        <v>77</v>
      </c>
      <c r="O8844" t="s">
        <v>14</v>
      </c>
      <c r="Q8844" t="s">
        <v>3848</v>
      </c>
    </row>
    <row r="8845" spans="11:17">
      <c r="K8845" t="s">
        <v>51</v>
      </c>
      <c r="L8845" t="s">
        <v>3846</v>
      </c>
      <c r="M8845" t="s">
        <v>3847</v>
      </c>
      <c r="N8845" t="s">
        <v>77</v>
      </c>
      <c r="O8845" t="s">
        <v>56</v>
      </c>
      <c r="Q8845" t="s">
        <v>3848</v>
      </c>
    </row>
    <row r="8846" spans="11:17">
      <c r="K8846" t="s">
        <v>51</v>
      </c>
      <c r="L8846" t="s">
        <v>3846</v>
      </c>
      <c r="M8846" t="s">
        <v>3847</v>
      </c>
      <c r="N8846" t="s">
        <v>77</v>
      </c>
      <c r="O8846" t="s">
        <v>57</v>
      </c>
      <c r="P8846" t="s">
        <v>1863</v>
      </c>
      <c r="Q8846" t="s">
        <v>3848</v>
      </c>
    </row>
    <row r="8847" spans="11:17">
      <c r="K8847" t="s">
        <v>51</v>
      </c>
      <c r="L8847" t="s">
        <v>3846</v>
      </c>
      <c r="M8847" t="s">
        <v>3847</v>
      </c>
      <c r="N8847" t="s">
        <v>77</v>
      </c>
      <c r="O8847" t="s">
        <v>59</v>
      </c>
      <c r="P8847">
        <v>2795</v>
      </c>
      <c r="Q8847" t="s">
        <v>3848</v>
      </c>
    </row>
    <row r="8848" spans="11:17">
      <c r="K8848" t="s">
        <v>51</v>
      </c>
      <c r="L8848" t="s">
        <v>3846</v>
      </c>
      <c r="M8848" t="s">
        <v>3847</v>
      </c>
      <c r="N8848" t="s">
        <v>77</v>
      </c>
      <c r="O8848" t="s">
        <v>60</v>
      </c>
      <c r="P8848" t="s">
        <v>3801</v>
      </c>
      <c r="Q8848" t="s">
        <v>3848</v>
      </c>
    </row>
    <row r="8849" spans="11:17">
      <c r="K8849" t="s">
        <v>51</v>
      </c>
      <c r="L8849" t="s">
        <v>3846</v>
      </c>
      <c r="M8849" t="s">
        <v>3847</v>
      </c>
      <c r="N8849" t="s">
        <v>77</v>
      </c>
      <c r="O8849" t="s">
        <v>62</v>
      </c>
      <c r="P8849" t="s">
        <v>3818</v>
      </c>
      <c r="Q8849" t="s">
        <v>3848</v>
      </c>
    </row>
    <row r="8850" spans="11:17">
      <c r="K8850" t="s">
        <v>51</v>
      </c>
      <c r="L8850" t="s">
        <v>3846</v>
      </c>
      <c r="M8850" t="s">
        <v>3847</v>
      </c>
      <c r="N8850" t="s">
        <v>77</v>
      </c>
      <c r="O8850" t="s">
        <v>64</v>
      </c>
      <c r="P8850" t="s">
        <v>3849</v>
      </c>
      <c r="Q8850" t="s">
        <v>3848</v>
      </c>
    </row>
    <row r="8851" spans="11:17">
      <c r="K8851" t="s">
        <v>51</v>
      </c>
      <c r="L8851" t="s">
        <v>3846</v>
      </c>
      <c r="M8851" t="s">
        <v>3847</v>
      </c>
      <c r="N8851" t="s">
        <v>77</v>
      </c>
      <c r="O8851" t="s">
        <v>66</v>
      </c>
      <c r="P8851" t="s">
        <v>3850</v>
      </c>
      <c r="Q8851" t="s">
        <v>3848</v>
      </c>
    </row>
    <row r="8852" spans="11:17">
      <c r="K8852" t="s">
        <v>51</v>
      </c>
      <c r="L8852" t="s">
        <v>3846</v>
      </c>
      <c r="M8852" t="s">
        <v>3847</v>
      </c>
      <c r="N8852" t="s">
        <v>77</v>
      </c>
      <c r="O8852" t="s">
        <v>68</v>
      </c>
      <c r="Q8852" t="s">
        <v>3848</v>
      </c>
    </row>
    <row r="8853" spans="11:17">
      <c r="K8853" t="s">
        <v>51</v>
      </c>
      <c r="L8853" t="s">
        <v>3846</v>
      </c>
      <c r="M8853" t="s">
        <v>3847</v>
      </c>
      <c r="N8853" t="s">
        <v>77</v>
      </c>
      <c r="O8853" t="s">
        <v>70</v>
      </c>
      <c r="P8853" t="s">
        <v>71</v>
      </c>
      <c r="Q8853" t="s">
        <v>3848</v>
      </c>
    </row>
    <row r="8854" spans="11:17">
      <c r="K8854" t="s">
        <v>51</v>
      </c>
      <c r="L8854" t="s">
        <v>3846</v>
      </c>
      <c r="M8854" t="s">
        <v>3847</v>
      </c>
      <c r="N8854" t="s">
        <v>77</v>
      </c>
      <c r="O8854" t="s">
        <v>72</v>
      </c>
      <c r="P8854">
        <v>64</v>
      </c>
      <c r="Q8854" t="s">
        <v>3848</v>
      </c>
    </row>
    <row r="8855" spans="11:17">
      <c r="K8855" t="s">
        <v>51</v>
      </c>
      <c r="L8855" t="s">
        <v>3846</v>
      </c>
      <c r="M8855" t="s">
        <v>3847</v>
      </c>
      <c r="N8855" t="s">
        <v>77</v>
      </c>
      <c r="O8855" t="s">
        <v>73</v>
      </c>
      <c r="P8855" t="s">
        <v>82</v>
      </c>
      <c r="Q8855" t="s">
        <v>3848</v>
      </c>
    </row>
    <row r="8856" spans="11:17">
      <c r="K8856" t="s">
        <v>51</v>
      </c>
      <c r="L8856" t="s">
        <v>3851</v>
      </c>
      <c r="M8856" t="s">
        <v>3852</v>
      </c>
      <c r="N8856" t="s">
        <v>1337</v>
      </c>
      <c r="O8856" t="s">
        <v>14</v>
      </c>
      <c r="Q8856" t="s">
        <v>3853</v>
      </c>
    </row>
    <row r="8857" spans="11:17">
      <c r="K8857" t="s">
        <v>51</v>
      </c>
      <c r="L8857" t="s">
        <v>3851</v>
      </c>
      <c r="M8857" t="s">
        <v>3852</v>
      </c>
      <c r="N8857" t="s">
        <v>1337</v>
      </c>
      <c r="O8857" t="s">
        <v>56</v>
      </c>
      <c r="Q8857" t="s">
        <v>3853</v>
      </c>
    </row>
    <row r="8858" spans="11:17">
      <c r="K8858" t="s">
        <v>51</v>
      </c>
      <c r="L8858" t="s">
        <v>3851</v>
      </c>
      <c r="M8858" t="s">
        <v>3852</v>
      </c>
      <c r="N8858" t="s">
        <v>1337</v>
      </c>
      <c r="O8858" t="s">
        <v>57</v>
      </c>
      <c r="P8858" t="s">
        <v>1863</v>
      </c>
      <c r="Q8858" t="s">
        <v>3853</v>
      </c>
    </row>
    <row r="8859" spans="11:17">
      <c r="K8859" t="s">
        <v>51</v>
      </c>
      <c r="L8859" t="s">
        <v>3851</v>
      </c>
      <c r="M8859" t="s">
        <v>3852</v>
      </c>
      <c r="N8859" t="s">
        <v>1337</v>
      </c>
      <c r="O8859" t="s">
        <v>59</v>
      </c>
      <c r="P8859">
        <v>886</v>
      </c>
      <c r="Q8859" t="s">
        <v>3853</v>
      </c>
    </row>
    <row r="8860" spans="11:17">
      <c r="K8860" t="s">
        <v>51</v>
      </c>
      <c r="L8860" t="s">
        <v>3851</v>
      </c>
      <c r="M8860" t="s">
        <v>3852</v>
      </c>
      <c r="N8860" t="s">
        <v>1337</v>
      </c>
      <c r="O8860" t="s">
        <v>60</v>
      </c>
      <c r="P8860" t="s">
        <v>3801</v>
      </c>
      <c r="Q8860" t="s">
        <v>3853</v>
      </c>
    </row>
    <row r="8861" spans="11:17">
      <c r="K8861" t="s">
        <v>51</v>
      </c>
      <c r="L8861" t="s">
        <v>3851</v>
      </c>
      <c r="M8861" t="s">
        <v>3852</v>
      </c>
      <c r="N8861" t="s">
        <v>1337</v>
      </c>
      <c r="O8861" t="s">
        <v>62</v>
      </c>
      <c r="P8861" t="s">
        <v>3818</v>
      </c>
      <c r="Q8861" t="s">
        <v>3853</v>
      </c>
    </row>
    <row r="8862" spans="11:17">
      <c r="K8862" t="s">
        <v>51</v>
      </c>
      <c r="L8862" t="s">
        <v>3851</v>
      </c>
      <c r="M8862" t="s">
        <v>3852</v>
      </c>
      <c r="N8862" t="s">
        <v>1337</v>
      </c>
      <c r="O8862" t="s">
        <v>64</v>
      </c>
      <c r="P8862" t="s">
        <v>3854</v>
      </c>
      <c r="Q8862" t="s">
        <v>3853</v>
      </c>
    </row>
    <row r="8863" spans="11:17">
      <c r="K8863" t="s">
        <v>51</v>
      </c>
      <c r="L8863" t="s">
        <v>3851</v>
      </c>
      <c r="M8863" t="s">
        <v>3852</v>
      </c>
      <c r="N8863" t="s">
        <v>1337</v>
      </c>
      <c r="O8863" t="s">
        <v>66</v>
      </c>
      <c r="P8863" t="s">
        <v>3855</v>
      </c>
      <c r="Q8863" t="s">
        <v>3853</v>
      </c>
    </row>
    <row r="8864" spans="11:17">
      <c r="K8864" t="s">
        <v>51</v>
      </c>
      <c r="L8864" t="s">
        <v>3851</v>
      </c>
      <c r="M8864" t="s">
        <v>3852</v>
      </c>
      <c r="N8864" t="s">
        <v>1337</v>
      </c>
      <c r="O8864" t="s">
        <v>68</v>
      </c>
      <c r="Q8864" t="s">
        <v>3853</v>
      </c>
    </row>
    <row r="8865" spans="11:17">
      <c r="K8865" t="s">
        <v>51</v>
      </c>
      <c r="L8865" t="s">
        <v>3851</v>
      </c>
      <c r="M8865" t="s">
        <v>3852</v>
      </c>
      <c r="N8865" t="s">
        <v>1337</v>
      </c>
      <c r="O8865" t="s">
        <v>70</v>
      </c>
      <c r="P8865" t="s">
        <v>71</v>
      </c>
      <c r="Q8865" t="s">
        <v>3853</v>
      </c>
    </row>
    <row r="8866" spans="11:17">
      <c r="K8866" t="s">
        <v>51</v>
      </c>
      <c r="L8866" t="s">
        <v>3851</v>
      </c>
      <c r="M8866" t="s">
        <v>3852</v>
      </c>
      <c r="N8866" t="s">
        <v>1337</v>
      </c>
      <c r="O8866" t="s">
        <v>72</v>
      </c>
      <c r="P8866">
        <v>48</v>
      </c>
      <c r="Q8866" t="s">
        <v>3853</v>
      </c>
    </row>
    <row r="8867" spans="11:17">
      <c r="K8867" t="s">
        <v>51</v>
      </c>
      <c r="L8867" t="s">
        <v>3851</v>
      </c>
      <c r="M8867" t="s">
        <v>3852</v>
      </c>
      <c r="N8867" t="s">
        <v>1337</v>
      </c>
      <c r="O8867" t="s">
        <v>73</v>
      </c>
      <c r="P8867" t="s">
        <v>1343</v>
      </c>
      <c r="Q8867" t="s">
        <v>3853</v>
      </c>
    </row>
    <row r="8868" spans="11:17">
      <c r="K8868" t="s">
        <v>51</v>
      </c>
      <c r="L8868" t="s">
        <v>3856</v>
      </c>
      <c r="M8868" t="s">
        <v>3857</v>
      </c>
      <c r="N8868" t="s">
        <v>1337</v>
      </c>
      <c r="O8868" t="s">
        <v>14</v>
      </c>
      <c r="Q8868" t="s">
        <v>3858</v>
      </c>
    </row>
    <row r="8869" spans="11:17">
      <c r="K8869" t="s">
        <v>51</v>
      </c>
      <c r="L8869" t="s">
        <v>3856</v>
      </c>
      <c r="M8869" t="s">
        <v>3857</v>
      </c>
      <c r="N8869" t="s">
        <v>1337</v>
      </c>
      <c r="O8869" t="s">
        <v>56</v>
      </c>
      <c r="Q8869" t="s">
        <v>3858</v>
      </c>
    </row>
    <row r="8870" spans="11:17">
      <c r="K8870" t="s">
        <v>51</v>
      </c>
      <c r="L8870" t="s">
        <v>3856</v>
      </c>
      <c r="M8870" t="s">
        <v>3857</v>
      </c>
      <c r="N8870" t="s">
        <v>1337</v>
      </c>
      <c r="O8870" t="s">
        <v>57</v>
      </c>
      <c r="P8870" t="s">
        <v>1863</v>
      </c>
      <c r="Q8870" t="s">
        <v>3858</v>
      </c>
    </row>
    <row r="8871" spans="11:17">
      <c r="K8871" t="s">
        <v>51</v>
      </c>
      <c r="L8871" t="s">
        <v>3856</v>
      </c>
      <c r="M8871" t="s">
        <v>3857</v>
      </c>
      <c r="N8871" t="s">
        <v>1337</v>
      </c>
      <c r="O8871" t="s">
        <v>59</v>
      </c>
      <c r="P8871">
        <v>1318</v>
      </c>
      <c r="Q8871" t="s">
        <v>3858</v>
      </c>
    </row>
    <row r="8872" spans="11:17">
      <c r="K8872" t="s">
        <v>51</v>
      </c>
      <c r="L8872" t="s">
        <v>3856</v>
      </c>
      <c r="M8872" t="s">
        <v>3857</v>
      </c>
      <c r="N8872" t="s">
        <v>1337</v>
      </c>
      <c r="O8872" t="s">
        <v>60</v>
      </c>
      <c r="P8872" t="s">
        <v>3801</v>
      </c>
      <c r="Q8872" t="s">
        <v>3858</v>
      </c>
    </row>
    <row r="8873" spans="11:17">
      <c r="K8873" t="s">
        <v>51</v>
      </c>
      <c r="L8873" t="s">
        <v>3856</v>
      </c>
      <c r="M8873" t="s">
        <v>3857</v>
      </c>
      <c r="N8873" t="s">
        <v>1337</v>
      </c>
      <c r="O8873" t="s">
        <v>62</v>
      </c>
      <c r="P8873" t="s">
        <v>3818</v>
      </c>
      <c r="Q8873" t="s">
        <v>3858</v>
      </c>
    </row>
    <row r="8874" spans="11:17">
      <c r="K8874" t="s">
        <v>51</v>
      </c>
      <c r="L8874" t="s">
        <v>3856</v>
      </c>
      <c r="M8874" t="s">
        <v>3857</v>
      </c>
      <c r="N8874" t="s">
        <v>1337</v>
      </c>
      <c r="O8874" t="s">
        <v>64</v>
      </c>
      <c r="P8874" t="s">
        <v>3859</v>
      </c>
      <c r="Q8874" t="s">
        <v>3858</v>
      </c>
    </row>
    <row r="8875" spans="11:17">
      <c r="K8875" t="s">
        <v>51</v>
      </c>
      <c r="L8875" t="s">
        <v>3856</v>
      </c>
      <c r="M8875" t="s">
        <v>3857</v>
      </c>
      <c r="N8875" t="s">
        <v>1337</v>
      </c>
      <c r="O8875" t="s">
        <v>66</v>
      </c>
      <c r="Q8875" t="s">
        <v>3858</v>
      </c>
    </row>
    <row r="8876" spans="11:17">
      <c r="K8876" t="s">
        <v>51</v>
      </c>
      <c r="L8876" t="s">
        <v>3856</v>
      </c>
      <c r="M8876" t="s">
        <v>3857</v>
      </c>
      <c r="N8876" t="s">
        <v>1337</v>
      </c>
      <c r="O8876" t="s">
        <v>68</v>
      </c>
      <c r="Q8876" t="s">
        <v>3858</v>
      </c>
    </row>
    <row r="8877" spans="11:17">
      <c r="K8877" t="s">
        <v>51</v>
      </c>
      <c r="L8877" t="s">
        <v>3856</v>
      </c>
      <c r="M8877" t="s">
        <v>3857</v>
      </c>
      <c r="N8877" t="s">
        <v>1337</v>
      </c>
      <c r="O8877" t="s">
        <v>70</v>
      </c>
      <c r="P8877" t="s">
        <v>71</v>
      </c>
      <c r="Q8877" t="s">
        <v>3858</v>
      </c>
    </row>
    <row r="8878" spans="11:17">
      <c r="K8878" t="s">
        <v>51</v>
      </c>
      <c r="L8878" t="s">
        <v>3856</v>
      </c>
      <c r="M8878" t="s">
        <v>3857</v>
      </c>
      <c r="N8878" t="s">
        <v>1337</v>
      </c>
      <c r="O8878" t="s">
        <v>72</v>
      </c>
      <c r="P8878">
        <v>110</v>
      </c>
      <c r="Q8878" t="s">
        <v>3858</v>
      </c>
    </row>
    <row r="8879" spans="11:17">
      <c r="K8879" t="s">
        <v>51</v>
      </c>
      <c r="L8879" t="s">
        <v>3856</v>
      </c>
      <c r="M8879" t="s">
        <v>3857</v>
      </c>
      <c r="N8879" t="s">
        <v>1337</v>
      </c>
      <c r="O8879" t="s">
        <v>73</v>
      </c>
      <c r="P8879" t="s">
        <v>1343</v>
      </c>
      <c r="Q8879" t="s">
        <v>3858</v>
      </c>
    </row>
    <row r="8880" spans="11:17">
      <c r="K8880" t="s">
        <v>51</v>
      </c>
      <c r="L8880" t="s">
        <v>3860</v>
      </c>
      <c r="M8880" t="s">
        <v>3861</v>
      </c>
      <c r="N8880" t="s">
        <v>77</v>
      </c>
      <c r="O8880" t="s">
        <v>14</v>
      </c>
      <c r="Q8880" t="s">
        <v>3862</v>
      </c>
    </row>
    <row r="8881" spans="11:17">
      <c r="K8881" t="s">
        <v>51</v>
      </c>
      <c r="L8881" t="s">
        <v>3860</v>
      </c>
      <c r="M8881" t="s">
        <v>3861</v>
      </c>
      <c r="N8881" t="s">
        <v>77</v>
      </c>
      <c r="O8881" t="s">
        <v>56</v>
      </c>
      <c r="Q8881" t="s">
        <v>3862</v>
      </c>
    </row>
    <row r="8882" spans="11:17">
      <c r="K8882" t="s">
        <v>51</v>
      </c>
      <c r="L8882" t="s">
        <v>3860</v>
      </c>
      <c r="M8882" t="s">
        <v>3861</v>
      </c>
      <c r="N8882" t="s">
        <v>77</v>
      </c>
      <c r="O8882" t="s">
        <v>57</v>
      </c>
      <c r="P8882" t="s">
        <v>1863</v>
      </c>
      <c r="Q8882" t="s">
        <v>3862</v>
      </c>
    </row>
    <row r="8883" spans="11:17">
      <c r="K8883" t="s">
        <v>51</v>
      </c>
      <c r="L8883" t="s">
        <v>3860</v>
      </c>
      <c r="M8883" t="s">
        <v>3861</v>
      </c>
      <c r="N8883" t="s">
        <v>77</v>
      </c>
      <c r="O8883" t="s">
        <v>59</v>
      </c>
      <c r="P8883">
        <v>2364</v>
      </c>
      <c r="Q8883" t="s">
        <v>3862</v>
      </c>
    </row>
    <row r="8884" spans="11:17">
      <c r="K8884" t="s">
        <v>51</v>
      </c>
      <c r="L8884" t="s">
        <v>3860</v>
      </c>
      <c r="M8884" t="s">
        <v>3861</v>
      </c>
      <c r="N8884" t="s">
        <v>77</v>
      </c>
      <c r="O8884" t="s">
        <v>60</v>
      </c>
      <c r="P8884" t="s">
        <v>3801</v>
      </c>
      <c r="Q8884" t="s">
        <v>3862</v>
      </c>
    </row>
    <row r="8885" spans="11:17">
      <c r="K8885" t="s">
        <v>51</v>
      </c>
      <c r="L8885" t="s">
        <v>3860</v>
      </c>
      <c r="M8885" t="s">
        <v>3861</v>
      </c>
      <c r="N8885" t="s">
        <v>77</v>
      </c>
      <c r="O8885" t="s">
        <v>62</v>
      </c>
      <c r="P8885" t="s">
        <v>3802</v>
      </c>
      <c r="Q8885" t="s">
        <v>3862</v>
      </c>
    </row>
    <row r="8886" spans="11:17">
      <c r="K8886" t="s">
        <v>51</v>
      </c>
      <c r="L8886" t="s">
        <v>3860</v>
      </c>
      <c r="M8886" t="s">
        <v>3861</v>
      </c>
      <c r="N8886" t="s">
        <v>77</v>
      </c>
      <c r="O8886" t="s">
        <v>64</v>
      </c>
      <c r="P8886" t="s">
        <v>3863</v>
      </c>
      <c r="Q8886" t="s">
        <v>3862</v>
      </c>
    </row>
    <row r="8887" spans="11:17">
      <c r="K8887" t="s">
        <v>51</v>
      </c>
      <c r="L8887" t="s">
        <v>3860</v>
      </c>
      <c r="M8887" t="s">
        <v>3861</v>
      </c>
      <c r="N8887" t="s">
        <v>77</v>
      </c>
      <c r="O8887" t="s">
        <v>66</v>
      </c>
      <c r="P8887" t="s">
        <v>3864</v>
      </c>
      <c r="Q8887" t="s">
        <v>3862</v>
      </c>
    </row>
    <row r="8888" spans="11:17">
      <c r="K8888" t="s">
        <v>51</v>
      </c>
      <c r="L8888" t="s">
        <v>3860</v>
      </c>
      <c r="M8888" t="s">
        <v>3861</v>
      </c>
      <c r="N8888" t="s">
        <v>77</v>
      </c>
      <c r="O8888" t="s">
        <v>68</v>
      </c>
      <c r="Q8888" t="s">
        <v>3862</v>
      </c>
    </row>
    <row r="8889" spans="11:17">
      <c r="K8889" t="s">
        <v>51</v>
      </c>
      <c r="L8889" t="s">
        <v>3860</v>
      </c>
      <c r="M8889" t="s">
        <v>3861</v>
      </c>
      <c r="N8889" t="s">
        <v>77</v>
      </c>
      <c r="O8889" t="s">
        <v>70</v>
      </c>
      <c r="P8889" t="s">
        <v>71</v>
      </c>
      <c r="Q8889" t="s">
        <v>3862</v>
      </c>
    </row>
    <row r="8890" spans="11:17">
      <c r="K8890" t="s">
        <v>51</v>
      </c>
      <c r="L8890" t="s">
        <v>3860</v>
      </c>
      <c r="M8890" t="s">
        <v>3861</v>
      </c>
      <c r="N8890" t="s">
        <v>77</v>
      </c>
      <c r="O8890" t="s">
        <v>72</v>
      </c>
      <c r="P8890">
        <v>77</v>
      </c>
      <c r="Q8890" t="s">
        <v>3862</v>
      </c>
    </row>
    <row r="8891" spans="11:17">
      <c r="K8891" t="s">
        <v>51</v>
      </c>
      <c r="L8891" t="s">
        <v>3860</v>
      </c>
      <c r="M8891" t="s">
        <v>3861</v>
      </c>
      <c r="N8891" t="s">
        <v>77</v>
      </c>
      <c r="O8891" t="s">
        <v>73</v>
      </c>
      <c r="P8891" t="s">
        <v>82</v>
      </c>
      <c r="Q8891" t="s">
        <v>3862</v>
      </c>
    </row>
    <row r="8892" spans="11:17">
      <c r="K8892" t="s">
        <v>51</v>
      </c>
      <c r="L8892" t="s">
        <v>3865</v>
      </c>
      <c r="M8892" t="s">
        <v>3866</v>
      </c>
      <c r="N8892" t="s">
        <v>54</v>
      </c>
      <c r="O8892" t="s">
        <v>14</v>
      </c>
      <c r="Q8892" t="s">
        <v>3867</v>
      </c>
    </row>
    <row r="8893" spans="11:17">
      <c r="K8893" t="s">
        <v>51</v>
      </c>
      <c r="L8893" t="s">
        <v>3865</v>
      </c>
      <c r="M8893" t="s">
        <v>3866</v>
      </c>
      <c r="N8893" t="s">
        <v>54</v>
      </c>
      <c r="O8893" t="s">
        <v>56</v>
      </c>
      <c r="Q8893" t="s">
        <v>3867</v>
      </c>
    </row>
    <row r="8894" spans="11:17">
      <c r="K8894" t="s">
        <v>51</v>
      </c>
      <c r="L8894" t="s">
        <v>3865</v>
      </c>
      <c r="M8894" t="s">
        <v>3866</v>
      </c>
      <c r="N8894" t="s">
        <v>54</v>
      </c>
      <c r="O8894" t="s">
        <v>57</v>
      </c>
      <c r="P8894" t="s">
        <v>1863</v>
      </c>
      <c r="Q8894" t="s">
        <v>3867</v>
      </c>
    </row>
    <row r="8895" spans="11:17">
      <c r="K8895" t="s">
        <v>51</v>
      </c>
      <c r="L8895" t="s">
        <v>3865</v>
      </c>
      <c r="M8895" t="s">
        <v>3866</v>
      </c>
      <c r="N8895" t="s">
        <v>54</v>
      </c>
      <c r="O8895" t="s">
        <v>59</v>
      </c>
      <c r="P8895">
        <v>4391</v>
      </c>
      <c r="Q8895" t="s">
        <v>3867</v>
      </c>
    </row>
    <row r="8896" spans="11:17">
      <c r="K8896" t="s">
        <v>51</v>
      </c>
      <c r="L8896" t="s">
        <v>3865</v>
      </c>
      <c r="M8896" t="s">
        <v>3866</v>
      </c>
      <c r="N8896" t="s">
        <v>54</v>
      </c>
      <c r="O8896" t="s">
        <v>60</v>
      </c>
      <c r="P8896" t="s">
        <v>3801</v>
      </c>
      <c r="Q8896" t="s">
        <v>3867</v>
      </c>
    </row>
    <row r="8897" spans="11:17">
      <c r="K8897" t="s">
        <v>51</v>
      </c>
      <c r="L8897" t="s">
        <v>3865</v>
      </c>
      <c r="M8897" t="s">
        <v>3866</v>
      </c>
      <c r="N8897" t="s">
        <v>54</v>
      </c>
      <c r="O8897" t="s">
        <v>62</v>
      </c>
      <c r="P8897" t="s">
        <v>3868</v>
      </c>
      <c r="Q8897" t="s">
        <v>3867</v>
      </c>
    </row>
    <row r="8898" spans="11:17">
      <c r="K8898" t="s">
        <v>51</v>
      </c>
      <c r="L8898" t="s">
        <v>3865</v>
      </c>
      <c r="M8898" t="s">
        <v>3866</v>
      </c>
      <c r="N8898" t="s">
        <v>54</v>
      </c>
      <c r="O8898" t="s">
        <v>64</v>
      </c>
      <c r="P8898" t="s">
        <v>3869</v>
      </c>
      <c r="Q8898" t="s">
        <v>3867</v>
      </c>
    </row>
    <row r="8899" spans="11:17">
      <c r="K8899" t="s">
        <v>51</v>
      </c>
      <c r="L8899" t="s">
        <v>3865</v>
      </c>
      <c r="M8899" t="s">
        <v>3866</v>
      </c>
      <c r="N8899" t="s">
        <v>54</v>
      </c>
      <c r="O8899" t="s">
        <v>66</v>
      </c>
      <c r="P8899" t="s">
        <v>3870</v>
      </c>
      <c r="Q8899" t="s">
        <v>3867</v>
      </c>
    </row>
    <row r="8900" spans="11:17">
      <c r="K8900" t="s">
        <v>51</v>
      </c>
      <c r="L8900" t="s">
        <v>3865</v>
      </c>
      <c r="M8900" t="s">
        <v>3866</v>
      </c>
      <c r="N8900" t="s">
        <v>54</v>
      </c>
      <c r="O8900" t="s">
        <v>68</v>
      </c>
      <c r="Q8900" t="s">
        <v>3867</v>
      </c>
    </row>
    <row r="8901" spans="11:17">
      <c r="K8901" t="s">
        <v>51</v>
      </c>
      <c r="L8901" t="s">
        <v>3865</v>
      </c>
      <c r="M8901" t="s">
        <v>3866</v>
      </c>
      <c r="N8901" t="s">
        <v>54</v>
      </c>
      <c r="O8901" t="s">
        <v>70</v>
      </c>
      <c r="P8901" t="s">
        <v>1020</v>
      </c>
      <c r="Q8901" t="s">
        <v>3867</v>
      </c>
    </row>
    <row r="8902" spans="11:17">
      <c r="K8902" t="s">
        <v>51</v>
      </c>
      <c r="L8902" t="s">
        <v>3865</v>
      </c>
      <c r="M8902" t="s">
        <v>3866</v>
      </c>
      <c r="N8902" t="s">
        <v>54</v>
      </c>
      <c r="O8902" t="s">
        <v>72</v>
      </c>
      <c r="P8902">
        <v>60</v>
      </c>
      <c r="Q8902" t="s">
        <v>3867</v>
      </c>
    </row>
    <row r="8903" spans="11:17">
      <c r="K8903" t="s">
        <v>51</v>
      </c>
      <c r="L8903" t="s">
        <v>3865</v>
      </c>
      <c r="M8903" t="s">
        <v>3866</v>
      </c>
      <c r="N8903" t="s">
        <v>54</v>
      </c>
      <c r="O8903" t="s">
        <v>73</v>
      </c>
      <c r="P8903" t="s">
        <v>74</v>
      </c>
      <c r="Q8903" t="s">
        <v>3867</v>
      </c>
    </row>
    <row r="8904" spans="11:17">
      <c r="K8904" t="s">
        <v>51</v>
      </c>
      <c r="L8904" t="s">
        <v>2184</v>
      </c>
      <c r="M8904" t="s">
        <v>3871</v>
      </c>
      <c r="N8904" t="s">
        <v>1337</v>
      </c>
      <c r="O8904" t="s">
        <v>14</v>
      </c>
      <c r="Q8904" t="s">
        <v>3872</v>
      </c>
    </row>
    <row r="8905" spans="11:17">
      <c r="K8905" t="s">
        <v>51</v>
      </c>
      <c r="L8905" t="s">
        <v>2184</v>
      </c>
      <c r="M8905" t="s">
        <v>3871</v>
      </c>
      <c r="N8905" t="s">
        <v>1337</v>
      </c>
      <c r="O8905" t="s">
        <v>56</v>
      </c>
      <c r="Q8905" t="s">
        <v>3872</v>
      </c>
    </row>
    <row r="8906" spans="11:17">
      <c r="K8906" t="s">
        <v>51</v>
      </c>
      <c r="L8906" t="s">
        <v>2184</v>
      </c>
      <c r="M8906" t="s">
        <v>3871</v>
      </c>
      <c r="N8906" t="s">
        <v>1337</v>
      </c>
      <c r="O8906" t="s">
        <v>57</v>
      </c>
      <c r="P8906" t="s">
        <v>1863</v>
      </c>
      <c r="Q8906" t="s">
        <v>3872</v>
      </c>
    </row>
    <row r="8907" spans="11:17">
      <c r="K8907" t="s">
        <v>51</v>
      </c>
      <c r="L8907" t="s">
        <v>2184</v>
      </c>
      <c r="M8907" t="s">
        <v>3871</v>
      </c>
      <c r="N8907" t="s">
        <v>1337</v>
      </c>
      <c r="O8907" t="s">
        <v>59</v>
      </c>
      <c r="P8907">
        <v>1967</v>
      </c>
      <c r="Q8907" t="s">
        <v>3872</v>
      </c>
    </row>
    <row r="8908" spans="11:17">
      <c r="K8908" t="s">
        <v>51</v>
      </c>
      <c r="L8908" t="s">
        <v>2184</v>
      </c>
      <c r="M8908" t="s">
        <v>3871</v>
      </c>
      <c r="N8908" t="s">
        <v>1337</v>
      </c>
      <c r="O8908" t="s">
        <v>60</v>
      </c>
      <c r="P8908" t="s">
        <v>3801</v>
      </c>
      <c r="Q8908" t="s">
        <v>3872</v>
      </c>
    </row>
    <row r="8909" spans="11:17">
      <c r="K8909" t="s">
        <v>51</v>
      </c>
      <c r="L8909" t="s">
        <v>2184</v>
      </c>
      <c r="M8909" t="s">
        <v>3871</v>
      </c>
      <c r="N8909" t="s">
        <v>1337</v>
      </c>
      <c r="O8909" t="s">
        <v>62</v>
      </c>
      <c r="P8909" t="s">
        <v>3818</v>
      </c>
      <c r="Q8909" t="s">
        <v>3872</v>
      </c>
    </row>
    <row r="8910" spans="11:17">
      <c r="K8910" t="s">
        <v>51</v>
      </c>
      <c r="L8910" t="s">
        <v>2184</v>
      </c>
      <c r="M8910" t="s">
        <v>3871</v>
      </c>
      <c r="N8910" t="s">
        <v>1337</v>
      </c>
      <c r="O8910" t="s">
        <v>64</v>
      </c>
      <c r="P8910" t="s">
        <v>2187</v>
      </c>
      <c r="Q8910" t="s">
        <v>3872</v>
      </c>
    </row>
    <row r="8911" spans="11:17">
      <c r="K8911" t="s">
        <v>51</v>
      </c>
      <c r="L8911" t="s">
        <v>2184</v>
      </c>
      <c r="M8911" t="s">
        <v>3871</v>
      </c>
      <c r="N8911" t="s">
        <v>1337</v>
      </c>
      <c r="O8911" t="s">
        <v>66</v>
      </c>
      <c r="P8911" t="s">
        <v>2188</v>
      </c>
      <c r="Q8911" t="s">
        <v>3872</v>
      </c>
    </row>
    <row r="8912" spans="11:17">
      <c r="K8912" t="s">
        <v>51</v>
      </c>
      <c r="L8912" t="s">
        <v>2184</v>
      </c>
      <c r="M8912" t="s">
        <v>3871</v>
      </c>
      <c r="N8912" t="s">
        <v>1337</v>
      </c>
      <c r="O8912" t="s">
        <v>68</v>
      </c>
      <c r="Q8912" t="s">
        <v>3872</v>
      </c>
    </row>
    <row r="8913" spans="11:17">
      <c r="K8913" t="s">
        <v>51</v>
      </c>
      <c r="L8913" t="s">
        <v>2184</v>
      </c>
      <c r="M8913" t="s">
        <v>3871</v>
      </c>
      <c r="N8913" t="s">
        <v>1337</v>
      </c>
      <c r="O8913" t="s">
        <v>70</v>
      </c>
      <c r="P8913" t="s">
        <v>1020</v>
      </c>
      <c r="Q8913" t="s">
        <v>3872</v>
      </c>
    </row>
    <row r="8914" spans="11:17">
      <c r="K8914" t="s">
        <v>51</v>
      </c>
      <c r="L8914" t="s">
        <v>2184</v>
      </c>
      <c r="M8914" t="s">
        <v>3871</v>
      </c>
      <c r="N8914" t="s">
        <v>1337</v>
      </c>
      <c r="O8914" t="s">
        <v>72</v>
      </c>
      <c r="P8914">
        <v>131</v>
      </c>
      <c r="Q8914" t="s">
        <v>3872</v>
      </c>
    </row>
    <row r="8915" spans="11:17">
      <c r="K8915" t="s">
        <v>51</v>
      </c>
      <c r="L8915" t="s">
        <v>2184</v>
      </c>
      <c r="M8915" t="s">
        <v>3871</v>
      </c>
      <c r="N8915" t="s">
        <v>1337</v>
      </c>
      <c r="O8915" t="s">
        <v>73</v>
      </c>
      <c r="P8915" t="s">
        <v>1343</v>
      </c>
      <c r="Q8915" t="s">
        <v>3872</v>
      </c>
    </row>
    <row r="8916" spans="11:17">
      <c r="K8916" t="s">
        <v>51</v>
      </c>
      <c r="L8916" t="s">
        <v>3873</v>
      </c>
      <c r="M8916" t="s">
        <v>3874</v>
      </c>
      <c r="N8916" t="s">
        <v>1337</v>
      </c>
      <c r="O8916" t="s">
        <v>14</v>
      </c>
      <c r="Q8916" t="s">
        <v>3875</v>
      </c>
    </row>
    <row r="8917" spans="11:17">
      <c r="K8917" t="s">
        <v>51</v>
      </c>
      <c r="L8917" t="s">
        <v>3873</v>
      </c>
      <c r="M8917" t="s">
        <v>3874</v>
      </c>
      <c r="N8917" t="s">
        <v>1337</v>
      </c>
      <c r="O8917" t="s">
        <v>56</v>
      </c>
      <c r="Q8917" t="s">
        <v>3875</v>
      </c>
    </row>
    <row r="8918" spans="11:17">
      <c r="K8918" t="s">
        <v>51</v>
      </c>
      <c r="L8918" t="s">
        <v>3873</v>
      </c>
      <c r="M8918" t="s">
        <v>3874</v>
      </c>
      <c r="N8918" t="s">
        <v>1337</v>
      </c>
      <c r="O8918" t="s">
        <v>57</v>
      </c>
      <c r="P8918" t="s">
        <v>2263</v>
      </c>
      <c r="Q8918" t="s">
        <v>3875</v>
      </c>
    </row>
    <row r="8919" spans="11:17">
      <c r="K8919" t="s">
        <v>51</v>
      </c>
      <c r="L8919" t="s">
        <v>3873</v>
      </c>
      <c r="M8919" t="s">
        <v>3874</v>
      </c>
      <c r="N8919" t="s">
        <v>1337</v>
      </c>
      <c r="O8919" t="s">
        <v>59</v>
      </c>
      <c r="P8919">
        <v>1712</v>
      </c>
      <c r="Q8919" t="s">
        <v>3875</v>
      </c>
    </row>
    <row r="8920" spans="11:17">
      <c r="K8920" t="s">
        <v>51</v>
      </c>
      <c r="L8920" t="s">
        <v>3873</v>
      </c>
      <c r="M8920" t="s">
        <v>3874</v>
      </c>
      <c r="N8920" t="s">
        <v>1337</v>
      </c>
      <c r="O8920" t="s">
        <v>60</v>
      </c>
      <c r="P8920" t="s">
        <v>3583</v>
      </c>
      <c r="Q8920" t="s">
        <v>3875</v>
      </c>
    </row>
    <row r="8921" spans="11:17">
      <c r="K8921" t="s">
        <v>51</v>
      </c>
      <c r="L8921" t="s">
        <v>3873</v>
      </c>
      <c r="M8921" t="s">
        <v>3874</v>
      </c>
      <c r="N8921" t="s">
        <v>1337</v>
      </c>
      <c r="O8921" t="s">
        <v>62</v>
      </c>
      <c r="P8921" t="s">
        <v>3624</v>
      </c>
      <c r="Q8921" t="s">
        <v>3875</v>
      </c>
    </row>
    <row r="8922" spans="11:17">
      <c r="K8922" t="s">
        <v>51</v>
      </c>
      <c r="L8922" t="s">
        <v>3873</v>
      </c>
      <c r="M8922" t="s">
        <v>3874</v>
      </c>
      <c r="N8922" t="s">
        <v>1337</v>
      </c>
      <c r="O8922" t="s">
        <v>64</v>
      </c>
      <c r="P8922" t="s">
        <v>3876</v>
      </c>
      <c r="Q8922" t="s">
        <v>3875</v>
      </c>
    </row>
    <row r="8923" spans="11:17">
      <c r="K8923" t="s">
        <v>51</v>
      </c>
      <c r="L8923" t="s">
        <v>3873</v>
      </c>
      <c r="M8923" t="s">
        <v>3874</v>
      </c>
      <c r="N8923" t="s">
        <v>1337</v>
      </c>
      <c r="O8923" t="s">
        <v>66</v>
      </c>
      <c r="P8923" t="s">
        <v>3877</v>
      </c>
      <c r="Q8923" t="s">
        <v>3875</v>
      </c>
    </row>
    <row r="8924" spans="11:17">
      <c r="K8924" t="s">
        <v>51</v>
      </c>
      <c r="L8924" t="s">
        <v>3873</v>
      </c>
      <c r="M8924" t="s">
        <v>3874</v>
      </c>
      <c r="N8924" t="s">
        <v>1337</v>
      </c>
      <c r="O8924" t="s">
        <v>68</v>
      </c>
      <c r="Q8924" t="s">
        <v>3875</v>
      </c>
    </row>
    <row r="8925" spans="11:17">
      <c r="K8925" t="s">
        <v>51</v>
      </c>
      <c r="L8925" t="s">
        <v>3873</v>
      </c>
      <c r="M8925" t="s">
        <v>3874</v>
      </c>
      <c r="N8925" t="s">
        <v>1337</v>
      </c>
      <c r="O8925" t="s">
        <v>70</v>
      </c>
      <c r="P8925" t="s">
        <v>131</v>
      </c>
      <c r="Q8925" t="s">
        <v>3875</v>
      </c>
    </row>
    <row r="8926" spans="11:17">
      <c r="K8926" t="s">
        <v>51</v>
      </c>
      <c r="L8926" t="s">
        <v>3873</v>
      </c>
      <c r="M8926" t="s">
        <v>3874</v>
      </c>
      <c r="N8926" t="s">
        <v>1337</v>
      </c>
      <c r="O8926" t="s">
        <v>72</v>
      </c>
      <c r="P8926">
        <v>444</v>
      </c>
      <c r="Q8926" t="s">
        <v>3875</v>
      </c>
    </row>
    <row r="8927" spans="11:17">
      <c r="K8927" t="s">
        <v>51</v>
      </c>
      <c r="L8927" t="s">
        <v>3873</v>
      </c>
      <c r="M8927" t="s">
        <v>3874</v>
      </c>
      <c r="N8927" t="s">
        <v>1337</v>
      </c>
      <c r="O8927" t="s">
        <v>73</v>
      </c>
      <c r="P8927" t="s">
        <v>1343</v>
      </c>
      <c r="Q8927" t="s">
        <v>3875</v>
      </c>
    </row>
    <row r="8928" spans="11:17">
      <c r="K8928" t="s">
        <v>51</v>
      </c>
      <c r="L8928" t="s">
        <v>3878</v>
      </c>
      <c r="M8928" t="s">
        <v>3879</v>
      </c>
      <c r="N8928" t="s">
        <v>54</v>
      </c>
      <c r="O8928" t="s">
        <v>14</v>
      </c>
      <c r="Q8928" t="s">
        <v>3880</v>
      </c>
    </row>
    <row r="8929" spans="11:17">
      <c r="K8929" t="s">
        <v>51</v>
      </c>
      <c r="L8929" t="s">
        <v>3878</v>
      </c>
      <c r="M8929" t="s">
        <v>3879</v>
      </c>
      <c r="N8929" t="s">
        <v>54</v>
      </c>
      <c r="O8929" t="s">
        <v>56</v>
      </c>
      <c r="Q8929" t="s">
        <v>3880</v>
      </c>
    </row>
    <row r="8930" spans="11:17">
      <c r="K8930" t="s">
        <v>51</v>
      </c>
      <c r="L8930" t="s">
        <v>3878</v>
      </c>
      <c r="M8930" t="s">
        <v>3879</v>
      </c>
      <c r="N8930" t="s">
        <v>54</v>
      </c>
      <c r="O8930" t="s">
        <v>57</v>
      </c>
      <c r="P8930" t="s">
        <v>2263</v>
      </c>
      <c r="Q8930" t="s">
        <v>3880</v>
      </c>
    </row>
    <row r="8931" spans="11:17">
      <c r="K8931" t="s">
        <v>51</v>
      </c>
      <c r="L8931" t="s">
        <v>3878</v>
      </c>
      <c r="M8931" t="s">
        <v>3879</v>
      </c>
      <c r="N8931" t="s">
        <v>54</v>
      </c>
      <c r="O8931" t="s">
        <v>59</v>
      </c>
      <c r="P8931">
        <v>4062</v>
      </c>
      <c r="Q8931" t="s">
        <v>3880</v>
      </c>
    </row>
    <row r="8932" spans="11:17">
      <c r="K8932" t="s">
        <v>51</v>
      </c>
      <c r="L8932" t="s">
        <v>3878</v>
      </c>
      <c r="M8932" t="s">
        <v>3879</v>
      </c>
      <c r="N8932" t="s">
        <v>54</v>
      </c>
      <c r="O8932" t="s">
        <v>60</v>
      </c>
      <c r="P8932" t="s">
        <v>3658</v>
      </c>
      <c r="Q8932" t="s">
        <v>3880</v>
      </c>
    </row>
    <row r="8933" spans="11:17">
      <c r="K8933" t="s">
        <v>51</v>
      </c>
      <c r="L8933" t="s">
        <v>3878</v>
      </c>
      <c r="M8933" t="s">
        <v>3879</v>
      </c>
      <c r="N8933" t="s">
        <v>54</v>
      </c>
      <c r="O8933" t="s">
        <v>62</v>
      </c>
      <c r="P8933" t="s">
        <v>3666</v>
      </c>
      <c r="Q8933" t="s">
        <v>3880</v>
      </c>
    </row>
    <row r="8934" spans="11:17">
      <c r="K8934" t="s">
        <v>51</v>
      </c>
      <c r="L8934" t="s">
        <v>3878</v>
      </c>
      <c r="M8934" t="s">
        <v>3879</v>
      </c>
      <c r="N8934" t="s">
        <v>54</v>
      </c>
      <c r="O8934" t="s">
        <v>64</v>
      </c>
      <c r="P8934" t="s">
        <v>3881</v>
      </c>
      <c r="Q8934" t="s">
        <v>3880</v>
      </c>
    </row>
    <row r="8935" spans="11:17">
      <c r="K8935" t="s">
        <v>51</v>
      </c>
      <c r="L8935" t="s">
        <v>3878</v>
      </c>
      <c r="M8935" t="s">
        <v>3879</v>
      </c>
      <c r="N8935" t="s">
        <v>54</v>
      </c>
      <c r="O8935" t="s">
        <v>66</v>
      </c>
      <c r="P8935" t="s">
        <v>3882</v>
      </c>
      <c r="Q8935" t="s">
        <v>3880</v>
      </c>
    </row>
    <row r="8936" spans="11:17">
      <c r="K8936" t="s">
        <v>51</v>
      </c>
      <c r="L8936" t="s">
        <v>3878</v>
      </c>
      <c r="M8936" t="s">
        <v>3879</v>
      </c>
      <c r="N8936" t="s">
        <v>54</v>
      </c>
      <c r="O8936" t="s">
        <v>68</v>
      </c>
      <c r="P8936" t="s">
        <v>3662</v>
      </c>
      <c r="Q8936" t="s">
        <v>3880</v>
      </c>
    </row>
    <row r="8937" spans="11:17">
      <c r="K8937" t="s">
        <v>51</v>
      </c>
      <c r="L8937" t="s">
        <v>3878</v>
      </c>
      <c r="M8937" t="s">
        <v>3879</v>
      </c>
      <c r="N8937" t="s">
        <v>54</v>
      </c>
      <c r="O8937" t="s">
        <v>70</v>
      </c>
      <c r="P8937" t="s">
        <v>71</v>
      </c>
      <c r="Q8937" t="s">
        <v>3880</v>
      </c>
    </row>
    <row r="8938" spans="11:17">
      <c r="K8938" t="s">
        <v>51</v>
      </c>
      <c r="L8938" t="s">
        <v>3878</v>
      </c>
      <c r="M8938" t="s">
        <v>3879</v>
      </c>
      <c r="N8938" t="s">
        <v>54</v>
      </c>
      <c r="O8938" t="s">
        <v>72</v>
      </c>
      <c r="P8938">
        <v>219</v>
      </c>
      <c r="Q8938" t="s">
        <v>3880</v>
      </c>
    </row>
    <row r="8939" spans="11:17">
      <c r="K8939" t="s">
        <v>51</v>
      </c>
      <c r="L8939" t="s">
        <v>3878</v>
      </c>
      <c r="M8939" t="s">
        <v>3879</v>
      </c>
      <c r="N8939" t="s">
        <v>54</v>
      </c>
      <c r="O8939" t="s">
        <v>73</v>
      </c>
      <c r="P8939" t="s">
        <v>74</v>
      </c>
      <c r="Q8939" t="s">
        <v>3880</v>
      </c>
    </row>
    <row r="8940" spans="11:17">
      <c r="K8940" t="s">
        <v>51</v>
      </c>
      <c r="L8940" t="s">
        <v>3883</v>
      </c>
      <c r="M8940" t="s">
        <v>3884</v>
      </c>
      <c r="N8940" t="s">
        <v>77</v>
      </c>
      <c r="O8940" t="s">
        <v>14</v>
      </c>
      <c r="Q8940" t="s">
        <v>3885</v>
      </c>
    </row>
    <row r="8941" spans="11:17">
      <c r="K8941" t="s">
        <v>51</v>
      </c>
      <c r="L8941" t="s">
        <v>3883</v>
      </c>
      <c r="M8941" t="s">
        <v>3884</v>
      </c>
      <c r="N8941" t="s">
        <v>77</v>
      </c>
      <c r="O8941" t="s">
        <v>56</v>
      </c>
      <c r="Q8941" t="s">
        <v>3885</v>
      </c>
    </row>
    <row r="8942" spans="11:17">
      <c r="K8942" t="s">
        <v>51</v>
      </c>
      <c r="L8942" t="s">
        <v>3883</v>
      </c>
      <c r="M8942" t="s">
        <v>3884</v>
      </c>
      <c r="N8942" t="s">
        <v>77</v>
      </c>
      <c r="O8942" t="s">
        <v>57</v>
      </c>
      <c r="P8942" t="s">
        <v>2263</v>
      </c>
      <c r="Q8942" t="s">
        <v>3885</v>
      </c>
    </row>
    <row r="8943" spans="11:17">
      <c r="K8943" t="s">
        <v>51</v>
      </c>
      <c r="L8943" t="s">
        <v>3883</v>
      </c>
      <c r="M8943" t="s">
        <v>3884</v>
      </c>
      <c r="N8943" t="s">
        <v>77</v>
      </c>
      <c r="O8943" t="s">
        <v>59</v>
      </c>
      <c r="P8943">
        <v>2854</v>
      </c>
      <c r="Q8943" t="s">
        <v>3885</v>
      </c>
    </row>
    <row r="8944" spans="11:17">
      <c r="K8944" t="s">
        <v>51</v>
      </c>
      <c r="L8944" t="s">
        <v>3883</v>
      </c>
      <c r="M8944" t="s">
        <v>3884</v>
      </c>
      <c r="N8944" t="s">
        <v>77</v>
      </c>
      <c r="O8944" t="s">
        <v>60</v>
      </c>
      <c r="P8944" t="s">
        <v>3658</v>
      </c>
      <c r="Q8944" t="s">
        <v>3885</v>
      </c>
    </row>
    <row r="8945" spans="11:17">
      <c r="K8945" t="s">
        <v>51</v>
      </c>
      <c r="L8945" t="s">
        <v>3883</v>
      </c>
      <c r="M8945" t="s">
        <v>3884</v>
      </c>
      <c r="N8945" t="s">
        <v>77</v>
      </c>
      <c r="O8945" t="s">
        <v>62</v>
      </c>
      <c r="P8945" t="s">
        <v>3676</v>
      </c>
      <c r="Q8945" t="s">
        <v>3885</v>
      </c>
    </row>
    <row r="8946" spans="11:17">
      <c r="K8946" t="s">
        <v>51</v>
      </c>
      <c r="L8946" t="s">
        <v>3883</v>
      </c>
      <c r="M8946" t="s">
        <v>3884</v>
      </c>
      <c r="N8946" t="s">
        <v>77</v>
      </c>
      <c r="O8946" t="s">
        <v>64</v>
      </c>
      <c r="P8946" t="s">
        <v>3886</v>
      </c>
      <c r="Q8946" t="s">
        <v>3885</v>
      </c>
    </row>
    <row r="8947" spans="11:17">
      <c r="K8947" t="s">
        <v>51</v>
      </c>
      <c r="L8947" t="s">
        <v>3883</v>
      </c>
      <c r="M8947" t="s">
        <v>3884</v>
      </c>
      <c r="N8947" t="s">
        <v>77</v>
      </c>
      <c r="O8947" t="s">
        <v>66</v>
      </c>
      <c r="P8947" t="s">
        <v>3887</v>
      </c>
      <c r="Q8947" t="s">
        <v>3885</v>
      </c>
    </row>
    <row r="8948" spans="11:17">
      <c r="K8948" t="s">
        <v>51</v>
      </c>
      <c r="L8948" t="s">
        <v>3883</v>
      </c>
      <c r="M8948" t="s">
        <v>3884</v>
      </c>
      <c r="N8948" t="s">
        <v>77</v>
      </c>
      <c r="O8948" t="s">
        <v>68</v>
      </c>
      <c r="P8948" t="s">
        <v>3662</v>
      </c>
      <c r="Q8948" t="s">
        <v>3885</v>
      </c>
    </row>
    <row r="8949" spans="11:17">
      <c r="K8949" t="s">
        <v>51</v>
      </c>
      <c r="L8949" t="s">
        <v>3883</v>
      </c>
      <c r="M8949" t="s">
        <v>3884</v>
      </c>
      <c r="N8949" t="s">
        <v>77</v>
      </c>
      <c r="O8949" t="s">
        <v>70</v>
      </c>
      <c r="Q8949" t="s">
        <v>3885</v>
      </c>
    </row>
    <row r="8950" spans="11:17">
      <c r="K8950" t="s">
        <v>51</v>
      </c>
      <c r="L8950" t="s">
        <v>3883</v>
      </c>
      <c r="M8950" t="s">
        <v>3884</v>
      </c>
      <c r="N8950" t="s">
        <v>77</v>
      </c>
      <c r="O8950" t="s">
        <v>72</v>
      </c>
      <c r="Q8950" t="s">
        <v>3885</v>
      </c>
    </row>
    <row r="8951" spans="11:17">
      <c r="K8951" t="s">
        <v>51</v>
      </c>
      <c r="L8951" t="s">
        <v>3883</v>
      </c>
      <c r="M8951" t="s">
        <v>3884</v>
      </c>
      <c r="N8951" t="s">
        <v>77</v>
      </c>
      <c r="O8951" t="s">
        <v>73</v>
      </c>
      <c r="P8951" t="s">
        <v>82</v>
      </c>
      <c r="Q8951" t="s">
        <v>3885</v>
      </c>
    </row>
    <row r="8952" spans="11:17">
      <c r="K8952" t="s">
        <v>51</v>
      </c>
      <c r="L8952" t="s">
        <v>3888</v>
      </c>
      <c r="M8952" t="s">
        <v>3889</v>
      </c>
      <c r="N8952" t="s">
        <v>77</v>
      </c>
      <c r="O8952" t="s">
        <v>14</v>
      </c>
      <c r="Q8952" t="s">
        <v>3890</v>
      </c>
    </row>
    <row r="8953" spans="11:17">
      <c r="K8953" t="s">
        <v>51</v>
      </c>
      <c r="L8953" t="s">
        <v>3888</v>
      </c>
      <c r="M8953" t="s">
        <v>3889</v>
      </c>
      <c r="N8953" t="s">
        <v>77</v>
      </c>
      <c r="O8953" t="s">
        <v>56</v>
      </c>
      <c r="Q8953" t="s">
        <v>3890</v>
      </c>
    </row>
    <row r="8954" spans="11:17">
      <c r="K8954" t="s">
        <v>51</v>
      </c>
      <c r="L8954" t="s">
        <v>3888</v>
      </c>
      <c r="M8954" t="s">
        <v>3889</v>
      </c>
      <c r="N8954" t="s">
        <v>77</v>
      </c>
      <c r="O8954" t="s">
        <v>57</v>
      </c>
      <c r="P8954" t="s">
        <v>1035</v>
      </c>
      <c r="Q8954" t="s">
        <v>3890</v>
      </c>
    </row>
    <row r="8955" spans="11:17">
      <c r="K8955" t="s">
        <v>51</v>
      </c>
      <c r="L8955" t="s">
        <v>3888</v>
      </c>
      <c r="M8955" t="s">
        <v>3889</v>
      </c>
      <c r="N8955" t="s">
        <v>77</v>
      </c>
      <c r="O8955" t="s">
        <v>59</v>
      </c>
      <c r="P8955">
        <v>2215</v>
      </c>
      <c r="Q8955" t="s">
        <v>3890</v>
      </c>
    </row>
    <row r="8956" spans="11:17">
      <c r="K8956" t="s">
        <v>51</v>
      </c>
      <c r="L8956" t="s">
        <v>3888</v>
      </c>
      <c r="M8956" t="s">
        <v>3889</v>
      </c>
      <c r="N8956" t="s">
        <v>77</v>
      </c>
      <c r="O8956" t="s">
        <v>60</v>
      </c>
      <c r="P8956" t="s">
        <v>3891</v>
      </c>
      <c r="Q8956" t="s">
        <v>3890</v>
      </c>
    </row>
    <row r="8957" spans="11:17">
      <c r="K8957" t="s">
        <v>51</v>
      </c>
      <c r="L8957" t="s">
        <v>3888</v>
      </c>
      <c r="M8957" t="s">
        <v>3889</v>
      </c>
      <c r="N8957" t="s">
        <v>77</v>
      </c>
      <c r="O8957" t="s">
        <v>62</v>
      </c>
      <c r="P8957" t="s">
        <v>3892</v>
      </c>
      <c r="Q8957" t="s">
        <v>3890</v>
      </c>
    </row>
    <row r="8958" spans="11:17">
      <c r="K8958" t="s">
        <v>51</v>
      </c>
      <c r="L8958" t="s">
        <v>3888</v>
      </c>
      <c r="M8958" t="s">
        <v>3889</v>
      </c>
      <c r="N8958" t="s">
        <v>77</v>
      </c>
      <c r="O8958" t="s">
        <v>64</v>
      </c>
      <c r="P8958" t="s">
        <v>3893</v>
      </c>
      <c r="Q8958" t="s">
        <v>3890</v>
      </c>
    </row>
    <row r="8959" spans="11:17">
      <c r="K8959" t="s">
        <v>51</v>
      </c>
      <c r="L8959" t="s">
        <v>3888</v>
      </c>
      <c r="M8959" t="s">
        <v>3889</v>
      </c>
      <c r="N8959" t="s">
        <v>77</v>
      </c>
      <c r="O8959" t="s">
        <v>66</v>
      </c>
      <c r="P8959" t="s">
        <v>3894</v>
      </c>
      <c r="Q8959" t="s">
        <v>3890</v>
      </c>
    </row>
    <row r="8960" spans="11:17">
      <c r="K8960" t="s">
        <v>51</v>
      </c>
      <c r="L8960" t="s">
        <v>3888</v>
      </c>
      <c r="M8960" t="s">
        <v>3889</v>
      </c>
      <c r="N8960" t="s">
        <v>77</v>
      </c>
      <c r="O8960" t="s">
        <v>68</v>
      </c>
      <c r="Q8960" t="s">
        <v>3890</v>
      </c>
    </row>
    <row r="8961" spans="11:17">
      <c r="K8961" t="s">
        <v>51</v>
      </c>
      <c r="L8961" t="s">
        <v>3888</v>
      </c>
      <c r="M8961" t="s">
        <v>3889</v>
      </c>
      <c r="N8961" t="s">
        <v>77</v>
      </c>
      <c r="O8961" t="s">
        <v>70</v>
      </c>
      <c r="P8961" t="s">
        <v>71</v>
      </c>
      <c r="Q8961" t="s">
        <v>3890</v>
      </c>
    </row>
    <row r="8962" spans="11:17">
      <c r="K8962" t="s">
        <v>51</v>
      </c>
      <c r="L8962" t="s">
        <v>3888</v>
      </c>
      <c r="M8962" t="s">
        <v>3889</v>
      </c>
      <c r="N8962" t="s">
        <v>77</v>
      </c>
      <c r="O8962" t="s">
        <v>72</v>
      </c>
      <c r="P8962">
        <v>121</v>
      </c>
      <c r="Q8962" t="s">
        <v>3890</v>
      </c>
    </row>
    <row r="8963" spans="11:17">
      <c r="K8963" t="s">
        <v>51</v>
      </c>
      <c r="L8963" t="s">
        <v>3888</v>
      </c>
      <c r="M8963" t="s">
        <v>3889</v>
      </c>
      <c r="N8963" t="s">
        <v>77</v>
      </c>
      <c r="O8963" t="s">
        <v>73</v>
      </c>
      <c r="P8963" t="s">
        <v>82</v>
      </c>
      <c r="Q8963" t="s">
        <v>3890</v>
      </c>
    </row>
    <row r="8964" spans="11:17">
      <c r="K8964" t="s">
        <v>51</v>
      </c>
      <c r="L8964" t="s">
        <v>3895</v>
      </c>
      <c r="M8964" t="s">
        <v>3896</v>
      </c>
      <c r="N8964" t="s">
        <v>54</v>
      </c>
      <c r="O8964" t="s">
        <v>14</v>
      </c>
      <c r="Q8964" t="s">
        <v>3897</v>
      </c>
    </row>
    <row r="8965" spans="11:17">
      <c r="K8965" t="s">
        <v>51</v>
      </c>
      <c r="L8965" t="s">
        <v>3895</v>
      </c>
      <c r="M8965" t="s">
        <v>3896</v>
      </c>
      <c r="N8965" t="s">
        <v>54</v>
      </c>
      <c r="O8965" t="s">
        <v>56</v>
      </c>
      <c r="Q8965" t="s">
        <v>3897</v>
      </c>
    </row>
    <row r="8966" spans="11:17">
      <c r="K8966" t="s">
        <v>51</v>
      </c>
      <c r="L8966" t="s">
        <v>3895</v>
      </c>
      <c r="M8966" t="s">
        <v>3896</v>
      </c>
      <c r="N8966" t="s">
        <v>54</v>
      </c>
      <c r="O8966" t="s">
        <v>57</v>
      </c>
      <c r="P8966" t="s">
        <v>1035</v>
      </c>
      <c r="Q8966" t="s">
        <v>3897</v>
      </c>
    </row>
    <row r="8967" spans="11:17">
      <c r="K8967" t="s">
        <v>51</v>
      </c>
      <c r="L8967" t="s">
        <v>3895</v>
      </c>
      <c r="M8967" t="s">
        <v>3896</v>
      </c>
      <c r="N8967" t="s">
        <v>54</v>
      </c>
      <c r="O8967" t="s">
        <v>59</v>
      </c>
      <c r="P8967">
        <v>5150</v>
      </c>
      <c r="Q8967" t="s">
        <v>3897</v>
      </c>
    </row>
    <row r="8968" spans="11:17">
      <c r="K8968" t="s">
        <v>51</v>
      </c>
      <c r="L8968" t="s">
        <v>3895</v>
      </c>
      <c r="M8968" t="s">
        <v>3896</v>
      </c>
      <c r="N8968" t="s">
        <v>54</v>
      </c>
      <c r="O8968" t="s">
        <v>60</v>
      </c>
      <c r="P8968" t="s">
        <v>3891</v>
      </c>
      <c r="Q8968" t="s">
        <v>3897</v>
      </c>
    </row>
    <row r="8969" spans="11:17">
      <c r="K8969" t="s">
        <v>51</v>
      </c>
      <c r="L8969" t="s">
        <v>3895</v>
      </c>
      <c r="M8969" t="s">
        <v>3896</v>
      </c>
      <c r="N8969" t="s">
        <v>54</v>
      </c>
      <c r="O8969" t="s">
        <v>62</v>
      </c>
      <c r="P8969" t="s">
        <v>3892</v>
      </c>
      <c r="Q8969" t="s">
        <v>3897</v>
      </c>
    </row>
    <row r="8970" spans="11:17">
      <c r="K8970" t="s">
        <v>51</v>
      </c>
      <c r="L8970" t="s">
        <v>3895</v>
      </c>
      <c r="M8970" t="s">
        <v>3896</v>
      </c>
      <c r="N8970" t="s">
        <v>54</v>
      </c>
      <c r="O8970" t="s">
        <v>64</v>
      </c>
      <c r="P8970" t="s">
        <v>3898</v>
      </c>
      <c r="Q8970" t="s">
        <v>3897</v>
      </c>
    </row>
    <row r="8971" spans="11:17">
      <c r="K8971" t="s">
        <v>51</v>
      </c>
      <c r="L8971" t="s">
        <v>3895</v>
      </c>
      <c r="M8971" t="s">
        <v>3896</v>
      </c>
      <c r="N8971" t="s">
        <v>54</v>
      </c>
      <c r="O8971" t="s">
        <v>66</v>
      </c>
      <c r="P8971" t="s">
        <v>3899</v>
      </c>
      <c r="Q8971" t="s">
        <v>3897</v>
      </c>
    </row>
    <row r="8972" spans="11:17">
      <c r="K8972" t="s">
        <v>51</v>
      </c>
      <c r="L8972" t="s">
        <v>3895</v>
      </c>
      <c r="M8972" t="s">
        <v>3896</v>
      </c>
      <c r="N8972" t="s">
        <v>54</v>
      </c>
      <c r="O8972" t="s">
        <v>68</v>
      </c>
      <c r="P8972" t="s">
        <v>1189</v>
      </c>
      <c r="Q8972" t="s">
        <v>3897</v>
      </c>
    </row>
    <row r="8973" spans="11:17">
      <c r="K8973" t="s">
        <v>51</v>
      </c>
      <c r="L8973" t="s">
        <v>3895</v>
      </c>
      <c r="M8973" t="s">
        <v>3896</v>
      </c>
      <c r="N8973" t="s">
        <v>54</v>
      </c>
      <c r="O8973" t="s">
        <v>70</v>
      </c>
      <c r="P8973" t="s">
        <v>71</v>
      </c>
      <c r="Q8973" t="s">
        <v>3897</v>
      </c>
    </row>
    <row r="8974" spans="11:17">
      <c r="K8974" t="s">
        <v>51</v>
      </c>
      <c r="L8974" t="s">
        <v>3895</v>
      </c>
      <c r="M8974" t="s">
        <v>3896</v>
      </c>
      <c r="N8974" t="s">
        <v>54</v>
      </c>
      <c r="O8974" t="s">
        <v>72</v>
      </c>
      <c r="P8974">
        <v>130</v>
      </c>
      <c r="Q8974" t="s">
        <v>3897</v>
      </c>
    </row>
    <row r="8975" spans="11:17">
      <c r="K8975" t="s">
        <v>51</v>
      </c>
      <c r="L8975" t="s">
        <v>3895</v>
      </c>
      <c r="M8975" t="s">
        <v>3896</v>
      </c>
      <c r="N8975" t="s">
        <v>54</v>
      </c>
      <c r="O8975" t="s">
        <v>73</v>
      </c>
      <c r="P8975" t="s">
        <v>74</v>
      </c>
      <c r="Q8975" t="s">
        <v>3897</v>
      </c>
    </row>
    <row r="8976" spans="11:17">
      <c r="K8976" t="s">
        <v>51</v>
      </c>
      <c r="L8976" t="s">
        <v>3900</v>
      </c>
      <c r="M8976" t="s">
        <v>3901</v>
      </c>
      <c r="N8976" t="s">
        <v>54</v>
      </c>
      <c r="O8976" t="s">
        <v>14</v>
      </c>
      <c r="Q8976" t="s">
        <v>3902</v>
      </c>
    </row>
    <row r="8977" spans="11:17">
      <c r="K8977" t="s">
        <v>51</v>
      </c>
      <c r="L8977" t="s">
        <v>3900</v>
      </c>
      <c r="M8977" t="s">
        <v>3901</v>
      </c>
      <c r="N8977" t="s">
        <v>54</v>
      </c>
      <c r="O8977" t="s">
        <v>56</v>
      </c>
      <c r="Q8977" t="s">
        <v>3902</v>
      </c>
    </row>
    <row r="8978" spans="11:17">
      <c r="K8978" t="s">
        <v>51</v>
      </c>
      <c r="L8978" t="s">
        <v>3900</v>
      </c>
      <c r="M8978" t="s">
        <v>3901</v>
      </c>
      <c r="N8978" t="s">
        <v>54</v>
      </c>
      <c r="O8978" t="s">
        <v>57</v>
      </c>
      <c r="P8978" t="s">
        <v>1035</v>
      </c>
      <c r="Q8978" t="s">
        <v>3902</v>
      </c>
    </row>
    <row r="8979" spans="11:17">
      <c r="K8979" t="s">
        <v>51</v>
      </c>
      <c r="L8979" t="s">
        <v>3900</v>
      </c>
      <c r="M8979" t="s">
        <v>3901</v>
      </c>
      <c r="N8979" t="s">
        <v>54</v>
      </c>
      <c r="O8979" t="s">
        <v>59</v>
      </c>
      <c r="P8979">
        <v>5437</v>
      </c>
      <c r="Q8979" t="s">
        <v>3902</v>
      </c>
    </row>
    <row r="8980" spans="11:17">
      <c r="K8980" t="s">
        <v>51</v>
      </c>
      <c r="L8980" t="s">
        <v>3900</v>
      </c>
      <c r="M8980" t="s">
        <v>3901</v>
      </c>
      <c r="N8980" t="s">
        <v>54</v>
      </c>
      <c r="O8980" t="s">
        <v>60</v>
      </c>
      <c r="P8980" t="s">
        <v>3891</v>
      </c>
      <c r="Q8980" t="s">
        <v>3902</v>
      </c>
    </row>
    <row r="8981" spans="11:17">
      <c r="K8981" t="s">
        <v>51</v>
      </c>
      <c r="L8981" t="s">
        <v>3900</v>
      </c>
      <c r="M8981" t="s">
        <v>3901</v>
      </c>
      <c r="N8981" t="s">
        <v>54</v>
      </c>
      <c r="O8981" t="s">
        <v>62</v>
      </c>
      <c r="P8981" t="s">
        <v>3892</v>
      </c>
      <c r="Q8981" t="s">
        <v>3902</v>
      </c>
    </row>
    <row r="8982" spans="11:17">
      <c r="K8982" t="s">
        <v>51</v>
      </c>
      <c r="L8982" t="s">
        <v>3900</v>
      </c>
      <c r="M8982" t="s">
        <v>3901</v>
      </c>
      <c r="N8982" t="s">
        <v>54</v>
      </c>
      <c r="O8982" t="s">
        <v>64</v>
      </c>
      <c r="P8982" t="s">
        <v>3903</v>
      </c>
      <c r="Q8982" t="s">
        <v>3902</v>
      </c>
    </row>
    <row r="8983" spans="11:17">
      <c r="K8983" t="s">
        <v>51</v>
      </c>
      <c r="L8983" t="s">
        <v>3900</v>
      </c>
      <c r="M8983" t="s">
        <v>3901</v>
      </c>
      <c r="N8983" t="s">
        <v>54</v>
      </c>
      <c r="O8983" t="s">
        <v>66</v>
      </c>
      <c r="P8983" t="s">
        <v>3904</v>
      </c>
      <c r="Q8983" t="s">
        <v>3902</v>
      </c>
    </row>
    <row r="8984" spans="11:17">
      <c r="K8984" t="s">
        <v>51</v>
      </c>
      <c r="L8984" t="s">
        <v>3900</v>
      </c>
      <c r="M8984" t="s">
        <v>3901</v>
      </c>
      <c r="N8984" t="s">
        <v>54</v>
      </c>
      <c r="O8984" t="s">
        <v>68</v>
      </c>
      <c r="P8984" t="s">
        <v>3905</v>
      </c>
      <c r="Q8984" t="s">
        <v>3902</v>
      </c>
    </row>
    <row r="8985" spans="11:17">
      <c r="K8985" t="s">
        <v>51</v>
      </c>
      <c r="L8985" t="s">
        <v>3900</v>
      </c>
      <c r="M8985" t="s">
        <v>3901</v>
      </c>
      <c r="N8985" t="s">
        <v>54</v>
      </c>
      <c r="O8985" t="s">
        <v>70</v>
      </c>
      <c r="P8985" t="s">
        <v>71</v>
      </c>
      <c r="Q8985" t="s">
        <v>3902</v>
      </c>
    </row>
    <row r="8986" spans="11:17">
      <c r="K8986" t="s">
        <v>51</v>
      </c>
      <c r="L8986" t="s">
        <v>3900</v>
      </c>
      <c r="M8986" t="s">
        <v>3901</v>
      </c>
      <c r="N8986" t="s">
        <v>54</v>
      </c>
      <c r="O8986" t="s">
        <v>72</v>
      </c>
      <c r="P8986">
        <v>132</v>
      </c>
      <c r="Q8986" t="s">
        <v>3902</v>
      </c>
    </row>
    <row r="8987" spans="11:17">
      <c r="K8987" t="s">
        <v>51</v>
      </c>
      <c r="L8987" t="s">
        <v>3900</v>
      </c>
      <c r="M8987" t="s">
        <v>3901</v>
      </c>
      <c r="N8987" t="s">
        <v>54</v>
      </c>
      <c r="O8987" t="s">
        <v>73</v>
      </c>
      <c r="P8987" t="s">
        <v>74</v>
      </c>
      <c r="Q8987" t="s">
        <v>3902</v>
      </c>
    </row>
    <row r="8988" spans="11:17">
      <c r="K8988" t="s">
        <v>51</v>
      </c>
      <c r="L8988" t="s">
        <v>3906</v>
      </c>
      <c r="M8988" t="s">
        <v>3907</v>
      </c>
      <c r="N8988" t="s">
        <v>54</v>
      </c>
      <c r="O8988" t="s">
        <v>14</v>
      </c>
      <c r="Q8988" t="s">
        <v>3908</v>
      </c>
    </row>
    <row r="8989" spans="11:17">
      <c r="K8989" t="s">
        <v>51</v>
      </c>
      <c r="L8989" t="s">
        <v>3906</v>
      </c>
      <c r="M8989" t="s">
        <v>3907</v>
      </c>
      <c r="N8989" t="s">
        <v>54</v>
      </c>
      <c r="O8989" t="s">
        <v>56</v>
      </c>
      <c r="Q8989" t="s">
        <v>3908</v>
      </c>
    </row>
    <row r="8990" spans="11:17">
      <c r="K8990" t="s">
        <v>51</v>
      </c>
      <c r="L8990" t="s">
        <v>3906</v>
      </c>
      <c r="M8990" t="s">
        <v>3907</v>
      </c>
      <c r="N8990" t="s">
        <v>54</v>
      </c>
      <c r="O8990" t="s">
        <v>57</v>
      </c>
      <c r="P8990" t="s">
        <v>1035</v>
      </c>
      <c r="Q8990" t="s">
        <v>3908</v>
      </c>
    </row>
    <row r="8991" spans="11:17">
      <c r="K8991" t="s">
        <v>51</v>
      </c>
      <c r="L8991" t="s">
        <v>3906</v>
      </c>
      <c r="M8991" t="s">
        <v>3907</v>
      </c>
      <c r="N8991" t="s">
        <v>54</v>
      </c>
      <c r="O8991" t="s">
        <v>59</v>
      </c>
      <c r="P8991">
        <v>4517</v>
      </c>
      <c r="Q8991" t="s">
        <v>3908</v>
      </c>
    </row>
    <row r="8992" spans="11:17">
      <c r="K8992" t="s">
        <v>51</v>
      </c>
      <c r="L8992" t="s">
        <v>3906</v>
      </c>
      <c r="M8992" t="s">
        <v>3907</v>
      </c>
      <c r="N8992" t="s">
        <v>54</v>
      </c>
      <c r="O8992" t="s">
        <v>60</v>
      </c>
      <c r="P8992" t="s">
        <v>3891</v>
      </c>
      <c r="Q8992" t="s">
        <v>3908</v>
      </c>
    </row>
    <row r="8993" spans="11:17">
      <c r="K8993" t="s">
        <v>51</v>
      </c>
      <c r="L8993" t="s">
        <v>3906</v>
      </c>
      <c r="M8993" t="s">
        <v>3907</v>
      </c>
      <c r="N8993" t="s">
        <v>54</v>
      </c>
      <c r="O8993" t="s">
        <v>62</v>
      </c>
      <c r="P8993" t="s">
        <v>3892</v>
      </c>
      <c r="Q8993" t="s">
        <v>3908</v>
      </c>
    </row>
    <row r="8994" spans="11:17">
      <c r="K8994" t="s">
        <v>51</v>
      </c>
      <c r="L8994" t="s">
        <v>3906</v>
      </c>
      <c r="M8994" t="s">
        <v>3907</v>
      </c>
      <c r="N8994" t="s">
        <v>54</v>
      </c>
      <c r="O8994" t="s">
        <v>64</v>
      </c>
      <c r="P8994" t="s">
        <v>3909</v>
      </c>
      <c r="Q8994" t="s">
        <v>3908</v>
      </c>
    </row>
    <row r="8995" spans="11:17">
      <c r="K8995" t="s">
        <v>51</v>
      </c>
      <c r="L8995" t="s">
        <v>3906</v>
      </c>
      <c r="M8995" t="s">
        <v>3907</v>
      </c>
      <c r="N8995" t="s">
        <v>54</v>
      </c>
      <c r="O8995" t="s">
        <v>66</v>
      </c>
      <c r="P8995" t="s">
        <v>3910</v>
      </c>
      <c r="Q8995" t="s">
        <v>3908</v>
      </c>
    </row>
    <row r="8996" spans="11:17">
      <c r="K8996" t="s">
        <v>51</v>
      </c>
      <c r="L8996" t="s">
        <v>3906</v>
      </c>
      <c r="M8996" t="s">
        <v>3907</v>
      </c>
      <c r="N8996" t="s">
        <v>54</v>
      </c>
      <c r="O8996" t="s">
        <v>68</v>
      </c>
      <c r="P8996" t="e">
        <f>-ต้องการให้มีคนมาแนะนำวิธี มาตรการการป้องกัน
-ต้องการเครื่องวัดอุณหภูมิ เจลล้างมือ และหน้ากากอนามัย</f>
        <v>#NAME?</v>
      </c>
      <c r="Q8996" t="s">
        <v>3908</v>
      </c>
    </row>
    <row r="8997" spans="11:17">
      <c r="K8997" t="s">
        <v>51</v>
      </c>
      <c r="L8997" t="s">
        <v>3906</v>
      </c>
      <c r="M8997" t="s">
        <v>3907</v>
      </c>
      <c r="N8997" t="s">
        <v>54</v>
      </c>
      <c r="O8997" t="s">
        <v>70</v>
      </c>
      <c r="P8997" t="s">
        <v>71</v>
      </c>
      <c r="Q8997" t="s">
        <v>3908</v>
      </c>
    </row>
    <row r="8998" spans="11:17">
      <c r="K8998" t="s">
        <v>51</v>
      </c>
      <c r="L8998" t="s">
        <v>3906</v>
      </c>
      <c r="M8998" t="s">
        <v>3907</v>
      </c>
      <c r="N8998" t="s">
        <v>54</v>
      </c>
      <c r="O8998" t="s">
        <v>72</v>
      </c>
      <c r="P8998">
        <v>396</v>
      </c>
      <c r="Q8998" t="s">
        <v>3908</v>
      </c>
    </row>
    <row r="8999" spans="11:17">
      <c r="K8999" t="s">
        <v>51</v>
      </c>
      <c r="L8999" t="s">
        <v>3906</v>
      </c>
      <c r="M8999" t="s">
        <v>3907</v>
      </c>
      <c r="N8999" t="s">
        <v>54</v>
      </c>
      <c r="O8999" t="s">
        <v>73</v>
      </c>
      <c r="P8999" t="s">
        <v>74</v>
      </c>
      <c r="Q8999" t="s">
        <v>3908</v>
      </c>
    </row>
    <row r="9000" spans="11:17">
      <c r="K9000" t="s">
        <v>51</v>
      </c>
      <c r="L9000" t="s">
        <v>3911</v>
      </c>
      <c r="M9000" t="s">
        <v>3912</v>
      </c>
      <c r="N9000" t="s">
        <v>525</v>
      </c>
      <c r="O9000" t="s">
        <v>14</v>
      </c>
      <c r="Q9000" t="s">
        <v>3913</v>
      </c>
    </row>
    <row r="9001" spans="11:17">
      <c r="K9001" t="s">
        <v>51</v>
      </c>
      <c r="L9001" t="s">
        <v>3911</v>
      </c>
      <c r="M9001" t="s">
        <v>3912</v>
      </c>
      <c r="N9001" t="s">
        <v>525</v>
      </c>
      <c r="O9001" t="s">
        <v>56</v>
      </c>
      <c r="Q9001" t="s">
        <v>3913</v>
      </c>
    </row>
    <row r="9002" spans="11:17">
      <c r="K9002" t="s">
        <v>51</v>
      </c>
      <c r="L9002" t="s">
        <v>3911</v>
      </c>
      <c r="M9002" t="s">
        <v>3912</v>
      </c>
      <c r="N9002" t="s">
        <v>525</v>
      </c>
      <c r="O9002" t="s">
        <v>57</v>
      </c>
      <c r="P9002" t="s">
        <v>1035</v>
      </c>
      <c r="Q9002" t="s">
        <v>3913</v>
      </c>
    </row>
    <row r="9003" spans="11:17">
      <c r="K9003" t="s">
        <v>51</v>
      </c>
      <c r="L9003" t="s">
        <v>3911</v>
      </c>
      <c r="M9003" t="s">
        <v>3912</v>
      </c>
      <c r="N9003" t="s">
        <v>525</v>
      </c>
      <c r="O9003" t="s">
        <v>59</v>
      </c>
      <c r="P9003">
        <v>6042</v>
      </c>
      <c r="Q9003" t="s">
        <v>3913</v>
      </c>
    </row>
    <row r="9004" spans="11:17">
      <c r="K9004" t="s">
        <v>51</v>
      </c>
      <c r="L9004" t="s">
        <v>3911</v>
      </c>
      <c r="M9004" t="s">
        <v>3912</v>
      </c>
      <c r="N9004" t="s">
        <v>525</v>
      </c>
      <c r="O9004" t="s">
        <v>60</v>
      </c>
      <c r="P9004" t="s">
        <v>3891</v>
      </c>
      <c r="Q9004" t="s">
        <v>3913</v>
      </c>
    </row>
    <row r="9005" spans="11:17">
      <c r="K9005" t="s">
        <v>51</v>
      </c>
      <c r="L9005" t="s">
        <v>3911</v>
      </c>
      <c r="M9005" t="s">
        <v>3912</v>
      </c>
      <c r="N9005" t="s">
        <v>525</v>
      </c>
      <c r="O9005" t="s">
        <v>62</v>
      </c>
      <c r="P9005" t="s">
        <v>3892</v>
      </c>
      <c r="Q9005" t="s">
        <v>3913</v>
      </c>
    </row>
    <row r="9006" spans="11:17">
      <c r="K9006" t="s">
        <v>51</v>
      </c>
      <c r="L9006" t="s">
        <v>3911</v>
      </c>
      <c r="M9006" t="s">
        <v>3912</v>
      </c>
      <c r="N9006" t="s">
        <v>525</v>
      </c>
      <c r="O9006" t="s">
        <v>64</v>
      </c>
      <c r="P9006" t="s">
        <v>3914</v>
      </c>
      <c r="Q9006" t="s">
        <v>3913</v>
      </c>
    </row>
    <row r="9007" spans="11:17">
      <c r="K9007" t="s">
        <v>51</v>
      </c>
      <c r="L9007" t="s">
        <v>3911</v>
      </c>
      <c r="M9007" t="s">
        <v>3912</v>
      </c>
      <c r="N9007" t="s">
        <v>525</v>
      </c>
      <c r="O9007" t="s">
        <v>66</v>
      </c>
      <c r="P9007" t="s">
        <v>3915</v>
      </c>
      <c r="Q9007" t="s">
        <v>3913</v>
      </c>
    </row>
    <row r="9008" spans="11:17">
      <c r="K9008" t="s">
        <v>51</v>
      </c>
      <c r="L9008" t="s">
        <v>3911</v>
      </c>
      <c r="M9008" t="s">
        <v>3912</v>
      </c>
      <c r="N9008" t="s">
        <v>525</v>
      </c>
      <c r="O9008" t="s">
        <v>68</v>
      </c>
      <c r="P9008" t="s">
        <v>3916</v>
      </c>
      <c r="Q9008" t="s">
        <v>3913</v>
      </c>
    </row>
    <row r="9009" spans="11:17">
      <c r="K9009" t="s">
        <v>51</v>
      </c>
      <c r="L9009" t="s">
        <v>3911</v>
      </c>
      <c r="M9009" t="s">
        <v>3912</v>
      </c>
      <c r="N9009" t="s">
        <v>525</v>
      </c>
      <c r="O9009" t="s">
        <v>70</v>
      </c>
      <c r="P9009" t="s">
        <v>71</v>
      </c>
      <c r="Q9009" t="s">
        <v>3913</v>
      </c>
    </row>
    <row r="9010" spans="11:17">
      <c r="K9010" t="s">
        <v>51</v>
      </c>
      <c r="L9010" t="s">
        <v>3911</v>
      </c>
      <c r="M9010" t="s">
        <v>3912</v>
      </c>
      <c r="N9010" t="s">
        <v>525</v>
      </c>
      <c r="O9010" t="s">
        <v>72</v>
      </c>
      <c r="P9010">
        <v>214</v>
      </c>
      <c r="Q9010" t="s">
        <v>3913</v>
      </c>
    </row>
    <row r="9011" spans="11:17">
      <c r="K9011" t="s">
        <v>51</v>
      </c>
      <c r="L9011" t="s">
        <v>3911</v>
      </c>
      <c r="M9011" t="s">
        <v>3912</v>
      </c>
      <c r="N9011" t="s">
        <v>525</v>
      </c>
      <c r="O9011" t="s">
        <v>73</v>
      </c>
      <c r="P9011" t="s">
        <v>530</v>
      </c>
      <c r="Q9011" t="s">
        <v>3913</v>
      </c>
    </row>
    <row r="9012" spans="11:17">
      <c r="K9012" t="s">
        <v>51</v>
      </c>
      <c r="L9012" t="s">
        <v>3917</v>
      </c>
      <c r="M9012" t="s">
        <v>3918</v>
      </c>
      <c r="N9012" t="s">
        <v>54</v>
      </c>
      <c r="O9012" t="s">
        <v>14</v>
      </c>
      <c r="Q9012" t="s">
        <v>3919</v>
      </c>
    </row>
    <row r="9013" spans="11:17">
      <c r="K9013" t="s">
        <v>51</v>
      </c>
      <c r="L9013" t="s">
        <v>3917</v>
      </c>
      <c r="M9013" t="s">
        <v>3918</v>
      </c>
      <c r="N9013" t="s">
        <v>54</v>
      </c>
      <c r="O9013" t="s">
        <v>56</v>
      </c>
      <c r="Q9013" t="s">
        <v>3919</v>
      </c>
    </row>
    <row r="9014" spans="11:17">
      <c r="K9014" t="s">
        <v>51</v>
      </c>
      <c r="L9014" t="s">
        <v>3917</v>
      </c>
      <c r="M9014" t="s">
        <v>3918</v>
      </c>
      <c r="N9014" t="s">
        <v>54</v>
      </c>
      <c r="O9014" t="s">
        <v>57</v>
      </c>
      <c r="P9014" t="s">
        <v>1035</v>
      </c>
      <c r="Q9014" t="s">
        <v>3919</v>
      </c>
    </row>
    <row r="9015" spans="11:17">
      <c r="K9015" t="s">
        <v>51</v>
      </c>
      <c r="L9015" t="s">
        <v>3917</v>
      </c>
      <c r="M9015" t="s">
        <v>3918</v>
      </c>
      <c r="N9015" t="s">
        <v>54</v>
      </c>
      <c r="O9015" t="s">
        <v>59</v>
      </c>
      <c r="P9015">
        <v>5552</v>
      </c>
      <c r="Q9015" t="s">
        <v>3919</v>
      </c>
    </row>
    <row r="9016" spans="11:17">
      <c r="K9016" t="s">
        <v>51</v>
      </c>
      <c r="L9016" t="s">
        <v>3917</v>
      </c>
      <c r="M9016" t="s">
        <v>3918</v>
      </c>
      <c r="N9016" t="s">
        <v>54</v>
      </c>
      <c r="O9016" t="s">
        <v>60</v>
      </c>
      <c r="P9016" t="s">
        <v>3891</v>
      </c>
      <c r="Q9016" t="s">
        <v>3919</v>
      </c>
    </row>
    <row r="9017" spans="11:17">
      <c r="K9017" t="s">
        <v>51</v>
      </c>
      <c r="L9017" t="s">
        <v>3917</v>
      </c>
      <c r="M9017" t="s">
        <v>3918</v>
      </c>
      <c r="N9017" t="s">
        <v>54</v>
      </c>
      <c r="O9017" t="s">
        <v>62</v>
      </c>
      <c r="P9017" t="s">
        <v>3920</v>
      </c>
      <c r="Q9017" t="s">
        <v>3919</v>
      </c>
    </row>
    <row r="9018" spans="11:17">
      <c r="K9018" t="s">
        <v>51</v>
      </c>
      <c r="L9018" t="s">
        <v>3917</v>
      </c>
      <c r="M9018" t="s">
        <v>3918</v>
      </c>
      <c r="N9018" t="s">
        <v>54</v>
      </c>
      <c r="O9018" t="s">
        <v>64</v>
      </c>
      <c r="P9018" t="s">
        <v>3921</v>
      </c>
      <c r="Q9018" t="s">
        <v>3919</v>
      </c>
    </row>
    <row r="9019" spans="11:17">
      <c r="K9019" t="s">
        <v>51</v>
      </c>
      <c r="L9019" t="s">
        <v>3917</v>
      </c>
      <c r="M9019" t="s">
        <v>3918</v>
      </c>
      <c r="N9019" t="s">
        <v>54</v>
      </c>
      <c r="O9019" t="s">
        <v>66</v>
      </c>
      <c r="P9019" t="s">
        <v>3922</v>
      </c>
      <c r="Q9019" t="s">
        <v>3919</v>
      </c>
    </row>
    <row r="9020" spans="11:17">
      <c r="K9020" t="s">
        <v>51</v>
      </c>
      <c r="L9020" t="s">
        <v>3917</v>
      </c>
      <c r="M9020" t="s">
        <v>3918</v>
      </c>
      <c r="N9020" t="s">
        <v>54</v>
      </c>
      <c r="O9020" t="s">
        <v>68</v>
      </c>
      <c r="Q9020" t="s">
        <v>3919</v>
      </c>
    </row>
    <row r="9021" spans="11:17">
      <c r="K9021" t="s">
        <v>51</v>
      </c>
      <c r="L9021" t="s">
        <v>3917</v>
      </c>
      <c r="M9021" t="s">
        <v>3918</v>
      </c>
      <c r="N9021" t="s">
        <v>54</v>
      </c>
      <c r="O9021" t="s">
        <v>70</v>
      </c>
      <c r="P9021" t="s">
        <v>71</v>
      </c>
      <c r="Q9021" t="s">
        <v>3919</v>
      </c>
    </row>
    <row r="9022" spans="11:17">
      <c r="K9022" t="s">
        <v>51</v>
      </c>
      <c r="L9022" t="s">
        <v>3917</v>
      </c>
      <c r="M9022" t="s">
        <v>3918</v>
      </c>
      <c r="N9022" t="s">
        <v>54</v>
      </c>
      <c r="O9022" t="s">
        <v>72</v>
      </c>
      <c r="P9022">
        <v>82</v>
      </c>
      <c r="Q9022" t="s">
        <v>3919</v>
      </c>
    </row>
    <row r="9023" spans="11:17">
      <c r="K9023" t="s">
        <v>51</v>
      </c>
      <c r="L9023" t="s">
        <v>3917</v>
      </c>
      <c r="M9023" t="s">
        <v>3918</v>
      </c>
      <c r="N9023" t="s">
        <v>54</v>
      </c>
      <c r="O9023" t="s">
        <v>73</v>
      </c>
      <c r="P9023" t="s">
        <v>74</v>
      </c>
      <c r="Q9023" t="s">
        <v>3919</v>
      </c>
    </row>
    <row r="9024" spans="11:17">
      <c r="K9024" t="s">
        <v>51</v>
      </c>
      <c r="L9024" t="s">
        <v>3923</v>
      </c>
      <c r="M9024" t="s">
        <v>3924</v>
      </c>
      <c r="N9024" t="s">
        <v>54</v>
      </c>
      <c r="O9024" t="s">
        <v>14</v>
      </c>
      <c r="Q9024" t="s">
        <v>3925</v>
      </c>
    </row>
    <row r="9025" spans="11:17">
      <c r="K9025" t="s">
        <v>51</v>
      </c>
      <c r="L9025" t="s">
        <v>3923</v>
      </c>
      <c r="M9025" t="s">
        <v>3924</v>
      </c>
      <c r="N9025" t="s">
        <v>54</v>
      </c>
      <c r="O9025" t="s">
        <v>56</v>
      </c>
      <c r="Q9025" t="s">
        <v>3925</v>
      </c>
    </row>
    <row r="9026" spans="11:17">
      <c r="K9026" t="s">
        <v>51</v>
      </c>
      <c r="L9026" t="s">
        <v>3923</v>
      </c>
      <c r="M9026" t="s">
        <v>3924</v>
      </c>
      <c r="N9026" t="s">
        <v>54</v>
      </c>
      <c r="O9026" t="s">
        <v>57</v>
      </c>
      <c r="P9026" t="s">
        <v>1035</v>
      </c>
      <c r="Q9026" t="s">
        <v>3925</v>
      </c>
    </row>
    <row r="9027" spans="11:17">
      <c r="K9027" t="s">
        <v>51</v>
      </c>
      <c r="L9027" t="s">
        <v>3923</v>
      </c>
      <c r="M9027" t="s">
        <v>3924</v>
      </c>
      <c r="N9027" t="s">
        <v>54</v>
      </c>
      <c r="O9027" t="s">
        <v>59</v>
      </c>
      <c r="P9027">
        <v>5008</v>
      </c>
      <c r="Q9027" t="s">
        <v>3925</v>
      </c>
    </row>
    <row r="9028" spans="11:17">
      <c r="K9028" t="s">
        <v>51</v>
      </c>
      <c r="L9028" t="s">
        <v>3923</v>
      </c>
      <c r="M9028" t="s">
        <v>3924</v>
      </c>
      <c r="N9028" t="s">
        <v>54</v>
      </c>
      <c r="O9028" t="s">
        <v>60</v>
      </c>
      <c r="P9028" t="s">
        <v>3891</v>
      </c>
      <c r="Q9028" t="s">
        <v>3925</v>
      </c>
    </row>
    <row r="9029" spans="11:17">
      <c r="K9029" t="s">
        <v>51</v>
      </c>
      <c r="L9029" t="s">
        <v>3923</v>
      </c>
      <c r="M9029" t="s">
        <v>3924</v>
      </c>
      <c r="N9029" t="s">
        <v>54</v>
      </c>
      <c r="O9029" t="s">
        <v>62</v>
      </c>
      <c r="P9029" t="s">
        <v>3920</v>
      </c>
      <c r="Q9029" t="s">
        <v>3925</v>
      </c>
    </row>
    <row r="9030" spans="11:17">
      <c r="K9030" t="s">
        <v>51</v>
      </c>
      <c r="L9030" t="s">
        <v>3923</v>
      </c>
      <c r="M9030" t="s">
        <v>3924</v>
      </c>
      <c r="N9030" t="s">
        <v>54</v>
      </c>
      <c r="O9030" t="s">
        <v>64</v>
      </c>
      <c r="P9030" t="s">
        <v>3926</v>
      </c>
      <c r="Q9030" t="s">
        <v>3925</v>
      </c>
    </row>
    <row r="9031" spans="11:17">
      <c r="K9031" t="s">
        <v>51</v>
      </c>
      <c r="L9031" t="s">
        <v>3923</v>
      </c>
      <c r="M9031" t="s">
        <v>3924</v>
      </c>
      <c r="N9031" t="s">
        <v>54</v>
      </c>
      <c r="O9031" t="s">
        <v>66</v>
      </c>
      <c r="P9031" t="s">
        <v>3927</v>
      </c>
      <c r="Q9031" t="s">
        <v>3925</v>
      </c>
    </row>
    <row r="9032" spans="11:17">
      <c r="K9032" t="s">
        <v>51</v>
      </c>
      <c r="L9032" t="s">
        <v>3923</v>
      </c>
      <c r="M9032" t="s">
        <v>3924</v>
      </c>
      <c r="N9032" t="s">
        <v>54</v>
      </c>
      <c r="O9032" t="s">
        <v>68</v>
      </c>
      <c r="P9032" t="e">
        <f>-ต้องการเงินเยียวยา จากรายได้ที่ลดลง
-ต้องการหน้ากากอนามัยและเจลล้างมือ</f>
        <v>#NAME?</v>
      </c>
      <c r="Q9032" t="s">
        <v>3925</v>
      </c>
    </row>
    <row r="9033" spans="11:17">
      <c r="K9033" t="s">
        <v>51</v>
      </c>
      <c r="L9033" t="s">
        <v>3923</v>
      </c>
      <c r="M9033" t="s">
        <v>3924</v>
      </c>
      <c r="N9033" t="s">
        <v>54</v>
      </c>
      <c r="O9033" t="s">
        <v>70</v>
      </c>
      <c r="P9033" t="s">
        <v>71</v>
      </c>
      <c r="Q9033" t="s">
        <v>3925</v>
      </c>
    </row>
    <row r="9034" spans="11:17">
      <c r="K9034" t="s">
        <v>51</v>
      </c>
      <c r="L9034" t="s">
        <v>3923</v>
      </c>
      <c r="M9034" t="s">
        <v>3924</v>
      </c>
      <c r="N9034" t="s">
        <v>54</v>
      </c>
      <c r="O9034" t="s">
        <v>72</v>
      </c>
      <c r="P9034">
        <v>160</v>
      </c>
      <c r="Q9034" t="s">
        <v>3925</v>
      </c>
    </row>
    <row r="9035" spans="11:17">
      <c r="K9035" t="s">
        <v>51</v>
      </c>
      <c r="L9035" t="s">
        <v>3923</v>
      </c>
      <c r="M9035" t="s">
        <v>3924</v>
      </c>
      <c r="N9035" t="s">
        <v>54</v>
      </c>
      <c r="O9035" t="s">
        <v>73</v>
      </c>
      <c r="P9035" t="s">
        <v>74</v>
      </c>
      <c r="Q9035" t="s">
        <v>3925</v>
      </c>
    </row>
    <row r="9036" spans="11:17">
      <c r="K9036" t="s">
        <v>51</v>
      </c>
      <c r="L9036" t="s">
        <v>3928</v>
      </c>
      <c r="M9036" t="s">
        <v>3929</v>
      </c>
      <c r="N9036" t="s">
        <v>525</v>
      </c>
      <c r="O9036" t="s">
        <v>14</v>
      </c>
      <c r="Q9036" t="s">
        <v>3930</v>
      </c>
    </row>
    <row r="9037" spans="11:17">
      <c r="K9037" t="s">
        <v>51</v>
      </c>
      <c r="L9037" t="s">
        <v>3928</v>
      </c>
      <c r="M9037" t="s">
        <v>3929</v>
      </c>
      <c r="N9037" t="s">
        <v>525</v>
      </c>
      <c r="O9037" t="s">
        <v>56</v>
      </c>
      <c r="Q9037" t="s">
        <v>3930</v>
      </c>
    </row>
    <row r="9038" spans="11:17">
      <c r="K9038" t="s">
        <v>51</v>
      </c>
      <c r="L9038" t="s">
        <v>3928</v>
      </c>
      <c r="M9038" t="s">
        <v>3929</v>
      </c>
      <c r="N9038" t="s">
        <v>525</v>
      </c>
      <c r="O9038" t="s">
        <v>57</v>
      </c>
      <c r="P9038" t="s">
        <v>1035</v>
      </c>
      <c r="Q9038" t="s">
        <v>3930</v>
      </c>
    </row>
    <row r="9039" spans="11:17">
      <c r="K9039" t="s">
        <v>51</v>
      </c>
      <c r="L9039" t="s">
        <v>3928</v>
      </c>
      <c r="M9039" t="s">
        <v>3929</v>
      </c>
      <c r="N9039" t="s">
        <v>525</v>
      </c>
      <c r="O9039" t="s">
        <v>59</v>
      </c>
      <c r="P9039">
        <v>6423</v>
      </c>
      <c r="Q9039" t="s">
        <v>3930</v>
      </c>
    </row>
    <row r="9040" spans="11:17">
      <c r="K9040" t="s">
        <v>51</v>
      </c>
      <c r="L9040" t="s">
        <v>3928</v>
      </c>
      <c r="M9040" t="s">
        <v>3929</v>
      </c>
      <c r="N9040" t="s">
        <v>525</v>
      </c>
      <c r="O9040" t="s">
        <v>60</v>
      </c>
      <c r="P9040" t="s">
        <v>3891</v>
      </c>
      <c r="Q9040" t="s">
        <v>3930</v>
      </c>
    </row>
    <row r="9041" spans="11:17">
      <c r="K9041" t="s">
        <v>51</v>
      </c>
      <c r="L9041" t="s">
        <v>3928</v>
      </c>
      <c r="M9041" t="s">
        <v>3929</v>
      </c>
      <c r="N9041" t="s">
        <v>525</v>
      </c>
      <c r="O9041" t="s">
        <v>62</v>
      </c>
      <c r="P9041" t="s">
        <v>3931</v>
      </c>
      <c r="Q9041" t="s">
        <v>3930</v>
      </c>
    </row>
    <row r="9042" spans="11:17">
      <c r="K9042" t="s">
        <v>51</v>
      </c>
      <c r="L9042" t="s">
        <v>3928</v>
      </c>
      <c r="M9042" t="s">
        <v>3929</v>
      </c>
      <c r="N9042" t="s">
        <v>525</v>
      </c>
      <c r="O9042" t="s">
        <v>64</v>
      </c>
      <c r="P9042" t="s">
        <v>3932</v>
      </c>
      <c r="Q9042" t="s">
        <v>3930</v>
      </c>
    </row>
    <row r="9043" spans="11:17">
      <c r="K9043" t="s">
        <v>51</v>
      </c>
      <c r="L9043" t="s">
        <v>3928</v>
      </c>
      <c r="M9043" t="s">
        <v>3929</v>
      </c>
      <c r="N9043" t="s">
        <v>525</v>
      </c>
      <c r="O9043" t="s">
        <v>66</v>
      </c>
      <c r="P9043" t="s">
        <v>3933</v>
      </c>
      <c r="Q9043" t="s">
        <v>3930</v>
      </c>
    </row>
    <row r="9044" spans="11:17">
      <c r="K9044" t="s">
        <v>51</v>
      </c>
      <c r="L9044" t="s">
        <v>3928</v>
      </c>
      <c r="M9044" t="s">
        <v>3929</v>
      </c>
      <c r="N9044" t="s">
        <v>525</v>
      </c>
      <c r="O9044" t="s">
        <v>68</v>
      </c>
      <c r="Q9044" t="s">
        <v>3930</v>
      </c>
    </row>
    <row r="9045" spans="11:17">
      <c r="K9045" t="s">
        <v>51</v>
      </c>
      <c r="L9045" t="s">
        <v>3928</v>
      </c>
      <c r="M9045" t="s">
        <v>3929</v>
      </c>
      <c r="N9045" t="s">
        <v>525</v>
      </c>
      <c r="O9045" t="s">
        <v>70</v>
      </c>
      <c r="P9045" t="s">
        <v>71</v>
      </c>
      <c r="Q9045" t="s">
        <v>3930</v>
      </c>
    </row>
    <row r="9046" spans="11:17">
      <c r="K9046" t="s">
        <v>51</v>
      </c>
      <c r="L9046" t="s">
        <v>3928</v>
      </c>
      <c r="M9046" t="s">
        <v>3929</v>
      </c>
      <c r="N9046" t="s">
        <v>525</v>
      </c>
      <c r="O9046" t="s">
        <v>72</v>
      </c>
      <c r="P9046">
        <v>308</v>
      </c>
      <c r="Q9046" t="s">
        <v>3930</v>
      </c>
    </row>
    <row r="9047" spans="11:17">
      <c r="K9047" t="s">
        <v>51</v>
      </c>
      <c r="L9047" t="s">
        <v>3928</v>
      </c>
      <c r="M9047" t="s">
        <v>3929</v>
      </c>
      <c r="N9047" t="s">
        <v>525</v>
      </c>
      <c r="O9047" t="s">
        <v>73</v>
      </c>
      <c r="P9047" t="s">
        <v>530</v>
      </c>
      <c r="Q9047" t="s">
        <v>3930</v>
      </c>
    </row>
    <row r="9048" spans="11:17">
      <c r="K9048" t="s">
        <v>51</v>
      </c>
      <c r="L9048" t="s">
        <v>3934</v>
      </c>
      <c r="M9048" t="s">
        <v>3935</v>
      </c>
      <c r="N9048" t="s">
        <v>54</v>
      </c>
      <c r="O9048" t="s">
        <v>14</v>
      </c>
      <c r="Q9048" t="s">
        <v>3936</v>
      </c>
    </row>
    <row r="9049" spans="11:17">
      <c r="K9049" t="s">
        <v>51</v>
      </c>
      <c r="L9049" t="s">
        <v>3934</v>
      </c>
      <c r="M9049" t="s">
        <v>3935</v>
      </c>
      <c r="N9049" t="s">
        <v>54</v>
      </c>
      <c r="O9049" t="s">
        <v>56</v>
      </c>
      <c r="Q9049" t="s">
        <v>3936</v>
      </c>
    </row>
    <row r="9050" spans="11:17">
      <c r="K9050" t="s">
        <v>51</v>
      </c>
      <c r="L9050" t="s">
        <v>3934</v>
      </c>
      <c r="M9050" t="s">
        <v>3935</v>
      </c>
      <c r="N9050" t="s">
        <v>54</v>
      </c>
      <c r="O9050" t="s">
        <v>57</v>
      </c>
      <c r="P9050" t="s">
        <v>1035</v>
      </c>
      <c r="Q9050" t="s">
        <v>3936</v>
      </c>
    </row>
    <row r="9051" spans="11:17">
      <c r="K9051" t="s">
        <v>51</v>
      </c>
      <c r="L9051" t="s">
        <v>3934</v>
      </c>
      <c r="M9051" t="s">
        <v>3935</v>
      </c>
      <c r="N9051" t="s">
        <v>54</v>
      </c>
      <c r="O9051" t="s">
        <v>59</v>
      </c>
      <c r="P9051">
        <v>5116</v>
      </c>
      <c r="Q9051" t="s">
        <v>3936</v>
      </c>
    </row>
    <row r="9052" spans="11:17">
      <c r="K9052" t="s">
        <v>51</v>
      </c>
      <c r="L9052" t="s">
        <v>3934</v>
      </c>
      <c r="M9052" t="s">
        <v>3935</v>
      </c>
      <c r="N9052" t="s">
        <v>54</v>
      </c>
      <c r="O9052" t="s">
        <v>60</v>
      </c>
      <c r="P9052" t="s">
        <v>3891</v>
      </c>
      <c r="Q9052" t="s">
        <v>3936</v>
      </c>
    </row>
    <row r="9053" spans="11:17">
      <c r="K9053" t="s">
        <v>51</v>
      </c>
      <c r="L9053" t="s">
        <v>3934</v>
      </c>
      <c r="M9053" t="s">
        <v>3935</v>
      </c>
      <c r="N9053" t="s">
        <v>54</v>
      </c>
      <c r="O9053" t="s">
        <v>62</v>
      </c>
      <c r="P9053" t="s">
        <v>3937</v>
      </c>
      <c r="Q9053" t="s">
        <v>3936</v>
      </c>
    </row>
    <row r="9054" spans="11:17">
      <c r="K9054" t="s">
        <v>51</v>
      </c>
      <c r="L9054" t="s">
        <v>3934</v>
      </c>
      <c r="M9054" t="s">
        <v>3935</v>
      </c>
      <c r="N9054" t="s">
        <v>54</v>
      </c>
      <c r="O9054" t="s">
        <v>64</v>
      </c>
      <c r="P9054" t="s">
        <v>3938</v>
      </c>
      <c r="Q9054" t="s">
        <v>3936</v>
      </c>
    </row>
    <row r="9055" spans="11:17">
      <c r="K9055" t="s">
        <v>51</v>
      </c>
      <c r="L9055" t="s">
        <v>3934</v>
      </c>
      <c r="M9055" t="s">
        <v>3935</v>
      </c>
      <c r="N9055" t="s">
        <v>54</v>
      </c>
      <c r="O9055" t="s">
        <v>66</v>
      </c>
      <c r="P9055" t="s">
        <v>3939</v>
      </c>
      <c r="Q9055" t="s">
        <v>3936</v>
      </c>
    </row>
    <row r="9056" spans="11:17">
      <c r="K9056" t="s">
        <v>51</v>
      </c>
      <c r="L9056" t="s">
        <v>3934</v>
      </c>
      <c r="M9056" t="s">
        <v>3935</v>
      </c>
      <c r="N9056" t="s">
        <v>54</v>
      </c>
      <c r="O9056" t="s">
        <v>68</v>
      </c>
      <c r="P9056" t="s">
        <v>751</v>
      </c>
      <c r="Q9056" t="s">
        <v>3936</v>
      </c>
    </row>
    <row r="9057" spans="11:17">
      <c r="K9057" t="s">
        <v>51</v>
      </c>
      <c r="L9057" t="s">
        <v>3934</v>
      </c>
      <c r="M9057" t="s">
        <v>3935</v>
      </c>
      <c r="N9057" t="s">
        <v>54</v>
      </c>
      <c r="O9057" t="s">
        <v>70</v>
      </c>
      <c r="P9057" t="s">
        <v>71</v>
      </c>
      <c r="Q9057" t="s">
        <v>3936</v>
      </c>
    </row>
    <row r="9058" spans="11:17">
      <c r="K9058" t="s">
        <v>51</v>
      </c>
      <c r="L9058" t="s">
        <v>3934</v>
      </c>
      <c r="M9058" t="s">
        <v>3935</v>
      </c>
      <c r="N9058" t="s">
        <v>54</v>
      </c>
      <c r="O9058" t="s">
        <v>72</v>
      </c>
      <c r="P9058">
        <v>162</v>
      </c>
      <c r="Q9058" t="s">
        <v>3936</v>
      </c>
    </row>
    <row r="9059" spans="11:17">
      <c r="K9059" t="s">
        <v>51</v>
      </c>
      <c r="L9059" t="s">
        <v>3934</v>
      </c>
      <c r="M9059" t="s">
        <v>3935</v>
      </c>
      <c r="N9059" t="s">
        <v>54</v>
      </c>
      <c r="O9059" t="s">
        <v>73</v>
      </c>
      <c r="P9059" t="s">
        <v>74</v>
      </c>
      <c r="Q9059" t="s">
        <v>3936</v>
      </c>
    </row>
    <row r="9060" spans="11:17">
      <c r="K9060" t="s">
        <v>51</v>
      </c>
      <c r="L9060" t="s">
        <v>3940</v>
      </c>
      <c r="M9060" t="s">
        <v>3941</v>
      </c>
      <c r="N9060" t="s">
        <v>77</v>
      </c>
      <c r="O9060" t="s">
        <v>14</v>
      </c>
      <c r="Q9060" t="s">
        <v>3942</v>
      </c>
    </row>
    <row r="9061" spans="11:17">
      <c r="K9061" t="s">
        <v>51</v>
      </c>
      <c r="L9061" t="s">
        <v>3940</v>
      </c>
      <c r="M9061" t="s">
        <v>3941</v>
      </c>
      <c r="N9061" t="s">
        <v>77</v>
      </c>
      <c r="O9061" t="s">
        <v>56</v>
      </c>
      <c r="Q9061" t="s">
        <v>3942</v>
      </c>
    </row>
    <row r="9062" spans="11:17">
      <c r="K9062" t="s">
        <v>51</v>
      </c>
      <c r="L9062" t="s">
        <v>3940</v>
      </c>
      <c r="M9062" t="s">
        <v>3941</v>
      </c>
      <c r="N9062" t="s">
        <v>77</v>
      </c>
      <c r="O9062" t="s">
        <v>57</v>
      </c>
      <c r="P9062" t="s">
        <v>1035</v>
      </c>
      <c r="Q9062" t="s">
        <v>3942</v>
      </c>
    </row>
    <row r="9063" spans="11:17">
      <c r="K9063" t="s">
        <v>51</v>
      </c>
      <c r="L9063" t="s">
        <v>3940</v>
      </c>
      <c r="M9063" t="s">
        <v>3941</v>
      </c>
      <c r="N9063" t="s">
        <v>77</v>
      </c>
      <c r="O9063" t="s">
        <v>59</v>
      </c>
      <c r="P9063">
        <v>2584</v>
      </c>
      <c r="Q9063" t="s">
        <v>3942</v>
      </c>
    </row>
    <row r="9064" spans="11:17">
      <c r="K9064" t="s">
        <v>51</v>
      </c>
      <c r="L9064" t="s">
        <v>3940</v>
      </c>
      <c r="M9064" t="s">
        <v>3941</v>
      </c>
      <c r="N9064" t="s">
        <v>77</v>
      </c>
      <c r="O9064" t="s">
        <v>60</v>
      </c>
      <c r="P9064" t="s">
        <v>3891</v>
      </c>
      <c r="Q9064" t="s">
        <v>3942</v>
      </c>
    </row>
    <row r="9065" spans="11:17">
      <c r="K9065" t="s">
        <v>51</v>
      </c>
      <c r="L9065" t="s">
        <v>3940</v>
      </c>
      <c r="M9065" t="s">
        <v>3941</v>
      </c>
      <c r="N9065" t="s">
        <v>77</v>
      </c>
      <c r="O9065" t="s">
        <v>62</v>
      </c>
      <c r="P9065" t="s">
        <v>3892</v>
      </c>
      <c r="Q9065" t="s">
        <v>3942</v>
      </c>
    </row>
    <row r="9066" spans="11:17">
      <c r="K9066" t="s">
        <v>51</v>
      </c>
      <c r="L9066" t="s">
        <v>3940</v>
      </c>
      <c r="M9066" t="s">
        <v>3941</v>
      </c>
      <c r="N9066" t="s">
        <v>77</v>
      </c>
      <c r="O9066" t="s">
        <v>64</v>
      </c>
      <c r="P9066" t="s">
        <v>3943</v>
      </c>
      <c r="Q9066" t="s">
        <v>3942</v>
      </c>
    </row>
    <row r="9067" spans="11:17">
      <c r="K9067" t="s">
        <v>51</v>
      </c>
      <c r="L9067" t="s">
        <v>3940</v>
      </c>
      <c r="M9067" t="s">
        <v>3941</v>
      </c>
      <c r="N9067" t="s">
        <v>77</v>
      </c>
      <c r="O9067" t="s">
        <v>66</v>
      </c>
      <c r="P9067" t="s">
        <v>3944</v>
      </c>
      <c r="Q9067" t="s">
        <v>3942</v>
      </c>
    </row>
    <row r="9068" spans="11:17">
      <c r="K9068" t="s">
        <v>51</v>
      </c>
      <c r="L9068" t="s">
        <v>3940</v>
      </c>
      <c r="M9068" t="s">
        <v>3941</v>
      </c>
      <c r="N9068" t="s">
        <v>77</v>
      </c>
      <c r="O9068" t="s">
        <v>68</v>
      </c>
      <c r="P9068" t="e">
        <f>-ต้องการหน้ากากอนามัยและเจลล้างมือ
-ต้องการน้ำยาฆ่าเชื้อและเครื่องพ่นยา</f>
        <v>#NAME?</v>
      </c>
      <c r="Q9068" t="s">
        <v>3942</v>
      </c>
    </row>
    <row r="9069" spans="11:17">
      <c r="K9069" t="s">
        <v>51</v>
      </c>
      <c r="L9069" t="s">
        <v>3940</v>
      </c>
      <c r="M9069" t="s">
        <v>3941</v>
      </c>
      <c r="N9069" t="s">
        <v>77</v>
      </c>
      <c r="O9069" t="s">
        <v>70</v>
      </c>
      <c r="P9069" t="s">
        <v>71</v>
      </c>
      <c r="Q9069" t="s">
        <v>3942</v>
      </c>
    </row>
    <row r="9070" spans="11:17">
      <c r="K9070" t="s">
        <v>51</v>
      </c>
      <c r="L9070" t="s">
        <v>3940</v>
      </c>
      <c r="M9070" t="s">
        <v>3941</v>
      </c>
      <c r="N9070" t="s">
        <v>77</v>
      </c>
      <c r="O9070" t="s">
        <v>72</v>
      </c>
      <c r="P9070">
        <v>67</v>
      </c>
      <c r="Q9070" t="s">
        <v>3942</v>
      </c>
    </row>
    <row r="9071" spans="11:17">
      <c r="K9071" t="s">
        <v>51</v>
      </c>
      <c r="L9071" t="s">
        <v>3940</v>
      </c>
      <c r="M9071" t="s">
        <v>3941</v>
      </c>
      <c r="N9071" t="s">
        <v>77</v>
      </c>
      <c r="O9071" t="s">
        <v>73</v>
      </c>
      <c r="P9071" t="s">
        <v>82</v>
      </c>
      <c r="Q9071" t="s">
        <v>3942</v>
      </c>
    </row>
    <row r="9072" spans="11:17">
      <c r="K9072" t="s">
        <v>51</v>
      </c>
      <c r="L9072" t="s">
        <v>3945</v>
      </c>
      <c r="M9072" t="s">
        <v>3946</v>
      </c>
      <c r="N9072" t="s">
        <v>77</v>
      </c>
      <c r="O9072" t="s">
        <v>14</v>
      </c>
      <c r="Q9072" t="s">
        <v>3947</v>
      </c>
    </row>
    <row r="9073" spans="11:17">
      <c r="K9073" t="s">
        <v>51</v>
      </c>
      <c r="L9073" t="s">
        <v>3945</v>
      </c>
      <c r="M9073" t="s">
        <v>3946</v>
      </c>
      <c r="N9073" t="s">
        <v>77</v>
      </c>
      <c r="O9073" t="s">
        <v>56</v>
      </c>
      <c r="Q9073" t="s">
        <v>3947</v>
      </c>
    </row>
    <row r="9074" spans="11:17">
      <c r="K9074" t="s">
        <v>51</v>
      </c>
      <c r="L9074" t="s">
        <v>3945</v>
      </c>
      <c r="M9074" t="s">
        <v>3946</v>
      </c>
      <c r="N9074" t="s">
        <v>77</v>
      </c>
      <c r="O9074" t="s">
        <v>57</v>
      </c>
      <c r="P9074" t="s">
        <v>1035</v>
      </c>
      <c r="Q9074" t="s">
        <v>3947</v>
      </c>
    </row>
    <row r="9075" spans="11:17">
      <c r="K9075" t="s">
        <v>51</v>
      </c>
      <c r="L9075" t="s">
        <v>3945</v>
      </c>
      <c r="M9075" t="s">
        <v>3946</v>
      </c>
      <c r="N9075" t="s">
        <v>77</v>
      </c>
      <c r="O9075" t="s">
        <v>59</v>
      </c>
      <c r="P9075">
        <v>3756</v>
      </c>
      <c r="Q9075" t="s">
        <v>3947</v>
      </c>
    </row>
    <row r="9076" spans="11:17">
      <c r="K9076" t="s">
        <v>51</v>
      </c>
      <c r="L9076" t="s">
        <v>3945</v>
      </c>
      <c r="M9076" t="s">
        <v>3946</v>
      </c>
      <c r="N9076" t="s">
        <v>77</v>
      </c>
      <c r="O9076" t="s">
        <v>60</v>
      </c>
      <c r="P9076" t="s">
        <v>3891</v>
      </c>
      <c r="Q9076" t="s">
        <v>3947</v>
      </c>
    </row>
    <row r="9077" spans="11:17">
      <c r="K9077" t="s">
        <v>51</v>
      </c>
      <c r="L9077" t="s">
        <v>3945</v>
      </c>
      <c r="M9077" t="s">
        <v>3946</v>
      </c>
      <c r="N9077" t="s">
        <v>77</v>
      </c>
      <c r="O9077" t="s">
        <v>62</v>
      </c>
      <c r="P9077" t="s">
        <v>3892</v>
      </c>
      <c r="Q9077" t="s">
        <v>3947</v>
      </c>
    </row>
    <row r="9078" spans="11:17">
      <c r="K9078" t="s">
        <v>51</v>
      </c>
      <c r="L9078" t="s">
        <v>3945</v>
      </c>
      <c r="M9078" t="s">
        <v>3946</v>
      </c>
      <c r="N9078" t="s">
        <v>77</v>
      </c>
      <c r="O9078" t="s">
        <v>64</v>
      </c>
      <c r="P9078" t="s">
        <v>3948</v>
      </c>
      <c r="Q9078" t="s">
        <v>3947</v>
      </c>
    </row>
    <row r="9079" spans="11:17">
      <c r="K9079" t="s">
        <v>51</v>
      </c>
      <c r="L9079" t="s">
        <v>3945</v>
      </c>
      <c r="M9079" t="s">
        <v>3946</v>
      </c>
      <c r="N9079" t="s">
        <v>77</v>
      </c>
      <c r="O9079" t="s">
        <v>66</v>
      </c>
      <c r="P9079" t="s">
        <v>3949</v>
      </c>
      <c r="Q9079" t="s">
        <v>3947</v>
      </c>
    </row>
    <row r="9080" spans="11:17">
      <c r="K9080" t="s">
        <v>51</v>
      </c>
      <c r="L9080" t="s">
        <v>3945</v>
      </c>
      <c r="M9080" t="s">
        <v>3946</v>
      </c>
      <c r="N9080" t="s">
        <v>77</v>
      </c>
      <c r="O9080" t="s">
        <v>68</v>
      </c>
      <c r="P9080" t="e">
        <f>-ต้องการหน้ากากอนามัยและเจลล้างมือ
-ปัญหาเศรษฐกิจ รายได้ลดลง</f>
        <v>#NAME?</v>
      </c>
      <c r="Q9080" t="s">
        <v>3947</v>
      </c>
    </row>
    <row r="9081" spans="11:17">
      <c r="K9081" t="s">
        <v>51</v>
      </c>
      <c r="L9081" t="s">
        <v>3945</v>
      </c>
      <c r="M9081" t="s">
        <v>3946</v>
      </c>
      <c r="N9081" t="s">
        <v>77</v>
      </c>
      <c r="O9081" t="s">
        <v>70</v>
      </c>
      <c r="P9081" t="s">
        <v>71</v>
      </c>
      <c r="Q9081" t="s">
        <v>3947</v>
      </c>
    </row>
    <row r="9082" spans="11:17">
      <c r="K9082" t="s">
        <v>51</v>
      </c>
      <c r="L9082" t="s">
        <v>3945</v>
      </c>
      <c r="M9082" t="s">
        <v>3946</v>
      </c>
      <c r="N9082" t="s">
        <v>77</v>
      </c>
      <c r="O9082" t="s">
        <v>72</v>
      </c>
      <c r="P9082">
        <v>140</v>
      </c>
      <c r="Q9082" t="s">
        <v>3947</v>
      </c>
    </row>
    <row r="9083" spans="11:17">
      <c r="K9083" t="s">
        <v>51</v>
      </c>
      <c r="L9083" t="s">
        <v>3945</v>
      </c>
      <c r="M9083" t="s">
        <v>3946</v>
      </c>
      <c r="N9083" t="s">
        <v>77</v>
      </c>
      <c r="O9083" t="s">
        <v>73</v>
      </c>
      <c r="P9083" t="s">
        <v>82</v>
      </c>
      <c r="Q9083" t="s">
        <v>3947</v>
      </c>
    </row>
    <row r="9084" spans="11:17">
      <c r="K9084" t="s">
        <v>51</v>
      </c>
      <c r="L9084" t="s">
        <v>3950</v>
      </c>
      <c r="M9084" t="s">
        <v>3951</v>
      </c>
      <c r="N9084" t="s">
        <v>77</v>
      </c>
      <c r="O9084" t="s">
        <v>14</v>
      </c>
      <c r="Q9084" t="s">
        <v>3952</v>
      </c>
    </row>
    <row r="9085" spans="11:17">
      <c r="K9085" t="s">
        <v>51</v>
      </c>
      <c r="L9085" t="s">
        <v>3950</v>
      </c>
      <c r="M9085" t="s">
        <v>3951</v>
      </c>
      <c r="N9085" t="s">
        <v>77</v>
      </c>
      <c r="O9085" t="s">
        <v>56</v>
      </c>
      <c r="Q9085" t="s">
        <v>3952</v>
      </c>
    </row>
    <row r="9086" spans="11:17">
      <c r="K9086" t="s">
        <v>51</v>
      </c>
      <c r="L9086" t="s">
        <v>3950</v>
      </c>
      <c r="M9086" t="s">
        <v>3951</v>
      </c>
      <c r="N9086" t="s">
        <v>77</v>
      </c>
      <c r="O9086" t="s">
        <v>57</v>
      </c>
      <c r="P9086" t="s">
        <v>1035</v>
      </c>
      <c r="Q9086" t="s">
        <v>3952</v>
      </c>
    </row>
    <row r="9087" spans="11:17">
      <c r="K9087" t="s">
        <v>51</v>
      </c>
      <c r="L9087" t="s">
        <v>3950</v>
      </c>
      <c r="M9087" t="s">
        <v>3951</v>
      </c>
      <c r="N9087" t="s">
        <v>77</v>
      </c>
      <c r="O9087" t="s">
        <v>59</v>
      </c>
      <c r="P9087">
        <v>3576</v>
      </c>
      <c r="Q9087" t="s">
        <v>3952</v>
      </c>
    </row>
    <row r="9088" spans="11:17">
      <c r="K9088" t="s">
        <v>51</v>
      </c>
      <c r="L9088" t="s">
        <v>3950</v>
      </c>
      <c r="M9088" t="s">
        <v>3951</v>
      </c>
      <c r="N9088" t="s">
        <v>77</v>
      </c>
      <c r="O9088" t="s">
        <v>60</v>
      </c>
      <c r="P9088" t="s">
        <v>3891</v>
      </c>
      <c r="Q9088" t="s">
        <v>3952</v>
      </c>
    </row>
    <row r="9089" spans="11:17">
      <c r="K9089" t="s">
        <v>51</v>
      </c>
      <c r="L9089" t="s">
        <v>3950</v>
      </c>
      <c r="M9089" t="s">
        <v>3951</v>
      </c>
      <c r="N9089" t="s">
        <v>77</v>
      </c>
      <c r="O9089" t="s">
        <v>62</v>
      </c>
      <c r="P9089" t="s">
        <v>3920</v>
      </c>
      <c r="Q9089" t="s">
        <v>3952</v>
      </c>
    </row>
    <row r="9090" spans="11:17">
      <c r="K9090" t="s">
        <v>51</v>
      </c>
      <c r="L9090" t="s">
        <v>3950</v>
      </c>
      <c r="M9090" t="s">
        <v>3951</v>
      </c>
      <c r="N9090" t="s">
        <v>77</v>
      </c>
      <c r="O9090" t="s">
        <v>64</v>
      </c>
      <c r="P9090" t="s">
        <v>3953</v>
      </c>
      <c r="Q9090" t="s">
        <v>3952</v>
      </c>
    </row>
    <row r="9091" spans="11:17">
      <c r="K9091" t="s">
        <v>51</v>
      </c>
      <c r="L9091" t="s">
        <v>3950</v>
      </c>
      <c r="M9091" t="s">
        <v>3951</v>
      </c>
      <c r="N9091" t="s">
        <v>77</v>
      </c>
      <c r="O9091" t="s">
        <v>66</v>
      </c>
      <c r="P9091" t="s">
        <v>3954</v>
      </c>
      <c r="Q9091" t="s">
        <v>3952</v>
      </c>
    </row>
    <row r="9092" spans="11:17">
      <c r="K9092" t="s">
        <v>51</v>
      </c>
      <c r="L9092" t="s">
        <v>3950</v>
      </c>
      <c r="M9092" t="s">
        <v>3951</v>
      </c>
      <c r="N9092" t="s">
        <v>77</v>
      </c>
      <c r="O9092" t="s">
        <v>68</v>
      </c>
      <c r="P9092" t="e">
        <f>-ต้องการหน้ากากอนามัยและเจลล้างมือ
-ต้องการให้มีการฉีดยาฆ่าเชื้อ</f>
        <v>#NAME?</v>
      </c>
      <c r="Q9092" t="s">
        <v>3952</v>
      </c>
    </row>
    <row r="9093" spans="11:17">
      <c r="K9093" t="s">
        <v>51</v>
      </c>
      <c r="L9093" t="s">
        <v>3950</v>
      </c>
      <c r="M9093" t="s">
        <v>3951</v>
      </c>
      <c r="N9093" t="s">
        <v>77</v>
      </c>
      <c r="O9093" t="s">
        <v>70</v>
      </c>
      <c r="P9093" t="s">
        <v>71</v>
      </c>
      <c r="Q9093" t="s">
        <v>3952</v>
      </c>
    </row>
    <row r="9094" spans="11:17">
      <c r="K9094" t="s">
        <v>51</v>
      </c>
      <c r="L9094" t="s">
        <v>3950</v>
      </c>
      <c r="M9094" t="s">
        <v>3951</v>
      </c>
      <c r="N9094" t="s">
        <v>77</v>
      </c>
      <c r="O9094" t="s">
        <v>72</v>
      </c>
      <c r="P9094">
        <v>165</v>
      </c>
      <c r="Q9094" t="s">
        <v>3952</v>
      </c>
    </row>
    <row r="9095" spans="11:17">
      <c r="K9095" t="s">
        <v>51</v>
      </c>
      <c r="L9095" t="s">
        <v>3950</v>
      </c>
      <c r="M9095" t="s">
        <v>3951</v>
      </c>
      <c r="N9095" t="s">
        <v>77</v>
      </c>
      <c r="O9095" t="s">
        <v>73</v>
      </c>
      <c r="P9095" t="s">
        <v>82</v>
      </c>
      <c r="Q9095" t="s">
        <v>3952</v>
      </c>
    </row>
    <row r="9096" spans="11:17">
      <c r="K9096" t="s">
        <v>51</v>
      </c>
      <c r="L9096" t="s">
        <v>3955</v>
      </c>
      <c r="M9096" t="s">
        <v>3956</v>
      </c>
      <c r="N9096" t="s">
        <v>77</v>
      </c>
      <c r="O9096" t="s">
        <v>14</v>
      </c>
      <c r="Q9096" t="s">
        <v>3957</v>
      </c>
    </row>
    <row r="9097" spans="11:17">
      <c r="K9097" t="s">
        <v>51</v>
      </c>
      <c r="L9097" t="s">
        <v>3955</v>
      </c>
      <c r="M9097" t="s">
        <v>3956</v>
      </c>
      <c r="N9097" t="s">
        <v>77</v>
      </c>
      <c r="O9097" t="s">
        <v>56</v>
      </c>
      <c r="Q9097" t="s">
        <v>3957</v>
      </c>
    </row>
    <row r="9098" spans="11:17">
      <c r="K9098" t="s">
        <v>51</v>
      </c>
      <c r="L9098" t="s">
        <v>3955</v>
      </c>
      <c r="M9098" t="s">
        <v>3956</v>
      </c>
      <c r="N9098" t="s">
        <v>77</v>
      </c>
      <c r="O9098" t="s">
        <v>57</v>
      </c>
      <c r="P9098" t="s">
        <v>1035</v>
      </c>
      <c r="Q9098" t="s">
        <v>3957</v>
      </c>
    </row>
    <row r="9099" spans="11:17">
      <c r="K9099" t="s">
        <v>51</v>
      </c>
      <c r="L9099" t="s">
        <v>3955</v>
      </c>
      <c r="M9099" t="s">
        <v>3956</v>
      </c>
      <c r="N9099" t="s">
        <v>77</v>
      </c>
      <c r="O9099" t="s">
        <v>59</v>
      </c>
      <c r="P9099">
        <v>3579</v>
      </c>
      <c r="Q9099" t="s">
        <v>3957</v>
      </c>
    </row>
    <row r="9100" spans="11:17">
      <c r="K9100" t="s">
        <v>51</v>
      </c>
      <c r="L9100" t="s">
        <v>3955</v>
      </c>
      <c r="M9100" t="s">
        <v>3956</v>
      </c>
      <c r="N9100" t="s">
        <v>77</v>
      </c>
      <c r="O9100" t="s">
        <v>60</v>
      </c>
      <c r="P9100" t="s">
        <v>3891</v>
      </c>
      <c r="Q9100" t="s">
        <v>3957</v>
      </c>
    </row>
    <row r="9101" spans="11:17">
      <c r="K9101" t="s">
        <v>51</v>
      </c>
      <c r="L9101" t="s">
        <v>3955</v>
      </c>
      <c r="M9101" t="s">
        <v>3956</v>
      </c>
      <c r="N9101" t="s">
        <v>77</v>
      </c>
      <c r="O9101" t="s">
        <v>62</v>
      </c>
      <c r="P9101" t="s">
        <v>3920</v>
      </c>
      <c r="Q9101" t="s">
        <v>3957</v>
      </c>
    </row>
    <row r="9102" spans="11:17">
      <c r="K9102" t="s">
        <v>51</v>
      </c>
      <c r="L9102" t="s">
        <v>3955</v>
      </c>
      <c r="M9102" t="s">
        <v>3956</v>
      </c>
      <c r="N9102" t="s">
        <v>77</v>
      </c>
      <c r="O9102" t="s">
        <v>64</v>
      </c>
      <c r="P9102" t="s">
        <v>3958</v>
      </c>
      <c r="Q9102" t="s">
        <v>3957</v>
      </c>
    </row>
    <row r="9103" spans="11:17">
      <c r="K9103" t="s">
        <v>51</v>
      </c>
      <c r="L9103" t="s">
        <v>3955</v>
      </c>
      <c r="M9103" t="s">
        <v>3956</v>
      </c>
      <c r="N9103" t="s">
        <v>77</v>
      </c>
      <c r="O9103" t="s">
        <v>66</v>
      </c>
      <c r="P9103" t="s">
        <v>3959</v>
      </c>
      <c r="Q9103" t="s">
        <v>3957</v>
      </c>
    </row>
    <row r="9104" spans="11:17">
      <c r="K9104" t="s">
        <v>51</v>
      </c>
      <c r="L9104" t="s">
        <v>3955</v>
      </c>
      <c r="M9104" t="s">
        <v>3956</v>
      </c>
      <c r="N9104" t="s">
        <v>77</v>
      </c>
      <c r="O9104" t="s">
        <v>68</v>
      </c>
      <c r="P9104" t="e">
        <f>-ปัญหาเศรษฐกิจ รายได้ลดลง
-ต้องการหน้ากากอนามัยและเจลล้างมือ</f>
        <v>#NAME?</v>
      </c>
      <c r="Q9104" t="s">
        <v>3957</v>
      </c>
    </row>
    <row r="9105" spans="11:17">
      <c r="K9105" t="s">
        <v>51</v>
      </c>
      <c r="L9105" t="s">
        <v>3955</v>
      </c>
      <c r="M9105" t="s">
        <v>3956</v>
      </c>
      <c r="N9105" t="s">
        <v>77</v>
      </c>
      <c r="O9105" t="s">
        <v>70</v>
      </c>
      <c r="P9105" t="s">
        <v>71</v>
      </c>
      <c r="Q9105" t="s">
        <v>3957</v>
      </c>
    </row>
    <row r="9106" spans="11:17">
      <c r="K9106" t="s">
        <v>51</v>
      </c>
      <c r="L9106" t="s">
        <v>3955</v>
      </c>
      <c r="M9106" t="s">
        <v>3956</v>
      </c>
      <c r="N9106" t="s">
        <v>77</v>
      </c>
      <c r="O9106" t="s">
        <v>72</v>
      </c>
      <c r="P9106">
        <v>100</v>
      </c>
      <c r="Q9106" t="s">
        <v>3957</v>
      </c>
    </row>
    <row r="9107" spans="11:17">
      <c r="K9107" t="s">
        <v>51</v>
      </c>
      <c r="L9107" t="s">
        <v>3955</v>
      </c>
      <c r="M9107" t="s">
        <v>3956</v>
      </c>
      <c r="N9107" t="s">
        <v>77</v>
      </c>
      <c r="O9107" t="s">
        <v>73</v>
      </c>
      <c r="P9107" t="s">
        <v>82</v>
      </c>
      <c r="Q9107" t="s">
        <v>3957</v>
      </c>
    </row>
    <row r="9108" spans="11:17">
      <c r="K9108" t="s">
        <v>51</v>
      </c>
      <c r="L9108" t="s">
        <v>3960</v>
      </c>
      <c r="M9108" t="s">
        <v>3961</v>
      </c>
      <c r="N9108" t="s">
        <v>54</v>
      </c>
      <c r="O9108" t="s">
        <v>14</v>
      </c>
      <c r="Q9108" t="s">
        <v>3962</v>
      </c>
    </row>
    <row r="9109" spans="11:17">
      <c r="K9109" t="s">
        <v>51</v>
      </c>
      <c r="L9109" t="s">
        <v>3960</v>
      </c>
      <c r="M9109" t="s">
        <v>3961</v>
      </c>
      <c r="N9109" t="s">
        <v>54</v>
      </c>
      <c r="O9109" t="s">
        <v>56</v>
      </c>
      <c r="Q9109" t="s">
        <v>3962</v>
      </c>
    </row>
    <row r="9110" spans="11:17">
      <c r="K9110" t="s">
        <v>51</v>
      </c>
      <c r="L9110" t="s">
        <v>3960</v>
      </c>
      <c r="M9110" t="s">
        <v>3961</v>
      </c>
      <c r="N9110" t="s">
        <v>54</v>
      </c>
      <c r="O9110" t="s">
        <v>57</v>
      </c>
      <c r="P9110" t="s">
        <v>1035</v>
      </c>
      <c r="Q9110" t="s">
        <v>3962</v>
      </c>
    </row>
    <row r="9111" spans="11:17">
      <c r="K9111" t="s">
        <v>51</v>
      </c>
      <c r="L9111" t="s">
        <v>3960</v>
      </c>
      <c r="M9111" t="s">
        <v>3961</v>
      </c>
      <c r="N9111" t="s">
        <v>54</v>
      </c>
      <c r="O9111" t="s">
        <v>59</v>
      </c>
      <c r="P9111">
        <v>4012</v>
      </c>
      <c r="Q9111" t="s">
        <v>3962</v>
      </c>
    </row>
    <row r="9112" spans="11:17">
      <c r="K9112" t="s">
        <v>51</v>
      </c>
      <c r="L9112" t="s">
        <v>3960</v>
      </c>
      <c r="M9112" t="s">
        <v>3961</v>
      </c>
      <c r="N9112" t="s">
        <v>54</v>
      </c>
      <c r="O9112" t="s">
        <v>60</v>
      </c>
      <c r="P9112" t="s">
        <v>3891</v>
      </c>
      <c r="Q9112" t="s">
        <v>3962</v>
      </c>
    </row>
    <row r="9113" spans="11:17">
      <c r="K9113" t="s">
        <v>51</v>
      </c>
      <c r="L9113" t="s">
        <v>3960</v>
      </c>
      <c r="M9113" t="s">
        <v>3961</v>
      </c>
      <c r="N9113" t="s">
        <v>54</v>
      </c>
      <c r="O9113" t="s">
        <v>62</v>
      </c>
      <c r="P9113" t="s">
        <v>3920</v>
      </c>
      <c r="Q9113" t="s">
        <v>3962</v>
      </c>
    </row>
    <row r="9114" spans="11:17">
      <c r="K9114" t="s">
        <v>51</v>
      </c>
      <c r="L9114" t="s">
        <v>3960</v>
      </c>
      <c r="M9114" t="s">
        <v>3961</v>
      </c>
      <c r="N9114" t="s">
        <v>54</v>
      </c>
      <c r="O9114" t="s">
        <v>64</v>
      </c>
      <c r="P9114" t="s">
        <v>3963</v>
      </c>
      <c r="Q9114" t="s">
        <v>3962</v>
      </c>
    </row>
    <row r="9115" spans="11:17">
      <c r="K9115" t="s">
        <v>51</v>
      </c>
      <c r="L9115" t="s">
        <v>3960</v>
      </c>
      <c r="M9115" t="s">
        <v>3961</v>
      </c>
      <c r="N9115" t="s">
        <v>54</v>
      </c>
      <c r="O9115" t="s">
        <v>66</v>
      </c>
      <c r="P9115" t="s">
        <v>3964</v>
      </c>
      <c r="Q9115" t="s">
        <v>3962</v>
      </c>
    </row>
    <row r="9116" spans="11:17">
      <c r="K9116" t="s">
        <v>51</v>
      </c>
      <c r="L9116" t="s">
        <v>3960</v>
      </c>
      <c r="M9116" t="s">
        <v>3961</v>
      </c>
      <c r="N9116" t="s">
        <v>54</v>
      </c>
      <c r="O9116" t="s">
        <v>68</v>
      </c>
      <c r="P9116" t="s">
        <v>3965</v>
      </c>
      <c r="Q9116" t="s">
        <v>3962</v>
      </c>
    </row>
    <row r="9117" spans="11:17">
      <c r="K9117" t="s">
        <v>51</v>
      </c>
      <c r="L9117" t="s">
        <v>3960</v>
      </c>
      <c r="M9117" t="s">
        <v>3961</v>
      </c>
      <c r="N9117" t="s">
        <v>54</v>
      </c>
      <c r="O9117" t="s">
        <v>70</v>
      </c>
      <c r="P9117" t="s">
        <v>71</v>
      </c>
      <c r="Q9117" t="s">
        <v>3962</v>
      </c>
    </row>
    <row r="9118" spans="11:17">
      <c r="K9118" t="s">
        <v>51</v>
      </c>
      <c r="L9118" t="s">
        <v>3960</v>
      </c>
      <c r="M9118" t="s">
        <v>3961</v>
      </c>
      <c r="N9118" t="s">
        <v>54</v>
      </c>
      <c r="O9118" t="s">
        <v>72</v>
      </c>
      <c r="P9118">
        <v>290</v>
      </c>
      <c r="Q9118" t="s">
        <v>3962</v>
      </c>
    </row>
    <row r="9119" spans="11:17">
      <c r="K9119" t="s">
        <v>51</v>
      </c>
      <c r="L9119" t="s">
        <v>3960</v>
      </c>
      <c r="M9119" t="s">
        <v>3961</v>
      </c>
      <c r="N9119" t="s">
        <v>54</v>
      </c>
      <c r="O9119" t="s">
        <v>73</v>
      </c>
      <c r="P9119" t="s">
        <v>74</v>
      </c>
      <c r="Q9119" t="s">
        <v>3962</v>
      </c>
    </row>
    <row r="9120" spans="11:17">
      <c r="K9120" t="s">
        <v>51</v>
      </c>
      <c r="L9120" t="s">
        <v>3966</v>
      </c>
      <c r="M9120" t="s">
        <v>3967</v>
      </c>
      <c r="N9120" t="s">
        <v>77</v>
      </c>
      <c r="O9120" t="s">
        <v>14</v>
      </c>
      <c r="Q9120" t="s">
        <v>3968</v>
      </c>
    </row>
    <row r="9121" spans="11:17">
      <c r="K9121" t="s">
        <v>51</v>
      </c>
      <c r="L9121" t="s">
        <v>3966</v>
      </c>
      <c r="M9121" t="s">
        <v>3967</v>
      </c>
      <c r="N9121" t="s">
        <v>77</v>
      </c>
      <c r="O9121" t="s">
        <v>56</v>
      </c>
      <c r="Q9121" t="s">
        <v>3968</v>
      </c>
    </row>
    <row r="9122" spans="11:17">
      <c r="K9122" t="s">
        <v>51</v>
      </c>
      <c r="L9122" t="s">
        <v>3966</v>
      </c>
      <c r="M9122" t="s">
        <v>3967</v>
      </c>
      <c r="N9122" t="s">
        <v>77</v>
      </c>
      <c r="O9122" t="s">
        <v>57</v>
      </c>
      <c r="P9122" t="s">
        <v>1035</v>
      </c>
      <c r="Q9122" t="s">
        <v>3968</v>
      </c>
    </row>
    <row r="9123" spans="11:17">
      <c r="K9123" t="s">
        <v>51</v>
      </c>
      <c r="L9123" t="s">
        <v>3966</v>
      </c>
      <c r="M9123" t="s">
        <v>3967</v>
      </c>
      <c r="N9123" t="s">
        <v>77</v>
      </c>
      <c r="O9123" t="s">
        <v>59</v>
      </c>
      <c r="P9123">
        <v>2761</v>
      </c>
      <c r="Q9123" t="s">
        <v>3968</v>
      </c>
    </row>
    <row r="9124" spans="11:17">
      <c r="K9124" t="s">
        <v>51</v>
      </c>
      <c r="L9124" t="s">
        <v>3966</v>
      </c>
      <c r="M9124" t="s">
        <v>3967</v>
      </c>
      <c r="N9124" t="s">
        <v>77</v>
      </c>
      <c r="O9124" t="s">
        <v>60</v>
      </c>
      <c r="P9124" t="s">
        <v>3891</v>
      </c>
      <c r="Q9124" t="s">
        <v>3968</v>
      </c>
    </row>
    <row r="9125" spans="11:17">
      <c r="K9125" t="s">
        <v>51</v>
      </c>
      <c r="L9125" t="s">
        <v>3966</v>
      </c>
      <c r="M9125" t="s">
        <v>3967</v>
      </c>
      <c r="N9125" t="s">
        <v>77</v>
      </c>
      <c r="O9125" t="s">
        <v>62</v>
      </c>
      <c r="P9125" t="s">
        <v>3937</v>
      </c>
      <c r="Q9125" t="s">
        <v>3968</v>
      </c>
    </row>
    <row r="9126" spans="11:17">
      <c r="K9126" t="s">
        <v>51</v>
      </c>
      <c r="L9126" t="s">
        <v>3966</v>
      </c>
      <c r="M9126" t="s">
        <v>3967</v>
      </c>
      <c r="N9126" t="s">
        <v>77</v>
      </c>
      <c r="O9126" t="s">
        <v>64</v>
      </c>
      <c r="P9126" t="s">
        <v>3969</v>
      </c>
      <c r="Q9126" t="s">
        <v>3968</v>
      </c>
    </row>
    <row r="9127" spans="11:17">
      <c r="K9127" t="s">
        <v>51</v>
      </c>
      <c r="L9127" t="s">
        <v>3966</v>
      </c>
      <c r="M9127" t="s">
        <v>3967</v>
      </c>
      <c r="N9127" t="s">
        <v>77</v>
      </c>
      <c r="O9127" t="s">
        <v>66</v>
      </c>
      <c r="P9127" t="s">
        <v>3970</v>
      </c>
      <c r="Q9127" t="s">
        <v>3968</v>
      </c>
    </row>
    <row r="9128" spans="11:17">
      <c r="K9128" t="s">
        <v>51</v>
      </c>
      <c r="L9128" t="s">
        <v>3966</v>
      </c>
      <c r="M9128" t="s">
        <v>3967</v>
      </c>
      <c r="N9128" t="s">
        <v>77</v>
      </c>
      <c r="O9128" t="s">
        <v>68</v>
      </c>
      <c r="P9128" t="s">
        <v>751</v>
      </c>
      <c r="Q9128" t="s">
        <v>3968</v>
      </c>
    </row>
    <row r="9129" spans="11:17">
      <c r="K9129" t="s">
        <v>51</v>
      </c>
      <c r="L9129" t="s">
        <v>3966</v>
      </c>
      <c r="M9129" t="s">
        <v>3967</v>
      </c>
      <c r="N9129" t="s">
        <v>77</v>
      </c>
      <c r="O9129" t="s">
        <v>70</v>
      </c>
      <c r="P9129" t="s">
        <v>71</v>
      </c>
      <c r="Q9129" t="s">
        <v>3968</v>
      </c>
    </row>
    <row r="9130" spans="11:17">
      <c r="K9130" t="s">
        <v>51</v>
      </c>
      <c r="L9130" t="s">
        <v>3966</v>
      </c>
      <c r="M9130" t="s">
        <v>3967</v>
      </c>
      <c r="N9130" t="s">
        <v>77</v>
      </c>
      <c r="O9130" t="s">
        <v>72</v>
      </c>
      <c r="P9130">
        <v>400</v>
      </c>
      <c r="Q9130" t="s">
        <v>3968</v>
      </c>
    </row>
    <row r="9131" spans="11:17">
      <c r="K9131" t="s">
        <v>51</v>
      </c>
      <c r="L9131" t="s">
        <v>3966</v>
      </c>
      <c r="M9131" t="s">
        <v>3967</v>
      </c>
      <c r="N9131" t="s">
        <v>77</v>
      </c>
      <c r="O9131" t="s">
        <v>73</v>
      </c>
      <c r="P9131" t="s">
        <v>82</v>
      </c>
      <c r="Q9131" t="s">
        <v>3968</v>
      </c>
    </row>
    <row r="9132" spans="11:17">
      <c r="K9132" t="s">
        <v>51</v>
      </c>
      <c r="L9132" t="s">
        <v>3971</v>
      </c>
      <c r="M9132" t="s">
        <v>3972</v>
      </c>
      <c r="N9132" t="s">
        <v>54</v>
      </c>
      <c r="O9132" t="s">
        <v>14</v>
      </c>
      <c r="Q9132" t="s">
        <v>3973</v>
      </c>
    </row>
    <row r="9133" spans="11:17">
      <c r="K9133" t="s">
        <v>51</v>
      </c>
      <c r="L9133" t="s">
        <v>3971</v>
      </c>
      <c r="M9133" t="s">
        <v>3972</v>
      </c>
      <c r="N9133" t="s">
        <v>54</v>
      </c>
      <c r="O9133" t="s">
        <v>56</v>
      </c>
      <c r="Q9133" t="s">
        <v>3973</v>
      </c>
    </row>
    <row r="9134" spans="11:17">
      <c r="K9134" t="s">
        <v>51</v>
      </c>
      <c r="L9134" t="s">
        <v>3971</v>
      </c>
      <c r="M9134" t="s">
        <v>3972</v>
      </c>
      <c r="N9134" t="s">
        <v>54</v>
      </c>
      <c r="O9134" t="s">
        <v>57</v>
      </c>
      <c r="P9134" t="s">
        <v>1035</v>
      </c>
      <c r="Q9134" t="s">
        <v>3973</v>
      </c>
    </row>
    <row r="9135" spans="11:17">
      <c r="K9135" t="s">
        <v>51</v>
      </c>
      <c r="L9135" t="s">
        <v>3971</v>
      </c>
      <c r="M9135" t="s">
        <v>3972</v>
      </c>
      <c r="N9135" t="s">
        <v>54</v>
      </c>
      <c r="O9135" t="s">
        <v>59</v>
      </c>
      <c r="P9135">
        <v>4736</v>
      </c>
      <c r="Q9135" t="s">
        <v>3973</v>
      </c>
    </row>
    <row r="9136" spans="11:17">
      <c r="K9136" t="s">
        <v>51</v>
      </c>
      <c r="L9136" t="s">
        <v>3971</v>
      </c>
      <c r="M9136" t="s">
        <v>3972</v>
      </c>
      <c r="N9136" t="s">
        <v>54</v>
      </c>
      <c r="O9136" t="s">
        <v>60</v>
      </c>
      <c r="P9136" t="s">
        <v>3891</v>
      </c>
      <c r="Q9136" t="s">
        <v>3973</v>
      </c>
    </row>
    <row r="9137" spans="11:17">
      <c r="K9137" t="s">
        <v>51</v>
      </c>
      <c r="L9137" t="s">
        <v>3971</v>
      </c>
      <c r="M9137" t="s">
        <v>3972</v>
      </c>
      <c r="N9137" t="s">
        <v>54</v>
      </c>
      <c r="O9137" t="s">
        <v>62</v>
      </c>
      <c r="P9137" t="s">
        <v>3937</v>
      </c>
      <c r="Q9137" t="s">
        <v>3973</v>
      </c>
    </row>
    <row r="9138" spans="11:17">
      <c r="K9138" t="s">
        <v>51</v>
      </c>
      <c r="L9138" t="s">
        <v>3971</v>
      </c>
      <c r="M9138" t="s">
        <v>3972</v>
      </c>
      <c r="N9138" t="s">
        <v>54</v>
      </c>
      <c r="O9138" t="s">
        <v>64</v>
      </c>
      <c r="P9138" t="s">
        <v>3974</v>
      </c>
      <c r="Q9138" t="s">
        <v>3973</v>
      </c>
    </row>
    <row r="9139" spans="11:17">
      <c r="K9139" t="s">
        <v>51</v>
      </c>
      <c r="L9139" t="s">
        <v>3971</v>
      </c>
      <c r="M9139" t="s">
        <v>3972</v>
      </c>
      <c r="N9139" t="s">
        <v>54</v>
      </c>
      <c r="O9139" t="s">
        <v>66</v>
      </c>
      <c r="P9139" t="s">
        <v>3975</v>
      </c>
      <c r="Q9139" t="s">
        <v>3973</v>
      </c>
    </row>
    <row r="9140" spans="11:17">
      <c r="K9140" t="s">
        <v>51</v>
      </c>
      <c r="L9140" t="s">
        <v>3971</v>
      </c>
      <c r="M9140" t="s">
        <v>3972</v>
      </c>
      <c r="N9140" t="s">
        <v>54</v>
      </c>
      <c r="O9140" t="s">
        <v>68</v>
      </c>
      <c r="Q9140" t="s">
        <v>3973</v>
      </c>
    </row>
    <row r="9141" spans="11:17">
      <c r="K9141" t="s">
        <v>51</v>
      </c>
      <c r="L9141" t="s">
        <v>3971</v>
      </c>
      <c r="M9141" t="s">
        <v>3972</v>
      </c>
      <c r="N9141" t="s">
        <v>54</v>
      </c>
      <c r="O9141" t="s">
        <v>70</v>
      </c>
      <c r="P9141" t="s">
        <v>71</v>
      </c>
      <c r="Q9141" t="s">
        <v>3973</v>
      </c>
    </row>
    <row r="9142" spans="11:17">
      <c r="K9142" t="s">
        <v>51</v>
      </c>
      <c r="L9142" t="s">
        <v>3971</v>
      </c>
      <c r="M9142" t="s">
        <v>3972</v>
      </c>
      <c r="N9142" t="s">
        <v>54</v>
      </c>
      <c r="O9142" t="s">
        <v>72</v>
      </c>
      <c r="P9142">
        <v>133</v>
      </c>
      <c r="Q9142" t="s">
        <v>3973</v>
      </c>
    </row>
    <row r="9143" spans="11:17">
      <c r="K9143" t="s">
        <v>51</v>
      </c>
      <c r="L9143" t="s">
        <v>3971</v>
      </c>
      <c r="M9143" t="s">
        <v>3972</v>
      </c>
      <c r="N9143" t="s">
        <v>54</v>
      </c>
      <c r="O9143" t="s">
        <v>73</v>
      </c>
      <c r="P9143" t="s">
        <v>74</v>
      </c>
      <c r="Q9143" t="s">
        <v>3973</v>
      </c>
    </row>
    <row r="9144" spans="11:17">
      <c r="K9144" t="s">
        <v>51</v>
      </c>
      <c r="L9144" t="s">
        <v>3976</v>
      </c>
      <c r="M9144" t="s">
        <v>3977</v>
      </c>
      <c r="N9144" t="s">
        <v>77</v>
      </c>
      <c r="O9144" t="s">
        <v>14</v>
      </c>
      <c r="Q9144" t="s">
        <v>3978</v>
      </c>
    </row>
    <row r="9145" spans="11:17">
      <c r="K9145" t="s">
        <v>51</v>
      </c>
      <c r="L9145" t="s">
        <v>3976</v>
      </c>
      <c r="M9145" t="s">
        <v>3977</v>
      </c>
      <c r="N9145" t="s">
        <v>77</v>
      </c>
      <c r="O9145" t="s">
        <v>56</v>
      </c>
      <c r="Q9145" t="s">
        <v>3978</v>
      </c>
    </row>
    <row r="9146" spans="11:17">
      <c r="K9146" t="s">
        <v>51</v>
      </c>
      <c r="L9146" t="s">
        <v>3976</v>
      </c>
      <c r="M9146" t="s">
        <v>3977</v>
      </c>
      <c r="N9146" t="s">
        <v>77</v>
      </c>
      <c r="O9146" t="s">
        <v>57</v>
      </c>
      <c r="P9146" t="s">
        <v>1035</v>
      </c>
      <c r="Q9146" t="s">
        <v>3978</v>
      </c>
    </row>
    <row r="9147" spans="11:17">
      <c r="K9147" t="s">
        <v>51</v>
      </c>
      <c r="L9147" t="s">
        <v>3976</v>
      </c>
      <c r="M9147" t="s">
        <v>3977</v>
      </c>
      <c r="N9147" t="s">
        <v>77</v>
      </c>
      <c r="O9147" t="s">
        <v>59</v>
      </c>
      <c r="P9147">
        <v>3309</v>
      </c>
      <c r="Q9147" t="s">
        <v>3978</v>
      </c>
    </row>
    <row r="9148" spans="11:17">
      <c r="K9148" t="s">
        <v>51</v>
      </c>
      <c r="L9148" t="s">
        <v>3976</v>
      </c>
      <c r="M9148" t="s">
        <v>3977</v>
      </c>
      <c r="N9148" t="s">
        <v>77</v>
      </c>
      <c r="O9148" t="s">
        <v>60</v>
      </c>
      <c r="P9148" t="s">
        <v>3891</v>
      </c>
      <c r="Q9148" t="s">
        <v>3978</v>
      </c>
    </row>
    <row r="9149" spans="11:17">
      <c r="K9149" t="s">
        <v>51</v>
      </c>
      <c r="L9149" t="s">
        <v>3976</v>
      </c>
      <c r="M9149" t="s">
        <v>3977</v>
      </c>
      <c r="N9149" t="s">
        <v>77</v>
      </c>
      <c r="O9149" t="s">
        <v>62</v>
      </c>
      <c r="P9149" t="s">
        <v>3937</v>
      </c>
      <c r="Q9149" t="s">
        <v>3978</v>
      </c>
    </row>
    <row r="9150" spans="11:17">
      <c r="K9150" t="s">
        <v>51</v>
      </c>
      <c r="L9150" t="s">
        <v>3976</v>
      </c>
      <c r="M9150" t="s">
        <v>3977</v>
      </c>
      <c r="N9150" t="s">
        <v>77</v>
      </c>
      <c r="O9150" t="s">
        <v>64</v>
      </c>
      <c r="P9150" t="s">
        <v>3979</v>
      </c>
      <c r="Q9150" t="s">
        <v>3978</v>
      </c>
    </row>
    <row r="9151" spans="11:17">
      <c r="K9151" t="s">
        <v>51</v>
      </c>
      <c r="L9151" t="s">
        <v>3976</v>
      </c>
      <c r="M9151" t="s">
        <v>3977</v>
      </c>
      <c r="N9151" t="s">
        <v>77</v>
      </c>
      <c r="O9151" t="s">
        <v>66</v>
      </c>
      <c r="P9151" t="s">
        <v>3980</v>
      </c>
      <c r="Q9151" t="s">
        <v>3978</v>
      </c>
    </row>
    <row r="9152" spans="11:17">
      <c r="K9152" t="s">
        <v>51</v>
      </c>
      <c r="L9152" t="s">
        <v>3976</v>
      </c>
      <c r="M9152" t="s">
        <v>3977</v>
      </c>
      <c r="N9152" t="s">
        <v>77</v>
      </c>
      <c r="O9152" t="s">
        <v>68</v>
      </c>
      <c r="P9152" t="s">
        <v>3981</v>
      </c>
      <c r="Q9152" t="s">
        <v>3978</v>
      </c>
    </row>
    <row r="9153" spans="11:17">
      <c r="K9153" t="s">
        <v>51</v>
      </c>
      <c r="L9153" t="s">
        <v>3976</v>
      </c>
      <c r="M9153" t="s">
        <v>3977</v>
      </c>
      <c r="N9153" t="s">
        <v>77</v>
      </c>
      <c r="O9153" t="s">
        <v>70</v>
      </c>
      <c r="P9153" t="s">
        <v>71</v>
      </c>
      <c r="Q9153" t="s">
        <v>3978</v>
      </c>
    </row>
    <row r="9154" spans="11:17">
      <c r="K9154" t="s">
        <v>51</v>
      </c>
      <c r="L9154" t="s">
        <v>3976</v>
      </c>
      <c r="M9154" t="s">
        <v>3977</v>
      </c>
      <c r="N9154" t="s">
        <v>77</v>
      </c>
      <c r="O9154" t="s">
        <v>72</v>
      </c>
      <c r="P9154">
        <v>502</v>
      </c>
      <c r="Q9154" t="s">
        <v>3978</v>
      </c>
    </row>
    <row r="9155" spans="11:17">
      <c r="K9155" t="s">
        <v>51</v>
      </c>
      <c r="L9155" t="s">
        <v>3976</v>
      </c>
      <c r="M9155" t="s">
        <v>3977</v>
      </c>
      <c r="N9155" t="s">
        <v>77</v>
      </c>
      <c r="O9155" t="s">
        <v>73</v>
      </c>
      <c r="P9155" t="s">
        <v>82</v>
      </c>
      <c r="Q9155" t="s">
        <v>3978</v>
      </c>
    </row>
    <row r="9156" spans="11:17">
      <c r="K9156" t="s">
        <v>51</v>
      </c>
      <c r="L9156" t="s">
        <v>3982</v>
      </c>
      <c r="M9156" t="s">
        <v>3983</v>
      </c>
      <c r="N9156" t="s">
        <v>77</v>
      </c>
      <c r="O9156" t="s">
        <v>14</v>
      </c>
      <c r="Q9156" t="s">
        <v>3984</v>
      </c>
    </row>
    <row r="9157" spans="11:17">
      <c r="K9157" t="s">
        <v>51</v>
      </c>
      <c r="L9157" t="s">
        <v>3982</v>
      </c>
      <c r="M9157" t="s">
        <v>3983</v>
      </c>
      <c r="N9157" t="s">
        <v>77</v>
      </c>
      <c r="O9157" t="s">
        <v>56</v>
      </c>
      <c r="Q9157" t="s">
        <v>3984</v>
      </c>
    </row>
    <row r="9158" spans="11:17">
      <c r="K9158" t="s">
        <v>51</v>
      </c>
      <c r="L9158" t="s">
        <v>3982</v>
      </c>
      <c r="M9158" t="s">
        <v>3983</v>
      </c>
      <c r="N9158" t="s">
        <v>77</v>
      </c>
      <c r="O9158" t="s">
        <v>57</v>
      </c>
      <c r="P9158" t="s">
        <v>1035</v>
      </c>
      <c r="Q9158" t="s">
        <v>3984</v>
      </c>
    </row>
    <row r="9159" spans="11:17">
      <c r="K9159" t="s">
        <v>51</v>
      </c>
      <c r="L9159" t="s">
        <v>3982</v>
      </c>
      <c r="M9159" t="s">
        <v>3983</v>
      </c>
      <c r="N9159" t="s">
        <v>77</v>
      </c>
      <c r="O9159" t="s">
        <v>59</v>
      </c>
      <c r="P9159">
        <v>3239</v>
      </c>
      <c r="Q9159" t="s">
        <v>3984</v>
      </c>
    </row>
    <row r="9160" spans="11:17">
      <c r="K9160" t="s">
        <v>51</v>
      </c>
      <c r="L9160" t="s">
        <v>3982</v>
      </c>
      <c r="M9160" t="s">
        <v>3983</v>
      </c>
      <c r="N9160" t="s">
        <v>77</v>
      </c>
      <c r="O9160" t="s">
        <v>60</v>
      </c>
      <c r="P9160" t="s">
        <v>3891</v>
      </c>
      <c r="Q9160" t="s">
        <v>3984</v>
      </c>
    </row>
    <row r="9161" spans="11:17">
      <c r="K9161" t="s">
        <v>51</v>
      </c>
      <c r="L9161" t="s">
        <v>3982</v>
      </c>
      <c r="M9161" t="s">
        <v>3983</v>
      </c>
      <c r="N9161" t="s">
        <v>77</v>
      </c>
      <c r="O9161" t="s">
        <v>62</v>
      </c>
      <c r="P9161" t="s">
        <v>3937</v>
      </c>
      <c r="Q9161" t="s">
        <v>3984</v>
      </c>
    </row>
    <row r="9162" spans="11:17">
      <c r="K9162" t="s">
        <v>51</v>
      </c>
      <c r="L9162" t="s">
        <v>3982</v>
      </c>
      <c r="M9162" t="s">
        <v>3983</v>
      </c>
      <c r="N9162" t="s">
        <v>77</v>
      </c>
      <c r="O9162" t="s">
        <v>64</v>
      </c>
      <c r="P9162" t="s">
        <v>3985</v>
      </c>
      <c r="Q9162" t="s">
        <v>3984</v>
      </c>
    </row>
    <row r="9163" spans="11:17">
      <c r="K9163" t="s">
        <v>51</v>
      </c>
      <c r="L9163" t="s">
        <v>3982</v>
      </c>
      <c r="M9163" t="s">
        <v>3983</v>
      </c>
      <c r="N9163" t="s">
        <v>77</v>
      </c>
      <c r="O9163" t="s">
        <v>66</v>
      </c>
      <c r="P9163" t="s">
        <v>3986</v>
      </c>
      <c r="Q9163" t="s">
        <v>3984</v>
      </c>
    </row>
    <row r="9164" spans="11:17">
      <c r="K9164" t="s">
        <v>51</v>
      </c>
      <c r="L9164" t="s">
        <v>3982</v>
      </c>
      <c r="M9164" t="s">
        <v>3983</v>
      </c>
      <c r="N9164" t="s">
        <v>77</v>
      </c>
      <c r="O9164" t="s">
        <v>68</v>
      </c>
      <c r="P9164" t="e">
        <f>-ต้องการอาหารแห้ง
-มีการทำหน้ากาก face shield แต่ไม่เพียงพอ</f>
        <v>#NAME?</v>
      </c>
      <c r="Q9164" t="s">
        <v>3984</v>
      </c>
    </row>
    <row r="9165" spans="11:17">
      <c r="K9165" t="s">
        <v>51</v>
      </c>
      <c r="L9165" t="s">
        <v>3982</v>
      </c>
      <c r="M9165" t="s">
        <v>3983</v>
      </c>
      <c r="N9165" t="s">
        <v>77</v>
      </c>
      <c r="O9165" t="s">
        <v>70</v>
      </c>
      <c r="P9165" t="s">
        <v>71</v>
      </c>
      <c r="Q9165" t="s">
        <v>3984</v>
      </c>
    </row>
    <row r="9166" spans="11:17">
      <c r="K9166" t="s">
        <v>51</v>
      </c>
      <c r="L9166" t="s">
        <v>3982</v>
      </c>
      <c r="M9166" t="s">
        <v>3983</v>
      </c>
      <c r="N9166" t="s">
        <v>77</v>
      </c>
      <c r="O9166" t="s">
        <v>72</v>
      </c>
      <c r="P9166">
        <v>363</v>
      </c>
      <c r="Q9166" t="s">
        <v>3984</v>
      </c>
    </row>
    <row r="9167" spans="11:17">
      <c r="K9167" t="s">
        <v>51</v>
      </c>
      <c r="L9167" t="s">
        <v>3982</v>
      </c>
      <c r="M9167" t="s">
        <v>3983</v>
      </c>
      <c r="N9167" t="s">
        <v>77</v>
      </c>
      <c r="O9167" t="s">
        <v>73</v>
      </c>
      <c r="P9167" t="s">
        <v>82</v>
      </c>
      <c r="Q9167" t="s">
        <v>3984</v>
      </c>
    </row>
    <row r="9168" spans="11:17">
      <c r="K9168" t="s">
        <v>51</v>
      </c>
      <c r="L9168" t="s">
        <v>3987</v>
      </c>
      <c r="M9168" t="s">
        <v>3988</v>
      </c>
      <c r="N9168" t="s">
        <v>77</v>
      </c>
      <c r="O9168" t="s">
        <v>14</v>
      </c>
      <c r="Q9168" t="s">
        <v>3989</v>
      </c>
    </row>
    <row r="9169" spans="11:17">
      <c r="K9169" t="s">
        <v>51</v>
      </c>
      <c r="L9169" t="s">
        <v>3987</v>
      </c>
      <c r="M9169" t="s">
        <v>3988</v>
      </c>
      <c r="N9169" t="s">
        <v>77</v>
      </c>
      <c r="O9169" t="s">
        <v>56</v>
      </c>
      <c r="Q9169" t="s">
        <v>3989</v>
      </c>
    </row>
    <row r="9170" spans="11:17">
      <c r="K9170" t="s">
        <v>51</v>
      </c>
      <c r="L9170" t="s">
        <v>3987</v>
      </c>
      <c r="M9170" t="s">
        <v>3988</v>
      </c>
      <c r="N9170" t="s">
        <v>77</v>
      </c>
      <c r="O9170" t="s">
        <v>57</v>
      </c>
      <c r="P9170" t="s">
        <v>1035</v>
      </c>
      <c r="Q9170" t="s">
        <v>3989</v>
      </c>
    </row>
    <row r="9171" spans="11:17">
      <c r="K9171" t="s">
        <v>51</v>
      </c>
      <c r="L9171" t="s">
        <v>3987</v>
      </c>
      <c r="M9171" t="s">
        <v>3988</v>
      </c>
      <c r="N9171" t="s">
        <v>77</v>
      </c>
      <c r="O9171" t="s">
        <v>59</v>
      </c>
      <c r="P9171">
        <v>3420</v>
      </c>
      <c r="Q9171" t="s">
        <v>3989</v>
      </c>
    </row>
    <row r="9172" spans="11:17">
      <c r="K9172" t="s">
        <v>51</v>
      </c>
      <c r="L9172" t="s">
        <v>3987</v>
      </c>
      <c r="M9172" t="s">
        <v>3988</v>
      </c>
      <c r="N9172" t="s">
        <v>77</v>
      </c>
      <c r="O9172" t="s">
        <v>60</v>
      </c>
      <c r="P9172" t="s">
        <v>3891</v>
      </c>
      <c r="Q9172" t="s">
        <v>3989</v>
      </c>
    </row>
    <row r="9173" spans="11:17">
      <c r="K9173" t="s">
        <v>51</v>
      </c>
      <c r="L9173" t="s">
        <v>3987</v>
      </c>
      <c r="M9173" t="s">
        <v>3988</v>
      </c>
      <c r="N9173" t="s">
        <v>77</v>
      </c>
      <c r="O9173" t="s">
        <v>62</v>
      </c>
      <c r="P9173" t="s">
        <v>3937</v>
      </c>
      <c r="Q9173" t="s">
        <v>3989</v>
      </c>
    </row>
    <row r="9174" spans="11:17">
      <c r="K9174" t="s">
        <v>51</v>
      </c>
      <c r="L9174" t="s">
        <v>3987</v>
      </c>
      <c r="M9174" t="s">
        <v>3988</v>
      </c>
      <c r="N9174" t="s">
        <v>77</v>
      </c>
      <c r="O9174" t="s">
        <v>64</v>
      </c>
      <c r="P9174" t="s">
        <v>3990</v>
      </c>
      <c r="Q9174" t="s">
        <v>3989</v>
      </c>
    </row>
    <row r="9175" spans="11:17">
      <c r="K9175" t="s">
        <v>51</v>
      </c>
      <c r="L9175" t="s">
        <v>3987</v>
      </c>
      <c r="M9175" t="s">
        <v>3988</v>
      </c>
      <c r="N9175" t="s">
        <v>77</v>
      </c>
      <c r="O9175" t="s">
        <v>66</v>
      </c>
      <c r="P9175" t="s">
        <v>3991</v>
      </c>
      <c r="Q9175" t="s">
        <v>3989</v>
      </c>
    </row>
    <row r="9176" spans="11:17">
      <c r="K9176" t="s">
        <v>51</v>
      </c>
      <c r="L9176" t="s">
        <v>3987</v>
      </c>
      <c r="M9176" t="s">
        <v>3988</v>
      </c>
      <c r="N9176" t="s">
        <v>77</v>
      </c>
      <c r="O9176" t="s">
        <v>68</v>
      </c>
      <c r="P9176" t="s">
        <v>3992</v>
      </c>
      <c r="Q9176" t="s">
        <v>3989</v>
      </c>
    </row>
    <row r="9177" spans="11:17">
      <c r="K9177" t="s">
        <v>51</v>
      </c>
      <c r="L9177" t="s">
        <v>3987</v>
      </c>
      <c r="M9177" t="s">
        <v>3988</v>
      </c>
      <c r="N9177" t="s">
        <v>77</v>
      </c>
      <c r="O9177" t="s">
        <v>70</v>
      </c>
      <c r="P9177" t="s">
        <v>71</v>
      </c>
      <c r="Q9177" t="s">
        <v>3989</v>
      </c>
    </row>
    <row r="9178" spans="11:17">
      <c r="K9178" t="s">
        <v>51</v>
      </c>
      <c r="L9178" t="s">
        <v>3987</v>
      </c>
      <c r="M9178" t="s">
        <v>3988</v>
      </c>
      <c r="N9178" t="s">
        <v>77</v>
      </c>
      <c r="O9178" t="s">
        <v>72</v>
      </c>
      <c r="P9178">
        <v>202</v>
      </c>
      <c r="Q9178" t="s">
        <v>3989</v>
      </c>
    </row>
    <row r="9179" spans="11:17">
      <c r="K9179" t="s">
        <v>51</v>
      </c>
      <c r="L9179" t="s">
        <v>3987</v>
      </c>
      <c r="M9179" t="s">
        <v>3988</v>
      </c>
      <c r="N9179" t="s">
        <v>77</v>
      </c>
      <c r="O9179" t="s">
        <v>73</v>
      </c>
      <c r="P9179" t="s">
        <v>82</v>
      </c>
      <c r="Q9179" t="s">
        <v>3989</v>
      </c>
    </row>
    <row r="9180" spans="11:17">
      <c r="K9180" t="s">
        <v>51</v>
      </c>
      <c r="L9180" t="s">
        <v>3993</v>
      </c>
      <c r="M9180" t="s">
        <v>3994</v>
      </c>
      <c r="N9180" t="s">
        <v>54</v>
      </c>
      <c r="O9180" t="s">
        <v>14</v>
      </c>
      <c r="Q9180" t="s">
        <v>3995</v>
      </c>
    </row>
    <row r="9181" spans="11:17">
      <c r="K9181" t="s">
        <v>51</v>
      </c>
      <c r="L9181" t="s">
        <v>3993</v>
      </c>
      <c r="M9181" t="s">
        <v>3994</v>
      </c>
      <c r="N9181" t="s">
        <v>54</v>
      </c>
      <c r="O9181" t="s">
        <v>56</v>
      </c>
      <c r="Q9181" t="s">
        <v>3995</v>
      </c>
    </row>
    <row r="9182" spans="11:17">
      <c r="K9182" t="s">
        <v>51</v>
      </c>
      <c r="L9182" t="s">
        <v>3993</v>
      </c>
      <c r="M9182" t="s">
        <v>3994</v>
      </c>
      <c r="N9182" t="s">
        <v>54</v>
      </c>
      <c r="O9182" t="s">
        <v>57</v>
      </c>
      <c r="P9182" t="s">
        <v>1035</v>
      </c>
      <c r="Q9182" t="s">
        <v>3995</v>
      </c>
    </row>
    <row r="9183" spans="11:17">
      <c r="K9183" t="s">
        <v>51</v>
      </c>
      <c r="L9183" t="s">
        <v>3993</v>
      </c>
      <c r="M9183" t="s">
        <v>3994</v>
      </c>
      <c r="N9183" t="s">
        <v>54</v>
      </c>
      <c r="O9183" t="s">
        <v>59</v>
      </c>
      <c r="P9183">
        <v>4930</v>
      </c>
      <c r="Q9183" t="s">
        <v>3995</v>
      </c>
    </row>
    <row r="9184" spans="11:17">
      <c r="K9184" t="s">
        <v>51</v>
      </c>
      <c r="L9184" t="s">
        <v>3993</v>
      </c>
      <c r="M9184" t="s">
        <v>3994</v>
      </c>
      <c r="N9184" t="s">
        <v>54</v>
      </c>
      <c r="O9184" t="s">
        <v>60</v>
      </c>
      <c r="P9184" t="s">
        <v>3891</v>
      </c>
      <c r="Q9184" t="s">
        <v>3995</v>
      </c>
    </row>
    <row r="9185" spans="11:17">
      <c r="K9185" t="s">
        <v>51</v>
      </c>
      <c r="L9185" t="s">
        <v>3993</v>
      </c>
      <c r="M9185" t="s">
        <v>3994</v>
      </c>
      <c r="N9185" t="s">
        <v>54</v>
      </c>
      <c r="O9185" t="s">
        <v>62</v>
      </c>
      <c r="P9185" t="s">
        <v>3937</v>
      </c>
      <c r="Q9185" t="s">
        <v>3995</v>
      </c>
    </row>
    <row r="9186" spans="11:17">
      <c r="K9186" t="s">
        <v>51</v>
      </c>
      <c r="L9186" t="s">
        <v>3993</v>
      </c>
      <c r="M9186" t="s">
        <v>3994</v>
      </c>
      <c r="N9186" t="s">
        <v>54</v>
      </c>
      <c r="O9186" t="s">
        <v>64</v>
      </c>
      <c r="P9186" t="s">
        <v>3996</v>
      </c>
      <c r="Q9186" t="s">
        <v>3995</v>
      </c>
    </row>
    <row r="9187" spans="11:17">
      <c r="K9187" t="s">
        <v>51</v>
      </c>
      <c r="L9187" t="s">
        <v>3993</v>
      </c>
      <c r="M9187" t="s">
        <v>3994</v>
      </c>
      <c r="N9187" t="s">
        <v>54</v>
      </c>
      <c r="O9187" t="s">
        <v>66</v>
      </c>
      <c r="P9187" t="s">
        <v>3997</v>
      </c>
      <c r="Q9187" t="s">
        <v>3995</v>
      </c>
    </row>
    <row r="9188" spans="11:17">
      <c r="K9188" t="s">
        <v>51</v>
      </c>
      <c r="L9188" t="s">
        <v>3993</v>
      </c>
      <c r="M9188" t="s">
        <v>3994</v>
      </c>
      <c r="N9188" t="s">
        <v>54</v>
      </c>
      <c r="O9188" t="s">
        <v>68</v>
      </c>
      <c r="P9188" t="s">
        <v>751</v>
      </c>
      <c r="Q9188" t="s">
        <v>3995</v>
      </c>
    </row>
    <row r="9189" spans="11:17">
      <c r="K9189" t="s">
        <v>51</v>
      </c>
      <c r="L9189" t="s">
        <v>3993</v>
      </c>
      <c r="M9189" t="s">
        <v>3994</v>
      </c>
      <c r="N9189" t="s">
        <v>54</v>
      </c>
      <c r="O9189" t="s">
        <v>70</v>
      </c>
      <c r="P9189" t="s">
        <v>71</v>
      </c>
      <c r="Q9189" t="s">
        <v>3995</v>
      </c>
    </row>
    <row r="9190" spans="11:17">
      <c r="K9190" t="s">
        <v>51</v>
      </c>
      <c r="L9190" t="s">
        <v>3993</v>
      </c>
      <c r="M9190" t="s">
        <v>3994</v>
      </c>
      <c r="N9190" t="s">
        <v>54</v>
      </c>
      <c r="O9190" t="s">
        <v>72</v>
      </c>
      <c r="P9190">
        <v>421</v>
      </c>
      <c r="Q9190" t="s">
        <v>3995</v>
      </c>
    </row>
    <row r="9191" spans="11:17">
      <c r="K9191" t="s">
        <v>51</v>
      </c>
      <c r="L9191" t="s">
        <v>3993</v>
      </c>
      <c r="M9191" t="s">
        <v>3994</v>
      </c>
      <c r="N9191" t="s">
        <v>54</v>
      </c>
      <c r="O9191" t="s">
        <v>73</v>
      </c>
      <c r="P9191" t="s">
        <v>74</v>
      </c>
      <c r="Q9191" t="s">
        <v>3995</v>
      </c>
    </row>
    <row r="9192" spans="11:17">
      <c r="K9192" t="s">
        <v>51</v>
      </c>
      <c r="L9192" t="s">
        <v>3998</v>
      </c>
      <c r="M9192" t="s">
        <v>3999</v>
      </c>
      <c r="N9192" t="s">
        <v>54</v>
      </c>
      <c r="O9192" t="s">
        <v>14</v>
      </c>
      <c r="Q9192" t="s">
        <v>4000</v>
      </c>
    </row>
    <row r="9193" spans="11:17">
      <c r="K9193" t="s">
        <v>51</v>
      </c>
      <c r="L9193" t="s">
        <v>3998</v>
      </c>
      <c r="M9193" t="s">
        <v>3999</v>
      </c>
      <c r="N9193" t="s">
        <v>54</v>
      </c>
      <c r="O9193" t="s">
        <v>56</v>
      </c>
      <c r="Q9193" t="s">
        <v>4000</v>
      </c>
    </row>
    <row r="9194" spans="11:17">
      <c r="K9194" t="s">
        <v>51</v>
      </c>
      <c r="L9194" t="s">
        <v>3998</v>
      </c>
      <c r="M9194" t="s">
        <v>3999</v>
      </c>
      <c r="N9194" t="s">
        <v>54</v>
      </c>
      <c r="O9194" t="s">
        <v>57</v>
      </c>
      <c r="P9194" t="s">
        <v>1035</v>
      </c>
      <c r="Q9194" t="s">
        <v>4000</v>
      </c>
    </row>
    <row r="9195" spans="11:17">
      <c r="K9195" t="s">
        <v>51</v>
      </c>
      <c r="L9195" t="s">
        <v>3998</v>
      </c>
      <c r="M9195" t="s">
        <v>3999</v>
      </c>
      <c r="N9195" t="s">
        <v>54</v>
      </c>
      <c r="O9195" t="s">
        <v>59</v>
      </c>
      <c r="P9195">
        <v>5811</v>
      </c>
      <c r="Q9195" t="s">
        <v>4000</v>
      </c>
    </row>
    <row r="9196" spans="11:17">
      <c r="K9196" t="s">
        <v>51</v>
      </c>
      <c r="L9196" t="s">
        <v>3998</v>
      </c>
      <c r="M9196" t="s">
        <v>3999</v>
      </c>
      <c r="N9196" t="s">
        <v>54</v>
      </c>
      <c r="O9196" t="s">
        <v>60</v>
      </c>
      <c r="P9196" t="s">
        <v>3891</v>
      </c>
      <c r="Q9196" t="s">
        <v>4000</v>
      </c>
    </row>
    <row r="9197" spans="11:17">
      <c r="K9197" t="s">
        <v>51</v>
      </c>
      <c r="L9197" t="s">
        <v>3998</v>
      </c>
      <c r="M9197" t="s">
        <v>3999</v>
      </c>
      <c r="N9197" t="s">
        <v>54</v>
      </c>
      <c r="O9197" t="s">
        <v>62</v>
      </c>
      <c r="P9197" t="s">
        <v>3937</v>
      </c>
      <c r="Q9197" t="s">
        <v>4000</v>
      </c>
    </row>
    <row r="9198" spans="11:17">
      <c r="K9198" t="s">
        <v>51</v>
      </c>
      <c r="L9198" t="s">
        <v>3998</v>
      </c>
      <c r="M9198" t="s">
        <v>3999</v>
      </c>
      <c r="N9198" t="s">
        <v>54</v>
      </c>
      <c r="O9198" t="s">
        <v>64</v>
      </c>
      <c r="P9198" t="s">
        <v>4001</v>
      </c>
      <c r="Q9198" t="s">
        <v>4000</v>
      </c>
    </row>
    <row r="9199" spans="11:17">
      <c r="K9199" t="s">
        <v>51</v>
      </c>
      <c r="L9199" t="s">
        <v>3998</v>
      </c>
      <c r="M9199" t="s">
        <v>3999</v>
      </c>
      <c r="N9199" t="s">
        <v>54</v>
      </c>
      <c r="O9199" t="s">
        <v>66</v>
      </c>
      <c r="Q9199" t="s">
        <v>4000</v>
      </c>
    </row>
    <row r="9200" spans="11:17">
      <c r="K9200" t="s">
        <v>51</v>
      </c>
      <c r="L9200" t="s">
        <v>3998</v>
      </c>
      <c r="M9200" t="s">
        <v>3999</v>
      </c>
      <c r="N9200" t="s">
        <v>54</v>
      </c>
      <c r="O9200" t="s">
        <v>68</v>
      </c>
      <c r="Q9200" t="s">
        <v>4000</v>
      </c>
    </row>
    <row r="9201" spans="11:17">
      <c r="K9201" t="s">
        <v>51</v>
      </c>
      <c r="L9201" t="s">
        <v>3998</v>
      </c>
      <c r="M9201" t="s">
        <v>3999</v>
      </c>
      <c r="N9201" t="s">
        <v>54</v>
      </c>
      <c r="O9201" t="s">
        <v>70</v>
      </c>
      <c r="P9201" t="s">
        <v>71</v>
      </c>
      <c r="Q9201" t="s">
        <v>4000</v>
      </c>
    </row>
    <row r="9202" spans="11:17">
      <c r="K9202" t="s">
        <v>51</v>
      </c>
      <c r="L9202" t="s">
        <v>3998</v>
      </c>
      <c r="M9202" t="s">
        <v>3999</v>
      </c>
      <c r="N9202" t="s">
        <v>54</v>
      </c>
      <c r="O9202" t="s">
        <v>72</v>
      </c>
      <c r="P9202">
        <v>397</v>
      </c>
      <c r="Q9202" t="s">
        <v>4000</v>
      </c>
    </row>
    <row r="9203" spans="11:17">
      <c r="K9203" t="s">
        <v>51</v>
      </c>
      <c r="L9203" t="s">
        <v>3998</v>
      </c>
      <c r="M9203" t="s">
        <v>3999</v>
      </c>
      <c r="N9203" t="s">
        <v>54</v>
      </c>
      <c r="O9203" t="s">
        <v>73</v>
      </c>
      <c r="P9203" t="s">
        <v>74</v>
      </c>
      <c r="Q9203" t="s">
        <v>4000</v>
      </c>
    </row>
    <row r="9204" spans="11:17">
      <c r="K9204" t="s">
        <v>51</v>
      </c>
      <c r="L9204" t="s">
        <v>4002</v>
      </c>
      <c r="M9204" t="s">
        <v>4003</v>
      </c>
      <c r="N9204" t="s">
        <v>77</v>
      </c>
      <c r="O9204" t="s">
        <v>14</v>
      </c>
      <c r="Q9204" t="s">
        <v>4004</v>
      </c>
    </row>
    <row r="9205" spans="11:17">
      <c r="K9205" t="s">
        <v>51</v>
      </c>
      <c r="L9205" t="s">
        <v>4002</v>
      </c>
      <c r="M9205" t="s">
        <v>4003</v>
      </c>
      <c r="N9205" t="s">
        <v>77</v>
      </c>
      <c r="O9205" t="s">
        <v>56</v>
      </c>
      <c r="Q9205" t="s">
        <v>4004</v>
      </c>
    </row>
    <row r="9206" spans="11:17">
      <c r="K9206" t="s">
        <v>51</v>
      </c>
      <c r="L9206" t="s">
        <v>4002</v>
      </c>
      <c r="M9206" t="s">
        <v>4003</v>
      </c>
      <c r="N9206" t="s">
        <v>77</v>
      </c>
      <c r="O9206" t="s">
        <v>57</v>
      </c>
      <c r="P9206" t="s">
        <v>1035</v>
      </c>
      <c r="Q9206" t="s">
        <v>4004</v>
      </c>
    </row>
    <row r="9207" spans="11:17">
      <c r="K9207" t="s">
        <v>51</v>
      </c>
      <c r="L9207" t="s">
        <v>4002</v>
      </c>
      <c r="M9207" t="s">
        <v>4003</v>
      </c>
      <c r="N9207" t="s">
        <v>77</v>
      </c>
      <c r="O9207" t="s">
        <v>59</v>
      </c>
      <c r="P9207">
        <v>3083</v>
      </c>
      <c r="Q9207" t="s">
        <v>4004</v>
      </c>
    </row>
    <row r="9208" spans="11:17">
      <c r="K9208" t="s">
        <v>51</v>
      </c>
      <c r="L9208" t="s">
        <v>4002</v>
      </c>
      <c r="M9208" t="s">
        <v>4003</v>
      </c>
      <c r="N9208" t="s">
        <v>77</v>
      </c>
      <c r="O9208" t="s">
        <v>60</v>
      </c>
      <c r="P9208" t="s">
        <v>3891</v>
      </c>
      <c r="Q9208" t="s">
        <v>4004</v>
      </c>
    </row>
    <row r="9209" spans="11:17">
      <c r="K9209" t="s">
        <v>51</v>
      </c>
      <c r="L9209" t="s">
        <v>4002</v>
      </c>
      <c r="M9209" t="s">
        <v>4003</v>
      </c>
      <c r="N9209" t="s">
        <v>77</v>
      </c>
      <c r="O9209" t="s">
        <v>62</v>
      </c>
      <c r="P9209" t="s">
        <v>3937</v>
      </c>
      <c r="Q9209" t="s">
        <v>4004</v>
      </c>
    </row>
    <row r="9210" spans="11:17">
      <c r="K9210" t="s">
        <v>51</v>
      </c>
      <c r="L9210" t="s">
        <v>4002</v>
      </c>
      <c r="M9210" t="s">
        <v>4003</v>
      </c>
      <c r="N9210" t="s">
        <v>77</v>
      </c>
      <c r="O9210" t="s">
        <v>64</v>
      </c>
      <c r="P9210" t="s">
        <v>4005</v>
      </c>
      <c r="Q9210" t="s">
        <v>4004</v>
      </c>
    </row>
    <row r="9211" spans="11:17">
      <c r="K9211" t="s">
        <v>51</v>
      </c>
      <c r="L9211" t="s">
        <v>4002</v>
      </c>
      <c r="M9211" t="s">
        <v>4003</v>
      </c>
      <c r="N9211" t="s">
        <v>77</v>
      </c>
      <c r="O9211" t="s">
        <v>66</v>
      </c>
      <c r="P9211" t="s">
        <v>4006</v>
      </c>
      <c r="Q9211" t="s">
        <v>4004</v>
      </c>
    </row>
    <row r="9212" spans="11:17">
      <c r="K9212" t="s">
        <v>51</v>
      </c>
      <c r="L9212" t="s">
        <v>4002</v>
      </c>
      <c r="M9212" t="s">
        <v>4003</v>
      </c>
      <c r="N9212" t="s">
        <v>77</v>
      </c>
      <c r="O9212" t="s">
        <v>68</v>
      </c>
      <c r="P9212" t="e">
        <f>-ต้องการหน้ากากอนามัยและเจลล้างมือ
-ต้องการให้มีการฉีดพ่นยาฆ่าเชื้อ
-ต้องการให้มีร้านธงฟ้าเข้ามาขายของในชุมชนบ้าง
-คนในชุมชนมีความหวาดระแวง</f>
        <v>#NAME?</v>
      </c>
      <c r="Q9212" t="s">
        <v>4004</v>
      </c>
    </row>
    <row r="9213" spans="11:17">
      <c r="K9213" t="s">
        <v>51</v>
      </c>
      <c r="L9213" t="s">
        <v>4002</v>
      </c>
      <c r="M9213" t="s">
        <v>4003</v>
      </c>
      <c r="N9213" t="s">
        <v>77</v>
      </c>
      <c r="O9213" t="s">
        <v>70</v>
      </c>
      <c r="P9213" t="s">
        <v>71</v>
      </c>
      <c r="Q9213" t="s">
        <v>4004</v>
      </c>
    </row>
    <row r="9214" spans="11:17">
      <c r="K9214" t="s">
        <v>51</v>
      </c>
      <c r="L9214" t="s">
        <v>4002</v>
      </c>
      <c r="M9214" t="s">
        <v>4003</v>
      </c>
      <c r="N9214" t="s">
        <v>77</v>
      </c>
      <c r="O9214" t="s">
        <v>72</v>
      </c>
      <c r="P9214">
        <v>85</v>
      </c>
      <c r="Q9214" t="s">
        <v>4004</v>
      </c>
    </row>
    <row r="9215" spans="11:17">
      <c r="K9215" t="s">
        <v>51</v>
      </c>
      <c r="L9215" t="s">
        <v>4002</v>
      </c>
      <c r="M9215" t="s">
        <v>4003</v>
      </c>
      <c r="N9215" t="s">
        <v>77</v>
      </c>
      <c r="O9215" t="s">
        <v>73</v>
      </c>
      <c r="P9215" t="s">
        <v>82</v>
      </c>
      <c r="Q9215" t="s">
        <v>4004</v>
      </c>
    </row>
    <row r="9216" spans="11:17">
      <c r="K9216" t="s">
        <v>51</v>
      </c>
      <c r="L9216" t="s">
        <v>4007</v>
      </c>
      <c r="M9216" t="s">
        <v>4008</v>
      </c>
      <c r="N9216" t="s">
        <v>525</v>
      </c>
      <c r="O9216" t="s">
        <v>14</v>
      </c>
      <c r="Q9216" t="s">
        <v>4009</v>
      </c>
    </row>
    <row r="9217" spans="11:17">
      <c r="K9217" t="s">
        <v>51</v>
      </c>
      <c r="L9217" t="s">
        <v>4007</v>
      </c>
      <c r="M9217" t="s">
        <v>4008</v>
      </c>
      <c r="N9217" t="s">
        <v>525</v>
      </c>
      <c r="O9217" t="s">
        <v>56</v>
      </c>
      <c r="Q9217" t="s">
        <v>4009</v>
      </c>
    </row>
    <row r="9218" spans="11:17">
      <c r="K9218" t="s">
        <v>51</v>
      </c>
      <c r="L9218" t="s">
        <v>4007</v>
      </c>
      <c r="M9218" t="s">
        <v>4008</v>
      </c>
      <c r="N9218" t="s">
        <v>525</v>
      </c>
      <c r="O9218" t="s">
        <v>57</v>
      </c>
      <c r="P9218" t="s">
        <v>1035</v>
      </c>
      <c r="Q9218" t="s">
        <v>4009</v>
      </c>
    </row>
    <row r="9219" spans="11:17">
      <c r="K9219" t="s">
        <v>51</v>
      </c>
      <c r="L9219" t="s">
        <v>4007</v>
      </c>
      <c r="M9219" t="s">
        <v>4008</v>
      </c>
      <c r="N9219" t="s">
        <v>525</v>
      </c>
      <c r="O9219" t="s">
        <v>59</v>
      </c>
      <c r="P9219">
        <v>6357</v>
      </c>
      <c r="Q9219" t="s">
        <v>4009</v>
      </c>
    </row>
    <row r="9220" spans="11:17">
      <c r="K9220" t="s">
        <v>51</v>
      </c>
      <c r="L9220" t="s">
        <v>4007</v>
      </c>
      <c r="M9220" t="s">
        <v>4008</v>
      </c>
      <c r="N9220" t="s">
        <v>525</v>
      </c>
      <c r="O9220" t="s">
        <v>60</v>
      </c>
      <c r="P9220" t="s">
        <v>3891</v>
      </c>
      <c r="Q9220" t="s">
        <v>4009</v>
      </c>
    </row>
    <row r="9221" spans="11:17">
      <c r="K9221" t="s">
        <v>51</v>
      </c>
      <c r="L9221" t="s">
        <v>4007</v>
      </c>
      <c r="M9221" t="s">
        <v>4008</v>
      </c>
      <c r="N9221" t="s">
        <v>525</v>
      </c>
      <c r="O9221" t="s">
        <v>62</v>
      </c>
      <c r="P9221" t="s">
        <v>3937</v>
      </c>
      <c r="Q9221" t="s">
        <v>4009</v>
      </c>
    </row>
    <row r="9222" spans="11:17">
      <c r="K9222" t="s">
        <v>51</v>
      </c>
      <c r="L9222" t="s">
        <v>4007</v>
      </c>
      <c r="M9222" t="s">
        <v>4008</v>
      </c>
      <c r="N9222" t="s">
        <v>525</v>
      </c>
      <c r="O9222" t="s">
        <v>64</v>
      </c>
      <c r="P9222" t="s">
        <v>4010</v>
      </c>
      <c r="Q9222" t="s">
        <v>4009</v>
      </c>
    </row>
    <row r="9223" spans="11:17">
      <c r="K9223" t="s">
        <v>51</v>
      </c>
      <c r="L9223" t="s">
        <v>4007</v>
      </c>
      <c r="M9223" t="s">
        <v>4008</v>
      </c>
      <c r="N9223" t="s">
        <v>525</v>
      </c>
      <c r="O9223" t="s">
        <v>66</v>
      </c>
      <c r="P9223" t="s">
        <v>4011</v>
      </c>
      <c r="Q9223" t="s">
        <v>4009</v>
      </c>
    </row>
    <row r="9224" spans="11:17">
      <c r="K9224" t="s">
        <v>51</v>
      </c>
      <c r="L9224" t="s">
        <v>4007</v>
      </c>
      <c r="M9224" t="s">
        <v>4008</v>
      </c>
      <c r="N9224" t="s">
        <v>525</v>
      </c>
      <c r="O9224" t="s">
        <v>68</v>
      </c>
      <c r="P9224" s="1" t="s">
        <v>4012</v>
      </c>
      <c r="Q9224" t="s">
        <v>4009</v>
      </c>
    </row>
    <row r="9225" spans="11:17">
      <c r="K9225" t="s">
        <v>51</v>
      </c>
      <c r="L9225" t="s">
        <v>4007</v>
      </c>
      <c r="M9225" t="s">
        <v>4008</v>
      </c>
      <c r="N9225" t="s">
        <v>525</v>
      </c>
      <c r="O9225" t="s">
        <v>70</v>
      </c>
      <c r="P9225" t="s">
        <v>71</v>
      </c>
      <c r="Q9225" t="s">
        <v>4009</v>
      </c>
    </row>
    <row r="9226" spans="11:17">
      <c r="K9226" t="s">
        <v>51</v>
      </c>
      <c r="L9226" t="s">
        <v>4007</v>
      </c>
      <c r="M9226" t="s">
        <v>4008</v>
      </c>
      <c r="N9226" t="s">
        <v>525</v>
      </c>
      <c r="O9226" t="s">
        <v>72</v>
      </c>
      <c r="P9226">
        <v>201</v>
      </c>
      <c r="Q9226" t="s">
        <v>4009</v>
      </c>
    </row>
    <row r="9227" spans="11:17">
      <c r="K9227" t="s">
        <v>51</v>
      </c>
      <c r="L9227" t="s">
        <v>4007</v>
      </c>
      <c r="M9227" t="s">
        <v>4008</v>
      </c>
      <c r="N9227" t="s">
        <v>525</v>
      </c>
      <c r="O9227" t="s">
        <v>73</v>
      </c>
      <c r="P9227" t="s">
        <v>530</v>
      </c>
      <c r="Q9227" t="s">
        <v>4009</v>
      </c>
    </row>
    <row r="9228" spans="11:17">
      <c r="K9228" t="s">
        <v>51</v>
      </c>
      <c r="L9228" t="s">
        <v>4013</v>
      </c>
      <c r="M9228" t="s">
        <v>4014</v>
      </c>
      <c r="N9228" t="s">
        <v>77</v>
      </c>
      <c r="O9228" t="s">
        <v>14</v>
      </c>
      <c r="Q9228" t="s">
        <v>4015</v>
      </c>
    </row>
    <row r="9229" spans="11:17">
      <c r="K9229" t="s">
        <v>51</v>
      </c>
      <c r="L9229" t="s">
        <v>4013</v>
      </c>
      <c r="M9229" t="s">
        <v>4014</v>
      </c>
      <c r="N9229" t="s">
        <v>77</v>
      </c>
      <c r="O9229" t="s">
        <v>56</v>
      </c>
      <c r="Q9229" t="s">
        <v>4015</v>
      </c>
    </row>
    <row r="9230" spans="11:17">
      <c r="K9230" t="s">
        <v>51</v>
      </c>
      <c r="L9230" t="s">
        <v>4013</v>
      </c>
      <c r="M9230" t="s">
        <v>4014</v>
      </c>
      <c r="N9230" t="s">
        <v>77</v>
      </c>
      <c r="O9230" t="s">
        <v>57</v>
      </c>
      <c r="P9230" t="s">
        <v>1035</v>
      </c>
      <c r="Q9230" t="s">
        <v>4015</v>
      </c>
    </row>
    <row r="9231" spans="11:17">
      <c r="K9231" t="s">
        <v>51</v>
      </c>
      <c r="L9231" t="s">
        <v>4013</v>
      </c>
      <c r="M9231" t="s">
        <v>4014</v>
      </c>
      <c r="N9231" t="s">
        <v>77</v>
      </c>
      <c r="O9231" t="s">
        <v>59</v>
      </c>
      <c r="P9231">
        <v>3029</v>
      </c>
      <c r="Q9231" t="s">
        <v>4015</v>
      </c>
    </row>
    <row r="9232" spans="11:17">
      <c r="K9232" t="s">
        <v>51</v>
      </c>
      <c r="L9232" t="s">
        <v>4013</v>
      </c>
      <c r="M9232" t="s">
        <v>4014</v>
      </c>
      <c r="N9232" t="s">
        <v>77</v>
      </c>
      <c r="O9232" t="s">
        <v>60</v>
      </c>
      <c r="P9232" t="s">
        <v>3891</v>
      </c>
      <c r="Q9232" t="s">
        <v>4015</v>
      </c>
    </row>
    <row r="9233" spans="11:17">
      <c r="K9233" t="s">
        <v>51</v>
      </c>
      <c r="L9233" t="s">
        <v>4013</v>
      </c>
      <c r="M9233" t="s">
        <v>4014</v>
      </c>
      <c r="N9233" t="s">
        <v>77</v>
      </c>
      <c r="O9233" t="s">
        <v>62</v>
      </c>
      <c r="P9233" t="s">
        <v>3892</v>
      </c>
      <c r="Q9233" t="s">
        <v>4015</v>
      </c>
    </row>
    <row r="9234" spans="11:17">
      <c r="K9234" t="s">
        <v>51</v>
      </c>
      <c r="L9234" t="s">
        <v>4013</v>
      </c>
      <c r="M9234" t="s">
        <v>4014</v>
      </c>
      <c r="N9234" t="s">
        <v>77</v>
      </c>
      <c r="O9234" t="s">
        <v>64</v>
      </c>
      <c r="P9234" t="s">
        <v>4016</v>
      </c>
      <c r="Q9234" t="s">
        <v>4015</v>
      </c>
    </row>
    <row r="9235" spans="11:17">
      <c r="K9235" t="s">
        <v>51</v>
      </c>
      <c r="L9235" t="s">
        <v>4013</v>
      </c>
      <c r="M9235" t="s">
        <v>4014</v>
      </c>
      <c r="N9235" t="s">
        <v>77</v>
      </c>
      <c r="O9235" t="s">
        <v>66</v>
      </c>
      <c r="P9235" t="s">
        <v>4017</v>
      </c>
      <c r="Q9235" t="s">
        <v>4015</v>
      </c>
    </row>
    <row r="9236" spans="11:17">
      <c r="K9236" t="s">
        <v>51</v>
      </c>
      <c r="L9236" t="s">
        <v>4013</v>
      </c>
      <c r="M9236" t="s">
        <v>4014</v>
      </c>
      <c r="N9236" t="s">
        <v>77</v>
      </c>
      <c r="O9236" t="s">
        <v>68</v>
      </c>
      <c r="P9236" t="e">
        <f>-ต้องการเงินเยียวยา จากรายได้ที่ลดลง</f>
        <v>#NAME?</v>
      </c>
      <c r="Q9236" t="s">
        <v>4015</v>
      </c>
    </row>
    <row r="9237" spans="11:17">
      <c r="K9237" t="s">
        <v>51</v>
      </c>
      <c r="L9237" t="s">
        <v>4013</v>
      </c>
      <c r="M9237" t="s">
        <v>4014</v>
      </c>
      <c r="N9237" t="s">
        <v>77</v>
      </c>
      <c r="O9237" t="s">
        <v>70</v>
      </c>
      <c r="P9237" t="s">
        <v>71</v>
      </c>
      <c r="Q9237" t="s">
        <v>4015</v>
      </c>
    </row>
    <row r="9238" spans="11:17">
      <c r="K9238" t="s">
        <v>51</v>
      </c>
      <c r="L9238" t="s">
        <v>4013</v>
      </c>
      <c r="M9238" t="s">
        <v>4014</v>
      </c>
      <c r="N9238" t="s">
        <v>77</v>
      </c>
      <c r="O9238" t="s">
        <v>72</v>
      </c>
      <c r="P9238">
        <v>100</v>
      </c>
      <c r="Q9238" t="s">
        <v>4015</v>
      </c>
    </row>
    <row r="9239" spans="11:17">
      <c r="K9239" t="s">
        <v>51</v>
      </c>
      <c r="L9239" t="s">
        <v>4013</v>
      </c>
      <c r="M9239" t="s">
        <v>4014</v>
      </c>
      <c r="N9239" t="s">
        <v>77</v>
      </c>
      <c r="O9239" t="s">
        <v>73</v>
      </c>
      <c r="P9239" t="s">
        <v>82</v>
      </c>
      <c r="Q9239" t="s">
        <v>4015</v>
      </c>
    </row>
    <row r="9240" spans="11:17">
      <c r="K9240" t="s">
        <v>51</v>
      </c>
      <c r="L9240" t="s">
        <v>4018</v>
      </c>
      <c r="M9240" t="s">
        <v>4019</v>
      </c>
      <c r="N9240" t="s">
        <v>77</v>
      </c>
      <c r="O9240" t="s">
        <v>14</v>
      </c>
      <c r="Q9240" t="s">
        <v>4020</v>
      </c>
    </row>
    <row r="9241" spans="11:17">
      <c r="K9241" t="s">
        <v>51</v>
      </c>
      <c r="L9241" t="s">
        <v>4018</v>
      </c>
      <c r="M9241" t="s">
        <v>4019</v>
      </c>
      <c r="N9241" t="s">
        <v>77</v>
      </c>
      <c r="O9241" t="s">
        <v>56</v>
      </c>
      <c r="Q9241" t="s">
        <v>4020</v>
      </c>
    </row>
    <row r="9242" spans="11:17">
      <c r="K9242" t="s">
        <v>51</v>
      </c>
      <c r="L9242" t="s">
        <v>4018</v>
      </c>
      <c r="M9242" t="s">
        <v>4019</v>
      </c>
      <c r="N9242" t="s">
        <v>77</v>
      </c>
      <c r="O9242" t="s">
        <v>57</v>
      </c>
      <c r="P9242" t="s">
        <v>1035</v>
      </c>
      <c r="Q9242" t="s">
        <v>4020</v>
      </c>
    </row>
    <row r="9243" spans="11:17">
      <c r="K9243" t="s">
        <v>51</v>
      </c>
      <c r="L9243" t="s">
        <v>4018</v>
      </c>
      <c r="M9243" t="s">
        <v>4019</v>
      </c>
      <c r="N9243" t="s">
        <v>77</v>
      </c>
      <c r="O9243" t="s">
        <v>59</v>
      </c>
      <c r="P9243">
        <v>3510</v>
      </c>
      <c r="Q9243" t="s">
        <v>4020</v>
      </c>
    </row>
    <row r="9244" spans="11:17">
      <c r="K9244" t="s">
        <v>51</v>
      </c>
      <c r="L9244" t="s">
        <v>4018</v>
      </c>
      <c r="M9244" t="s">
        <v>4019</v>
      </c>
      <c r="N9244" t="s">
        <v>77</v>
      </c>
      <c r="O9244" t="s">
        <v>60</v>
      </c>
      <c r="P9244" t="s">
        <v>3891</v>
      </c>
      <c r="Q9244" t="s">
        <v>4020</v>
      </c>
    </row>
    <row r="9245" spans="11:17">
      <c r="K9245" t="s">
        <v>51</v>
      </c>
      <c r="L9245" t="s">
        <v>4018</v>
      </c>
      <c r="M9245" t="s">
        <v>4019</v>
      </c>
      <c r="N9245" t="s">
        <v>77</v>
      </c>
      <c r="O9245" t="s">
        <v>62</v>
      </c>
      <c r="P9245" t="s">
        <v>3920</v>
      </c>
      <c r="Q9245" t="s">
        <v>4020</v>
      </c>
    </row>
    <row r="9246" spans="11:17">
      <c r="K9246" t="s">
        <v>51</v>
      </c>
      <c r="L9246" t="s">
        <v>4018</v>
      </c>
      <c r="M9246" t="s">
        <v>4019</v>
      </c>
      <c r="N9246" t="s">
        <v>77</v>
      </c>
      <c r="O9246" t="s">
        <v>64</v>
      </c>
      <c r="P9246" t="s">
        <v>4021</v>
      </c>
      <c r="Q9246" t="s">
        <v>4020</v>
      </c>
    </row>
    <row r="9247" spans="11:17">
      <c r="K9247" t="s">
        <v>51</v>
      </c>
      <c r="L9247" t="s">
        <v>4018</v>
      </c>
      <c r="M9247" t="s">
        <v>4019</v>
      </c>
      <c r="N9247" t="s">
        <v>77</v>
      </c>
      <c r="O9247" t="s">
        <v>66</v>
      </c>
      <c r="P9247" t="s">
        <v>4022</v>
      </c>
      <c r="Q9247" t="s">
        <v>4020</v>
      </c>
    </row>
    <row r="9248" spans="11:17">
      <c r="K9248" t="s">
        <v>51</v>
      </c>
      <c r="L9248" t="s">
        <v>4018</v>
      </c>
      <c r="M9248" t="s">
        <v>4019</v>
      </c>
      <c r="N9248" t="s">
        <v>77</v>
      </c>
      <c r="O9248" t="s">
        <v>68</v>
      </c>
      <c r="P9248" t="s">
        <v>751</v>
      </c>
      <c r="Q9248" t="s">
        <v>4020</v>
      </c>
    </row>
    <row r="9249" spans="11:17">
      <c r="K9249" t="s">
        <v>51</v>
      </c>
      <c r="L9249" t="s">
        <v>4018</v>
      </c>
      <c r="M9249" t="s">
        <v>4019</v>
      </c>
      <c r="N9249" t="s">
        <v>77</v>
      </c>
      <c r="O9249" t="s">
        <v>70</v>
      </c>
      <c r="P9249" t="s">
        <v>71</v>
      </c>
      <c r="Q9249" t="s">
        <v>4020</v>
      </c>
    </row>
    <row r="9250" spans="11:17">
      <c r="K9250" t="s">
        <v>51</v>
      </c>
      <c r="L9250" t="s">
        <v>4018</v>
      </c>
      <c r="M9250" t="s">
        <v>4019</v>
      </c>
      <c r="N9250" t="s">
        <v>77</v>
      </c>
      <c r="O9250" t="s">
        <v>72</v>
      </c>
      <c r="P9250">
        <v>228</v>
      </c>
      <c r="Q9250" t="s">
        <v>4020</v>
      </c>
    </row>
    <row r="9251" spans="11:17">
      <c r="K9251" t="s">
        <v>51</v>
      </c>
      <c r="L9251" t="s">
        <v>4018</v>
      </c>
      <c r="M9251" t="s">
        <v>4019</v>
      </c>
      <c r="N9251" t="s">
        <v>77</v>
      </c>
      <c r="O9251" t="s">
        <v>73</v>
      </c>
      <c r="P9251" t="s">
        <v>82</v>
      </c>
      <c r="Q9251" t="s">
        <v>4020</v>
      </c>
    </row>
    <row r="9252" spans="11:17">
      <c r="K9252" t="s">
        <v>51</v>
      </c>
      <c r="L9252" t="s">
        <v>4023</v>
      </c>
      <c r="M9252" t="s">
        <v>4024</v>
      </c>
      <c r="N9252" t="s">
        <v>54</v>
      </c>
      <c r="O9252" t="s">
        <v>14</v>
      </c>
      <c r="Q9252" t="s">
        <v>4025</v>
      </c>
    </row>
    <row r="9253" spans="11:17">
      <c r="K9253" t="s">
        <v>51</v>
      </c>
      <c r="L9253" t="s">
        <v>4023</v>
      </c>
      <c r="M9253" t="s">
        <v>4024</v>
      </c>
      <c r="N9253" t="s">
        <v>54</v>
      </c>
      <c r="O9253" t="s">
        <v>56</v>
      </c>
      <c r="Q9253" t="s">
        <v>4025</v>
      </c>
    </row>
    <row r="9254" spans="11:17">
      <c r="K9254" t="s">
        <v>51</v>
      </c>
      <c r="L9254" t="s">
        <v>4023</v>
      </c>
      <c r="M9254" t="s">
        <v>4024</v>
      </c>
      <c r="N9254" t="s">
        <v>54</v>
      </c>
      <c r="O9254" t="s">
        <v>57</v>
      </c>
      <c r="P9254" t="s">
        <v>1035</v>
      </c>
      <c r="Q9254" t="s">
        <v>4025</v>
      </c>
    </row>
    <row r="9255" spans="11:17">
      <c r="K9255" t="s">
        <v>51</v>
      </c>
      <c r="L9255" t="s">
        <v>4023</v>
      </c>
      <c r="M9255" t="s">
        <v>4024</v>
      </c>
      <c r="N9255" t="s">
        <v>54</v>
      </c>
      <c r="O9255" t="s">
        <v>59</v>
      </c>
      <c r="P9255">
        <v>4745</v>
      </c>
      <c r="Q9255" t="s">
        <v>4025</v>
      </c>
    </row>
    <row r="9256" spans="11:17">
      <c r="K9256" t="s">
        <v>51</v>
      </c>
      <c r="L9256" t="s">
        <v>4023</v>
      </c>
      <c r="M9256" t="s">
        <v>4024</v>
      </c>
      <c r="N9256" t="s">
        <v>54</v>
      </c>
      <c r="O9256" t="s">
        <v>60</v>
      </c>
      <c r="P9256" t="s">
        <v>3891</v>
      </c>
      <c r="Q9256" t="s">
        <v>4025</v>
      </c>
    </row>
    <row r="9257" spans="11:17">
      <c r="K9257" t="s">
        <v>51</v>
      </c>
      <c r="L9257" t="s">
        <v>4023</v>
      </c>
      <c r="M9257" t="s">
        <v>4024</v>
      </c>
      <c r="N9257" t="s">
        <v>54</v>
      </c>
      <c r="O9257" t="s">
        <v>62</v>
      </c>
      <c r="P9257" t="s">
        <v>3920</v>
      </c>
      <c r="Q9257" t="s">
        <v>4025</v>
      </c>
    </row>
    <row r="9258" spans="11:17">
      <c r="K9258" t="s">
        <v>51</v>
      </c>
      <c r="L9258" t="s">
        <v>4023</v>
      </c>
      <c r="M9258" t="s">
        <v>4024</v>
      </c>
      <c r="N9258" t="s">
        <v>54</v>
      </c>
      <c r="O9258" t="s">
        <v>64</v>
      </c>
      <c r="P9258" t="s">
        <v>4026</v>
      </c>
      <c r="Q9258" t="s">
        <v>4025</v>
      </c>
    </row>
    <row r="9259" spans="11:17">
      <c r="K9259" t="s">
        <v>51</v>
      </c>
      <c r="L9259" t="s">
        <v>4023</v>
      </c>
      <c r="M9259" t="s">
        <v>4024</v>
      </c>
      <c r="N9259" t="s">
        <v>54</v>
      </c>
      <c r="O9259" t="s">
        <v>66</v>
      </c>
      <c r="P9259" t="s">
        <v>4027</v>
      </c>
      <c r="Q9259" t="s">
        <v>4025</v>
      </c>
    </row>
    <row r="9260" spans="11:17">
      <c r="K9260" t="s">
        <v>51</v>
      </c>
      <c r="L9260" t="s">
        <v>4023</v>
      </c>
      <c r="M9260" t="s">
        <v>4024</v>
      </c>
      <c r="N9260" t="s">
        <v>54</v>
      </c>
      <c r="O9260" t="s">
        <v>68</v>
      </c>
      <c r="Q9260" t="s">
        <v>4025</v>
      </c>
    </row>
    <row r="9261" spans="11:17">
      <c r="K9261" t="s">
        <v>51</v>
      </c>
      <c r="L9261" t="s">
        <v>4023</v>
      </c>
      <c r="M9261" t="s">
        <v>4024</v>
      </c>
      <c r="N9261" t="s">
        <v>54</v>
      </c>
      <c r="O9261" t="s">
        <v>70</v>
      </c>
      <c r="P9261" t="s">
        <v>131</v>
      </c>
      <c r="Q9261" t="s">
        <v>4025</v>
      </c>
    </row>
    <row r="9262" spans="11:17">
      <c r="K9262" t="s">
        <v>51</v>
      </c>
      <c r="L9262" t="s">
        <v>4023</v>
      </c>
      <c r="M9262" t="s">
        <v>4024</v>
      </c>
      <c r="N9262" t="s">
        <v>54</v>
      </c>
      <c r="O9262" t="s">
        <v>72</v>
      </c>
      <c r="P9262">
        <v>97</v>
      </c>
      <c r="Q9262" t="s">
        <v>4025</v>
      </c>
    </row>
    <row r="9263" spans="11:17">
      <c r="K9263" t="s">
        <v>51</v>
      </c>
      <c r="L9263" t="s">
        <v>4023</v>
      </c>
      <c r="M9263" t="s">
        <v>4024</v>
      </c>
      <c r="N9263" t="s">
        <v>54</v>
      </c>
      <c r="O9263" t="s">
        <v>73</v>
      </c>
      <c r="P9263" t="s">
        <v>74</v>
      </c>
      <c r="Q9263" t="s">
        <v>4025</v>
      </c>
    </row>
    <row r="9264" spans="11:17">
      <c r="K9264" t="s">
        <v>51</v>
      </c>
      <c r="L9264" t="s">
        <v>4028</v>
      </c>
      <c r="M9264" t="s">
        <v>4029</v>
      </c>
      <c r="N9264" t="s">
        <v>54</v>
      </c>
      <c r="O9264" t="s">
        <v>14</v>
      </c>
      <c r="Q9264" t="s">
        <v>4030</v>
      </c>
    </row>
    <row r="9265" spans="11:17">
      <c r="K9265" t="s">
        <v>51</v>
      </c>
      <c r="L9265" t="s">
        <v>4028</v>
      </c>
      <c r="M9265" t="s">
        <v>4029</v>
      </c>
      <c r="N9265" t="s">
        <v>54</v>
      </c>
      <c r="O9265" t="s">
        <v>56</v>
      </c>
      <c r="Q9265" t="s">
        <v>4030</v>
      </c>
    </row>
    <row r="9266" spans="11:17">
      <c r="K9266" t="s">
        <v>51</v>
      </c>
      <c r="L9266" t="s">
        <v>4028</v>
      </c>
      <c r="M9266" t="s">
        <v>4029</v>
      </c>
      <c r="N9266" t="s">
        <v>54</v>
      </c>
      <c r="O9266" t="s">
        <v>57</v>
      </c>
      <c r="P9266" t="s">
        <v>1035</v>
      </c>
      <c r="Q9266" t="s">
        <v>4030</v>
      </c>
    </row>
    <row r="9267" spans="11:17">
      <c r="K9267" t="s">
        <v>51</v>
      </c>
      <c r="L9267" t="s">
        <v>4028</v>
      </c>
      <c r="M9267" t="s">
        <v>4029</v>
      </c>
      <c r="N9267" t="s">
        <v>54</v>
      </c>
      <c r="O9267" t="s">
        <v>59</v>
      </c>
      <c r="P9267">
        <v>5171</v>
      </c>
      <c r="Q9267" t="s">
        <v>4030</v>
      </c>
    </row>
    <row r="9268" spans="11:17">
      <c r="K9268" t="s">
        <v>51</v>
      </c>
      <c r="L9268" t="s">
        <v>4028</v>
      </c>
      <c r="M9268" t="s">
        <v>4029</v>
      </c>
      <c r="N9268" t="s">
        <v>54</v>
      </c>
      <c r="O9268" t="s">
        <v>60</v>
      </c>
      <c r="P9268" t="s">
        <v>3891</v>
      </c>
      <c r="Q9268" t="s">
        <v>4030</v>
      </c>
    </row>
    <row r="9269" spans="11:17">
      <c r="K9269" t="s">
        <v>51</v>
      </c>
      <c r="L9269" t="s">
        <v>4028</v>
      </c>
      <c r="M9269" t="s">
        <v>4029</v>
      </c>
      <c r="N9269" t="s">
        <v>54</v>
      </c>
      <c r="O9269" t="s">
        <v>62</v>
      </c>
      <c r="P9269" t="s">
        <v>3920</v>
      </c>
      <c r="Q9269" t="s">
        <v>4030</v>
      </c>
    </row>
    <row r="9270" spans="11:17">
      <c r="K9270" t="s">
        <v>51</v>
      </c>
      <c r="L9270" t="s">
        <v>4028</v>
      </c>
      <c r="M9270" t="s">
        <v>4029</v>
      </c>
      <c r="N9270" t="s">
        <v>54</v>
      </c>
      <c r="O9270" t="s">
        <v>64</v>
      </c>
      <c r="P9270" t="s">
        <v>4031</v>
      </c>
      <c r="Q9270" t="s">
        <v>4030</v>
      </c>
    </row>
    <row r="9271" spans="11:17">
      <c r="K9271" t="s">
        <v>51</v>
      </c>
      <c r="L9271" t="s">
        <v>4028</v>
      </c>
      <c r="M9271" t="s">
        <v>4029</v>
      </c>
      <c r="N9271" t="s">
        <v>54</v>
      </c>
      <c r="O9271" t="s">
        <v>66</v>
      </c>
      <c r="P9271" t="s">
        <v>4032</v>
      </c>
      <c r="Q9271" t="s">
        <v>4030</v>
      </c>
    </row>
    <row r="9272" spans="11:17">
      <c r="K9272" t="s">
        <v>51</v>
      </c>
      <c r="L9272" t="s">
        <v>4028</v>
      </c>
      <c r="M9272" t="s">
        <v>4029</v>
      </c>
      <c r="N9272" t="s">
        <v>54</v>
      </c>
      <c r="O9272" t="s">
        <v>68</v>
      </c>
      <c r="P9272" t="s">
        <v>1189</v>
      </c>
      <c r="Q9272" t="s">
        <v>4030</v>
      </c>
    </row>
    <row r="9273" spans="11:17">
      <c r="K9273" t="s">
        <v>51</v>
      </c>
      <c r="L9273" t="s">
        <v>4028</v>
      </c>
      <c r="M9273" t="s">
        <v>4029</v>
      </c>
      <c r="N9273" t="s">
        <v>54</v>
      </c>
      <c r="O9273" t="s">
        <v>70</v>
      </c>
      <c r="P9273" t="s">
        <v>71</v>
      </c>
      <c r="Q9273" t="s">
        <v>4030</v>
      </c>
    </row>
    <row r="9274" spans="11:17">
      <c r="K9274" t="s">
        <v>51</v>
      </c>
      <c r="L9274" t="s">
        <v>4028</v>
      </c>
      <c r="M9274" t="s">
        <v>4029</v>
      </c>
      <c r="N9274" t="s">
        <v>54</v>
      </c>
      <c r="O9274" t="s">
        <v>72</v>
      </c>
      <c r="P9274">
        <v>78</v>
      </c>
      <c r="Q9274" t="s">
        <v>4030</v>
      </c>
    </row>
    <row r="9275" spans="11:17">
      <c r="K9275" t="s">
        <v>51</v>
      </c>
      <c r="L9275" t="s">
        <v>4028</v>
      </c>
      <c r="M9275" t="s">
        <v>4029</v>
      </c>
      <c r="N9275" t="s">
        <v>54</v>
      </c>
      <c r="O9275" t="s">
        <v>73</v>
      </c>
      <c r="P9275" t="s">
        <v>74</v>
      </c>
      <c r="Q9275" t="s">
        <v>4030</v>
      </c>
    </row>
    <row r="9276" spans="11:17">
      <c r="K9276" t="s">
        <v>51</v>
      </c>
      <c r="L9276" t="s">
        <v>4033</v>
      </c>
      <c r="M9276" t="s">
        <v>4034</v>
      </c>
      <c r="N9276" t="s">
        <v>54</v>
      </c>
      <c r="O9276" t="s">
        <v>14</v>
      </c>
      <c r="Q9276" t="s">
        <v>4035</v>
      </c>
    </row>
    <row r="9277" spans="11:17">
      <c r="K9277" t="s">
        <v>51</v>
      </c>
      <c r="L9277" t="s">
        <v>4033</v>
      </c>
      <c r="M9277" t="s">
        <v>4034</v>
      </c>
      <c r="N9277" t="s">
        <v>54</v>
      </c>
      <c r="O9277" t="s">
        <v>56</v>
      </c>
      <c r="Q9277" t="s">
        <v>4035</v>
      </c>
    </row>
    <row r="9278" spans="11:17">
      <c r="K9278" t="s">
        <v>51</v>
      </c>
      <c r="L9278" t="s">
        <v>4033</v>
      </c>
      <c r="M9278" t="s">
        <v>4034</v>
      </c>
      <c r="N9278" t="s">
        <v>54</v>
      </c>
      <c r="O9278" t="s">
        <v>57</v>
      </c>
      <c r="P9278" t="s">
        <v>1035</v>
      </c>
      <c r="Q9278" t="s">
        <v>4035</v>
      </c>
    </row>
    <row r="9279" spans="11:17">
      <c r="K9279" t="s">
        <v>51</v>
      </c>
      <c r="L9279" t="s">
        <v>4033</v>
      </c>
      <c r="M9279" t="s">
        <v>4034</v>
      </c>
      <c r="N9279" t="s">
        <v>54</v>
      </c>
      <c r="O9279" t="s">
        <v>59</v>
      </c>
      <c r="P9279">
        <v>4572</v>
      </c>
      <c r="Q9279" t="s">
        <v>4035</v>
      </c>
    </row>
    <row r="9280" spans="11:17">
      <c r="K9280" t="s">
        <v>51</v>
      </c>
      <c r="L9280" t="s">
        <v>4033</v>
      </c>
      <c r="M9280" t="s">
        <v>4034</v>
      </c>
      <c r="N9280" t="s">
        <v>54</v>
      </c>
      <c r="O9280" t="s">
        <v>60</v>
      </c>
      <c r="P9280" t="s">
        <v>3891</v>
      </c>
      <c r="Q9280" t="s">
        <v>4035</v>
      </c>
    </row>
    <row r="9281" spans="11:17">
      <c r="K9281" t="s">
        <v>51</v>
      </c>
      <c r="L9281" t="s">
        <v>4033</v>
      </c>
      <c r="M9281" t="s">
        <v>4034</v>
      </c>
      <c r="N9281" t="s">
        <v>54</v>
      </c>
      <c r="O9281" t="s">
        <v>62</v>
      </c>
      <c r="P9281" t="s">
        <v>3920</v>
      </c>
      <c r="Q9281" t="s">
        <v>4035</v>
      </c>
    </row>
    <row r="9282" spans="11:17">
      <c r="K9282" t="s">
        <v>51</v>
      </c>
      <c r="L9282" t="s">
        <v>4033</v>
      </c>
      <c r="M9282" t="s">
        <v>4034</v>
      </c>
      <c r="N9282" t="s">
        <v>54</v>
      </c>
      <c r="O9282" t="s">
        <v>64</v>
      </c>
      <c r="P9282" t="s">
        <v>4036</v>
      </c>
      <c r="Q9282" t="s">
        <v>4035</v>
      </c>
    </row>
    <row r="9283" spans="11:17">
      <c r="K9283" t="s">
        <v>51</v>
      </c>
      <c r="L9283" t="s">
        <v>4033</v>
      </c>
      <c r="M9283" t="s">
        <v>4034</v>
      </c>
      <c r="N9283" t="s">
        <v>54</v>
      </c>
      <c r="O9283" t="s">
        <v>66</v>
      </c>
      <c r="P9283" t="s">
        <v>4037</v>
      </c>
      <c r="Q9283" t="s">
        <v>4035</v>
      </c>
    </row>
    <row r="9284" spans="11:17">
      <c r="K9284" t="s">
        <v>51</v>
      </c>
      <c r="L9284" t="s">
        <v>4033</v>
      </c>
      <c r="M9284" t="s">
        <v>4034</v>
      </c>
      <c r="N9284" t="s">
        <v>54</v>
      </c>
      <c r="O9284" t="s">
        <v>68</v>
      </c>
      <c r="P9284" t="e">
        <f>-ต้องการหน้ากากอนามัยและเจลล้างมือ
-ต้องการให้มีการฉีดยาฆ่าเชื้อ</f>
        <v>#NAME?</v>
      </c>
      <c r="Q9284" t="s">
        <v>4035</v>
      </c>
    </row>
    <row r="9285" spans="11:17">
      <c r="K9285" t="s">
        <v>51</v>
      </c>
      <c r="L9285" t="s">
        <v>4033</v>
      </c>
      <c r="M9285" t="s">
        <v>4034</v>
      </c>
      <c r="N9285" t="s">
        <v>54</v>
      </c>
      <c r="O9285" t="s">
        <v>70</v>
      </c>
      <c r="P9285" t="s">
        <v>71</v>
      </c>
      <c r="Q9285" t="s">
        <v>4035</v>
      </c>
    </row>
    <row r="9286" spans="11:17">
      <c r="K9286" t="s">
        <v>51</v>
      </c>
      <c r="L9286" t="s">
        <v>4033</v>
      </c>
      <c r="M9286" t="s">
        <v>4034</v>
      </c>
      <c r="N9286" t="s">
        <v>54</v>
      </c>
      <c r="O9286" t="s">
        <v>72</v>
      </c>
      <c r="P9286">
        <v>156</v>
      </c>
      <c r="Q9286" t="s">
        <v>4035</v>
      </c>
    </row>
    <row r="9287" spans="11:17">
      <c r="K9287" t="s">
        <v>51</v>
      </c>
      <c r="L9287" t="s">
        <v>4033</v>
      </c>
      <c r="M9287" t="s">
        <v>4034</v>
      </c>
      <c r="N9287" t="s">
        <v>54</v>
      </c>
      <c r="O9287" t="s">
        <v>73</v>
      </c>
      <c r="P9287" t="s">
        <v>74</v>
      </c>
      <c r="Q9287" t="s">
        <v>4035</v>
      </c>
    </row>
    <row r="9288" spans="11:17">
      <c r="K9288" t="s">
        <v>51</v>
      </c>
      <c r="L9288" t="s">
        <v>4038</v>
      </c>
      <c r="M9288" t="s">
        <v>4039</v>
      </c>
      <c r="N9288" t="s">
        <v>54</v>
      </c>
      <c r="O9288" t="s">
        <v>14</v>
      </c>
      <c r="Q9288" t="s">
        <v>4040</v>
      </c>
    </row>
    <row r="9289" spans="11:17">
      <c r="K9289" t="s">
        <v>51</v>
      </c>
      <c r="L9289" t="s">
        <v>4038</v>
      </c>
      <c r="M9289" t="s">
        <v>4039</v>
      </c>
      <c r="N9289" t="s">
        <v>54</v>
      </c>
      <c r="O9289" t="s">
        <v>56</v>
      </c>
      <c r="Q9289" t="s">
        <v>4040</v>
      </c>
    </row>
    <row r="9290" spans="11:17">
      <c r="K9290" t="s">
        <v>51</v>
      </c>
      <c r="L9290" t="s">
        <v>4038</v>
      </c>
      <c r="M9290" t="s">
        <v>4039</v>
      </c>
      <c r="N9290" t="s">
        <v>54</v>
      </c>
      <c r="O9290" t="s">
        <v>57</v>
      </c>
      <c r="P9290" t="s">
        <v>1035</v>
      </c>
      <c r="Q9290" t="s">
        <v>4040</v>
      </c>
    </row>
    <row r="9291" spans="11:17">
      <c r="K9291" t="s">
        <v>51</v>
      </c>
      <c r="L9291" t="s">
        <v>4038</v>
      </c>
      <c r="M9291" t="s">
        <v>4039</v>
      </c>
      <c r="N9291" t="s">
        <v>54</v>
      </c>
      <c r="O9291" t="s">
        <v>59</v>
      </c>
      <c r="P9291">
        <v>4409</v>
      </c>
      <c r="Q9291" t="s">
        <v>4040</v>
      </c>
    </row>
    <row r="9292" spans="11:17">
      <c r="K9292" t="s">
        <v>51</v>
      </c>
      <c r="L9292" t="s">
        <v>4038</v>
      </c>
      <c r="M9292" t="s">
        <v>4039</v>
      </c>
      <c r="N9292" t="s">
        <v>54</v>
      </c>
      <c r="O9292" t="s">
        <v>60</v>
      </c>
      <c r="P9292" t="s">
        <v>3891</v>
      </c>
      <c r="Q9292" t="s">
        <v>4040</v>
      </c>
    </row>
    <row r="9293" spans="11:17">
      <c r="K9293" t="s">
        <v>51</v>
      </c>
      <c r="L9293" t="s">
        <v>4038</v>
      </c>
      <c r="M9293" t="s">
        <v>4039</v>
      </c>
      <c r="N9293" t="s">
        <v>54</v>
      </c>
      <c r="O9293" t="s">
        <v>62</v>
      </c>
      <c r="P9293" t="s">
        <v>3920</v>
      </c>
      <c r="Q9293" t="s">
        <v>4040</v>
      </c>
    </row>
    <row r="9294" spans="11:17">
      <c r="K9294" t="s">
        <v>51</v>
      </c>
      <c r="L9294" t="s">
        <v>4038</v>
      </c>
      <c r="M9294" t="s">
        <v>4039</v>
      </c>
      <c r="N9294" t="s">
        <v>54</v>
      </c>
      <c r="O9294" t="s">
        <v>64</v>
      </c>
      <c r="P9294" t="s">
        <v>4041</v>
      </c>
      <c r="Q9294" t="s">
        <v>4040</v>
      </c>
    </row>
    <row r="9295" spans="11:17">
      <c r="K9295" t="s">
        <v>51</v>
      </c>
      <c r="L9295" t="s">
        <v>4038</v>
      </c>
      <c r="M9295" t="s">
        <v>4039</v>
      </c>
      <c r="N9295" t="s">
        <v>54</v>
      </c>
      <c r="O9295" t="s">
        <v>66</v>
      </c>
      <c r="P9295" t="s">
        <v>4042</v>
      </c>
      <c r="Q9295" t="s">
        <v>4040</v>
      </c>
    </row>
    <row r="9296" spans="11:17">
      <c r="K9296" t="s">
        <v>51</v>
      </c>
      <c r="L9296" t="s">
        <v>4038</v>
      </c>
      <c r="M9296" t="s">
        <v>4039</v>
      </c>
      <c r="N9296" t="s">
        <v>54</v>
      </c>
      <c r="O9296" t="s">
        <v>68</v>
      </c>
      <c r="P9296" t="e">
        <f>-มีผู้ติดเชื้อและไปกักตัวแล้ว
-ต้องการเจลล้างมือ</f>
        <v>#NAME?</v>
      </c>
      <c r="Q9296" t="s">
        <v>4040</v>
      </c>
    </row>
    <row r="9297" spans="11:17">
      <c r="K9297" t="s">
        <v>51</v>
      </c>
      <c r="L9297" t="s">
        <v>4038</v>
      </c>
      <c r="M9297" t="s">
        <v>4039</v>
      </c>
      <c r="N9297" t="s">
        <v>54</v>
      </c>
      <c r="O9297" t="s">
        <v>70</v>
      </c>
      <c r="P9297" t="s">
        <v>71</v>
      </c>
      <c r="Q9297" t="s">
        <v>4040</v>
      </c>
    </row>
    <row r="9298" spans="11:17">
      <c r="K9298" t="s">
        <v>51</v>
      </c>
      <c r="L9298" t="s">
        <v>4038</v>
      </c>
      <c r="M9298" t="s">
        <v>4039</v>
      </c>
      <c r="N9298" t="s">
        <v>54</v>
      </c>
      <c r="O9298" t="s">
        <v>72</v>
      </c>
      <c r="P9298">
        <v>164</v>
      </c>
      <c r="Q9298" t="s">
        <v>4040</v>
      </c>
    </row>
    <row r="9299" spans="11:17">
      <c r="K9299" t="s">
        <v>51</v>
      </c>
      <c r="L9299" t="s">
        <v>4038</v>
      </c>
      <c r="M9299" t="s">
        <v>4039</v>
      </c>
      <c r="N9299" t="s">
        <v>54</v>
      </c>
      <c r="O9299" t="s">
        <v>73</v>
      </c>
      <c r="P9299" t="s">
        <v>74</v>
      </c>
      <c r="Q9299" t="s">
        <v>4040</v>
      </c>
    </row>
    <row r="9300" spans="11:17">
      <c r="K9300" t="s">
        <v>51</v>
      </c>
      <c r="L9300" t="s">
        <v>4043</v>
      </c>
      <c r="M9300" t="s">
        <v>4044</v>
      </c>
      <c r="N9300" t="s">
        <v>77</v>
      </c>
      <c r="O9300" t="s">
        <v>14</v>
      </c>
      <c r="Q9300" t="s">
        <v>4045</v>
      </c>
    </row>
    <row r="9301" spans="11:17">
      <c r="K9301" t="s">
        <v>51</v>
      </c>
      <c r="L9301" t="s">
        <v>4043</v>
      </c>
      <c r="M9301" t="s">
        <v>4044</v>
      </c>
      <c r="N9301" t="s">
        <v>77</v>
      </c>
      <c r="O9301" t="s">
        <v>56</v>
      </c>
      <c r="Q9301" t="s">
        <v>4045</v>
      </c>
    </row>
    <row r="9302" spans="11:17">
      <c r="K9302" t="s">
        <v>51</v>
      </c>
      <c r="L9302" t="s">
        <v>4043</v>
      </c>
      <c r="M9302" t="s">
        <v>4044</v>
      </c>
      <c r="N9302" t="s">
        <v>77</v>
      </c>
      <c r="O9302" t="s">
        <v>57</v>
      </c>
      <c r="P9302" t="s">
        <v>1035</v>
      </c>
      <c r="Q9302" t="s">
        <v>4045</v>
      </c>
    </row>
    <row r="9303" spans="11:17">
      <c r="K9303" t="s">
        <v>51</v>
      </c>
      <c r="L9303" t="s">
        <v>4043</v>
      </c>
      <c r="M9303" t="s">
        <v>4044</v>
      </c>
      <c r="N9303" t="s">
        <v>77</v>
      </c>
      <c r="O9303" t="s">
        <v>59</v>
      </c>
      <c r="P9303">
        <v>3739</v>
      </c>
      <c r="Q9303" t="s">
        <v>4045</v>
      </c>
    </row>
    <row r="9304" spans="11:17">
      <c r="K9304" t="s">
        <v>51</v>
      </c>
      <c r="L9304" t="s">
        <v>4043</v>
      </c>
      <c r="M9304" t="s">
        <v>4044</v>
      </c>
      <c r="N9304" t="s">
        <v>77</v>
      </c>
      <c r="O9304" t="s">
        <v>60</v>
      </c>
      <c r="P9304" t="s">
        <v>3891</v>
      </c>
      <c r="Q9304" t="s">
        <v>4045</v>
      </c>
    </row>
    <row r="9305" spans="11:17">
      <c r="K9305" t="s">
        <v>51</v>
      </c>
      <c r="L9305" t="s">
        <v>4043</v>
      </c>
      <c r="M9305" t="s">
        <v>4044</v>
      </c>
      <c r="N9305" t="s">
        <v>77</v>
      </c>
      <c r="O9305" t="s">
        <v>62</v>
      </c>
      <c r="P9305" t="s">
        <v>3892</v>
      </c>
      <c r="Q9305" t="s">
        <v>4045</v>
      </c>
    </row>
    <row r="9306" spans="11:17">
      <c r="K9306" t="s">
        <v>51</v>
      </c>
      <c r="L9306" t="s">
        <v>4043</v>
      </c>
      <c r="M9306" t="s">
        <v>4044</v>
      </c>
      <c r="N9306" t="s">
        <v>77</v>
      </c>
      <c r="O9306" t="s">
        <v>64</v>
      </c>
      <c r="P9306" t="s">
        <v>4046</v>
      </c>
      <c r="Q9306" t="s">
        <v>4045</v>
      </c>
    </row>
    <row r="9307" spans="11:17">
      <c r="K9307" t="s">
        <v>51</v>
      </c>
      <c r="L9307" t="s">
        <v>4043</v>
      </c>
      <c r="M9307" t="s">
        <v>4044</v>
      </c>
      <c r="N9307" t="s">
        <v>77</v>
      </c>
      <c r="O9307" t="s">
        <v>66</v>
      </c>
      <c r="P9307" t="s">
        <v>4047</v>
      </c>
      <c r="Q9307" t="s">
        <v>4045</v>
      </c>
    </row>
    <row r="9308" spans="11:17">
      <c r="K9308" t="s">
        <v>51</v>
      </c>
      <c r="L9308" t="s">
        <v>4043</v>
      </c>
      <c r="M9308" t="s">
        <v>4044</v>
      </c>
      <c r="N9308" t="s">
        <v>77</v>
      </c>
      <c r="O9308" t="s">
        <v>68</v>
      </c>
      <c r="P9308" t="e">
        <f>-ต้องการเงินเยียวยา จากรายได้ที่ลดลง ค้าขายลำบาก พนักงานโดนพักงาน</f>
        <v>#NAME?</v>
      </c>
      <c r="Q9308" t="s">
        <v>4045</v>
      </c>
    </row>
    <row r="9309" spans="11:17">
      <c r="K9309" t="s">
        <v>51</v>
      </c>
      <c r="L9309" t="s">
        <v>4043</v>
      </c>
      <c r="M9309" t="s">
        <v>4044</v>
      </c>
      <c r="N9309" t="s">
        <v>77</v>
      </c>
      <c r="O9309" t="s">
        <v>70</v>
      </c>
      <c r="P9309" t="s">
        <v>71</v>
      </c>
      <c r="Q9309" t="s">
        <v>4045</v>
      </c>
    </row>
    <row r="9310" spans="11:17">
      <c r="K9310" t="s">
        <v>51</v>
      </c>
      <c r="L9310" t="s">
        <v>4043</v>
      </c>
      <c r="M9310" t="s">
        <v>4044</v>
      </c>
      <c r="N9310" t="s">
        <v>77</v>
      </c>
      <c r="O9310" t="s">
        <v>72</v>
      </c>
      <c r="P9310">
        <v>378</v>
      </c>
      <c r="Q9310" t="s">
        <v>4045</v>
      </c>
    </row>
    <row r="9311" spans="11:17">
      <c r="K9311" t="s">
        <v>51</v>
      </c>
      <c r="L9311" t="s">
        <v>4043</v>
      </c>
      <c r="M9311" t="s">
        <v>4044</v>
      </c>
      <c r="N9311" t="s">
        <v>77</v>
      </c>
      <c r="O9311" t="s">
        <v>73</v>
      </c>
      <c r="P9311" t="s">
        <v>82</v>
      </c>
      <c r="Q9311" t="s">
        <v>4045</v>
      </c>
    </row>
    <row r="9312" spans="11:17">
      <c r="K9312" t="s">
        <v>51</v>
      </c>
      <c r="L9312" t="s">
        <v>4048</v>
      </c>
      <c r="M9312" t="s">
        <v>4049</v>
      </c>
      <c r="N9312" t="s">
        <v>54</v>
      </c>
      <c r="O9312" t="s">
        <v>14</v>
      </c>
      <c r="Q9312" t="s">
        <v>4050</v>
      </c>
    </row>
    <row r="9313" spans="11:17">
      <c r="K9313" t="s">
        <v>51</v>
      </c>
      <c r="L9313" t="s">
        <v>4048</v>
      </c>
      <c r="M9313" t="s">
        <v>4049</v>
      </c>
      <c r="N9313" t="s">
        <v>54</v>
      </c>
      <c r="O9313" t="s">
        <v>56</v>
      </c>
      <c r="Q9313" t="s">
        <v>4050</v>
      </c>
    </row>
    <row r="9314" spans="11:17">
      <c r="K9314" t="s">
        <v>51</v>
      </c>
      <c r="L9314" t="s">
        <v>4048</v>
      </c>
      <c r="M9314" t="s">
        <v>4049</v>
      </c>
      <c r="N9314" t="s">
        <v>54</v>
      </c>
      <c r="O9314" t="s">
        <v>57</v>
      </c>
      <c r="P9314" t="s">
        <v>1035</v>
      </c>
      <c r="Q9314" t="s">
        <v>4050</v>
      </c>
    </row>
    <row r="9315" spans="11:17">
      <c r="K9315" t="s">
        <v>51</v>
      </c>
      <c r="L9315" t="s">
        <v>4048</v>
      </c>
      <c r="M9315" t="s">
        <v>4049</v>
      </c>
      <c r="N9315" t="s">
        <v>54</v>
      </c>
      <c r="O9315" t="s">
        <v>59</v>
      </c>
      <c r="P9315">
        <v>5443</v>
      </c>
      <c r="Q9315" t="s">
        <v>4050</v>
      </c>
    </row>
    <row r="9316" spans="11:17">
      <c r="K9316" t="s">
        <v>51</v>
      </c>
      <c r="L9316" t="s">
        <v>4048</v>
      </c>
      <c r="M9316" t="s">
        <v>4049</v>
      </c>
      <c r="N9316" t="s">
        <v>54</v>
      </c>
      <c r="O9316" t="s">
        <v>60</v>
      </c>
      <c r="P9316" t="s">
        <v>3891</v>
      </c>
      <c r="Q9316" t="s">
        <v>4050</v>
      </c>
    </row>
    <row r="9317" spans="11:17">
      <c r="K9317" t="s">
        <v>51</v>
      </c>
      <c r="L9317" t="s">
        <v>4048</v>
      </c>
      <c r="M9317" t="s">
        <v>4049</v>
      </c>
      <c r="N9317" t="s">
        <v>54</v>
      </c>
      <c r="O9317" t="s">
        <v>62</v>
      </c>
      <c r="P9317" t="s">
        <v>3892</v>
      </c>
      <c r="Q9317" t="s">
        <v>4050</v>
      </c>
    </row>
    <row r="9318" spans="11:17">
      <c r="K9318" t="s">
        <v>51</v>
      </c>
      <c r="L9318" t="s">
        <v>4048</v>
      </c>
      <c r="M9318" t="s">
        <v>4049</v>
      </c>
      <c r="N9318" t="s">
        <v>54</v>
      </c>
      <c r="O9318" t="s">
        <v>64</v>
      </c>
      <c r="P9318" t="s">
        <v>4051</v>
      </c>
      <c r="Q9318" t="s">
        <v>4050</v>
      </c>
    </row>
    <row r="9319" spans="11:17">
      <c r="K9319" t="s">
        <v>51</v>
      </c>
      <c r="L9319" t="s">
        <v>4048</v>
      </c>
      <c r="M9319" t="s">
        <v>4049</v>
      </c>
      <c r="N9319" t="s">
        <v>54</v>
      </c>
      <c r="O9319" t="s">
        <v>66</v>
      </c>
      <c r="P9319" t="s">
        <v>4052</v>
      </c>
      <c r="Q9319" t="s">
        <v>4050</v>
      </c>
    </row>
    <row r="9320" spans="11:17">
      <c r="K9320" t="s">
        <v>51</v>
      </c>
      <c r="L9320" t="s">
        <v>4048</v>
      </c>
      <c r="M9320" t="s">
        <v>4049</v>
      </c>
      <c r="N9320" t="s">
        <v>54</v>
      </c>
      <c r="O9320" t="s">
        <v>68</v>
      </c>
      <c r="P9320" t="s">
        <v>751</v>
      </c>
      <c r="Q9320" t="s">
        <v>4050</v>
      </c>
    </row>
    <row r="9321" spans="11:17">
      <c r="K9321" t="s">
        <v>51</v>
      </c>
      <c r="L9321" t="s">
        <v>4048</v>
      </c>
      <c r="M9321" t="s">
        <v>4049</v>
      </c>
      <c r="N9321" t="s">
        <v>54</v>
      </c>
      <c r="O9321" t="s">
        <v>70</v>
      </c>
      <c r="P9321" t="s">
        <v>71</v>
      </c>
      <c r="Q9321" t="s">
        <v>4050</v>
      </c>
    </row>
    <row r="9322" spans="11:17">
      <c r="K9322" t="s">
        <v>51</v>
      </c>
      <c r="L9322" t="s">
        <v>4048</v>
      </c>
      <c r="M9322" t="s">
        <v>4049</v>
      </c>
      <c r="N9322" t="s">
        <v>54</v>
      </c>
      <c r="O9322" t="s">
        <v>72</v>
      </c>
      <c r="P9322">
        <v>251</v>
      </c>
      <c r="Q9322" t="s">
        <v>4050</v>
      </c>
    </row>
    <row r="9323" spans="11:17">
      <c r="K9323" t="s">
        <v>51</v>
      </c>
      <c r="L9323" t="s">
        <v>4048</v>
      </c>
      <c r="M9323" t="s">
        <v>4049</v>
      </c>
      <c r="N9323" t="s">
        <v>54</v>
      </c>
      <c r="O9323" t="s">
        <v>73</v>
      </c>
      <c r="P9323" t="s">
        <v>74</v>
      </c>
      <c r="Q9323" t="s">
        <v>4050</v>
      </c>
    </row>
    <row r="9324" spans="11:17">
      <c r="K9324" t="s">
        <v>51</v>
      </c>
      <c r="L9324" t="s">
        <v>4053</v>
      </c>
      <c r="M9324" t="s">
        <v>4054</v>
      </c>
      <c r="N9324" t="s">
        <v>54</v>
      </c>
      <c r="O9324" t="s">
        <v>14</v>
      </c>
      <c r="Q9324" t="s">
        <v>4055</v>
      </c>
    </row>
    <row r="9325" spans="11:17">
      <c r="K9325" t="s">
        <v>51</v>
      </c>
      <c r="L9325" t="s">
        <v>4053</v>
      </c>
      <c r="M9325" t="s">
        <v>4054</v>
      </c>
      <c r="N9325" t="s">
        <v>54</v>
      </c>
      <c r="O9325" t="s">
        <v>56</v>
      </c>
      <c r="Q9325" t="s">
        <v>4055</v>
      </c>
    </row>
    <row r="9326" spans="11:17">
      <c r="K9326" t="s">
        <v>51</v>
      </c>
      <c r="L9326" t="s">
        <v>4053</v>
      </c>
      <c r="M9326" t="s">
        <v>4054</v>
      </c>
      <c r="N9326" t="s">
        <v>54</v>
      </c>
      <c r="O9326" t="s">
        <v>57</v>
      </c>
      <c r="P9326" t="s">
        <v>1035</v>
      </c>
      <c r="Q9326" t="s">
        <v>4055</v>
      </c>
    </row>
    <row r="9327" spans="11:17">
      <c r="K9327" t="s">
        <v>51</v>
      </c>
      <c r="L9327" t="s">
        <v>4053</v>
      </c>
      <c r="M9327" t="s">
        <v>4054</v>
      </c>
      <c r="N9327" t="s">
        <v>54</v>
      </c>
      <c r="O9327" t="s">
        <v>59</v>
      </c>
      <c r="P9327">
        <v>5606</v>
      </c>
      <c r="Q9327" t="s">
        <v>4055</v>
      </c>
    </row>
    <row r="9328" spans="11:17">
      <c r="K9328" t="s">
        <v>51</v>
      </c>
      <c r="L9328" t="s">
        <v>4053</v>
      </c>
      <c r="M9328" t="s">
        <v>4054</v>
      </c>
      <c r="N9328" t="s">
        <v>54</v>
      </c>
      <c r="O9328" t="s">
        <v>60</v>
      </c>
      <c r="P9328" t="s">
        <v>3891</v>
      </c>
      <c r="Q9328" t="s">
        <v>4055</v>
      </c>
    </row>
    <row r="9329" spans="11:17">
      <c r="K9329" t="s">
        <v>51</v>
      </c>
      <c r="L9329" t="s">
        <v>4053</v>
      </c>
      <c r="M9329" t="s">
        <v>4054</v>
      </c>
      <c r="N9329" t="s">
        <v>54</v>
      </c>
      <c r="O9329" t="s">
        <v>62</v>
      </c>
      <c r="P9329" t="s">
        <v>3931</v>
      </c>
      <c r="Q9329" t="s">
        <v>4055</v>
      </c>
    </row>
    <row r="9330" spans="11:17">
      <c r="K9330" t="s">
        <v>51</v>
      </c>
      <c r="L9330" t="s">
        <v>4053</v>
      </c>
      <c r="M9330" t="s">
        <v>4054</v>
      </c>
      <c r="N9330" t="s">
        <v>54</v>
      </c>
      <c r="O9330" t="s">
        <v>64</v>
      </c>
      <c r="P9330" t="s">
        <v>4056</v>
      </c>
      <c r="Q9330" t="s">
        <v>4055</v>
      </c>
    </row>
    <row r="9331" spans="11:17">
      <c r="K9331" t="s">
        <v>51</v>
      </c>
      <c r="L9331" t="s">
        <v>4053</v>
      </c>
      <c r="M9331" t="s">
        <v>4054</v>
      </c>
      <c r="N9331" t="s">
        <v>54</v>
      </c>
      <c r="O9331" t="s">
        <v>66</v>
      </c>
      <c r="Q9331" t="s">
        <v>4055</v>
      </c>
    </row>
    <row r="9332" spans="11:17">
      <c r="K9332" t="s">
        <v>51</v>
      </c>
      <c r="L9332" t="s">
        <v>4053</v>
      </c>
      <c r="M9332" t="s">
        <v>4054</v>
      </c>
      <c r="N9332" t="s">
        <v>54</v>
      </c>
      <c r="O9332" t="s">
        <v>68</v>
      </c>
      <c r="Q9332" t="s">
        <v>4055</v>
      </c>
    </row>
    <row r="9333" spans="11:17">
      <c r="K9333" t="s">
        <v>51</v>
      </c>
      <c r="L9333" t="s">
        <v>4053</v>
      </c>
      <c r="M9333" t="s">
        <v>4054</v>
      </c>
      <c r="N9333" t="s">
        <v>54</v>
      </c>
      <c r="O9333" t="s">
        <v>70</v>
      </c>
      <c r="P9333" t="s">
        <v>71</v>
      </c>
      <c r="Q9333" t="s">
        <v>4055</v>
      </c>
    </row>
    <row r="9334" spans="11:17">
      <c r="K9334" t="s">
        <v>51</v>
      </c>
      <c r="L9334" t="s">
        <v>4053</v>
      </c>
      <c r="M9334" t="s">
        <v>4054</v>
      </c>
      <c r="N9334" t="s">
        <v>54</v>
      </c>
      <c r="O9334" t="s">
        <v>72</v>
      </c>
      <c r="P9334">
        <v>253</v>
      </c>
      <c r="Q9334" t="s">
        <v>4055</v>
      </c>
    </row>
    <row r="9335" spans="11:17">
      <c r="K9335" t="s">
        <v>51</v>
      </c>
      <c r="L9335" t="s">
        <v>4053</v>
      </c>
      <c r="M9335" t="s">
        <v>4054</v>
      </c>
      <c r="N9335" t="s">
        <v>54</v>
      </c>
      <c r="O9335" t="s">
        <v>73</v>
      </c>
      <c r="P9335" t="s">
        <v>74</v>
      </c>
      <c r="Q9335" t="s">
        <v>4055</v>
      </c>
    </row>
    <row r="9336" spans="11:17">
      <c r="K9336" t="s">
        <v>51</v>
      </c>
      <c r="L9336" t="s">
        <v>4057</v>
      </c>
      <c r="M9336" t="s">
        <v>4058</v>
      </c>
      <c r="N9336" t="s">
        <v>54</v>
      </c>
      <c r="O9336" t="s">
        <v>14</v>
      </c>
      <c r="Q9336" t="s">
        <v>4059</v>
      </c>
    </row>
    <row r="9337" spans="11:17">
      <c r="K9337" t="s">
        <v>51</v>
      </c>
      <c r="L9337" t="s">
        <v>4057</v>
      </c>
      <c r="M9337" t="s">
        <v>4058</v>
      </c>
      <c r="N9337" t="s">
        <v>54</v>
      </c>
      <c r="O9337" t="s">
        <v>56</v>
      </c>
      <c r="Q9337" t="s">
        <v>4059</v>
      </c>
    </row>
    <row r="9338" spans="11:17">
      <c r="K9338" t="s">
        <v>51</v>
      </c>
      <c r="L9338" t="s">
        <v>4057</v>
      </c>
      <c r="M9338" t="s">
        <v>4058</v>
      </c>
      <c r="N9338" t="s">
        <v>54</v>
      </c>
      <c r="O9338" t="s">
        <v>57</v>
      </c>
      <c r="P9338" t="s">
        <v>1035</v>
      </c>
      <c r="Q9338" t="s">
        <v>4059</v>
      </c>
    </row>
    <row r="9339" spans="11:17">
      <c r="K9339" t="s">
        <v>51</v>
      </c>
      <c r="L9339" t="s">
        <v>4057</v>
      </c>
      <c r="M9339" t="s">
        <v>4058</v>
      </c>
      <c r="N9339" t="s">
        <v>54</v>
      </c>
      <c r="O9339" t="s">
        <v>59</v>
      </c>
      <c r="P9339">
        <v>5770</v>
      </c>
      <c r="Q9339" t="s">
        <v>4059</v>
      </c>
    </row>
    <row r="9340" spans="11:17">
      <c r="K9340" t="s">
        <v>51</v>
      </c>
      <c r="L9340" t="s">
        <v>4057</v>
      </c>
      <c r="M9340" t="s">
        <v>4058</v>
      </c>
      <c r="N9340" t="s">
        <v>54</v>
      </c>
      <c r="O9340" t="s">
        <v>60</v>
      </c>
      <c r="P9340" t="s">
        <v>3891</v>
      </c>
      <c r="Q9340" t="s">
        <v>4059</v>
      </c>
    </row>
    <row r="9341" spans="11:17">
      <c r="K9341" t="s">
        <v>51</v>
      </c>
      <c r="L9341" t="s">
        <v>4057</v>
      </c>
      <c r="M9341" t="s">
        <v>4058</v>
      </c>
      <c r="N9341" t="s">
        <v>54</v>
      </c>
      <c r="O9341" t="s">
        <v>62</v>
      </c>
      <c r="P9341" t="s">
        <v>3931</v>
      </c>
      <c r="Q9341" t="s">
        <v>4059</v>
      </c>
    </row>
    <row r="9342" spans="11:17">
      <c r="K9342" t="s">
        <v>51</v>
      </c>
      <c r="L9342" t="s">
        <v>4057</v>
      </c>
      <c r="M9342" t="s">
        <v>4058</v>
      </c>
      <c r="N9342" t="s">
        <v>54</v>
      </c>
      <c r="O9342" t="s">
        <v>64</v>
      </c>
      <c r="P9342" t="s">
        <v>4060</v>
      </c>
      <c r="Q9342" t="s">
        <v>4059</v>
      </c>
    </row>
    <row r="9343" spans="11:17">
      <c r="K9343" t="s">
        <v>51</v>
      </c>
      <c r="L9343" t="s">
        <v>4057</v>
      </c>
      <c r="M9343" t="s">
        <v>4058</v>
      </c>
      <c r="N9343" t="s">
        <v>54</v>
      </c>
      <c r="O9343" t="s">
        <v>66</v>
      </c>
      <c r="P9343" t="s">
        <v>4061</v>
      </c>
      <c r="Q9343" t="s">
        <v>4059</v>
      </c>
    </row>
    <row r="9344" spans="11:17">
      <c r="K9344" t="s">
        <v>51</v>
      </c>
      <c r="L9344" t="s">
        <v>4057</v>
      </c>
      <c r="M9344" t="s">
        <v>4058</v>
      </c>
      <c r="N9344" t="s">
        <v>54</v>
      </c>
      <c r="O9344" t="s">
        <v>68</v>
      </c>
      <c r="P9344" s="1" t="s">
        <v>4062</v>
      </c>
      <c r="Q9344" t="s">
        <v>4059</v>
      </c>
    </row>
    <row r="9345" spans="11:17">
      <c r="K9345" t="s">
        <v>51</v>
      </c>
      <c r="L9345" t="s">
        <v>4057</v>
      </c>
      <c r="M9345" t="s">
        <v>4058</v>
      </c>
      <c r="N9345" t="s">
        <v>54</v>
      </c>
      <c r="O9345" t="s">
        <v>70</v>
      </c>
      <c r="P9345" t="s">
        <v>71</v>
      </c>
      <c r="Q9345" t="s">
        <v>4059</v>
      </c>
    </row>
    <row r="9346" spans="11:17">
      <c r="K9346" t="s">
        <v>51</v>
      </c>
      <c r="L9346" t="s">
        <v>4057</v>
      </c>
      <c r="M9346" t="s">
        <v>4058</v>
      </c>
      <c r="N9346" t="s">
        <v>54</v>
      </c>
      <c r="O9346" t="s">
        <v>72</v>
      </c>
      <c r="P9346">
        <v>342</v>
      </c>
      <c r="Q9346" t="s">
        <v>4059</v>
      </c>
    </row>
    <row r="9347" spans="11:17">
      <c r="K9347" t="s">
        <v>51</v>
      </c>
      <c r="L9347" t="s">
        <v>4057</v>
      </c>
      <c r="M9347" t="s">
        <v>4058</v>
      </c>
      <c r="N9347" t="s">
        <v>54</v>
      </c>
      <c r="O9347" t="s">
        <v>73</v>
      </c>
      <c r="P9347" t="s">
        <v>74</v>
      </c>
      <c r="Q9347" t="s">
        <v>4059</v>
      </c>
    </row>
    <row r="9348" spans="11:17">
      <c r="K9348" t="s">
        <v>51</v>
      </c>
      <c r="L9348" t="s">
        <v>4063</v>
      </c>
      <c r="M9348" t="s">
        <v>4064</v>
      </c>
      <c r="N9348" t="s">
        <v>525</v>
      </c>
      <c r="O9348" t="s">
        <v>14</v>
      </c>
      <c r="Q9348" t="s">
        <v>4065</v>
      </c>
    </row>
    <row r="9349" spans="11:17">
      <c r="K9349" t="s">
        <v>51</v>
      </c>
      <c r="L9349" t="s">
        <v>4063</v>
      </c>
      <c r="M9349" t="s">
        <v>4064</v>
      </c>
      <c r="N9349" t="s">
        <v>525</v>
      </c>
      <c r="O9349" t="s">
        <v>56</v>
      </c>
      <c r="Q9349" t="s">
        <v>4065</v>
      </c>
    </row>
    <row r="9350" spans="11:17">
      <c r="K9350" t="s">
        <v>51</v>
      </c>
      <c r="L9350" t="s">
        <v>4063</v>
      </c>
      <c r="M9350" t="s">
        <v>4064</v>
      </c>
      <c r="N9350" t="s">
        <v>525</v>
      </c>
      <c r="O9350" t="s">
        <v>57</v>
      </c>
      <c r="P9350" t="s">
        <v>1035</v>
      </c>
      <c r="Q9350" t="s">
        <v>4065</v>
      </c>
    </row>
    <row r="9351" spans="11:17">
      <c r="K9351" t="s">
        <v>51</v>
      </c>
      <c r="L9351" t="s">
        <v>4063</v>
      </c>
      <c r="M9351" t="s">
        <v>4064</v>
      </c>
      <c r="N9351" t="s">
        <v>525</v>
      </c>
      <c r="O9351" t="s">
        <v>59</v>
      </c>
      <c r="P9351">
        <v>6477</v>
      </c>
      <c r="Q9351" t="s">
        <v>4065</v>
      </c>
    </row>
    <row r="9352" spans="11:17">
      <c r="K9352" t="s">
        <v>51</v>
      </c>
      <c r="L9352" t="s">
        <v>4063</v>
      </c>
      <c r="M9352" t="s">
        <v>4064</v>
      </c>
      <c r="N9352" t="s">
        <v>525</v>
      </c>
      <c r="O9352" t="s">
        <v>60</v>
      </c>
      <c r="P9352" t="s">
        <v>3891</v>
      </c>
      <c r="Q9352" t="s">
        <v>4065</v>
      </c>
    </row>
    <row r="9353" spans="11:17">
      <c r="K9353" t="s">
        <v>51</v>
      </c>
      <c r="L9353" t="s">
        <v>4063</v>
      </c>
      <c r="M9353" t="s">
        <v>4064</v>
      </c>
      <c r="N9353" t="s">
        <v>525</v>
      </c>
      <c r="O9353" t="s">
        <v>62</v>
      </c>
      <c r="P9353" t="s">
        <v>3931</v>
      </c>
      <c r="Q9353" t="s">
        <v>4065</v>
      </c>
    </row>
    <row r="9354" spans="11:17">
      <c r="K9354" t="s">
        <v>51</v>
      </c>
      <c r="L9354" t="s">
        <v>4063</v>
      </c>
      <c r="M9354" t="s">
        <v>4064</v>
      </c>
      <c r="N9354" t="s">
        <v>525</v>
      </c>
      <c r="O9354" t="s">
        <v>64</v>
      </c>
      <c r="P9354" t="s">
        <v>4066</v>
      </c>
      <c r="Q9354" t="s">
        <v>4065</v>
      </c>
    </row>
    <row r="9355" spans="11:17">
      <c r="K9355" t="s">
        <v>51</v>
      </c>
      <c r="L9355" t="s">
        <v>4063</v>
      </c>
      <c r="M9355" t="s">
        <v>4064</v>
      </c>
      <c r="N9355" t="s">
        <v>525</v>
      </c>
      <c r="O9355" t="s">
        <v>66</v>
      </c>
      <c r="P9355" t="s">
        <v>4067</v>
      </c>
      <c r="Q9355" t="s">
        <v>4065</v>
      </c>
    </row>
    <row r="9356" spans="11:17">
      <c r="K9356" t="s">
        <v>51</v>
      </c>
      <c r="L9356" t="s">
        <v>4063</v>
      </c>
      <c r="M9356" t="s">
        <v>4064</v>
      </c>
      <c r="N9356" t="s">
        <v>525</v>
      </c>
      <c r="O9356" t="s">
        <v>68</v>
      </c>
      <c r="P9356" t="e">
        <f>-ต้องการแอลกอฮล์ (ทางเขตได้แจกแล้วแต้ไม่เพียงพอ)
-ปัญหาเศรษฐกิจ รายได้ลดลง</f>
        <v>#NAME?</v>
      </c>
      <c r="Q9356" t="s">
        <v>4065</v>
      </c>
    </row>
    <row r="9357" spans="11:17">
      <c r="K9357" t="s">
        <v>51</v>
      </c>
      <c r="L9357" t="s">
        <v>4063</v>
      </c>
      <c r="M9357" t="s">
        <v>4064</v>
      </c>
      <c r="N9357" t="s">
        <v>525</v>
      </c>
      <c r="O9357" t="s">
        <v>70</v>
      </c>
      <c r="P9357" t="s">
        <v>71</v>
      </c>
      <c r="Q9357" t="s">
        <v>4065</v>
      </c>
    </row>
    <row r="9358" spans="11:17">
      <c r="K9358" t="s">
        <v>51</v>
      </c>
      <c r="L9358" t="s">
        <v>4063</v>
      </c>
      <c r="M9358" t="s">
        <v>4064</v>
      </c>
      <c r="N9358" t="s">
        <v>525</v>
      </c>
      <c r="O9358" t="s">
        <v>72</v>
      </c>
      <c r="P9358">
        <v>479</v>
      </c>
      <c r="Q9358" t="s">
        <v>4065</v>
      </c>
    </row>
    <row r="9359" spans="11:17">
      <c r="K9359" t="s">
        <v>51</v>
      </c>
      <c r="L9359" t="s">
        <v>4063</v>
      </c>
      <c r="M9359" t="s">
        <v>4064</v>
      </c>
      <c r="N9359" t="s">
        <v>525</v>
      </c>
      <c r="O9359" t="s">
        <v>73</v>
      </c>
      <c r="P9359" t="s">
        <v>530</v>
      </c>
      <c r="Q9359" t="s">
        <v>4065</v>
      </c>
    </row>
    <row r="9360" spans="11:17">
      <c r="K9360" t="s">
        <v>51</v>
      </c>
      <c r="L9360" t="s">
        <v>4068</v>
      </c>
      <c r="M9360" t="s">
        <v>4069</v>
      </c>
      <c r="N9360" t="s">
        <v>1337</v>
      </c>
      <c r="O9360" t="s">
        <v>14</v>
      </c>
      <c r="Q9360" t="s">
        <v>4070</v>
      </c>
    </row>
    <row r="9361" spans="11:17">
      <c r="K9361" t="s">
        <v>51</v>
      </c>
      <c r="L9361" t="s">
        <v>4068</v>
      </c>
      <c r="M9361" t="s">
        <v>4069</v>
      </c>
      <c r="N9361" t="s">
        <v>1337</v>
      </c>
      <c r="O9361" t="s">
        <v>56</v>
      </c>
      <c r="Q9361" t="s">
        <v>4070</v>
      </c>
    </row>
    <row r="9362" spans="11:17">
      <c r="K9362" t="s">
        <v>51</v>
      </c>
      <c r="L9362" t="s">
        <v>4068</v>
      </c>
      <c r="M9362" t="s">
        <v>4069</v>
      </c>
      <c r="N9362" t="s">
        <v>1337</v>
      </c>
      <c r="O9362" t="s">
        <v>57</v>
      </c>
      <c r="P9362" t="s">
        <v>1035</v>
      </c>
      <c r="Q9362" t="s">
        <v>4070</v>
      </c>
    </row>
    <row r="9363" spans="11:17">
      <c r="K9363" t="s">
        <v>51</v>
      </c>
      <c r="L9363" t="s">
        <v>4068</v>
      </c>
      <c r="M9363" t="s">
        <v>4069</v>
      </c>
      <c r="N9363" t="s">
        <v>1337</v>
      </c>
      <c r="O9363" t="s">
        <v>59</v>
      </c>
      <c r="P9363">
        <v>1841</v>
      </c>
      <c r="Q9363" t="s">
        <v>4070</v>
      </c>
    </row>
    <row r="9364" spans="11:17">
      <c r="K9364" t="s">
        <v>51</v>
      </c>
      <c r="L9364" t="s">
        <v>4068</v>
      </c>
      <c r="M9364" t="s">
        <v>4069</v>
      </c>
      <c r="N9364" t="s">
        <v>1337</v>
      </c>
      <c r="O9364" t="s">
        <v>60</v>
      </c>
      <c r="P9364" t="s">
        <v>3891</v>
      </c>
      <c r="Q9364" t="s">
        <v>4070</v>
      </c>
    </row>
    <row r="9365" spans="11:17">
      <c r="K9365" t="s">
        <v>51</v>
      </c>
      <c r="L9365" t="s">
        <v>4068</v>
      </c>
      <c r="M9365" t="s">
        <v>4069</v>
      </c>
      <c r="N9365" t="s">
        <v>1337</v>
      </c>
      <c r="O9365" t="s">
        <v>62</v>
      </c>
      <c r="P9365" t="s">
        <v>3920</v>
      </c>
      <c r="Q9365" t="s">
        <v>4070</v>
      </c>
    </row>
    <row r="9366" spans="11:17">
      <c r="K9366" t="s">
        <v>51</v>
      </c>
      <c r="L9366" t="s">
        <v>4068</v>
      </c>
      <c r="M9366" t="s">
        <v>4069</v>
      </c>
      <c r="N9366" t="s">
        <v>1337</v>
      </c>
      <c r="O9366" t="s">
        <v>64</v>
      </c>
      <c r="P9366" t="s">
        <v>4071</v>
      </c>
      <c r="Q9366" t="s">
        <v>4070</v>
      </c>
    </row>
    <row r="9367" spans="11:17">
      <c r="K9367" t="s">
        <v>51</v>
      </c>
      <c r="L9367" t="s">
        <v>4068</v>
      </c>
      <c r="M9367" t="s">
        <v>4069</v>
      </c>
      <c r="N9367" t="s">
        <v>1337</v>
      </c>
      <c r="O9367" t="s">
        <v>66</v>
      </c>
      <c r="P9367" t="s">
        <v>4072</v>
      </c>
      <c r="Q9367" t="s">
        <v>4070</v>
      </c>
    </row>
    <row r="9368" spans="11:17">
      <c r="K9368" t="s">
        <v>51</v>
      </c>
      <c r="L9368" t="s">
        <v>4068</v>
      </c>
      <c r="M9368" t="s">
        <v>4069</v>
      </c>
      <c r="N9368" t="s">
        <v>1337</v>
      </c>
      <c r="O9368" t="s">
        <v>68</v>
      </c>
      <c r="P9368" t="e">
        <f>-ต้องการหน้ากากอนามัยและเจลล้างมือ แจกเป็นชุดๆ ตามบ้าน
-ต้องการให้มีการฉีดพ่นยาฆ่าเชื้อ
-ต้องการให้มีการให้ความรู้เกี่ยวกับโรคระบาดนี้ เพราะบางบ้านไม่สนใจเรื่องนี้
-ต้องการให้มีการสอนทำหน้ากาก face shield</f>
        <v>#NAME?</v>
      </c>
      <c r="Q9368" t="s">
        <v>4070</v>
      </c>
    </row>
    <row r="9369" spans="11:17">
      <c r="K9369" t="s">
        <v>51</v>
      </c>
      <c r="L9369" t="s">
        <v>4068</v>
      </c>
      <c r="M9369" t="s">
        <v>4069</v>
      </c>
      <c r="N9369" t="s">
        <v>1337</v>
      </c>
      <c r="O9369" t="s">
        <v>70</v>
      </c>
      <c r="P9369" t="s">
        <v>71</v>
      </c>
      <c r="Q9369" t="s">
        <v>4070</v>
      </c>
    </row>
    <row r="9370" spans="11:17">
      <c r="K9370" t="s">
        <v>51</v>
      </c>
      <c r="L9370" t="s">
        <v>4068</v>
      </c>
      <c r="M9370" t="s">
        <v>4069</v>
      </c>
      <c r="N9370" t="s">
        <v>1337</v>
      </c>
      <c r="O9370" t="s">
        <v>72</v>
      </c>
      <c r="P9370">
        <v>53</v>
      </c>
      <c r="Q9370" t="s">
        <v>4070</v>
      </c>
    </row>
    <row r="9371" spans="11:17">
      <c r="K9371" t="s">
        <v>51</v>
      </c>
      <c r="L9371" t="s">
        <v>4068</v>
      </c>
      <c r="M9371" t="s">
        <v>4069</v>
      </c>
      <c r="N9371" t="s">
        <v>1337</v>
      </c>
      <c r="O9371" t="s">
        <v>73</v>
      </c>
      <c r="P9371" t="s">
        <v>1343</v>
      </c>
      <c r="Q9371" t="s">
        <v>4070</v>
      </c>
    </row>
    <row r="9372" spans="11:17">
      <c r="K9372" t="s">
        <v>51</v>
      </c>
      <c r="L9372" t="s">
        <v>4073</v>
      </c>
      <c r="M9372" t="s">
        <v>4074</v>
      </c>
      <c r="N9372" t="s">
        <v>77</v>
      </c>
      <c r="O9372" t="s">
        <v>14</v>
      </c>
      <c r="Q9372" t="s">
        <v>4075</v>
      </c>
    </row>
    <row r="9373" spans="11:17">
      <c r="K9373" t="s">
        <v>51</v>
      </c>
      <c r="L9373" t="s">
        <v>4073</v>
      </c>
      <c r="M9373" t="s">
        <v>4074</v>
      </c>
      <c r="N9373" t="s">
        <v>77</v>
      </c>
      <c r="O9373" t="s">
        <v>56</v>
      </c>
      <c r="Q9373" t="s">
        <v>4075</v>
      </c>
    </row>
    <row r="9374" spans="11:17">
      <c r="K9374" t="s">
        <v>51</v>
      </c>
      <c r="L9374" t="s">
        <v>4073</v>
      </c>
      <c r="M9374" t="s">
        <v>4074</v>
      </c>
      <c r="N9374" t="s">
        <v>77</v>
      </c>
      <c r="O9374" t="s">
        <v>57</v>
      </c>
      <c r="P9374" t="s">
        <v>1035</v>
      </c>
      <c r="Q9374" t="s">
        <v>4075</v>
      </c>
    </row>
    <row r="9375" spans="11:17">
      <c r="K9375" t="s">
        <v>51</v>
      </c>
      <c r="L9375" t="s">
        <v>4073</v>
      </c>
      <c r="M9375" t="s">
        <v>4074</v>
      </c>
      <c r="N9375" t="s">
        <v>77</v>
      </c>
      <c r="O9375" t="s">
        <v>59</v>
      </c>
      <c r="P9375">
        <v>2499</v>
      </c>
      <c r="Q9375" t="s">
        <v>4075</v>
      </c>
    </row>
    <row r="9376" spans="11:17">
      <c r="K9376" t="s">
        <v>51</v>
      </c>
      <c r="L9376" t="s">
        <v>4073</v>
      </c>
      <c r="M9376" t="s">
        <v>4074</v>
      </c>
      <c r="N9376" t="s">
        <v>77</v>
      </c>
      <c r="O9376" t="s">
        <v>60</v>
      </c>
      <c r="P9376" t="s">
        <v>4076</v>
      </c>
      <c r="Q9376" t="s">
        <v>4075</v>
      </c>
    </row>
    <row r="9377" spans="11:17">
      <c r="K9377" t="s">
        <v>51</v>
      </c>
      <c r="L9377" t="s">
        <v>4073</v>
      </c>
      <c r="M9377" t="s">
        <v>4074</v>
      </c>
      <c r="N9377" t="s">
        <v>77</v>
      </c>
      <c r="O9377" t="s">
        <v>62</v>
      </c>
      <c r="P9377" t="s">
        <v>4077</v>
      </c>
      <c r="Q9377" t="s">
        <v>4075</v>
      </c>
    </row>
    <row r="9378" spans="11:17">
      <c r="K9378" t="s">
        <v>51</v>
      </c>
      <c r="L9378" t="s">
        <v>4073</v>
      </c>
      <c r="M9378" t="s">
        <v>4074</v>
      </c>
      <c r="N9378" t="s">
        <v>77</v>
      </c>
      <c r="O9378" t="s">
        <v>64</v>
      </c>
      <c r="P9378" t="s">
        <v>4078</v>
      </c>
      <c r="Q9378" t="s">
        <v>4075</v>
      </c>
    </row>
    <row r="9379" spans="11:17">
      <c r="K9379" t="s">
        <v>51</v>
      </c>
      <c r="L9379" t="s">
        <v>4073</v>
      </c>
      <c r="M9379" t="s">
        <v>4074</v>
      </c>
      <c r="N9379" t="s">
        <v>77</v>
      </c>
      <c r="O9379" t="s">
        <v>66</v>
      </c>
      <c r="P9379" t="s">
        <v>4079</v>
      </c>
      <c r="Q9379" t="s">
        <v>4075</v>
      </c>
    </row>
    <row r="9380" spans="11:17">
      <c r="K9380" t="s">
        <v>51</v>
      </c>
      <c r="L9380" t="s">
        <v>4073</v>
      </c>
      <c r="M9380" t="s">
        <v>4074</v>
      </c>
      <c r="N9380" t="s">
        <v>77</v>
      </c>
      <c r="O9380" t="s">
        <v>68</v>
      </c>
      <c r="P9380" t="s">
        <v>1189</v>
      </c>
      <c r="Q9380" t="s">
        <v>4075</v>
      </c>
    </row>
    <row r="9381" spans="11:17">
      <c r="K9381" t="s">
        <v>51</v>
      </c>
      <c r="L9381" t="s">
        <v>4073</v>
      </c>
      <c r="M9381" t="s">
        <v>4074</v>
      </c>
      <c r="N9381" t="s">
        <v>77</v>
      </c>
      <c r="O9381" t="s">
        <v>70</v>
      </c>
      <c r="P9381" t="s">
        <v>131</v>
      </c>
      <c r="Q9381" t="s">
        <v>4075</v>
      </c>
    </row>
    <row r="9382" spans="11:17">
      <c r="K9382" t="s">
        <v>51</v>
      </c>
      <c r="L9382" t="s">
        <v>4073</v>
      </c>
      <c r="M9382" t="s">
        <v>4074</v>
      </c>
      <c r="N9382" t="s">
        <v>77</v>
      </c>
      <c r="O9382" t="s">
        <v>72</v>
      </c>
      <c r="P9382">
        <v>80</v>
      </c>
      <c r="Q9382" t="s">
        <v>4075</v>
      </c>
    </row>
    <row r="9383" spans="11:17">
      <c r="K9383" t="s">
        <v>51</v>
      </c>
      <c r="L9383" t="s">
        <v>4073</v>
      </c>
      <c r="M9383" t="s">
        <v>4074</v>
      </c>
      <c r="N9383" t="s">
        <v>77</v>
      </c>
      <c r="O9383" t="s">
        <v>73</v>
      </c>
      <c r="P9383" t="s">
        <v>82</v>
      </c>
      <c r="Q9383" t="s">
        <v>4075</v>
      </c>
    </row>
    <row r="9384" spans="11:17">
      <c r="K9384" t="s">
        <v>51</v>
      </c>
      <c r="L9384" t="s">
        <v>3971</v>
      </c>
      <c r="M9384" t="s">
        <v>4080</v>
      </c>
      <c r="N9384" t="s">
        <v>77</v>
      </c>
      <c r="O9384" t="s">
        <v>14</v>
      </c>
      <c r="Q9384" t="s">
        <v>4081</v>
      </c>
    </row>
    <row r="9385" spans="11:17">
      <c r="K9385" t="s">
        <v>51</v>
      </c>
      <c r="L9385" t="s">
        <v>3971</v>
      </c>
      <c r="M9385" t="s">
        <v>4080</v>
      </c>
      <c r="N9385" t="s">
        <v>77</v>
      </c>
      <c r="O9385" t="s">
        <v>56</v>
      </c>
      <c r="Q9385" t="s">
        <v>4081</v>
      </c>
    </row>
    <row r="9386" spans="11:17">
      <c r="K9386" t="s">
        <v>51</v>
      </c>
      <c r="L9386" t="s">
        <v>3971</v>
      </c>
      <c r="M9386" t="s">
        <v>4080</v>
      </c>
      <c r="N9386" t="s">
        <v>77</v>
      </c>
      <c r="O9386" t="s">
        <v>57</v>
      </c>
      <c r="P9386" t="s">
        <v>1035</v>
      </c>
      <c r="Q9386" t="s">
        <v>4081</v>
      </c>
    </row>
    <row r="9387" spans="11:17">
      <c r="K9387" t="s">
        <v>51</v>
      </c>
      <c r="L9387" t="s">
        <v>3971</v>
      </c>
      <c r="M9387" t="s">
        <v>4080</v>
      </c>
      <c r="N9387" t="s">
        <v>77</v>
      </c>
      <c r="O9387" t="s">
        <v>59</v>
      </c>
      <c r="P9387">
        <v>2270</v>
      </c>
      <c r="Q9387" t="s">
        <v>4081</v>
      </c>
    </row>
    <row r="9388" spans="11:17">
      <c r="K9388" t="s">
        <v>51</v>
      </c>
      <c r="L9388" t="s">
        <v>3971</v>
      </c>
      <c r="M9388" t="s">
        <v>4080</v>
      </c>
      <c r="N9388" t="s">
        <v>77</v>
      </c>
      <c r="O9388" t="s">
        <v>60</v>
      </c>
      <c r="P9388" t="s">
        <v>4076</v>
      </c>
      <c r="Q9388" t="s">
        <v>4081</v>
      </c>
    </row>
    <row r="9389" spans="11:17">
      <c r="K9389" t="s">
        <v>51</v>
      </c>
      <c r="L9389" t="s">
        <v>3971</v>
      </c>
      <c r="M9389" t="s">
        <v>4080</v>
      </c>
      <c r="N9389" t="s">
        <v>77</v>
      </c>
      <c r="O9389" t="s">
        <v>62</v>
      </c>
      <c r="P9389" t="s">
        <v>4077</v>
      </c>
      <c r="Q9389" t="s">
        <v>4081</v>
      </c>
    </row>
    <row r="9390" spans="11:17">
      <c r="K9390" t="s">
        <v>51</v>
      </c>
      <c r="L9390" t="s">
        <v>3971</v>
      </c>
      <c r="M9390" t="s">
        <v>4080</v>
      </c>
      <c r="N9390" t="s">
        <v>77</v>
      </c>
      <c r="O9390" t="s">
        <v>64</v>
      </c>
      <c r="P9390" t="s">
        <v>3974</v>
      </c>
      <c r="Q9390" t="s">
        <v>4081</v>
      </c>
    </row>
    <row r="9391" spans="11:17">
      <c r="K9391" t="s">
        <v>51</v>
      </c>
      <c r="L9391" t="s">
        <v>3971</v>
      </c>
      <c r="M9391" t="s">
        <v>4080</v>
      </c>
      <c r="N9391" t="s">
        <v>77</v>
      </c>
      <c r="O9391" t="s">
        <v>66</v>
      </c>
      <c r="P9391" t="s">
        <v>3975</v>
      </c>
      <c r="Q9391" t="s">
        <v>4081</v>
      </c>
    </row>
    <row r="9392" spans="11:17">
      <c r="K9392" t="s">
        <v>51</v>
      </c>
      <c r="L9392" t="s">
        <v>3971</v>
      </c>
      <c r="M9392" t="s">
        <v>4080</v>
      </c>
      <c r="N9392" t="s">
        <v>77</v>
      </c>
      <c r="O9392" t="s">
        <v>68</v>
      </c>
      <c r="Q9392" t="s">
        <v>4081</v>
      </c>
    </row>
    <row r="9393" spans="11:17">
      <c r="K9393" t="s">
        <v>51</v>
      </c>
      <c r="L9393" t="s">
        <v>3971</v>
      </c>
      <c r="M9393" t="s">
        <v>4080</v>
      </c>
      <c r="N9393" t="s">
        <v>77</v>
      </c>
      <c r="O9393" t="s">
        <v>70</v>
      </c>
      <c r="P9393" t="s">
        <v>71</v>
      </c>
      <c r="Q9393" t="s">
        <v>4081</v>
      </c>
    </row>
    <row r="9394" spans="11:17">
      <c r="K9394" t="s">
        <v>51</v>
      </c>
      <c r="L9394" t="s">
        <v>3971</v>
      </c>
      <c r="M9394" t="s">
        <v>4080</v>
      </c>
      <c r="N9394" t="s">
        <v>77</v>
      </c>
      <c r="O9394" t="s">
        <v>72</v>
      </c>
      <c r="P9394">
        <v>133</v>
      </c>
      <c r="Q9394" t="s">
        <v>4081</v>
      </c>
    </row>
    <row r="9395" spans="11:17">
      <c r="K9395" t="s">
        <v>51</v>
      </c>
      <c r="L9395" t="s">
        <v>3971</v>
      </c>
      <c r="M9395" t="s">
        <v>4080</v>
      </c>
      <c r="N9395" t="s">
        <v>77</v>
      </c>
      <c r="O9395" t="s">
        <v>73</v>
      </c>
      <c r="P9395" t="s">
        <v>82</v>
      </c>
      <c r="Q9395" t="s">
        <v>4081</v>
      </c>
    </row>
    <row r="9396" spans="11:17">
      <c r="K9396" t="s">
        <v>51</v>
      </c>
      <c r="L9396" t="s">
        <v>4082</v>
      </c>
      <c r="M9396" t="s">
        <v>4083</v>
      </c>
      <c r="N9396" t="s">
        <v>77</v>
      </c>
      <c r="O9396" t="s">
        <v>14</v>
      </c>
      <c r="Q9396" t="s">
        <v>4084</v>
      </c>
    </row>
    <row r="9397" spans="11:17">
      <c r="K9397" t="s">
        <v>51</v>
      </c>
      <c r="L9397" t="s">
        <v>4082</v>
      </c>
      <c r="M9397" t="s">
        <v>4083</v>
      </c>
      <c r="N9397" t="s">
        <v>77</v>
      </c>
      <c r="O9397" t="s">
        <v>56</v>
      </c>
      <c r="Q9397" t="s">
        <v>4084</v>
      </c>
    </row>
    <row r="9398" spans="11:17">
      <c r="K9398" t="s">
        <v>51</v>
      </c>
      <c r="L9398" t="s">
        <v>4082</v>
      </c>
      <c r="M9398" t="s">
        <v>4083</v>
      </c>
      <c r="N9398" t="s">
        <v>77</v>
      </c>
      <c r="O9398" t="s">
        <v>57</v>
      </c>
      <c r="P9398" t="s">
        <v>1035</v>
      </c>
      <c r="Q9398" t="s">
        <v>4084</v>
      </c>
    </row>
    <row r="9399" spans="11:17">
      <c r="K9399" t="s">
        <v>51</v>
      </c>
      <c r="L9399" t="s">
        <v>4082</v>
      </c>
      <c r="M9399" t="s">
        <v>4083</v>
      </c>
      <c r="N9399" t="s">
        <v>77</v>
      </c>
      <c r="O9399" t="s">
        <v>59</v>
      </c>
      <c r="P9399">
        <v>2622</v>
      </c>
      <c r="Q9399" t="s">
        <v>4084</v>
      </c>
    </row>
    <row r="9400" spans="11:17">
      <c r="K9400" t="s">
        <v>51</v>
      </c>
      <c r="L9400" t="s">
        <v>4082</v>
      </c>
      <c r="M9400" t="s">
        <v>4083</v>
      </c>
      <c r="N9400" t="s">
        <v>77</v>
      </c>
      <c r="O9400" t="s">
        <v>60</v>
      </c>
      <c r="P9400" t="s">
        <v>4076</v>
      </c>
      <c r="Q9400" t="s">
        <v>4084</v>
      </c>
    </row>
    <row r="9401" spans="11:17">
      <c r="K9401" t="s">
        <v>51</v>
      </c>
      <c r="L9401" t="s">
        <v>4082</v>
      </c>
      <c r="M9401" t="s">
        <v>4083</v>
      </c>
      <c r="N9401" t="s">
        <v>77</v>
      </c>
      <c r="O9401" t="s">
        <v>62</v>
      </c>
      <c r="P9401" t="s">
        <v>4077</v>
      </c>
      <c r="Q9401" t="s">
        <v>4084</v>
      </c>
    </row>
    <row r="9402" spans="11:17">
      <c r="K9402" t="s">
        <v>51</v>
      </c>
      <c r="L9402" t="s">
        <v>4082</v>
      </c>
      <c r="M9402" t="s">
        <v>4083</v>
      </c>
      <c r="N9402" t="s">
        <v>77</v>
      </c>
      <c r="O9402" t="s">
        <v>64</v>
      </c>
      <c r="P9402" t="s">
        <v>4085</v>
      </c>
      <c r="Q9402" t="s">
        <v>4084</v>
      </c>
    </row>
    <row r="9403" spans="11:17">
      <c r="K9403" t="s">
        <v>51</v>
      </c>
      <c r="L9403" t="s">
        <v>4082</v>
      </c>
      <c r="M9403" t="s">
        <v>4083</v>
      </c>
      <c r="N9403" t="s">
        <v>77</v>
      </c>
      <c r="O9403" t="s">
        <v>66</v>
      </c>
      <c r="P9403" t="s">
        <v>4086</v>
      </c>
      <c r="Q9403" t="s">
        <v>4084</v>
      </c>
    </row>
    <row r="9404" spans="11:17">
      <c r="K9404" t="s">
        <v>51</v>
      </c>
      <c r="L9404" t="s">
        <v>4082</v>
      </c>
      <c r="M9404" t="s">
        <v>4083</v>
      </c>
      <c r="N9404" t="s">
        <v>77</v>
      </c>
      <c r="O9404" t="s">
        <v>68</v>
      </c>
      <c r="P9404" s="1" t="s">
        <v>4087</v>
      </c>
      <c r="Q9404" t="s">
        <v>4084</v>
      </c>
    </row>
    <row r="9405" spans="11:17">
      <c r="K9405" t="s">
        <v>51</v>
      </c>
      <c r="L9405" t="s">
        <v>4082</v>
      </c>
      <c r="M9405" t="s">
        <v>4083</v>
      </c>
      <c r="N9405" t="s">
        <v>77</v>
      </c>
      <c r="O9405" t="s">
        <v>70</v>
      </c>
      <c r="Q9405" t="s">
        <v>4084</v>
      </c>
    </row>
    <row r="9406" spans="11:17">
      <c r="K9406" t="s">
        <v>51</v>
      </c>
      <c r="L9406" t="s">
        <v>4082</v>
      </c>
      <c r="M9406" t="s">
        <v>4083</v>
      </c>
      <c r="N9406" t="s">
        <v>77</v>
      </c>
      <c r="O9406" t="s">
        <v>72</v>
      </c>
      <c r="Q9406" t="s">
        <v>4084</v>
      </c>
    </row>
    <row r="9407" spans="11:17">
      <c r="K9407" t="s">
        <v>51</v>
      </c>
      <c r="L9407" t="s">
        <v>4082</v>
      </c>
      <c r="M9407" t="s">
        <v>4083</v>
      </c>
      <c r="N9407" t="s">
        <v>77</v>
      </c>
      <c r="O9407" t="s">
        <v>73</v>
      </c>
      <c r="P9407" t="s">
        <v>82</v>
      </c>
      <c r="Q9407" t="s">
        <v>4084</v>
      </c>
    </row>
    <row r="9408" spans="11:17">
      <c r="K9408" t="s">
        <v>51</v>
      </c>
      <c r="L9408" t="s">
        <v>4088</v>
      </c>
      <c r="M9408" t="s">
        <v>4089</v>
      </c>
      <c r="N9408" t="s">
        <v>77</v>
      </c>
      <c r="O9408" t="s">
        <v>14</v>
      </c>
      <c r="Q9408" t="s">
        <v>4090</v>
      </c>
    </row>
    <row r="9409" spans="11:17">
      <c r="K9409" t="s">
        <v>51</v>
      </c>
      <c r="L9409" t="s">
        <v>4088</v>
      </c>
      <c r="M9409" t="s">
        <v>4089</v>
      </c>
      <c r="N9409" t="s">
        <v>77</v>
      </c>
      <c r="O9409" t="s">
        <v>56</v>
      </c>
      <c r="Q9409" t="s">
        <v>4090</v>
      </c>
    </row>
    <row r="9410" spans="11:17">
      <c r="K9410" t="s">
        <v>51</v>
      </c>
      <c r="L9410" t="s">
        <v>4088</v>
      </c>
      <c r="M9410" t="s">
        <v>4089</v>
      </c>
      <c r="N9410" t="s">
        <v>77</v>
      </c>
      <c r="O9410" t="s">
        <v>57</v>
      </c>
      <c r="P9410" t="s">
        <v>1035</v>
      </c>
      <c r="Q9410" t="s">
        <v>4090</v>
      </c>
    </row>
    <row r="9411" spans="11:17">
      <c r="K9411" t="s">
        <v>51</v>
      </c>
      <c r="L9411" t="s">
        <v>4088</v>
      </c>
      <c r="M9411" t="s">
        <v>4089</v>
      </c>
      <c r="N9411" t="s">
        <v>77</v>
      </c>
      <c r="O9411" t="s">
        <v>59</v>
      </c>
      <c r="P9411">
        <v>2339</v>
      </c>
      <c r="Q9411" t="s">
        <v>4090</v>
      </c>
    </row>
    <row r="9412" spans="11:17">
      <c r="K9412" t="s">
        <v>51</v>
      </c>
      <c r="L9412" t="s">
        <v>4088</v>
      </c>
      <c r="M9412" t="s">
        <v>4089</v>
      </c>
      <c r="N9412" t="s">
        <v>77</v>
      </c>
      <c r="O9412" t="s">
        <v>60</v>
      </c>
      <c r="P9412" t="s">
        <v>4076</v>
      </c>
      <c r="Q9412" t="s">
        <v>4090</v>
      </c>
    </row>
    <row r="9413" spans="11:17">
      <c r="K9413" t="s">
        <v>51</v>
      </c>
      <c r="L9413" t="s">
        <v>4088</v>
      </c>
      <c r="M9413" t="s">
        <v>4089</v>
      </c>
      <c r="N9413" t="s">
        <v>77</v>
      </c>
      <c r="O9413" t="s">
        <v>62</v>
      </c>
      <c r="P9413" t="s">
        <v>4077</v>
      </c>
      <c r="Q9413" t="s">
        <v>4090</v>
      </c>
    </row>
    <row r="9414" spans="11:17">
      <c r="K9414" t="s">
        <v>51</v>
      </c>
      <c r="L9414" t="s">
        <v>4088</v>
      </c>
      <c r="M9414" t="s">
        <v>4089</v>
      </c>
      <c r="N9414" t="s">
        <v>77</v>
      </c>
      <c r="O9414" t="s">
        <v>64</v>
      </c>
      <c r="P9414" t="s">
        <v>4091</v>
      </c>
      <c r="Q9414" t="s">
        <v>4090</v>
      </c>
    </row>
    <row r="9415" spans="11:17">
      <c r="K9415" t="s">
        <v>51</v>
      </c>
      <c r="L9415" t="s">
        <v>4088</v>
      </c>
      <c r="M9415" t="s">
        <v>4089</v>
      </c>
      <c r="N9415" t="s">
        <v>77</v>
      </c>
      <c r="O9415" t="s">
        <v>66</v>
      </c>
      <c r="P9415" t="s">
        <v>4092</v>
      </c>
      <c r="Q9415" t="s">
        <v>4090</v>
      </c>
    </row>
    <row r="9416" spans="11:17">
      <c r="K9416" t="s">
        <v>51</v>
      </c>
      <c r="L9416" t="s">
        <v>4088</v>
      </c>
      <c r="M9416" t="s">
        <v>4089</v>
      </c>
      <c r="N9416" t="s">
        <v>77</v>
      </c>
      <c r="O9416" t="s">
        <v>68</v>
      </c>
      <c r="P9416" t="e">
        <f>-ต้องการหน้ากากอนามัยและเจลล้างมือ
-มีฉีดพ่นน้ำยาฆ่าเชื้อแล้ว</f>
        <v>#NAME?</v>
      </c>
      <c r="Q9416" t="s">
        <v>4090</v>
      </c>
    </row>
    <row r="9417" spans="11:17">
      <c r="K9417" t="s">
        <v>51</v>
      </c>
      <c r="L9417" t="s">
        <v>4088</v>
      </c>
      <c r="M9417" t="s">
        <v>4089</v>
      </c>
      <c r="N9417" t="s">
        <v>77</v>
      </c>
      <c r="O9417" t="s">
        <v>70</v>
      </c>
      <c r="P9417" t="s">
        <v>131</v>
      </c>
      <c r="Q9417" t="s">
        <v>4090</v>
      </c>
    </row>
    <row r="9418" spans="11:17">
      <c r="K9418" t="s">
        <v>51</v>
      </c>
      <c r="L9418" t="s">
        <v>4088</v>
      </c>
      <c r="M9418" t="s">
        <v>4089</v>
      </c>
      <c r="N9418" t="s">
        <v>77</v>
      </c>
      <c r="O9418" t="s">
        <v>72</v>
      </c>
      <c r="P9418">
        <v>41</v>
      </c>
      <c r="Q9418" t="s">
        <v>4090</v>
      </c>
    </row>
    <row r="9419" spans="11:17">
      <c r="K9419" t="s">
        <v>51</v>
      </c>
      <c r="L9419" t="s">
        <v>4088</v>
      </c>
      <c r="M9419" t="s">
        <v>4089</v>
      </c>
      <c r="N9419" t="s">
        <v>77</v>
      </c>
      <c r="O9419" t="s">
        <v>73</v>
      </c>
      <c r="P9419" t="s">
        <v>82</v>
      </c>
      <c r="Q9419" t="s">
        <v>4090</v>
      </c>
    </row>
    <row r="9420" spans="11:17">
      <c r="K9420" t="s">
        <v>51</v>
      </c>
      <c r="L9420" t="s">
        <v>4093</v>
      </c>
      <c r="M9420" t="s">
        <v>4094</v>
      </c>
      <c r="N9420" t="s">
        <v>77</v>
      </c>
      <c r="O9420" t="s">
        <v>14</v>
      </c>
      <c r="Q9420" t="s">
        <v>4095</v>
      </c>
    </row>
    <row r="9421" spans="11:17">
      <c r="K9421" t="s">
        <v>51</v>
      </c>
      <c r="L9421" t="s">
        <v>4093</v>
      </c>
      <c r="M9421" t="s">
        <v>4094</v>
      </c>
      <c r="N9421" t="s">
        <v>77</v>
      </c>
      <c r="O9421" t="s">
        <v>56</v>
      </c>
      <c r="Q9421" t="s">
        <v>4095</v>
      </c>
    </row>
    <row r="9422" spans="11:17">
      <c r="K9422" t="s">
        <v>51</v>
      </c>
      <c r="L9422" t="s">
        <v>4093</v>
      </c>
      <c r="M9422" t="s">
        <v>4094</v>
      </c>
      <c r="N9422" t="s">
        <v>77</v>
      </c>
      <c r="O9422" t="s">
        <v>57</v>
      </c>
      <c r="P9422" t="s">
        <v>1035</v>
      </c>
      <c r="Q9422" t="s">
        <v>4095</v>
      </c>
    </row>
    <row r="9423" spans="11:17">
      <c r="K9423" t="s">
        <v>51</v>
      </c>
      <c r="L9423" t="s">
        <v>4093</v>
      </c>
      <c r="M9423" t="s">
        <v>4094</v>
      </c>
      <c r="N9423" t="s">
        <v>77</v>
      </c>
      <c r="O9423" t="s">
        <v>59</v>
      </c>
      <c r="P9423">
        <v>2365</v>
      </c>
      <c r="Q9423" t="s">
        <v>4095</v>
      </c>
    </row>
    <row r="9424" spans="11:17">
      <c r="K9424" t="s">
        <v>51</v>
      </c>
      <c r="L9424" t="s">
        <v>4093</v>
      </c>
      <c r="M9424" t="s">
        <v>4094</v>
      </c>
      <c r="N9424" t="s">
        <v>77</v>
      </c>
      <c r="O9424" t="s">
        <v>60</v>
      </c>
      <c r="P9424" t="s">
        <v>4076</v>
      </c>
      <c r="Q9424" t="s">
        <v>4095</v>
      </c>
    </row>
    <row r="9425" spans="11:17">
      <c r="K9425" t="s">
        <v>51</v>
      </c>
      <c r="L9425" t="s">
        <v>4093</v>
      </c>
      <c r="M9425" t="s">
        <v>4094</v>
      </c>
      <c r="N9425" t="s">
        <v>77</v>
      </c>
      <c r="O9425" t="s">
        <v>62</v>
      </c>
      <c r="P9425" t="s">
        <v>4077</v>
      </c>
      <c r="Q9425" t="s">
        <v>4095</v>
      </c>
    </row>
    <row r="9426" spans="11:17">
      <c r="K9426" t="s">
        <v>51</v>
      </c>
      <c r="L9426" t="s">
        <v>4093</v>
      </c>
      <c r="M9426" t="s">
        <v>4094</v>
      </c>
      <c r="N9426" t="s">
        <v>77</v>
      </c>
      <c r="O9426" t="s">
        <v>64</v>
      </c>
      <c r="P9426" t="s">
        <v>4096</v>
      </c>
      <c r="Q9426" t="s">
        <v>4095</v>
      </c>
    </row>
    <row r="9427" spans="11:17">
      <c r="K9427" t="s">
        <v>51</v>
      </c>
      <c r="L9427" t="s">
        <v>4093</v>
      </c>
      <c r="M9427" t="s">
        <v>4094</v>
      </c>
      <c r="N9427" t="s">
        <v>77</v>
      </c>
      <c r="O9427" t="s">
        <v>66</v>
      </c>
      <c r="P9427" t="s">
        <v>4097</v>
      </c>
      <c r="Q9427" t="s">
        <v>4095</v>
      </c>
    </row>
    <row r="9428" spans="11:17">
      <c r="K9428" t="s">
        <v>51</v>
      </c>
      <c r="L9428" t="s">
        <v>4093</v>
      </c>
      <c r="M9428" t="s">
        <v>4094</v>
      </c>
      <c r="N9428" t="s">
        <v>77</v>
      </c>
      <c r="O9428" t="s">
        <v>68</v>
      </c>
      <c r="Q9428" t="s">
        <v>4095</v>
      </c>
    </row>
    <row r="9429" spans="11:17">
      <c r="K9429" t="s">
        <v>51</v>
      </c>
      <c r="L9429" t="s">
        <v>4093</v>
      </c>
      <c r="M9429" t="s">
        <v>4094</v>
      </c>
      <c r="N9429" t="s">
        <v>77</v>
      </c>
      <c r="O9429" t="s">
        <v>70</v>
      </c>
      <c r="P9429" t="s">
        <v>131</v>
      </c>
      <c r="Q9429" t="s">
        <v>4095</v>
      </c>
    </row>
    <row r="9430" spans="11:17">
      <c r="K9430" t="s">
        <v>51</v>
      </c>
      <c r="L9430" t="s">
        <v>4093</v>
      </c>
      <c r="M9430" t="s">
        <v>4094</v>
      </c>
      <c r="N9430" t="s">
        <v>77</v>
      </c>
      <c r="O9430" t="s">
        <v>72</v>
      </c>
      <c r="P9430">
        <v>39</v>
      </c>
      <c r="Q9430" t="s">
        <v>4095</v>
      </c>
    </row>
    <row r="9431" spans="11:17">
      <c r="K9431" t="s">
        <v>51</v>
      </c>
      <c r="L9431" t="s">
        <v>4093</v>
      </c>
      <c r="M9431" t="s">
        <v>4094</v>
      </c>
      <c r="N9431" t="s">
        <v>77</v>
      </c>
      <c r="O9431" t="s">
        <v>73</v>
      </c>
      <c r="P9431" t="s">
        <v>82</v>
      </c>
      <c r="Q9431" t="s">
        <v>4095</v>
      </c>
    </row>
    <row r="9432" spans="11:17">
      <c r="K9432" t="s">
        <v>51</v>
      </c>
      <c r="L9432" t="s">
        <v>4098</v>
      </c>
      <c r="M9432" t="s">
        <v>4099</v>
      </c>
      <c r="N9432" t="s">
        <v>77</v>
      </c>
      <c r="O9432" t="s">
        <v>14</v>
      </c>
      <c r="Q9432" t="s">
        <v>4100</v>
      </c>
    </row>
    <row r="9433" spans="11:17">
      <c r="K9433" t="s">
        <v>51</v>
      </c>
      <c r="L9433" t="s">
        <v>4098</v>
      </c>
      <c r="M9433" t="s">
        <v>4099</v>
      </c>
      <c r="N9433" t="s">
        <v>77</v>
      </c>
      <c r="O9433" t="s">
        <v>56</v>
      </c>
      <c r="Q9433" t="s">
        <v>4100</v>
      </c>
    </row>
    <row r="9434" spans="11:17">
      <c r="K9434" t="s">
        <v>51</v>
      </c>
      <c r="L9434" t="s">
        <v>4098</v>
      </c>
      <c r="M9434" t="s">
        <v>4099</v>
      </c>
      <c r="N9434" t="s">
        <v>77</v>
      </c>
      <c r="O9434" t="s">
        <v>57</v>
      </c>
      <c r="P9434" t="s">
        <v>1035</v>
      </c>
      <c r="Q9434" t="s">
        <v>4100</v>
      </c>
    </row>
    <row r="9435" spans="11:17">
      <c r="K9435" t="s">
        <v>51</v>
      </c>
      <c r="L9435" t="s">
        <v>4098</v>
      </c>
      <c r="M9435" t="s">
        <v>4099</v>
      </c>
      <c r="N9435" t="s">
        <v>77</v>
      </c>
      <c r="O9435" t="s">
        <v>59</v>
      </c>
      <c r="P9435">
        <v>2262</v>
      </c>
      <c r="Q9435" t="s">
        <v>4100</v>
      </c>
    </row>
    <row r="9436" spans="11:17">
      <c r="K9436" t="s">
        <v>51</v>
      </c>
      <c r="L9436" t="s">
        <v>4098</v>
      </c>
      <c r="M9436" t="s">
        <v>4099</v>
      </c>
      <c r="N9436" t="s">
        <v>77</v>
      </c>
      <c r="O9436" t="s">
        <v>60</v>
      </c>
      <c r="P9436" t="s">
        <v>4076</v>
      </c>
      <c r="Q9436" t="s">
        <v>4100</v>
      </c>
    </row>
    <row r="9437" spans="11:17">
      <c r="K9437" t="s">
        <v>51</v>
      </c>
      <c r="L9437" t="s">
        <v>4098</v>
      </c>
      <c r="M9437" t="s">
        <v>4099</v>
      </c>
      <c r="N9437" t="s">
        <v>77</v>
      </c>
      <c r="O9437" t="s">
        <v>62</v>
      </c>
      <c r="P9437" t="s">
        <v>4077</v>
      </c>
      <c r="Q9437" t="s">
        <v>4100</v>
      </c>
    </row>
    <row r="9438" spans="11:17">
      <c r="K9438" t="s">
        <v>51</v>
      </c>
      <c r="L9438" t="s">
        <v>4098</v>
      </c>
      <c r="M9438" t="s">
        <v>4099</v>
      </c>
      <c r="N9438" t="s">
        <v>77</v>
      </c>
      <c r="O9438" t="s">
        <v>64</v>
      </c>
      <c r="P9438" t="s">
        <v>4101</v>
      </c>
      <c r="Q9438" t="s">
        <v>4100</v>
      </c>
    </row>
    <row r="9439" spans="11:17">
      <c r="K9439" t="s">
        <v>51</v>
      </c>
      <c r="L9439" t="s">
        <v>4098</v>
      </c>
      <c r="M9439" t="s">
        <v>4099</v>
      </c>
      <c r="N9439" t="s">
        <v>77</v>
      </c>
      <c r="O9439" t="s">
        <v>66</v>
      </c>
      <c r="P9439" t="s">
        <v>4102</v>
      </c>
      <c r="Q9439" t="s">
        <v>4100</v>
      </c>
    </row>
    <row r="9440" spans="11:17">
      <c r="K9440" t="s">
        <v>51</v>
      </c>
      <c r="L9440" t="s">
        <v>4098</v>
      </c>
      <c r="M9440" t="s">
        <v>4099</v>
      </c>
      <c r="N9440" t="s">
        <v>77</v>
      </c>
      <c r="O9440" t="s">
        <v>68</v>
      </c>
      <c r="P9440" t="s">
        <v>4103</v>
      </c>
      <c r="Q9440" t="s">
        <v>4100</v>
      </c>
    </row>
    <row r="9441" spans="11:17">
      <c r="K9441" t="s">
        <v>51</v>
      </c>
      <c r="L9441" t="s">
        <v>4098</v>
      </c>
      <c r="M9441" t="s">
        <v>4099</v>
      </c>
      <c r="N9441" t="s">
        <v>77</v>
      </c>
      <c r="O9441" t="s">
        <v>70</v>
      </c>
      <c r="Q9441" t="s">
        <v>4100</v>
      </c>
    </row>
    <row r="9442" spans="11:17">
      <c r="K9442" t="s">
        <v>51</v>
      </c>
      <c r="L9442" t="s">
        <v>4098</v>
      </c>
      <c r="M9442" t="s">
        <v>4099</v>
      </c>
      <c r="N9442" t="s">
        <v>77</v>
      </c>
      <c r="O9442" t="s">
        <v>72</v>
      </c>
      <c r="Q9442" t="s">
        <v>4100</v>
      </c>
    </row>
    <row r="9443" spans="11:17">
      <c r="K9443" t="s">
        <v>51</v>
      </c>
      <c r="L9443" t="s">
        <v>4098</v>
      </c>
      <c r="M9443" t="s">
        <v>4099</v>
      </c>
      <c r="N9443" t="s">
        <v>77</v>
      </c>
      <c r="O9443" t="s">
        <v>73</v>
      </c>
      <c r="P9443" t="s">
        <v>82</v>
      </c>
      <c r="Q9443" t="s">
        <v>4100</v>
      </c>
    </row>
    <row r="9444" spans="11:17">
      <c r="K9444" t="s">
        <v>51</v>
      </c>
      <c r="L9444" t="s">
        <v>4104</v>
      </c>
      <c r="M9444" t="s">
        <v>4105</v>
      </c>
      <c r="N9444" t="s">
        <v>77</v>
      </c>
      <c r="O9444" t="s">
        <v>14</v>
      </c>
      <c r="Q9444" t="s">
        <v>4106</v>
      </c>
    </row>
    <row r="9445" spans="11:17">
      <c r="K9445" t="s">
        <v>51</v>
      </c>
      <c r="L9445" t="s">
        <v>4104</v>
      </c>
      <c r="M9445" t="s">
        <v>4105</v>
      </c>
      <c r="N9445" t="s">
        <v>77</v>
      </c>
      <c r="O9445" t="s">
        <v>56</v>
      </c>
      <c r="Q9445" t="s">
        <v>4106</v>
      </c>
    </row>
    <row r="9446" spans="11:17">
      <c r="K9446" t="s">
        <v>51</v>
      </c>
      <c r="L9446" t="s">
        <v>4104</v>
      </c>
      <c r="M9446" t="s">
        <v>4105</v>
      </c>
      <c r="N9446" t="s">
        <v>77</v>
      </c>
      <c r="O9446" t="s">
        <v>57</v>
      </c>
      <c r="P9446" t="s">
        <v>1035</v>
      </c>
      <c r="Q9446" t="s">
        <v>4106</v>
      </c>
    </row>
    <row r="9447" spans="11:17">
      <c r="K9447" t="s">
        <v>51</v>
      </c>
      <c r="L9447" t="s">
        <v>4104</v>
      </c>
      <c r="M9447" t="s">
        <v>4105</v>
      </c>
      <c r="N9447" t="s">
        <v>77</v>
      </c>
      <c r="O9447" t="s">
        <v>59</v>
      </c>
      <c r="P9447">
        <v>2365</v>
      </c>
      <c r="Q9447" t="s">
        <v>4106</v>
      </c>
    </row>
    <row r="9448" spans="11:17">
      <c r="K9448" t="s">
        <v>51</v>
      </c>
      <c r="L9448" t="s">
        <v>4104</v>
      </c>
      <c r="M9448" t="s">
        <v>4105</v>
      </c>
      <c r="N9448" t="s">
        <v>77</v>
      </c>
      <c r="O9448" t="s">
        <v>60</v>
      </c>
      <c r="P9448" t="s">
        <v>4076</v>
      </c>
      <c r="Q9448" t="s">
        <v>4106</v>
      </c>
    </row>
    <row r="9449" spans="11:17">
      <c r="K9449" t="s">
        <v>51</v>
      </c>
      <c r="L9449" t="s">
        <v>4104</v>
      </c>
      <c r="M9449" t="s">
        <v>4105</v>
      </c>
      <c r="N9449" t="s">
        <v>77</v>
      </c>
      <c r="O9449" t="s">
        <v>62</v>
      </c>
      <c r="P9449" t="s">
        <v>4077</v>
      </c>
      <c r="Q9449" t="s">
        <v>4106</v>
      </c>
    </row>
    <row r="9450" spans="11:17">
      <c r="K9450" t="s">
        <v>51</v>
      </c>
      <c r="L9450" t="s">
        <v>4104</v>
      </c>
      <c r="M9450" t="s">
        <v>4105</v>
      </c>
      <c r="N9450" t="s">
        <v>77</v>
      </c>
      <c r="O9450" t="s">
        <v>64</v>
      </c>
      <c r="P9450" t="s">
        <v>4107</v>
      </c>
      <c r="Q9450" t="s">
        <v>4106</v>
      </c>
    </row>
    <row r="9451" spans="11:17">
      <c r="K9451" t="s">
        <v>51</v>
      </c>
      <c r="L9451" t="s">
        <v>4104</v>
      </c>
      <c r="M9451" t="s">
        <v>4105</v>
      </c>
      <c r="N9451" t="s">
        <v>77</v>
      </c>
      <c r="O9451" t="s">
        <v>66</v>
      </c>
      <c r="P9451" t="s">
        <v>4108</v>
      </c>
      <c r="Q9451" t="s">
        <v>4106</v>
      </c>
    </row>
    <row r="9452" spans="11:17">
      <c r="K9452" t="s">
        <v>51</v>
      </c>
      <c r="L9452" t="s">
        <v>4104</v>
      </c>
      <c r="M9452" t="s">
        <v>4105</v>
      </c>
      <c r="N9452" t="s">
        <v>77</v>
      </c>
      <c r="O9452" t="s">
        <v>68</v>
      </c>
      <c r="P9452" s="1" t="s">
        <v>4109</v>
      </c>
      <c r="Q9452" t="s">
        <v>4106</v>
      </c>
    </row>
    <row r="9453" spans="11:17">
      <c r="K9453" t="s">
        <v>51</v>
      </c>
      <c r="L9453" t="s">
        <v>4104</v>
      </c>
      <c r="M9453" t="s">
        <v>4105</v>
      </c>
      <c r="N9453" t="s">
        <v>77</v>
      </c>
      <c r="O9453" t="s">
        <v>70</v>
      </c>
      <c r="P9453" t="s">
        <v>131</v>
      </c>
      <c r="Q9453" t="s">
        <v>4106</v>
      </c>
    </row>
    <row r="9454" spans="11:17">
      <c r="K9454" t="s">
        <v>51</v>
      </c>
      <c r="L9454" t="s">
        <v>4104</v>
      </c>
      <c r="M9454" t="s">
        <v>4105</v>
      </c>
      <c r="N9454" t="s">
        <v>77</v>
      </c>
      <c r="O9454" t="s">
        <v>72</v>
      </c>
      <c r="P9454">
        <v>130</v>
      </c>
      <c r="Q9454" t="s">
        <v>4106</v>
      </c>
    </row>
    <row r="9455" spans="11:17">
      <c r="K9455" t="s">
        <v>51</v>
      </c>
      <c r="L9455" t="s">
        <v>4104</v>
      </c>
      <c r="M9455" t="s">
        <v>4105</v>
      </c>
      <c r="N9455" t="s">
        <v>77</v>
      </c>
      <c r="O9455" t="s">
        <v>73</v>
      </c>
      <c r="P9455" t="s">
        <v>82</v>
      </c>
      <c r="Q9455" t="s">
        <v>4106</v>
      </c>
    </row>
    <row r="9456" spans="11:17">
      <c r="K9456" t="s">
        <v>51</v>
      </c>
      <c r="L9456" t="s">
        <v>4110</v>
      </c>
      <c r="M9456" t="s">
        <v>4111</v>
      </c>
      <c r="N9456" t="s">
        <v>1337</v>
      </c>
      <c r="O9456" t="s">
        <v>14</v>
      </c>
      <c r="Q9456" t="s">
        <v>4112</v>
      </c>
    </row>
    <row r="9457" spans="11:17">
      <c r="K9457" t="s">
        <v>51</v>
      </c>
      <c r="L9457" t="s">
        <v>4110</v>
      </c>
      <c r="M9457" t="s">
        <v>4111</v>
      </c>
      <c r="N9457" t="s">
        <v>1337</v>
      </c>
      <c r="O9457" t="s">
        <v>56</v>
      </c>
      <c r="Q9457" t="s">
        <v>4112</v>
      </c>
    </row>
    <row r="9458" spans="11:17">
      <c r="K9458" t="s">
        <v>51</v>
      </c>
      <c r="L9458" t="s">
        <v>4110</v>
      </c>
      <c r="M9458" t="s">
        <v>4111</v>
      </c>
      <c r="N9458" t="s">
        <v>1337</v>
      </c>
      <c r="O9458" t="s">
        <v>57</v>
      </c>
      <c r="P9458" t="s">
        <v>1035</v>
      </c>
      <c r="Q9458" t="s">
        <v>4112</v>
      </c>
    </row>
    <row r="9459" spans="11:17">
      <c r="K9459" t="s">
        <v>51</v>
      </c>
      <c r="L9459" t="s">
        <v>4110</v>
      </c>
      <c r="M9459" t="s">
        <v>4111</v>
      </c>
      <c r="N9459" t="s">
        <v>1337</v>
      </c>
      <c r="O9459" t="s">
        <v>59</v>
      </c>
      <c r="P9459">
        <v>1928</v>
      </c>
      <c r="Q9459" t="s">
        <v>4112</v>
      </c>
    </row>
    <row r="9460" spans="11:17">
      <c r="K9460" t="s">
        <v>51</v>
      </c>
      <c r="L9460" t="s">
        <v>4110</v>
      </c>
      <c r="M9460" t="s">
        <v>4111</v>
      </c>
      <c r="N9460" t="s">
        <v>1337</v>
      </c>
      <c r="O9460" t="s">
        <v>60</v>
      </c>
      <c r="P9460" t="s">
        <v>4076</v>
      </c>
      <c r="Q9460" t="s">
        <v>4112</v>
      </c>
    </row>
    <row r="9461" spans="11:17">
      <c r="K9461" t="s">
        <v>51</v>
      </c>
      <c r="L9461" t="s">
        <v>4110</v>
      </c>
      <c r="M9461" t="s">
        <v>4111</v>
      </c>
      <c r="N9461" t="s">
        <v>1337</v>
      </c>
      <c r="O9461" t="s">
        <v>62</v>
      </c>
      <c r="P9461" t="s">
        <v>4113</v>
      </c>
      <c r="Q9461" t="s">
        <v>4112</v>
      </c>
    </row>
    <row r="9462" spans="11:17">
      <c r="K9462" t="s">
        <v>51</v>
      </c>
      <c r="L9462" t="s">
        <v>4110</v>
      </c>
      <c r="M9462" t="s">
        <v>4111</v>
      </c>
      <c r="N9462" t="s">
        <v>1337</v>
      </c>
      <c r="O9462" t="s">
        <v>64</v>
      </c>
      <c r="P9462" t="s">
        <v>4114</v>
      </c>
      <c r="Q9462" t="s">
        <v>4112</v>
      </c>
    </row>
    <row r="9463" spans="11:17">
      <c r="K9463" t="s">
        <v>51</v>
      </c>
      <c r="L9463" t="s">
        <v>4110</v>
      </c>
      <c r="M9463" t="s">
        <v>4111</v>
      </c>
      <c r="N9463" t="s">
        <v>1337</v>
      </c>
      <c r="O9463" t="s">
        <v>66</v>
      </c>
      <c r="P9463" t="s">
        <v>4115</v>
      </c>
      <c r="Q9463" t="s">
        <v>4112</v>
      </c>
    </row>
    <row r="9464" spans="11:17">
      <c r="K9464" t="s">
        <v>51</v>
      </c>
      <c r="L9464" t="s">
        <v>4110</v>
      </c>
      <c r="M9464" t="s">
        <v>4111</v>
      </c>
      <c r="N9464" t="s">
        <v>1337</v>
      </c>
      <c r="O9464" t="s">
        <v>68</v>
      </c>
      <c r="P9464" t="s">
        <v>751</v>
      </c>
      <c r="Q9464" t="s">
        <v>4112</v>
      </c>
    </row>
    <row r="9465" spans="11:17">
      <c r="K9465" t="s">
        <v>51</v>
      </c>
      <c r="L9465" t="s">
        <v>4110</v>
      </c>
      <c r="M9465" t="s">
        <v>4111</v>
      </c>
      <c r="N9465" t="s">
        <v>1337</v>
      </c>
      <c r="O9465" t="s">
        <v>70</v>
      </c>
      <c r="P9465" t="s">
        <v>131</v>
      </c>
      <c r="Q9465" t="s">
        <v>4112</v>
      </c>
    </row>
    <row r="9466" spans="11:17">
      <c r="K9466" t="s">
        <v>51</v>
      </c>
      <c r="L9466" t="s">
        <v>4110</v>
      </c>
      <c r="M9466" t="s">
        <v>4111</v>
      </c>
      <c r="N9466" t="s">
        <v>1337</v>
      </c>
      <c r="O9466" t="s">
        <v>72</v>
      </c>
      <c r="P9466">
        <v>48</v>
      </c>
      <c r="Q9466" t="s">
        <v>4112</v>
      </c>
    </row>
    <row r="9467" spans="11:17">
      <c r="K9467" t="s">
        <v>51</v>
      </c>
      <c r="L9467" t="s">
        <v>4110</v>
      </c>
      <c r="M9467" t="s">
        <v>4111</v>
      </c>
      <c r="N9467" t="s">
        <v>1337</v>
      </c>
      <c r="O9467" t="s">
        <v>73</v>
      </c>
      <c r="P9467" t="s">
        <v>1343</v>
      </c>
      <c r="Q9467" t="s">
        <v>4112</v>
      </c>
    </row>
    <row r="9468" spans="11:17">
      <c r="K9468" t="s">
        <v>51</v>
      </c>
      <c r="L9468" t="s">
        <v>4116</v>
      </c>
      <c r="M9468" t="s">
        <v>4117</v>
      </c>
      <c r="N9468" t="s">
        <v>77</v>
      </c>
      <c r="O9468" t="s">
        <v>14</v>
      </c>
      <c r="Q9468" t="s">
        <v>4118</v>
      </c>
    </row>
    <row r="9469" spans="11:17">
      <c r="K9469" t="s">
        <v>51</v>
      </c>
      <c r="L9469" t="s">
        <v>4116</v>
      </c>
      <c r="M9469" t="s">
        <v>4117</v>
      </c>
      <c r="N9469" t="s">
        <v>77</v>
      </c>
      <c r="O9469" t="s">
        <v>56</v>
      </c>
      <c r="Q9469" t="s">
        <v>4118</v>
      </c>
    </row>
    <row r="9470" spans="11:17">
      <c r="K9470" t="s">
        <v>51</v>
      </c>
      <c r="L9470" t="s">
        <v>4116</v>
      </c>
      <c r="M9470" t="s">
        <v>4117</v>
      </c>
      <c r="N9470" t="s">
        <v>77</v>
      </c>
      <c r="O9470" t="s">
        <v>57</v>
      </c>
      <c r="P9470" t="s">
        <v>1035</v>
      </c>
      <c r="Q9470" t="s">
        <v>4118</v>
      </c>
    </row>
    <row r="9471" spans="11:17">
      <c r="K9471" t="s">
        <v>51</v>
      </c>
      <c r="L9471" t="s">
        <v>4116</v>
      </c>
      <c r="M9471" t="s">
        <v>4117</v>
      </c>
      <c r="N9471" t="s">
        <v>77</v>
      </c>
      <c r="O9471" t="s">
        <v>59</v>
      </c>
      <c r="P9471">
        <v>2288</v>
      </c>
      <c r="Q9471" t="s">
        <v>4118</v>
      </c>
    </row>
    <row r="9472" spans="11:17">
      <c r="K9472" t="s">
        <v>51</v>
      </c>
      <c r="L9472" t="s">
        <v>4116</v>
      </c>
      <c r="M9472" t="s">
        <v>4117</v>
      </c>
      <c r="N9472" t="s">
        <v>77</v>
      </c>
      <c r="O9472" t="s">
        <v>60</v>
      </c>
      <c r="P9472" t="s">
        <v>4076</v>
      </c>
      <c r="Q9472" t="s">
        <v>4118</v>
      </c>
    </row>
    <row r="9473" spans="11:17">
      <c r="K9473" t="s">
        <v>51</v>
      </c>
      <c r="L9473" t="s">
        <v>4116</v>
      </c>
      <c r="M9473" t="s">
        <v>4117</v>
      </c>
      <c r="N9473" t="s">
        <v>77</v>
      </c>
      <c r="O9473" t="s">
        <v>62</v>
      </c>
      <c r="P9473" t="s">
        <v>4113</v>
      </c>
      <c r="Q9473" t="s">
        <v>4118</v>
      </c>
    </row>
    <row r="9474" spans="11:17">
      <c r="K9474" t="s">
        <v>51</v>
      </c>
      <c r="L9474" t="s">
        <v>4116</v>
      </c>
      <c r="M9474" t="s">
        <v>4117</v>
      </c>
      <c r="N9474" t="s">
        <v>77</v>
      </c>
      <c r="O9474" t="s">
        <v>64</v>
      </c>
      <c r="P9474" t="s">
        <v>4119</v>
      </c>
      <c r="Q9474" t="s">
        <v>4118</v>
      </c>
    </row>
    <row r="9475" spans="11:17">
      <c r="K9475" t="s">
        <v>51</v>
      </c>
      <c r="L9475" t="s">
        <v>4116</v>
      </c>
      <c r="M9475" t="s">
        <v>4117</v>
      </c>
      <c r="N9475" t="s">
        <v>77</v>
      </c>
      <c r="O9475" t="s">
        <v>66</v>
      </c>
      <c r="P9475" t="s">
        <v>4120</v>
      </c>
      <c r="Q9475" t="s">
        <v>4118</v>
      </c>
    </row>
    <row r="9476" spans="11:17">
      <c r="K9476" t="s">
        <v>51</v>
      </c>
      <c r="L9476" t="s">
        <v>4116</v>
      </c>
      <c r="M9476" t="s">
        <v>4117</v>
      </c>
      <c r="N9476" t="s">
        <v>77</v>
      </c>
      <c r="O9476" t="s">
        <v>68</v>
      </c>
      <c r="Q9476" t="s">
        <v>4118</v>
      </c>
    </row>
    <row r="9477" spans="11:17">
      <c r="K9477" t="s">
        <v>51</v>
      </c>
      <c r="L9477" t="s">
        <v>4116</v>
      </c>
      <c r="M9477" t="s">
        <v>4117</v>
      </c>
      <c r="N9477" t="s">
        <v>77</v>
      </c>
      <c r="O9477" t="s">
        <v>70</v>
      </c>
      <c r="P9477" t="s">
        <v>131</v>
      </c>
      <c r="Q9477" t="s">
        <v>4118</v>
      </c>
    </row>
    <row r="9478" spans="11:17">
      <c r="K9478" t="s">
        <v>51</v>
      </c>
      <c r="L9478" t="s">
        <v>4116</v>
      </c>
      <c r="M9478" t="s">
        <v>4117</v>
      </c>
      <c r="N9478" t="s">
        <v>77</v>
      </c>
      <c r="O9478" t="s">
        <v>72</v>
      </c>
      <c r="P9478">
        <v>161</v>
      </c>
      <c r="Q9478" t="s">
        <v>4118</v>
      </c>
    </row>
    <row r="9479" spans="11:17">
      <c r="K9479" t="s">
        <v>51</v>
      </c>
      <c r="L9479" t="s">
        <v>4116</v>
      </c>
      <c r="M9479" t="s">
        <v>4117</v>
      </c>
      <c r="N9479" t="s">
        <v>77</v>
      </c>
      <c r="O9479" t="s">
        <v>73</v>
      </c>
      <c r="P9479" t="s">
        <v>82</v>
      </c>
      <c r="Q9479" t="s">
        <v>4118</v>
      </c>
    </row>
    <row r="9480" spans="11:17">
      <c r="K9480" t="s">
        <v>51</v>
      </c>
      <c r="L9480" t="s">
        <v>4121</v>
      </c>
      <c r="M9480" t="s">
        <v>4122</v>
      </c>
      <c r="N9480" t="s">
        <v>77</v>
      </c>
      <c r="O9480" t="s">
        <v>14</v>
      </c>
      <c r="Q9480" t="s">
        <v>4123</v>
      </c>
    </row>
    <row r="9481" spans="11:17">
      <c r="K9481" t="s">
        <v>51</v>
      </c>
      <c r="L9481" t="s">
        <v>4121</v>
      </c>
      <c r="M9481" t="s">
        <v>4122</v>
      </c>
      <c r="N9481" t="s">
        <v>77</v>
      </c>
      <c r="O9481" t="s">
        <v>56</v>
      </c>
      <c r="Q9481" t="s">
        <v>4123</v>
      </c>
    </row>
    <row r="9482" spans="11:17">
      <c r="K9482" t="s">
        <v>51</v>
      </c>
      <c r="L9482" t="s">
        <v>4121</v>
      </c>
      <c r="M9482" t="s">
        <v>4122</v>
      </c>
      <c r="N9482" t="s">
        <v>77</v>
      </c>
      <c r="O9482" t="s">
        <v>57</v>
      </c>
      <c r="P9482" t="s">
        <v>1035</v>
      </c>
      <c r="Q9482" t="s">
        <v>4123</v>
      </c>
    </row>
    <row r="9483" spans="11:17">
      <c r="K9483" t="s">
        <v>51</v>
      </c>
      <c r="L9483" t="s">
        <v>4121</v>
      </c>
      <c r="M9483" t="s">
        <v>4122</v>
      </c>
      <c r="N9483" t="s">
        <v>77</v>
      </c>
      <c r="O9483" t="s">
        <v>59</v>
      </c>
      <c r="P9483">
        <v>2776</v>
      </c>
      <c r="Q9483" t="s">
        <v>4123</v>
      </c>
    </row>
    <row r="9484" spans="11:17">
      <c r="K9484" t="s">
        <v>51</v>
      </c>
      <c r="L9484" t="s">
        <v>4121</v>
      </c>
      <c r="M9484" t="s">
        <v>4122</v>
      </c>
      <c r="N9484" t="s">
        <v>77</v>
      </c>
      <c r="O9484" t="s">
        <v>60</v>
      </c>
      <c r="P9484" t="s">
        <v>4076</v>
      </c>
      <c r="Q9484" t="s">
        <v>4123</v>
      </c>
    </row>
    <row r="9485" spans="11:17">
      <c r="K9485" t="s">
        <v>51</v>
      </c>
      <c r="L9485" t="s">
        <v>4121</v>
      </c>
      <c r="M9485" t="s">
        <v>4122</v>
      </c>
      <c r="N9485" t="s">
        <v>77</v>
      </c>
      <c r="O9485" t="s">
        <v>62</v>
      </c>
      <c r="P9485" t="s">
        <v>4077</v>
      </c>
      <c r="Q9485" t="s">
        <v>4123</v>
      </c>
    </row>
    <row r="9486" spans="11:17">
      <c r="K9486" t="s">
        <v>51</v>
      </c>
      <c r="L9486" t="s">
        <v>4121</v>
      </c>
      <c r="M9486" t="s">
        <v>4122</v>
      </c>
      <c r="N9486" t="s">
        <v>77</v>
      </c>
      <c r="O9486" t="s">
        <v>64</v>
      </c>
      <c r="P9486" t="s">
        <v>4124</v>
      </c>
      <c r="Q9486" t="s">
        <v>4123</v>
      </c>
    </row>
    <row r="9487" spans="11:17">
      <c r="K9487" t="s">
        <v>51</v>
      </c>
      <c r="L9487" t="s">
        <v>4121</v>
      </c>
      <c r="M9487" t="s">
        <v>4122</v>
      </c>
      <c r="N9487" t="s">
        <v>77</v>
      </c>
      <c r="O9487" t="s">
        <v>66</v>
      </c>
      <c r="P9487" t="s">
        <v>4125</v>
      </c>
      <c r="Q9487" t="s">
        <v>4123</v>
      </c>
    </row>
    <row r="9488" spans="11:17">
      <c r="K9488" t="s">
        <v>51</v>
      </c>
      <c r="L9488" t="s">
        <v>4121</v>
      </c>
      <c r="M9488" t="s">
        <v>4122</v>
      </c>
      <c r="N9488" t="s">
        <v>77</v>
      </c>
      <c r="O9488" t="s">
        <v>68</v>
      </c>
      <c r="Q9488" t="s">
        <v>4123</v>
      </c>
    </row>
    <row r="9489" spans="11:17">
      <c r="K9489" t="s">
        <v>51</v>
      </c>
      <c r="L9489" t="s">
        <v>4121</v>
      </c>
      <c r="M9489" t="s">
        <v>4122</v>
      </c>
      <c r="N9489" t="s">
        <v>77</v>
      </c>
      <c r="O9489" t="s">
        <v>70</v>
      </c>
      <c r="P9489" t="s">
        <v>131</v>
      </c>
      <c r="Q9489" t="s">
        <v>4123</v>
      </c>
    </row>
    <row r="9490" spans="11:17">
      <c r="K9490" t="s">
        <v>51</v>
      </c>
      <c r="L9490" t="s">
        <v>4121</v>
      </c>
      <c r="M9490" t="s">
        <v>4122</v>
      </c>
      <c r="N9490" t="s">
        <v>77</v>
      </c>
      <c r="O9490" t="s">
        <v>72</v>
      </c>
      <c r="P9490">
        <v>110</v>
      </c>
      <c r="Q9490" t="s">
        <v>4123</v>
      </c>
    </row>
    <row r="9491" spans="11:17">
      <c r="K9491" t="s">
        <v>51</v>
      </c>
      <c r="L9491" t="s">
        <v>4121</v>
      </c>
      <c r="M9491" t="s">
        <v>4122</v>
      </c>
      <c r="N9491" t="s">
        <v>77</v>
      </c>
      <c r="O9491" t="s">
        <v>73</v>
      </c>
      <c r="P9491" t="s">
        <v>82</v>
      </c>
      <c r="Q9491" t="s">
        <v>4123</v>
      </c>
    </row>
    <row r="9492" spans="11:17">
      <c r="K9492" t="s">
        <v>51</v>
      </c>
      <c r="L9492" t="s">
        <v>4126</v>
      </c>
      <c r="M9492" t="s">
        <v>4127</v>
      </c>
      <c r="N9492" t="s">
        <v>77</v>
      </c>
      <c r="O9492" t="s">
        <v>14</v>
      </c>
      <c r="Q9492" t="s">
        <v>4128</v>
      </c>
    </row>
    <row r="9493" spans="11:17">
      <c r="K9493" t="s">
        <v>51</v>
      </c>
      <c r="L9493" t="s">
        <v>4126</v>
      </c>
      <c r="M9493" t="s">
        <v>4127</v>
      </c>
      <c r="N9493" t="s">
        <v>77</v>
      </c>
      <c r="O9493" t="s">
        <v>56</v>
      </c>
      <c r="Q9493" t="s">
        <v>4128</v>
      </c>
    </row>
    <row r="9494" spans="11:17">
      <c r="K9494" t="s">
        <v>51</v>
      </c>
      <c r="L9494" t="s">
        <v>4126</v>
      </c>
      <c r="M9494" t="s">
        <v>4127</v>
      </c>
      <c r="N9494" t="s">
        <v>77</v>
      </c>
      <c r="O9494" t="s">
        <v>57</v>
      </c>
      <c r="P9494" t="s">
        <v>1035</v>
      </c>
      <c r="Q9494" t="s">
        <v>4128</v>
      </c>
    </row>
    <row r="9495" spans="11:17">
      <c r="K9495" t="s">
        <v>51</v>
      </c>
      <c r="L9495" t="s">
        <v>4126</v>
      </c>
      <c r="M9495" t="s">
        <v>4127</v>
      </c>
      <c r="N9495" t="s">
        <v>77</v>
      </c>
      <c r="O9495" t="s">
        <v>59</v>
      </c>
      <c r="P9495">
        <v>2802</v>
      </c>
      <c r="Q9495" t="s">
        <v>4128</v>
      </c>
    </row>
    <row r="9496" spans="11:17">
      <c r="K9496" t="s">
        <v>51</v>
      </c>
      <c r="L9496" t="s">
        <v>4126</v>
      </c>
      <c r="M9496" t="s">
        <v>4127</v>
      </c>
      <c r="N9496" t="s">
        <v>77</v>
      </c>
      <c r="O9496" t="s">
        <v>60</v>
      </c>
      <c r="P9496" t="s">
        <v>4076</v>
      </c>
      <c r="Q9496" t="s">
        <v>4128</v>
      </c>
    </row>
    <row r="9497" spans="11:17">
      <c r="K9497" t="s">
        <v>51</v>
      </c>
      <c r="L9497" t="s">
        <v>4126</v>
      </c>
      <c r="M9497" t="s">
        <v>4127</v>
      </c>
      <c r="N9497" t="s">
        <v>77</v>
      </c>
      <c r="O9497" t="s">
        <v>62</v>
      </c>
      <c r="P9497" t="s">
        <v>4077</v>
      </c>
      <c r="Q9497" t="s">
        <v>4128</v>
      </c>
    </row>
    <row r="9498" spans="11:17">
      <c r="K9498" t="s">
        <v>51</v>
      </c>
      <c r="L9498" t="s">
        <v>4126</v>
      </c>
      <c r="M9498" t="s">
        <v>4127</v>
      </c>
      <c r="N9498" t="s">
        <v>77</v>
      </c>
      <c r="O9498" t="s">
        <v>64</v>
      </c>
      <c r="P9498" t="s">
        <v>4129</v>
      </c>
      <c r="Q9498" t="s">
        <v>4128</v>
      </c>
    </row>
    <row r="9499" spans="11:17">
      <c r="K9499" t="s">
        <v>51</v>
      </c>
      <c r="L9499" t="s">
        <v>4126</v>
      </c>
      <c r="M9499" t="s">
        <v>4127</v>
      </c>
      <c r="N9499" t="s">
        <v>77</v>
      </c>
      <c r="O9499" t="s">
        <v>66</v>
      </c>
      <c r="P9499" t="s">
        <v>4130</v>
      </c>
      <c r="Q9499" t="s">
        <v>4128</v>
      </c>
    </row>
    <row r="9500" spans="11:17">
      <c r="K9500" t="s">
        <v>51</v>
      </c>
      <c r="L9500" t="s">
        <v>4126</v>
      </c>
      <c r="M9500" t="s">
        <v>4127</v>
      </c>
      <c r="N9500" t="s">
        <v>77</v>
      </c>
      <c r="O9500" t="s">
        <v>68</v>
      </c>
      <c r="Q9500" t="s">
        <v>4128</v>
      </c>
    </row>
    <row r="9501" spans="11:17">
      <c r="K9501" t="s">
        <v>51</v>
      </c>
      <c r="L9501" t="s">
        <v>4126</v>
      </c>
      <c r="M9501" t="s">
        <v>4127</v>
      </c>
      <c r="N9501" t="s">
        <v>77</v>
      </c>
      <c r="O9501" t="s">
        <v>70</v>
      </c>
      <c r="P9501" t="s">
        <v>131</v>
      </c>
      <c r="Q9501" t="s">
        <v>4128</v>
      </c>
    </row>
    <row r="9502" spans="11:17">
      <c r="K9502" t="s">
        <v>51</v>
      </c>
      <c r="L9502" t="s">
        <v>4126</v>
      </c>
      <c r="M9502" t="s">
        <v>4127</v>
      </c>
      <c r="N9502" t="s">
        <v>77</v>
      </c>
      <c r="O9502" t="s">
        <v>72</v>
      </c>
      <c r="P9502">
        <v>45</v>
      </c>
      <c r="Q9502" t="s">
        <v>4128</v>
      </c>
    </row>
    <row r="9503" spans="11:17">
      <c r="K9503" t="s">
        <v>51</v>
      </c>
      <c r="L9503" t="s">
        <v>4126</v>
      </c>
      <c r="M9503" t="s">
        <v>4127</v>
      </c>
      <c r="N9503" t="s">
        <v>77</v>
      </c>
      <c r="O9503" t="s">
        <v>73</v>
      </c>
      <c r="P9503" t="s">
        <v>82</v>
      </c>
      <c r="Q9503" t="s">
        <v>4128</v>
      </c>
    </row>
    <row r="9504" spans="11:17">
      <c r="K9504" t="s">
        <v>51</v>
      </c>
      <c r="L9504" t="s">
        <v>4131</v>
      </c>
      <c r="M9504" t="s">
        <v>4132</v>
      </c>
      <c r="N9504" t="s">
        <v>77</v>
      </c>
      <c r="O9504" t="s">
        <v>14</v>
      </c>
      <c r="Q9504" t="s">
        <v>4133</v>
      </c>
    </row>
    <row r="9505" spans="11:17">
      <c r="K9505" t="s">
        <v>51</v>
      </c>
      <c r="L9505" t="s">
        <v>4131</v>
      </c>
      <c r="M9505" t="s">
        <v>4132</v>
      </c>
      <c r="N9505" t="s">
        <v>77</v>
      </c>
      <c r="O9505" t="s">
        <v>56</v>
      </c>
      <c r="Q9505" t="s">
        <v>4133</v>
      </c>
    </row>
    <row r="9506" spans="11:17">
      <c r="K9506" t="s">
        <v>51</v>
      </c>
      <c r="L9506" t="s">
        <v>4131</v>
      </c>
      <c r="M9506" t="s">
        <v>4132</v>
      </c>
      <c r="N9506" t="s">
        <v>77</v>
      </c>
      <c r="O9506" t="s">
        <v>57</v>
      </c>
      <c r="P9506" t="s">
        <v>1035</v>
      </c>
      <c r="Q9506" t="s">
        <v>4133</v>
      </c>
    </row>
    <row r="9507" spans="11:17">
      <c r="K9507" t="s">
        <v>51</v>
      </c>
      <c r="L9507" t="s">
        <v>4131</v>
      </c>
      <c r="M9507" t="s">
        <v>4132</v>
      </c>
      <c r="N9507" t="s">
        <v>77</v>
      </c>
      <c r="O9507" t="s">
        <v>59</v>
      </c>
      <c r="P9507">
        <v>2930</v>
      </c>
      <c r="Q9507" t="s">
        <v>4133</v>
      </c>
    </row>
    <row r="9508" spans="11:17">
      <c r="K9508" t="s">
        <v>51</v>
      </c>
      <c r="L9508" t="s">
        <v>4131</v>
      </c>
      <c r="M9508" t="s">
        <v>4132</v>
      </c>
      <c r="N9508" t="s">
        <v>77</v>
      </c>
      <c r="O9508" t="s">
        <v>60</v>
      </c>
      <c r="P9508" t="s">
        <v>4076</v>
      </c>
      <c r="Q9508" t="s">
        <v>4133</v>
      </c>
    </row>
    <row r="9509" spans="11:17">
      <c r="K9509" t="s">
        <v>51</v>
      </c>
      <c r="L9509" t="s">
        <v>4131</v>
      </c>
      <c r="M9509" t="s">
        <v>4132</v>
      </c>
      <c r="N9509" t="s">
        <v>77</v>
      </c>
      <c r="O9509" t="s">
        <v>62</v>
      </c>
      <c r="P9509" t="s">
        <v>4077</v>
      </c>
      <c r="Q9509" t="s">
        <v>4133</v>
      </c>
    </row>
    <row r="9510" spans="11:17">
      <c r="K9510" t="s">
        <v>51</v>
      </c>
      <c r="L9510" t="s">
        <v>4131</v>
      </c>
      <c r="M9510" t="s">
        <v>4132</v>
      </c>
      <c r="N9510" t="s">
        <v>77</v>
      </c>
      <c r="O9510" t="s">
        <v>64</v>
      </c>
      <c r="P9510" t="s">
        <v>4134</v>
      </c>
      <c r="Q9510" t="s">
        <v>4133</v>
      </c>
    </row>
    <row r="9511" spans="11:17">
      <c r="K9511" t="s">
        <v>51</v>
      </c>
      <c r="L9511" t="s">
        <v>4131</v>
      </c>
      <c r="M9511" t="s">
        <v>4132</v>
      </c>
      <c r="N9511" t="s">
        <v>77</v>
      </c>
      <c r="O9511" t="s">
        <v>66</v>
      </c>
      <c r="P9511" t="s">
        <v>4135</v>
      </c>
      <c r="Q9511" t="s">
        <v>4133</v>
      </c>
    </row>
    <row r="9512" spans="11:17">
      <c r="K9512" t="s">
        <v>51</v>
      </c>
      <c r="L9512" t="s">
        <v>4131</v>
      </c>
      <c r="M9512" t="s">
        <v>4132</v>
      </c>
      <c r="N9512" t="s">
        <v>77</v>
      </c>
      <c r="O9512" t="s">
        <v>68</v>
      </c>
      <c r="Q9512" t="s">
        <v>4133</v>
      </c>
    </row>
    <row r="9513" spans="11:17">
      <c r="K9513" t="s">
        <v>51</v>
      </c>
      <c r="L9513" t="s">
        <v>4131</v>
      </c>
      <c r="M9513" t="s">
        <v>4132</v>
      </c>
      <c r="N9513" t="s">
        <v>77</v>
      </c>
      <c r="O9513" t="s">
        <v>70</v>
      </c>
      <c r="P9513" t="s">
        <v>1020</v>
      </c>
      <c r="Q9513" t="s">
        <v>4133</v>
      </c>
    </row>
    <row r="9514" spans="11:17">
      <c r="K9514" t="s">
        <v>51</v>
      </c>
      <c r="L9514" t="s">
        <v>4131</v>
      </c>
      <c r="M9514" t="s">
        <v>4132</v>
      </c>
      <c r="N9514" t="s">
        <v>77</v>
      </c>
      <c r="O9514" t="s">
        <v>72</v>
      </c>
      <c r="P9514">
        <v>262</v>
      </c>
      <c r="Q9514" t="s">
        <v>4133</v>
      </c>
    </row>
    <row r="9515" spans="11:17">
      <c r="K9515" t="s">
        <v>51</v>
      </c>
      <c r="L9515" t="s">
        <v>4131</v>
      </c>
      <c r="M9515" t="s">
        <v>4132</v>
      </c>
      <c r="N9515" t="s">
        <v>77</v>
      </c>
      <c r="O9515" t="s">
        <v>73</v>
      </c>
      <c r="P9515" t="s">
        <v>82</v>
      </c>
      <c r="Q9515" t="s">
        <v>4133</v>
      </c>
    </row>
    <row r="9516" spans="11:17">
      <c r="K9516" t="s">
        <v>51</v>
      </c>
      <c r="L9516" t="s">
        <v>4136</v>
      </c>
      <c r="M9516" t="s">
        <v>4137</v>
      </c>
      <c r="N9516" t="s">
        <v>77</v>
      </c>
      <c r="O9516" t="s">
        <v>14</v>
      </c>
      <c r="Q9516" t="s">
        <v>4138</v>
      </c>
    </row>
    <row r="9517" spans="11:17">
      <c r="K9517" t="s">
        <v>51</v>
      </c>
      <c r="L9517" t="s">
        <v>4136</v>
      </c>
      <c r="M9517" t="s">
        <v>4137</v>
      </c>
      <c r="N9517" t="s">
        <v>77</v>
      </c>
      <c r="O9517" t="s">
        <v>56</v>
      </c>
      <c r="Q9517" t="s">
        <v>4138</v>
      </c>
    </row>
    <row r="9518" spans="11:17">
      <c r="K9518" t="s">
        <v>51</v>
      </c>
      <c r="L9518" t="s">
        <v>4136</v>
      </c>
      <c r="M9518" t="s">
        <v>4137</v>
      </c>
      <c r="N9518" t="s">
        <v>77</v>
      </c>
      <c r="O9518" t="s">
        <v>57</v>
      </c>
      <c r="P9518" t="s">
        <v>1035</v>
      </c>
      <c r="Q9518" t="s">
        <v>4138</v>
      </c>
    </row>
    <row r="9519" spans="11:17">
      <c r="K9519" t="s">
        <v>51</v>
      </c>
      <c r="L9519" t="s">
        <v>4136</v>
      </c>
      <c r="M9519" t="s">
        <v>4137</v>
      </c>
      <c r="N9519" t="s">
        <v>77</v>
      </c>
      <c r="O9519" t="s">
        <v>59</v>
      </c>
      <c r="P9519">
        <v>2853</v>
      </c>
      <c r="Q9519" t="s">
        <v>4138</v>
      </c>
    </row>
    <row r="9520" spans="11:17">
      <c r="K9520" t="s">
        <v>51</v>
      </c>
      <c r="L9520" t="s">
        <v>4136</v>
      </c>
      <c r="M9520" t="s">
        <v>4137</v>
      </c>
      <c r="N9520" t="s">
        <v>77</v>
      </c>
      <c r="O9520" t="s">
        <v>60</v>
      </c>
      <c r="P9520" t="s">
        <v>4076</v>
      </c>
      <c r="Q9520" t="s">
        <v>4138</v>
      </c>
    </row>
    <row r="9521" spans="11:17">
      <c r="K9521" t="s">
        <v>51</v>
      </c>
      <c r="L9521" t="s">
        <v>4136</v>
      </c>
      <c r="M9521" t="s">
        <v>4137</v>
      </c>
      <c r="N9521" t="s">
        <v>77</v>
      </c>
      <c r="O9521" t="s">
        <v>62</v>
      </c>
      <c r="P9521" t="s">
        <v>4139</v>
      </c>
      <c r="Q9521" t="s">
        <v>4138</v>
      </c>
    </row>
    <row r="9522" spans="11:17">
      <c r="K9522" t="s">
        <v>51</v>
      </c>
      <c r="L9522" t="s">
        <v>4136</v>
      </c>
      <c r="M9522" t="s">
        <v>4137</v>
      </c>
      <c r="N9522" t="s">
        <v>77</v>
      </c>
      <c r="O9522" t="s">
        <v>64</v>
      </c>
      <c r="P9522" t="s">
        <v>4140</v>
      </c>
      <c r="Q9522" t="s">
        <v>4138</v>
      </c>
    </row>
    <row r="9523" spans="11:17">
      <c r="K9523" t="s">
        <v>51</v>
      </c>
      <c r="L9523" t="s">
        <v>4136</v>
      </c>
      <c r="M9523" t="s">
        <v>4137</v>
      </c>
      <c r="N9523" t="s">
        <v>77</v>
      </c>
      <c r="O9523" t="s">
        <v>66</v>
      </c>
      <c r="P9523" t="s">
        <v>4141</v>
      </c>
      <c r="Q9523" t="s">
        <v>4138</v>
      </c>
    </row>
    <row r="9524" spans="11:17">
      <c r="K9524" t="s">
        <v>51</v>
      </c>
      <c r="L9524" t="s">
        <v>4136</v>
      </c>
      <c r="M9524" t="s">
        <v>4137</v>
      </c>
      <c r="N9524" t="s">
        <v>77</v>
      </c>
      <c r="O9524" t="s">
        <v>68</v>
      </c>
      <c r="Q9524" t="s">
        <v>4138</v>
      </c>
    </row>
    <row r="9525" spans="11:17">
      <c r="K9525" t="s">
        <v>51</v>
      </c>
      <c r="L9525" t="s">
        <v>4136</v>
      </c>
      <c r="M9525" t="s">
        <v>4137</v>
      </c>
      <c r="N9525" t="s">
        <v>77</v>
      </c>
      <c r="O9525" t="s">
        <v>70</v>
      </c>
      <c r="P9525" t="s">
        <v>71</v>
      </c>
      <c r="Q9525" t="s">
        <v>4138</v>
      </c>
    </row>
    <row r="9526" spans="11:17">
      <c r="K9526" t="s">
        <v>51</v>
      </c>
      <c r="L9526" t="s">
        <v>4136</v>
      </c>
      <c r="M9526" t="s">
        <v>4137</v>
      </c>
      <c r="N9526" t="s">
        <v>77</v>
      </c>
      <c r="O9526" t="s">
        <v>72</v>
      </c>
      <c r="P9526">
        <v>47</v>
      </c>
      <c r="Q9526" t="s">
        <v>4138</v>
      </c>
    </row>
    <row r="9527" spans="11:17">
      <c r="K9527" t="s">
        <v>51</v>
      </c>
      <c r="L9527" t="s">
        <v>4136</v>
      </c>
      <c r="M9527" t="s">
        <v>4137</v>
      </c>
      <c r="N9527" t="s">
        <v>77</v>
      </c>
      <c r="O9527" t="s">
        <v>73</v>
      </c>
      <c r="P9527" t="s">
        <v>82</v>
      </c>
      <c r="Q9527" t="s">
        <v>4138</v>
      </c>
    </row>
    <row r="9528" spans="11:17">
      <c r="K9528" t="s">
        <v>51</v>
      </c>
      <c r="L9528" t="s">
        <v>4142</v>
      </c>
      <c r="M9528" t="s">
        <v>4143</v>
      </c>
      <c r="N9528" t="s">
        <v>77</v>
      </c>
      <c r="O9528" t="s">
        <v>14</v>
      </c>
      <c r="Q9528" t="s">
        <v>4144</v>
      </c>
    </row>
    <row r="9529" spans="11:17">
      <c r="K9529" t="s">
        <v>51</v>
      </c>
      <c r="L9529" t="s">
        <v>4142</v>
      </c>
      <c r="M9529" t="s">
        <v>4143</v>
      </c>
      <c r="N9529" t="s">
        <v>77</v>
      </c>
      <c r="O9529" t="s">
        <v>56</v>
      </c>
      <c r="Q9529" t="s">
        <v>4144</v>
      </c>
    </row>
    <row r="9530" spans="11:17">
      <c r="K9530" t="s">
        <v>51</v>
      </c>
      <c r="L9530" t="s">
        <v>4142</v>
      </c>
      <c r="M9530" t="s">
        <v>4143</v>
      </c>
      <c r="N9530" t="s">
        <v>77</v>
      </c>
      <c r="O9530" t="s">
        <v>57</v>
      </c>
      <c r="P9530" t="s">
        <v>1035</v>
      </c>
      <c r="Q9530" t="s">
        <v>4144</v>
      </c>
    </row>
    <row r="9531" spans="11:17">
      <c r="K9531" t="s">
        <v>51</v>
      </c>
      <c r="L9531" t="s">
        <v>4142</v>
      </c>
      <c r="M9531" t="s">
        <v>4143</v>
      </c>
      <c r="N9531" t="s">
        <v>77</v>
      </c>
      <c r="O9531" t="s">
        <v>59</v>
      </c>
      <c r="P9531">
        <v>2776</v>
      </c>
      <c r="Q9531" t="s">
        <v>4144</v>
      </c>
    </row>
    <row r="9532" spans="11:17">
      <c r="K9532" t="s">
        <v>51</v>
      </c>
      <c r="L9532" t="s">
        <v>4142</v>
      </c>
      <c r="M9532" t="s">
        <v>4143</v>
      </c>
      <c r="N9532" t="s">
        <v>77</v>
      </c>
      <c r="O9532" t="s">
        <v>60</v>
      </c>
      <c r="P9532" t="s">
        <v>4076</v>
      </c>
      <c r="Q9532" t="s">
        <v>4144</v>
      </c>
    </row>
    <row r="9533" spans="11:17">
      <c r="K9533" t="s">
        <v>51</v>
      </c>
      <c r="L9533" t="s">
        <v>4142</v>
      </c>
      <c r="M9533" t="s">
        <v>4143</v>
      </c>
      <c r="N9533" t="s">
        <v>77</v>
      </c>
      <c r="O9533" t="s">
        <v>62</v>
      </c>
      <c r="P9533" t="s">
        <v>4139</v>
      </c>
      <c r="Q9533" t="s">
        <v>4144</v>
      </c>
    </row>
    <row r="9534" spans="11:17">
      <c r="K9534" t="s">
        <v>51</v>
      </c>
      <c r="L9534" t="s">
        <v>4142</v>
      </c>
      <c r="M9534" t="s">
        <v>4143</v>
      </c>
      <c r="N9534" t="s">
        <v>77</v>
      </c>
      <c r="O9534" t="s">
        <v>64</v>
      </c>
      <c r="P9534" t="s">
        <v>4145</v>
      </c>
      <c r="Q9534" t="s">
        <v>4144</v>
      </c>
    </row>
    <row r="9535" spans="11:17">
      <c r="K9535" t="s">
        <v>51</v>
      </c>
      <c r="L9535" t="s">
        <v>4142</v>
      </c>
      <c r="M9535" t="s">
        <v>4143</v>
      </c>
      <c r="N9535" t="s">
        <v>77</v>
      </c>
      <c r="O9535" t="s">
        <v>66</v>
      </c>
      <c r="P9535" t="s">
        <v>4146</v>
      </c>
      <c r="Q9535" t="s">
        <v>4144</v>
      </c>
    </row>
    <row r="9536" spans="11:17">
      <c r="K9536" t="s">
        <v>51</v>
      </c>
      <c r="L9536" t="s">
        <v>4142</v>
      </c>
      <c r="M9536" t="s">
        <v>4143</v>
      </c>
      <c r="N9536" t="s">
        <v>77</v>
      </c>
      <c r="O9536" t="s">
        <v>68</v>
      </c>
      <c r="Q9536" t="s">
        <v>4144</v>
      </c>
    </row>
    <row r="9537" spans="11:17">
      <c r="K9537" t="s">
        <v>51</v>
      </c>
      <c r="L9537" t="s">
        <v>4142</v>
      </c>
      <c r="M9537" t="s">
        <v>4143</v>
      </c>
      <c r="N9537" t="s">
        <v>77</v>
      </c>
      <c r="O9537" t="s">
        <v>70</v>
      </c>
      <c r="P9537" t="s">
        <v>131</v>
      </c>
      <c r="Q9537" t="s">
        <v>4144</v>
      </c>
    </row>
    <row r="9538" spans="11:17">
      <c r="K9538" t="s">
        <v>51</v>
      </c>
      <c r="L9538" t="s">
        <v>4142</v>
      </c>
      <c r="M9538" t="s">
        <v>4143</v>
      </c>
      <c r="N9538" t="s">
        <v>77</v>
      </c>
      <c r="O9538" t="s">
        <v>72</v>
      </c>
      <c r="P9538">
        <v>120</v>
      </c>
      <c r="Q9538" t="s">
        <v>4144</v>
      </c>
    </row>
    <row r="9539" spans="11:17">
      <c r="K9539" t="s">
        <v>51</v>
      </c>
      <c r="L9539" t="s">
        <v>4142</v>
      </c>
      <c r="M9539" t="s">
        <v>4143</v>
      </c>
      <c r="N9539" t="s">
        <v>77</v>
      </c>
      <c r="O9539" t="s">
        <v>73</v>
      </c>
      <c r="P9539" t="s">
        <v>82</v>
      </c>
      <c r="Q9539" t="s">
        <v>4144</v>
      </c>
    </row>
    <row r="9540" spans="11:17">
      <c r="K9540" t="s">
        <v>51</v>
      </c>
      <c r="L9540" t="s">
        <v>4147</v>
      </c>
      <c r="M9540" t="s">
        <v>4148</v>
      </c>
      <c r="N9540" t="s">
        <v>77</v>
      </c>
      <c r="O9540" t="s">
        <v>14</v>
      </c>
      <c r="Q9540" t="s">
        <v>4149</v>
      </c>
    </row>
    <row r="9541" spans="11:17">
      <c r="K9541" t="s">
        <v>51</v>
      </c>
      <c r="L9541" t="s">
        <v>4147</v>
      </c>
      <c r="M9541" t="s">
        <v>4148</v>
      </c>
      <c r="N9541" t="s">
        <v>77</v>
      </c>
      <c r="O9541" t="s">
        <v>56</v>
      </c>
      <c r="Q9541" t="s">
        <v>4149</v>
      </c>
    </row>
    <row r="9542" spans="11:17">
      <c r="K9542" t="s">
        <v>51</v>
      </c>
      <c r="L9542" t="s">
        <v>4147</v>
      </c>
      <c r="M9542" t="s">
        <v>4148</v>
      </c>
      <c r="N9542" t="s">
        <v>77</v>
      </c>
      <c r="O9542" t="s">
        <v>57</v>
      </c>
      <c r="P9542" t="s">
        <v>1035</v>
      </c>
      <c r="Q9542" t="s">
        <v>4149</v>
      </c>
    </row>
    <row r="9543" spans="11:17">
      <c r="K9543" t="s">
        <v>51</v>
      </c>
      <c r="L9543" t="s">
        <v>4147</v>
      </c>
      <c r="M9543" t="s">
        <v>4148</v>
      </c>
      <c r="N9543" t="s">
        <v>77</v>
      </c>
      <c r="O9543" t="s">
        <v>59</v>
      </c>
      <c r="P9543">
        <v>2982</v>
      </c>
      <c r="Q9543" t="s">
        <v>4149</v>
      </c>
    </row>
    <row r="9544" spans="11:17">
      <c r="K9544" t="s">
        <v>51</v>
      </c>
      <c r="L9544" t="s">
        <v>4147</v>
      </c>
      <c r="M9544" t="s">
        <v>4148</v>
      </c>
      <c r="N9544" t="s">
        <v>77</v>
      </c>
      <c r="O9544" t="s">
        <v>60</v>
      </c>
      <c r="P9544" t="s">
        <v>4076</v>
      </c>
      <c r="Q9544" t="s">
        <v>4149</v>
      </c>
    </row>
    <row r="9545" spans="11:17">
      <c r="K9545" t="s">
        <v>51</v>
      </c>
      <c r="L9545" t="s">
        <v>4147</v>
      </c>
      <c r="M9545" t="s">
        <v>4148</v>
      </c>
      <c r="N9545" t="s">
        <v>77</v>
      </c>
      <c r="O9545" t="s">
        <v>62</v>
      </c>
      <c r="P9545" t="s">
        <v>4139</v>
      </c>
      <c r="Q9545" t="s">
        <v>4149</v>
      </c>
    </row>
    <row r="9546" spans="11:17">
      <c r="K9546" t="s">
        <v>51</v>
      </c>
      <c r="L9546" t="s">
        <v>4147</v>
      </c>
      <c r="M9546" t="s">
        <v>4148</v>
      </c>
      <c r="N9546" t="s">
        <v>77</v>
      </c>
      <c r="O9546" t="s">
        <v>64</v>
      </c>
      <c r="P9546" t="s">
        <v>4150</v>
      </c>
      <c r="Q9546" t="s">
        <v>4149</v>
      </c>
    </row>
    <row r="9547" spans="11:17">
      <c r="K9547" t="s">
        <v>51</v>
      </c>
      <c r="L9547" t="s">
        <v>4147</v>
      </c>
      <c r="M9547" t="s">
        <v>4148</v>
      </c>
      <c r="N9547" t="s">
        <v>77</v>
      </c>
      <c r="O9547" t="s">
        <v>66</v>
      </c>
      <c r="P9547" t="s">
        <v>4151</v>
      </c>
      <c r="Q9547" t="s">
        <v>4149</v>
      </c>
    </row>
    <row r="9548" spans="11:17">
      <c r="K9548" t="s">
        <v>51</v>
      </c>
      <c r="L9548" t="s">
        <v>4147</v>
      </c>
      <c r="M9548" t="s">
        <v>4148</v>
      </c>
      <c r="N9548" t="s">
        <v>77</v>
      </c>
      <c r="O9548" t="s">
        <v>68</v>
      </c>
      <c r="P9548" t="s">
        <v>4152</v>
      </c>
      <c r="Q9548" t="s">
        <v>4149</v>
      </c>
    </row>
    <row r="9549" spans="11:17">
      <c r="K9549" t="s">
        <v>51</v>
      </c>
      <c r="L9549" t="s">
        <v>4147</v>
      </c>
      <c r="M9549" t="s">
        <v>4148</v>
      </c>
      <c r="N9549" t="s">
        <v>77</v>
      </c>
      <c r="O9549" t="s">
        <v>70</v>
      </c>
      <c r="P9549" t="s">
        <v>131</v>
      </c>
      <c r="Q9549" t="s">
        <v>4149</v>
      </c>
    </row>
    <row r="9550" spans="11:17">
      <c r="K9550" t="s">
        <v>51</v>
      </c>
      <c r="L9550" t="s">
        <v>4147</v>
      </c>
      <c r="M9550" t="s">
        <v>4148</v>
      </c>
      <c r="N9550" t="s">
        <v>77</v>
      </c>
      <c r="O9550" t="s">
        <v>72</v>
      </c>
      <c r="P9550">
        <v>355</v>
      </c>
      <c r="Q9550" t="s">
        <v>4149</v>
      </c>
    </row>
    <row r="9551" spans="11:17">
      <c r="K9551" t="s">
        <v>51</v>
      </c>
      <c r="L9551" t="s">
        <v>4147</v>
      </c>
      <c r="M9551" t="s">
        <v>4148</v>
      </c>
      <c r="N9551" t="s">
        <v>77</v>
      </c>
      <c r="O9551" t="s">
        <v>73</v>
      </c>
      <c r="P9551" t="s">
        <v>82</v>
      </c>
      <c r="Q9551" t="s">
        <v>4149</v>
      </c>
    </row>
    <row r="9552" spans="11:17">
      <c r="K9552" t="s">
        <v>51</v>
      </c>
      <c r="L9552" t="s">
        <v>4153</v>
      </c>
      <c r="M9552" t="s">
        <v>4154</v>
      </c>
      <c r="N9552" t="s">
        <v>77</v>
      </c>
      <c r="O9552" t="s">
        <v>14</v>
      </c>
      <c r="Q9552" t="s">
        <v>4155</v>
      </c>
    </row>
    <row r="9553" spans="11:17">
      <c r="K9553" t="s">
        <v>51</v>
      </c>
      <c r="L9553" t="s">
        <v>4153</v>
      </c>
      <c r="M9553" t="s">
        <v>4154</v>
      </c>
      <c r="N9553" t="s">
        <v>77</v>
      </c>
      <c r="O9553" t="s">
        <v>56</v>
      </c>
      <c r="Q9553" t="s">
        <v>4155</v>
      </c>
    </row>
    <row r="9554" spans="11:17">
      <c r="K9554" t="s">
        <v>51</v>
      </c>
      <c r="L9554" t="s">
        <v>4153</v>
      </c>
      <c r="M9554" t="s">
        <v>4154</v>
      </c>
      <c r="N9554" t="s">
        <v>77</v>
      </c>
      <c r="O9554" t="s">
        <v>57</v>
      </c>
      <c r="P9554" t="s">
        <v>1035</v>
      </c>
      <c r="Q9554" t="s">
        <v>4155</v>
      </c>
    </row>
    <row r="9555" spans="11:17">
      <c r="K9555" t="s">
        <v>51</v>
      </c>
      <c r="L9555" t="s">
        <v>4153</v>
      </c>
      <c r="M9555" t="s">
        <v>4154</v>
      </c>
      <c r="N9555" t="s">
        <v>77</v>
      </c>
      <c r="O9555" t="s">
        <v>59</v>
      </c>
      <c r="P9555">
        <v>2493</v>
      </c>
      <c r="Q9555" t="s">
        <v>4155</v>
      </c>
    </row>
    <row r="9556" spans="11:17">
      <c r="K9556" t="s">
        <v>51</v>
      </c>
      <c r="L9556" t="s">
        <v>4153</v>
      </c>
      <c r="M9556" t="s">
        <v>4154</v>
      </c>
      <c r="N9556" t="s">
        <v>77</v>
      </c>
      <c r="O9556" t="s">
        <v>60</v>
      </c>
      <c r="P9556" t="s">
        <v>4076</v>
      </c>
      <c r="Q9556" t="s">
        <v>4155</v>
      </c>
    </row>
    <row r="9557" spans="11:17">
      <c r="K9557" t="s">
        <v>51</v>
      </c>
      <c r="L9557" t="s">
        <v>4153</v>
      </c>
      <c r="M9557" t="s">
        <v>4154</v>
      </c>
      <c r="N9557" t="s">
        <v>77</v>
      </c>
      <c r="O9557" t="s">
        <v>62</v>
      </c>
      <c r="P9557" t="s">
        <v>4139</v>
      </c>
      <c r="Q9557" t="s">
        <v>4155</v>
      </c>
    </row>
    <row r="9558" spans="11:17">
      <c r="K9558" t="s">
        <v>51</v>
      </c>
      <c r="L9558" t="s">
        <v>4153</v>
      </c>
      <c r="M9558" t="s">
        <v>4154</v>
      </c>
      <c r="N9558" t="s">
        <v>77</v>
      </c>
      <c r="O9558" t="s">
        <v>64</v>
      </c>
      <c r="P9558" t="s">
        <v>4156</v>
      </c>
      <c r="Q9558" t="s">
        <v>4155</v>
      </c>
    </row>
    <row r="9559" spans="11:17">
      <c r="K9559" t="s">
        <v>51</v>
      </c>
      <c r="L9559" t="s">
        <v>4153</v>
      </c>
      <c r="M9559" t="s">
        <v>4154</v>
      </c>
      <c r="N9559" t="s">
        <v>77</v>
      </c>
      <c r="O9559" t="s">
        <v>66</v>
      </c>
      <c r="P9559" t="s">
        <v>4157</v>
      </c>
      <c r="Q9559" t="s">
        <v>4155</v>
      </c>
    </row>
    <row r="9560" spans="11:17">
      <c r="K9560" t="s">
        <v>51</v>
      </c>
      <c r="L9560" t="s">
        <v>4153</v>
      </c>
      <c r="M9560" t="s">
        <v>4154</v>
      </c>
      <c r="N9560" t="s">
        <v>77</v>
      </c>
      <c r="O9560" t="s">
        <v>68</v>
      </c>
      <c r="Q9560" t="s">
        <v>4155</v>
      </c>
    </row>
    <row r="9561" spans="11:17">
      <c r="K9561" t="s">
        <v>51</v>
      </c>
      <c r="L9561" t="s">
        <v>4153</v>
      </c>
      <c r="M9561" t="s">
        <v>4154</v>
      </c>
      <c r="N9561" t="s">
        <v>77</v>
      </c>
      <c r="O9561" t="s">
        <v>70</v>
      </c>
      <c r="P9561" t="s">
        <v>71</v>
      </c>
      <c r="Q9561" t="s">
        <v>4155</v>
      </c>
    </row>
    <row r="9562" spans="11:17">
      <c r="K9562" t="s">
        <v>51</v>
      </c>
      <c r="L9562" t="s">
        <v>4153</v>
      </c>
      <c r="M9562" t="s">
        <v>4154</v>
      </c>
      <c r="N9562" t="s">
        <v>77</v>
      </c>
      <c r="O9562" t="s">
        <v>72</v>
      </c>
      <c r="P9562">
        <v>650</v>
      </c>
      <c r="Q9562" t="s">
        <v>4155</v>
      </c>
    </row>
    <row r="9563" spans="11:17">
      <c r="K9563" t="s">
        <v>51</v>
      </c>
      <c r="L9563" t="s">
        <v>4153</v>
      </c>
      <c r="M9563" t="s">
        <v>4154</v>
      </c>
      <c r="N9563" t="s">
        <v>77</v>
      </c>
      <c r="O9563" t="s">
        <v>73</v>
      </c>
      <c r="P9563" t="s">
        <v>82</v>
      </c>
      <c r="Q9563" t="s">
        <v>4155</v>
      </c>
    </row>
    <row r="9564" spans="11:17">
      <c r="K9564" t="s">
        <v>51</v>
      </c>
      <c r="L9564" t="s">
        <v>4158</v>
      </c>
      <c r="M9564" t="s">
        <v>4159</v>
      </c>
      <c r="N9564" t="s">
        <v>77</v>
      </c>
      <c r="O9564" t="s">
        <v>14</v>
      </c>
      <c r="Q9564" t="s">
        <v>4160</v>
      </c>
    </row>
    <row r="9565" spans="11:17">
      <c r="K9565" t="s">
        <v>51</v>
      </c>
      <c r="L9565" t="s">
        <v>4158</v>
      </c>
      <c r="M9565" t="s">
        <v>4159</v>
      </c>
      <c r="N9565" t="s">
        <v>77</v>
      </c>
      <c r="O9565" t="s">
        <v>56</v>
      </c>
      <c r="Q9565" t="s">
        <v>4160</v>
      </c>
    </row>
    <row r="9566" spans="11:17">
      <c r="K9566" t="s">
        <v>51</v>
      </c>
      <c r="L9566" t="s">
        <v>4158</v>
      </c>
      <c r="M9566" t="s">
        <v>4159</v>
      </c>
      <c r="N9566" t="s">
        <v>77</v>
      </c>
      <c r="O9566" t="s">
        <v>57</v>
      </c>
      <c r="P9566" t="s">
        <v>1035</v>
      </c>
      <c r="Q9566" t="s">
        <v>4160</v>
      </c>
    </row>
    <row r="9567" spans="11:17">
      <c r="K9567" t="s">
        <v>51</v>
      </c>
      <c r="L9567" t="s">
        <v>4158</v>
      </c>
      <c r="M9567" t="s">
        <v>4159</v>
      </c>
      <c r="N9567" t="s">
        <v>77</v>
      </c>
      <c r="O9567" t="s">
        <v>59</v>
      </c>
      <c r="P9567">
        <v>2468</v>
      </c>
      <c r="Q9567" t="s">
        <v>4160</v>
      </c>
    </row>
    <row r="9568" spans="11:17">
      <c r="K9568" t="s">
        <v>51</v>
      </c>
      <c r="L9568" t="s">
        <v>4158</v>
      </c>
      <c r="M9568" t="s">
        <v>4159</v>
      </c>
      <c r="N9568" t="s">
        <v>77</v>
      </c>
      <c r="O9568" t="s">
        <v>60</v>
      </c>
      <c r="P9568" t="s">
        <v>4076</v>
      </c>
      <c r="Q9568" t="s">
        <v>4160</v>
      </c>
    </row>
    <row r="9569" spans="11:17">
      <c r="K9569" t="s">
        <v>51</v>
      </c>
      <c r="L9569" t="s">
        <v>4158</v>
      </c>
      <c r="M9569" t="s">
        <v>4159</v>
      </c>
      <c r="N9569" t="s">
        <v>77</v>
      </c>
      <c r="O9569" t="s">
        <v>62</v>
      </c>
      <c r="P9569" t="s">
        <v>4139</v>
      </c>
      <c r="Q9569" t="s">
        <v>4160</v>
      </c>
    </row>
    <row r="9570" spans="11:17">
      <c r="K9570" t="s">
        <v>51</v>
      </c>
      <c r="L9570" t="s">
        <v>4158</v>
      </c>
      <c r="M9570" t="s">
        <v>4159</v>
      </c>
      <c r="N9570" t="s">
        <v>77</v>
      </c>
      <c r="O9570" t="s">
        <v>64</v>
      </c>
      <c r="P9570" t="s">
        <v>4161</v>
      </c>
      <c r="Q9570" t="s">
        <v>4160</v>
      </c>
    </row>
    <row r="9571" spans="11:17">
      <c r="K9571" t="s">
        <v>51</v>
      </c>
      <c r="L9571" t="s">
        <v>4158</v>
      </c>
      <c r="M9571" t="s">
        <v>4159</v>
      </c>
      <c r="N9571" t="s">
        <v>77</v>
      </c>
      <c r="O9571" t="s">
        <v>66</v>
      </c>
      <c r="P9571" t="s">
        <v>4162</v>
      </c>
      <c r="Q9571" t="s">
        <v>4160</v>
      </c>
    </row>
    <row r="9572" spans="11:17">
      <c r="K9572" t="s">
        <v>51</v>
      </c>
      <c r="L9572" t="s">
        <v>4158</v>
      </c>
      <c r="M9572" t="s">
        <v>4159</v>
      </c>
      <c r="N9572" t="s">
        <v>77</v>
      </c>
      <c r="O9572" t="s">
        <v>68</v>
      </c>
      <c r="Q9572" t="s">
        <v>4160</v>
      </c>
    </row>
    <row r="9573" spans="11:17">
      <c r="K9573" t="s">
        <v>51</v>
      </c>
      <c r="L9573" t="s">
        <v>4158</v>
      </c>
      <c r="M9573" t="s">
        <v>4159</v>
      </c>
      <c r="N9573" t="s">
        <v>77</v>
      </c>
      <c r="O9573" t="s">
        <v>70</v>
      </c>
      <c r="P9573" t="s">
        <v>131</v>
      </c>
      <c r="Q9573" t="s">
        <v>4160</v>
      </c>
    </row>
    <row r="9574" spans="11:17">
      <c r="K9574" t="s">
        <v>51</v>
      </c>
      <c r="L9574" t="s">
        <v>4158</v>
      </c>
      <c r="M9574" t="s">
        <v>4159</v>
      </c>
      <c r="N9574" t="s">
        <v>77</v>
      </c>
      <c r="O9574" t="s">
        <v>72</v>
      </c>
      <c r="P9574">
        <v>277</v>
      </c>
      <c r="Q9574" t="s">
        <v>4160</v>
      </c>
    </row>
    <row r="9575" spans="11:17">
      <c r="K9575" t="s">
        <v>51</v>
      </c>
      <c r="L9575" t="s">
        <v>4158</v>
      </c>
      <c r="M9575" t="s">
        <v>4159</v>
      </c>
      <c r="N9575" t="s">
        <v>77</v>
      </c>
      <c r="O9575" t="s">
        <v>73</v>
      </c>
      <c r="P9575" t="s">
        <v>82</v>
      </c>
      <c r="Q9575" t="s">
        <v>4160</v>
      </c>
    </row>
    <row r="9576" spans="11:17">
      <c r="K9576" t="s">
        <v>51</v>
      </c>
      <c r="L9576" t="s">
        <v>4163</v>
      </c>
      <c r="M9576" t="s">
        <v>4164</v>
      </c>
      <c r="N9576" t="s">
        <v>77</v>
      </c>
      <c r="O9576" t="s">
        <v>14</v>
      </c>
      <c r="Q9576" t="s">
        <v>4165</v>
      </c>
    </row>
    <row r="9577" spans="11:17">
      <c r="K9577" t="s">
        <v>51</v>
      </c>
      <c r="L9577" t="s">
        <v>4163</v>
      </c>
      <c r="M9577" t="s">
        <v>4164</v>
      </c>
      <c r="N9577" t="s">
        <v>77</v>
      </c>
      <c r="O9577" t="s">
        <v>56</v>
      </c>
      <c r="Q9577" t="s">
        <v>4165</v>
      </c>
    </row>
    <row r="9578" spans="11:17">
      <c r="K9578" t="s">
        <v>51</v>
      </c>
      <c r="L9578" t="s">
        <v>4163</v>
      </c>
      <c r="M9578" t="s">
        <v>4164</v>
      </c>
      <c r="N9578" t="s">
        <v>77</v>
      </c>
      <c r="O9578" t="s">
        <v>57</v>
      </c>
      <c r="P9578" t="s">
        <v>1035</v>
      </c>
      <c r="Q9578" t="s">
        <v>4165</v>
      </c>
    </row>
    <row r="9579" spans="11:17">
      <c r="K9579" t="s">
        <v>51</v>
      </c>
      <c r="L9579" t="s">
        <v>4163</v>
      </c>
      <c r="M9579" t="s">
        <v>4164</v>
      </c>
      <c r="N9579" t="s">
        <v>77</v>
      </c>
      <c r="O9579" t="s">
        <v>59</v>
      </c>
      <c r="P9579">
        <v>2773</v>
      </c>
      <c r="Q9579" t="s">
        <v>4165</v>
      </c>
    </row>
    <row r="9580" spans="11:17">
      <c r="K9580" t="s">
        <v>51</v>
      </c>
      <c r="L9580" t="s">
        <v>4163</v>
      </c>
      <c r="M9580" t="s">
        <v>4164</v>
      </c>
      <c r="N9580" t="s">
        <v>77</v>
      </c>
      <c r="O9580" t="s">
        <v>60</v>
      </c>
      <c r="P9580" t="s">
        <v>4076</v>
      </c>
      <c r="Q9580" t="s">
        <v>4165</v>
      </c>
    </row>
    <row r="9581" spans="11:17">
      <c r="K9581" t="s">
        <v>51</v>
      </c>
      <c r="L9581" t="s">
        <v>4163</v>
      </c>
      <c r="M9581" t="s">
        <v>4164</v>
      </c>
      <c r="N9581" t="s">
        <v>77</v>
      </c>
      <c r="O9581" t="s">
        <v>62</v>
      </c>
      <c r="P9581" t="s">
        <v>4139</v>
      </c>
      <c r="Q9581" t="s">
        <v>4165</v>
      </c>
    </row>
    <row r="9582" spans="11:17">
      <c r="K9582" t="s">
        <v>51</v>
      </c>
      <c r="L9582" t="s">
        <v>4163</v>
      </c>
      <c r="M9582" t="s">
        <v>4164</v>
      </c>
      <c r="N9582" t="s">
        <v>77</v>
      </c>
      <c r="O9582" t="s">
        <v>64</v>
      </c>
      <c r="P9582" t="s">
        <v>4166</v>
      </c>
      <c r="Q9582" t="s">
        <v>4165</v>
      </c>
    </row>
    <row r="9583" spans="11:17">
      <c r="K9583" t="s">
        <v>51</v>
      </c>
      <c r="L9583" t="s">
        <v>4163</v>
      </c>
      <c r="M9583" t="s">
        <v>4164</v>
      </c>
      <c r="N9583" t="s">
        <v>77</v>
      </c>
      <c r="O9583" t="s">
        <v>66</v>
      </c>
      <c r="P9583" t="s">
        <v>4167</v>
      </c>
      <c r="Q9583" t="s">
        <v>4165</v>
      </c>
    </row>
    <row r="9584" spans="11:17">
      <c r="K9584" t="s">
        <v>51</v>
      </c>
      <c r="L9584" t="s">
        <v>4163</v>
      </c>
      <c r="M9584" t="s">
        <v>4164</v>
      </c>
      <c r="N9584" t="s">
        <v>77</v>
      </c>
      <c r="O9584" t="s">
        <v>68</v>
      </c>
      <c r="P9584" s="1" t="s">
        <v>4168</v>
      </c>
      <c r="Q9584" t="s">
        <v>4165</v>
      </c>
    </row>
    <row r="9585" spans="11:17">
      <c r="K9585" t="s">
        <v>51</v>
      </c>
      <c r="L9585" t="s">
        <v>4163</v>
      </c>
      <c r="M9585" t="s">
        <v>4164</v>
      </c>
      <c r="N9585" t="s">
        <v>77</v>
      </c>
      <c r="O9585" t="s">
        <v>70</v>
      </c>
      <c r="P9585" t="s">
        <v>131</v>
      </c>
      <c r="Q9585" t="s">
        <v>4165</v>
      </c>
    </row>
    <row r="9586" spans="11:17">
      <c r="K9586" t="s">
        <v>51</v>
      </c>
      <c r="L9586" t="s">
        <v>4163</v>
      </c>
      <c r="M9586" t="s">
        <v>4164</v>
      </c>
      <c r="N9586" t="s">
        <v>77</v>
      </c>
      <c r="O9586" t="s">
        <v>72</v>
      </c>
      <c r="P9586">
        <v>222</v>
      </c>
      <c r="Q9586" t="s">
        <v>4165</v>
      </c>
    </row>
    <row r="9587" spans="11:17">
      <c r="K9587" t="s">
        <v>51</v>
      </c>
      <c r="L9587" t="s">
        <v>4163</v>
      </c>
      <c r="M9587" t="s">
        <v>4164</v>
      </c>
      <c r="N9587" t="s">
        <v>77</v>
      </c>
      <c r="O9587" t="s">
        <v>73</v>
      </c>
      <c r="P9587" t="s">
        <v>82</v>
      </c>
      <c r="Q9587" t="s">
        <v>4165</v>
      </c>
    </row>
    <row r="9588" spans="11:17">
      <c r="K9588" t="s">
        <v>51</v>
      </c>
      <c r="L9588" t="s">
        <v>4169</v>
      </c>
      <c r="M9588" t="s">
        <v>4170</v>
      </c>
      <c r="N9588" t="s">
        <v>77</v>
      </c>
      <c r="O9588" t="s">
        <v>14</v>
      </c>
      <c r="Q9588" t="s">
        <v>4171</v>
      </c>
    </row>
    <row r="9589" spans="11:17">
      <c r="K9589" t="s">
        <v>51</v>
      </c>
      <c r="L9589" t="s">
        <v>4169</v>
      </c>
      <c r="M9589" t="s">
        <v>4170</v>
      </c>
      <c r="N9589" t="s">
        <v>77</v>
      </c>
      <c r="O9589" t="s">
        <v>56</v>
      </c>
      <c r="Q9589" t="s">
        <v>4171</v>
      </c>
    </row>
    <row r="9590" spans="11:17">
      <c r="K9590" t="s">
        <v>51</v>
      </c>
      <c r="L9590" t="s">
        <v>4169</v>
      </c>
      <c r="M9590" t="s">
        <v>4170</v>
      </c>
      <c r="N9590" t="s">
        <v>77</v>
      </c>
      <c r="O9590" t="s">
        <v>57</v>
      </c>
      <c r="P9590" t="s">
        <v>1035</v>
      </c>
      <c r="Q9590" t="s">
        <v>4171</v>
      </c>
    </row>
    <row r="9591" spans="11:17">
      <c r="K9591" t="s">
        <v>51</v>
      </c>
      <c r="L9591" t="s">
        <v>4169</v>
      </c>
      <c r="M9591" t="s">
        <v>4170</v>
      </c>
      <c r="N9591" t="s">
        <v>77</v>
      </c>
      <c r="O9591" t="s">
        <v>59</v>
      </c>
      <c r="P9591">
        <v>2365</v>
      </c>
      <c r="Q9591" t="s">
        <v>4171</v>
      </c>
    </row>
    <row r="9592" spans="11:17">
      <c r="K9592" t="s">
        <v>51</v>
      </c>
      <c r="L9592" t="s">
        <v>4169</v>
      </c>
      <c r="M9592" t="s">
        <v>4170</v>
      </c>
      <c r="N9592" t="s">
        <v>77</v>
      </c>
      <c r="O9592" t="s">
        <v>60</v>
      </c>
      <c r="P9592" t="s">
        <v>4076</v>
      </c>
      <c r="Q9592" t="s">
        <v>4171</v>
      </c>
    </row>
    <row r="9593" spans="11:17">
      <c r="K9593" t="s">
        <v>51</v>
      </c>
      <c r="L9593" t="s">
        <v>4169</v>
      </c>
      <c r="M9593" t="s">
        <v>4170</v>
      </c>
      <c r="N9593" t="s">
        <v>77</v>
      </c>
      <c r="O9593" t="s">
        <v>62</v>
      </c>
      <c r="P9593" t="s">
        <v>4113</v>
      </c>
      <c r="Q9593" t="s">
        <v>4171</v>
      </c>
    </row>
    <row r="9594" spans="11:17">
      <c r="K9594" t="s">
        <v>51</v>
      </c>
      <c r="L9594" t="s">
        <v>4169</v>
      </c>
      <c r="M9594" t="s">
        <v>4170</v>
      </c>
      <c r="N9594" t="s">
        <v>77</v>
      </c>
      <c r="O9594" t="s">
        <v>64</v>
      </c>
      <c r="P9594" t="s">
        <v>4172</v>
      </c>
      <c r="Q9594" t="s">
        <v>4171</v>
      </c>
    </row>
    <row r="9595" spans="11:17">
      <c r="K9595" t="s">
        <v>51</v>
      </c>
      <c r="L9595" t="s">
        <v>4169</v>
      </c>
      <c r="M9595" t="s">
        <v>4170</v>
      </c>
      <c r="N9595" t="s">
        <v>77</v>
      </c>
      <c r="O9595" t="s">
        <v>66</v>
      </c>
      <c r="P9595" t="s">
        <v>4173</v>
      </c>
      <c r="Q9595" t="s">
        <v>4171</v>
      </c>
    </row>
    <row r="9596" spans="11:17">
      <c r="K9596" t="s">
        <v>51</v>
      </c>
      <c r="L9596" t="s">
        <v>4169</v>
      </c>
      <c r="M9596" t="s">
        <v>4170</v>
      </c>
      <c r="N9596" t="s">
        <v>77</v>
      </c>
      <c r="O9596" t="s">
        <v>68</v>
      </c>
      <c r="Q9596" t="s">
        <v>4171</v>
      </c>
    </row>
    <row r="9597" spans="11:17">
      <c r="K9597" t="s">
        <v>51</v>
      </c>
      <c r="L9597" t="s">
        <v>4169</v>
      </c>
      <c r="M9597" t="s">
        <v>4170</v>
      </c>
      <c r="N9597" t="s">
        <v>77</v>
      </c>
      <c r="O9597" t="s">
        <v>70</v>
      </c>
      <c r="P9597" t="s">
        <v>131</v>
      </c>
      <c r="Q9597" t="s">
        <v>4171</v>
      </c>
    </row>
    <row r="9598" spans="11:17">
      <c r="K9598" t="s">
        <v>51</v>
      </c>
      <c r="L9598" t="s">
        <v>4169</v>
      </c>
      <c r="M9598" t="s">
        <v>4170</v>
      </c>
      <c r="N9598" t="s">
        <v>77</v>
      </c>
      <c r="O9598" t="s">
        <v>72</v>
      </c>
      <c r="P9598">
        <v>51</v>
      </c>
      <c r="Q9598" t="s">
        <v>4171</v>
      </c>
    </row>
    <row r="9599" spans="11:17">
      <c r="K9599" t="s">
        <v>51</v>
      </c>
      <c r="L9599" t="s">
        <v>4169</v>
      </c>
      <c r="M9599" t="s">
        <v>4170</v>
      </c>
      <c r="N9599" t="s">
        <v>77</v>
      </c>
      <c r="O9599" t="s">
        <v>73</v>
      </c>
      <c r="P9599" t="s">
        <v>82</v>
      </c>
      <c r="Q9599" t="s">
        <v>4171</v>
      </c>
    </row>
    <row r="9600" spans="11:17">
      <c r="K9600" t="s">
        <v>51</v>
      </c>
      <c r="L9600" t="s">
        <v>4174</v>
      </c>
      <c r="M9600" t="s">
        <v>4175</v>
      </c>
      <c r="N9600" t="s">
        <v>77</v>
      </c>
      <c r="O9600" t="s">
        <v>14</v>
      </c>
      <c r="Q9600" t="s">
        <v>4176</v>
      </c>
    </row>
    <row r="9601" spans="11:17">
      <c r="K9601" t="s">
        <v>51</v>
      </c>
      <c r="L9601" t="s">
        <v>4174</v>
      </c>
      <c r="M9601" t="s">
        <v>4175</v>
      </c>
      <c r="N9601" t="s">
        <v>77</v>
      </c>
      <c r="O9601" t="s">
        <v>56</v>
      </c>
      <c r="Q9601" t="s">
        <v>4176</v>
      </c>
    </row>
    <row r="9602" spans="11:17">
      <c r="K9602" t="s">
        <v>51</v>
      </c>
      <c r="L9602" t="s">
        <v>4174</v>
      </c>
      <c r="M9602" t="s">
        <v>4175</v>
      </c>
      <c r="N9602" t="s">
        <v>77</v>
      </c>
      <c r="O9602" t="s">
        <v>57</v>
      </c>
      <c r="P9602" t="s">
        <v>1035</v>
      </c>
      <c r="Q9602" t="s">
        <v>4176</v>
      </c>
    </row>
    <row r="9603" spans="11:17">
      <c r="K9603" t="s">
        <v>51</v>
      </c>
      <c r="L9603" t="s">
        <v>4174</v>
      </c>
      <c r="M9603" t="s">
        <v>4175</v>
      </c>
      <c r="N9603" t="s">
        <v>77</v>
      </c>
      <c r="O9603" t="s">
        <v>59</v>
      </c>
      <c r="P9603">
        <v>2468</v>
      </c>
      <c r="Q9603" t="s">
        <v>4176</v>
      </c>
    </row>
    <row r="9604" spans="11:17">
      <c r="K9604" t="s">
        <v>51</v>
      </c>
      <c r="L9604" t="s">
        <v>4174</v>
      </c>
      <c r="M9604" t="s">
        <v>4175</v>
      </c>
      <c r="N9604" t="s">
        <v>77</v>
      </c>
      <c r="O9604" t="s">
        <v>60</v>
      </c>
      <c r="P9604" t="s">
        <v>4076</v>
      </c>
      <c r="Q9604" t="s">
        <v>4176</v>
      </c>
    </row>
    <row r="9605" spans="11:17">
      <c r="K9605" t="s">
        <v>51</v>
      </c>
      <c r="L9605" t="s">
        <v>4174</v>
      </c>
      <c r="M9605" t="s">
        <v>4175</v>
      </c>
      <c r="N9605" t="s">
        <v>77</v>
      </c>
      <c r="O9605" t="s">
        <v>62</v>
      </c>
      <c r="P9605" t="s">
        <v>4113</v>
      </c>
      <c r="Q9605" t="s">
        <v>4176</v>
      </c>
    </row>
    <row r="9606" spans="11:17">
      <c r="K9606" t="s">
        <v>51</v>
      </c>
      <c r="L9606" t="s">
        <v>4174</v>
      </c>
      <c r="M9606" t="s">
        <v>4175</v>
      </c>
      <c r="N9606" t="s">
        <v>77</v>
      </c>
      <c r="O9606" t="s">
        <v>64</v>
      </c>
      <c r="P9606" t="s">
        <v>4177</v>
      </c>
      <c r="Q9606" t="s">
        <v>4176</v>
      </c>
    </row>
    <row r="9607" spans="11:17">
      <c r="K9607" t="s">
        <v>51</v>
      </c>
      <c r="L9607" t="s">
        <v>4174</v>
      </c>
      <c r="M9607" t="s">
        <v>4175</v>
      </c>
      <c r="N9607" t="s">
        <v>77</v>
      </c>
      <c r="O9607" t="s">
        <v>66</v>
      </c>
      <c r="P9607" t="s">
        <v>4178</v>
      </c>
      <c r="Q9607" t="s">
        <v>4176</v>
      </c>
    </row>
    <row r="9608" spans="11:17">
      <c r="K9608" t="s">
        <v>51</v>
      </c>
      <c r="L9608" t="s">
        <v>4174</v>
      </c>
      <c r="M9608" t="s">
        <v>4175</v>
      </c>
      <c r="N9608" t="s">
        <v>77</v>
      </c>
      <c r="O9608" t="s">
        <v>68</v>
      </c>
      <c r="Q9608" t="s">
        <v>4176</v>
      </c>
    </row>
    <row r="9609" spans="11:17">
      <c r="K9609" t="s">
        <v>51</v>
      </c>
      <c r="L9609" t="s">
        <v>4174</v>
      </c>
      <c r="M9609" t="s">
        <v>4175</v>
      </c>
      <c r="N9609" t="s">
        <v>77</v>
      </c>
      <c r="O9609" t="s">
        <v>70</v>
      </c>
      <c r="P9609" t="s">
        <v>1020</v>
      </c>
      <c r="Q9609" t="s">
        <v>4176</v>
      </c>
    </row>
    <row r="9610" spans="11:17">
      <c r="K9610" t="s">
        <v>51</v>
      </c>
      <c r="L9610" t="s">
        <v>4174</v>
      </c>
      <c r="M9610" t="s">
        <v>4175</v>
      </c>
      <c r="N9610" t="s">
        <v>77</v>
      </c>
      <c r="O9610" t="s">
        <v>72</v>
      </c>
      <c r="P9610">
        <v>129</v>
      </c>
      <c r="Q9610" t="s">
        <v>4176</v>
      </c>
    </row>
    <row r="9611" spans="11:17">
      <c r="K9611" t="s">
        <v>51</v>
      </c>
      <c r="L9611" t="s">
        <v>4174</v>
      </c>
      <c r="M9611" t="s">
        <v>4175</v>
      </c>
      <c r="N9611" t="s">
        <v>77</v>
      </c>
      <c r="O9611" t="s">
        <v>73</v>
      </c>
      <c r="P9611" t="s">
        <v>82</v>
      </c>
      <c r="Q9611" t="s">
        <v>4176</v>
      </c>
    </row>
    <row r="9612" spans="11:17">
      <c r="K9612" t="s">
        <v>51</v>
      </c>
      <c r="L9612" t="s">
        <v>4179</v>
      </c>
      <c r="M9612" t="s">
        <v>4180</v>
      </c>
      <c r="N9612" t="s">
        <v>77</v>
      </c>
      <c r="O9612" t="s">
        <v>14</v>
      </c>
      <c r="Q9612" t="s">
        <v>4181</v>
      </c>
    </row>
    <row r="9613" spans="11:17">
      <c r="K9613" t="s">
        <v>51</v>
      </c>
      <c r="L9613" t="s">
        <v>4179</v>
      </c>
      <c r="M9613" t="s">
        <v>4180</v>
      </c>
      <c r="N9613" t="s">
        <v>77</v>
      </c>
      <c r="O9613" t="s">
        <v>56</v>
      </c>
      <c r="Q9613" t="s">
        <v>4181</v>
      </c>
    </row>
    <row r="9614" spans="11:17">
      <c r="K9614" t="s">
        <v>51</v>
      </c>
      <c r="L9614" t="s">
        <v>4179</v>
      </c>
      <c r="M9614" t="s">
        <v>4180</v>
      </c>
      <c r="N9614" t="s">
        <v>77</v>
      </c>
      <c r="O9614" t="s">
        <v>57</v>
      </c>
      <c r="P9614" t="s">
        <v>1035</v>
      </c>
      <c r="Q9614" t="s">
        <v>4181</v>
      </c>
    </row>
    <row r="9615" spans="11:17">
      <c r="K9615" t="s">
        <v>51</v>
      </c>
      <c r="L9615" t="s">
        <v>4179</v>
      </c>
      <c r="M9615" t="s">
        <v>4180</v>
      </c>
      <c r="N9615" t="s">
        <v>77</v>
      </c>
      <c r="O9615" t="s">
        <v>59</v>
      </c>
      <c r="P9615">
        <v>2288</v>
      </c>
      <c r="Q9615" t="s">
        <v>4181</v>
      </c>
    </row>
    <row r="9616" spans="11:17">
      <c r="K9616" t="s">
        <v>51</v>
      </c>
      <c r="L9616" t="s">
        <v>4179</v>
      </c>
      <c r="M9616" t="s">
        <v>4180</v>
      </c>
      <c r="N9616" t="s">
        <v>77</v>
      </c>
      <c r="O9616" t="s">
        <v>60</v>
      </c>
      <c r="P9616" t="s">
        <v>4076</v>
      </c>
      <c r="Q9616" t="s">
        <v>4181</v>
      </c>
    </row>
    <row r="9617" spans="11:17">
      <c r="K9617" t="s">
        <v>51</v>
      </c>
      <c r="L9617" t="s">
        <v>4179</v>
      </c>
      <c r="M9617" t="s">
        <v>4180</v>
      </c>
      <c r="N9617" t="s">
        <v>77</v>
      </c>
      <c r="O9617" t="s">
        <v>62</v>
      </c>
      <c r="P9617" t="s">
        <v>4113</v>
      </c>
      <c r="Q9617" t="s">
        <v>4181</v>
      </c>
    </row>
    <row r="9618" spans="11:17">
      <c r="K9618" t="s">
        <v>51</v>
      </c>
      <c r="L9618" t="s">
        <v>4179</v>
      </c>
      <c r="M9618" t="s">
        <v>4180</v>
      </c>
      <c r="N9618" t="s">
        <v>77</v>
      </c>
      <c r="O9618" t="s">
        <v>64</v>
      </c>
      <c r="P9618" t="s">
        <v>4182</v>
      </c>
      <c r="Q9618" t="s">
        <v>4181</v>
      </c>
    </row>
    <row r="9619" spans="11:17">
      <c r="K9619" t="s">
        <v>51</v>
      </c>
      <c r="L9619" t="s">
        <v>4179</v>
      </c>
      <c r="M9619" t="s">
        <v>4180</v>
      </c>
      <c r="N9619" t="s">
        <v>77</v>
      </c>
      <c r="O9619" t="s">
        <v>66</v>
      </c>
      <c r="P9619" t="s">
        <v>4183</v>
      </c>
      <c r="Q9619" t="s">
        <v>4181</v>
      </c>
    </row>
    <row r="9620" spans="11:17">
      <c r="K9620" t="s">
        <v>51</v>
      </c>
      <c r="L9620" t="s">
        <v>4179</v>
      </c>
      <c r="M9620" t="s">
        <v>4180</v>
      </c>
      <c r="N9620" t="s">
        <v>77</v>
      </c>
      <c r="O9620" t="s">
        <v>68</v>
      </c>
      <c r="P9620" s="1" t="s">
        <v>4184</v>
      </c>
      <c r="Q9620" t="s">
        <v>4181</v>
      </c>
    </row>
    <row r="9621" spans="11:17">
      <c r="K9621" t="s">
        <v>51</v>
      </c>
      <c r="L9621" t="s">
        <v>4179</v>
      </c>
      <c r="M9621" t="s">
        <v>4180</v>
      </c>
      <c r="N9621" t="s">
        <v>77</v>
      </c>
      <c r="O9621" t="s">
        <v>70</v>
      </c>
      <c r="P9621" t="s">
        <v>131</v>
      </c>
      <c r="Q9621" t="s">
        <v>4181</v>
      </c>
    </row>
    <row r="9622" spans="11:17">
      <c r="K9622" t="s">
        <v>51</v>
      </c>
      <c r="L9622" t="s">
        <v>4179</v>
      </c>
      <c r="M9622" t="s">
        <v>4180</v>
      </c>
      <c r="N9622" t="s">
        <v>77</v>
      </c>
      <c r="O9622" t="s">
        <v>72</v>
      </c>
      <c r="P9622">
        <v>87</v>
      </c>
      <c r="Q9622" t="s">
        <v>4181</v>
      </c>
    </row>
    <row r="9623" spans="11:17">
      <c r="K9623" t="s">
        <v>51</v>
      </c>
      <c r="L9623" t="s">
        <v>4179</v>
      </c>
      <c r="M9623" t="s">
        <v>4180</v>
      </c>
      <c r="N9623" t="s">
        <v>77</v>
      </c>
      <c r="O9623" t="s">
        <v>73</v>
      </c>
      <c r="P9623" t="s">
        <v>82</v>
      </c>
      <c r="Q9623" t="s">
        <v>4181</v>
      </c>
    </row>
    <row r="9624" spans="11:17">
      <c r="K9624" t="s">
        <v>51</v>
      </c>
      <c r="L9624" t="s">
        <v>4185</v>
      </c>
      <c r="M9624" t="s">
        <v>4186</v>
      </c>
      <c r="N9624" t="s">
        <v>77</v>
      </c>
      <c r="O9624" t="s">
        <v>14</v>
      </c>
      <c r="Q9624" t="s">
        <v>4187</v>
      </c>
    </row>
    <row r="9625" spans="11:17">
      <c r="K9625" t="s">
        <v>51</v>
      </c>
      <c r="L9625" t="s">
        <v>4185</v>
      </c>
      <c r="M9625" t="s">
        <v>4186</v>
      </c>
      <c r="N9625" t="s">
        <v>77</v>
      </c>
      <c r="O9625" t="s">
        <v>56</v>
      </c>
      <c r="Q9625" t="s">
        <v>4187</v>
      </c>
    </row>
    <row r="9626" spans="11:17">
      <c r="K9626" t="s">
        <v>51</v>
      </c>
      <c r="L9626" t="s">
        <v>4185</v>
      </c>
      <c r="M9626" t="s">
        <v>4186</v>
      </c>
      <c r="N9626" t="s">
        <v>77</v>
      </c>
      <c r="O9626" t="s">
        <v>57</v>
      </c>
      <c r="P9626" t="s">
        <v>1035</v>
      </c>
      <c r="Q9626" t="s">
        <v>4187</v>
      </c>
    </row>
    <row r="9627" spans="11:17">
      <c r="K9627" t="s">
        <v>51</v>
      </c>
      <c r="L9627" t="s">
        <v>4185</v>
      </c>
      <c r="M9627" t="s">
        <v>4186</v>
      </c>
      <c r="N9627" t="s">
        <v>77</v>
      </c>
      <c r="O9627" t="s">
        <v>59</v>
      </c>
      <c r="P9627">
        <v>2519</v>
      </c>
      <c r="Q9627" t="s">
        <v>4187</v>
      </c>
    </row>
    <row r="9628" spans="11:17">
      <c r="K9628" t="s">
        <v>51</v>
      </c>
      <c r="L9628" t="s">
        <v>4185</v>
      </c>
      <c r="M9628" t="s">
        <v>4186</v>
      </c>
      <c r="N9628" t="s">
        <v>77</v>
      </c>
      <c r="O9628" t="s">
        <v>60</v>
      </c>
      <c r="P9628" t="s">
        <v>4076</v>
      </c>
      <c r="Q9628" t="s">
        <v>4187</v>
      </c>
    </row>
    <row r="9629" spans="11:17">
      <c r="K9629" t="s">
        <v>51</v>
      </c>
      <c r="L9629" t="s">
        <v>4185</v>
      </c>
      <c r="M9629" t="s">
        <v>4186</v>
      </c>
      <c r="N9629" t="s">
        <v>77</v>
      </c>
      <c r="O9629" t="s">
        <v>62</v>
      </c>
      <c r="P9629" t="s">
        <v>4188</v>
      </c>
      <c r="Q9629" t="s">
        <v>4187</v>
      </c>
    </row>
    <row r="9630" spans="11:17">
      <c r="K9630" t="s">
        <v>51</v>
      </c>
      <c r="L9630" t="s">
        <v>4185</v>
      </c>
      <c r="M9630" t="s">
        <v>4186</v>
      </c>
      <c r="N9630" t="s">
        <v>77</v>
      </c>
      <c r="O9630" t="s">
        <v>64</v>
      </c>
      <c r="P9630" t="s">
        <v>4189</v>
      </c>
      <c r="Q9630" t="s">
        <v>4187</v>
      </c>
    </row>
    <row r="9631" spans="11:17">
      <c r="K9631" t="s">
        <v>51</v>
      </c>
      <c r="L9631" t="s">
        <v>4185</v>
      </c>
      <c r="M9631" t="s">
        <v>4186</v>
      </c>
      <c r="N9631" t="s">
        <v>77</v>
      </c>
      <c r="O9631" t="s">
        <v>66</v>
      </c>
      <c r="P9631" t="s">
        <v>4190</v>
      </c>
      <c r="Q9631" t="s">
        <v>4187</v>
      </c>
    </row>
    <row r="9632" spans="11:17">
      <c r="K9632" t="s">
        <v>51</v>
      </c>
      <c r="L9632" t="s">
        <v>4185</v>
      </c>
      <c r="M9632" t="s">
        <v>4186</v>
      </c>
      <c r="N9632" t="s">
        <v>77</v>
      </c>
      <c r="O9632" t="s">
        <v>68</v>
      </c>
      <c r="P9632" t="s">
        <v>4191</v>
      </c>
      <c r="Q9632" t="s">
        <v>4187</v>
      </c>
    </row>
    <row r="9633" spans="11:17">
      <c r="K9633" t="s">
        <v>51</v>
      </c>
      <c r="L9633" t="s">
        <v>4185</v>
      </c>
      <c r="M9633" t="s">
        <v>4186</v>
      </c>
      <c r="N9633" t="s">
        <v>77</v>
      </c>
      <c r="O9633" t="s">
        <v>70</v>
      </c>
      <c r="Q9633" t="s">
        <v>4187</v>
      </c>
    </row>
    <row r="9634" spans="11:17">
      <c r="K9634" t="s">
        <v>51</v>
      </c>
      <c r="L9634" t="s">
        <v>4185</v>
      </c>
      <c r="M9634" t="s">
        <v>4186</v>
      </c>
      <c r="N9634" t="s">
        <v>77</v>
      </c>
      <c r="O9634" t="s">
        <v>72</v>
      </c>
      <c r="Q9634" t="s">
        <v>4187</v>
      </c>
    </row>
    <row r="9635" spans="11:17">
      <c r="K9635" t="s">
        <v>51</v>
      </c>
      <c r="L9635" t="s">
        <v>4185</v>
      </c>
      <c r="M9635" t="s">
        <v>4186</v>
      </c>
      <c r="N9635" t="s">
        <v>77</v>
      </c>
      <c r="O9635" t="s">
        <v>73</v>
      </c>
      <c r="P9635" t="s">
        <v>82</v>
      </c>
      <c r="Q9635" t="s">
        <v>4187</v>
      </c>
    </row>
    <row r="9636" spans="11:17">
      <c r="K9636" t="s">
        <v>51</v>
      </c>
      <c r="L9636" t="s">
        <v>4192</v>
      </c>
      <c r="M9636" t="s">
        <v>4193</v>
      </c>
      <c r="N9636" t="s">
        <v>77</v>
      </c>
      <c r="O9636" t="s">
        <v>14</v>
      </c>
      <c r="Q9636" t="s">
        <v>4194</v>
      </c>
    </row>
    <row r="9637" spans="11:17">
      <c r="K9637" t="s">
        <v>51</v>
      </c>
      <c r="L9637" t="s">
        <v>4192</v>
      </c>
      <c r="M9637" t="s">
        <v>4193</v>
      </c>
      <c r="N9637" t="s">
        <v>77</v>
      </c>
      <c r="O9637" t="s">
        <v>56</v>
      </c>
      <c r="Q9637" t="s">
        <v>4194</v>
      </c>
    </row>
    <row r="9638" spans="11:17">
      <c r="K9638" t="s">
        <v>51</v>
      </c>
      <c r="L9638" t="s">
        <v>4192</v>
      </c>
      <c r="M9638" t="s">
        <v>4193</v>
      </c>
      <c r="N9638" t="s">
        <v>77</v>
      </c>
      <c r="O9638" t="s">
        <v>57</v>
      </c>
      <c r="P9638" t="s">
        <v>1035</v>
      </c>
      <c r="Q9638" t="s">
        <v>4194</v>
      </c>
    </row>
    <row r="9639" spans="11:17">
      <c r="K9639" t="s">
        <v>51</v>
      </c>
      <c r="L9639" t="s">
        <v>4192</v>
      </c>
      <c r="M9639" t="s">
        <v>4193</v>
      </c>
      <c r="N9639" t="s">
        <v>77</v>
      </c>
      <c r="O9639" t="s">
        <v>59</v>
      </c>
      <c r="P9639">
        <v>2956</v>
      </c>
      <c r="Q9639" t="s">
        <v>4194</v>
      </c>
    </row>
    <row r="9640" spans="11:17">
      <c r="K9640" t="s">
        <v>51</v>
      </c>
      <c r="L9640" t="s">
        <v>4192</v>
      </c>
      <c r="M9640" t="s">
        <v>4193</v>
      </c>
      <c r="N9640" t="s">
        <v>77</v>
      </c>
      <c r="O9640" t="s">
        <v>60</v>
      </c>
      <c r="P9640" t="s">
        <v>4076</v>
      </c>
      <c r="Q9640" t="s">
        <v>4194</v>
      </c>
    </row>
    <row r="9641" spans="11:17">
      <c r="K9641" t="s">
        <v>51</v>
      </c>
      <c r="L9641" t="s">
        <v>4192</v>
      </c>
      <c r="M9641" t="s">
        <v>4193</v>
      </c>
      <c r="N9641" t="s">
        <v>77</v>
      </c>
      <c r="O9641" t="s">
        <v>62</v>
      </c>
      <c r="P9641" t="s">
        <v>4139</v>
      </c>
      <c r="Q9641" t="s">
        <v>4194</v>
      </c>
    </row>
    <row r="9642" spans="11:17">
      <c r="K9642" t="s">
        <v>51</v>
      </c>
      <c r="L9642" t="s">
        <v>4192</v>
      </c>
      <c r="M9642" t="s">
        <v>4193</v>
      </c>
      <c r="N9642" t="s">
        <v>77</v>
      </c>
      <c r="O9642" t="s">
        <v>64</v>
      </c>
      <c r="P9642" t="s">
        <v>4195</v>
      </c>
      <c r="Q9642" t="s">
        <v>4194</v>
      </c>
    </row>
    <row r="9643" spans="11:17">
      <c r="K9643" t="s">
        <v>51</v>
      </c>
      <c r="L9643" t="s">
        <v>4192</v>
      </c>
      <c r="M9643" t="s">
        <v>4193</v>
      </c>
      <c r="N9643" t="s">
        <v>77</v>
      </c>
      <c r="O9643" t="s">
        <v>66</v>
      </c>
      <c r="P9643" t="s">
        <v>4196</v>
      </c>
      <c r="Q9643" t="s">
        <v>4194</v>
      </c>
    </row>
    <row r="9644" spans="11:17">
      <c r="K9644" t="s">
        <v>51</v>
      </c>
      <c r="L9644" t="s">
        <v>4192</v>
      </c>
      <c r="M9644" t="s">
        <v>4193</v>
      </c>
      <c r="N9644" t="s">
        <v>77</v>
      </c>
      <c r="O9644" t="s">
        <v>68</v>
      </c>
      <c r="Q9644" t="s">
        <v>4194</v>
      </c>
    </row>
    <row r="9645" spans="11:17">
      <c r="K9645" t="s">
        <v>51</v>
      </c>
      <c r="L9645" t="s">
        <v>4192</v>
      </c>
      <c r="M9645" t="s">
        <v>4193</v>
      </c>
      <c r="N9645" t="s">
        <v>77</v>
      </c>
      <c r="O9645" t="s">
        <v>70</v>
      </c>
      <c r="P9645" t="s">
        <v>131</v>
      </c>
      <c r="Q9645" t="s">
        <v>4194</v>
      </c>
    </row>
    <row r="9646" spans="11:17">
      <c r="K9646" t="s">
        <v>51</v>
      </c>
      <c r="L9646" t="s">
        <v>4192</v>
      </c>
      <c r="M9646" t="s">
        <v>4193</v>
      </c>
      <c r="N9646" t="s">
        <v>77</v>
      </c>
      <c r="O9646" t="s">
        <v>72</v>
      </c>
      <c r="P9646">
        <v>108</v>
      </c>
      <c r="Q9646" t="s">
        <v>4194</v>
      </c>
    </row>
    <row r="9647" spans="11:17">
      <c r="K9647" t="s">
        <v>51</v>
      </c>
      <c r="L9647" t="s">
        <v>4192</v>
      </c>
      <c r="M9647" t="s">
        <v>4193</v>
      </c>
      <c r="N9647" t="s">
        <v>77</v>
      </c>
      <c r="O9647" t="s">
        <v>73</v>
      </c>
      <c r="P9647" t="s">
        <v>82</v>
      </c>
      <c r="Q9647" t="s">
        <v>4194</v>
      </c>
    </row>
    <row r="9648" spans="11:17">
      <c r="K9648" t="s">
        <v>51</v>
      </c>
      <c r="L9648" t="s">
        <v>4197</v>
      </c>
      <c r="M9648" t="s">
        <v>4198</v>
      </c>
      <c r="N9648" t="s">
        <v>77</v>
      </c>
      <c r="O9648" t="s">
        <v>14</v>
      </c>
      <c r="Q9648" t="s">
        <v>4199</v>
      </c>
    </row>
    <row r="9649" spans="11:17">
      <c r="K9649" t="s">
        <v>51</v>
      </c>
      <c r="L9649" t="s">
        <v>4197</v>
      </c>
      <c r="M9649" t="s">
        <v>4198</v>
      </c>
      <c r="N9649" t="s">
        <v>77</v>
      </c>
      <c r="O9649" t="s">
        <v>56</v>
      </c>
      <c r="Q9649" t="s">
        <v>4199</v>
      </c>
    </row>
    <row r="9650" spans="11:17">
      <c r="K9650" t="s">
        <v>51</v>
      </c>
      <c r="L9650" t="s">
        <v>4197</v>
      </c>
      <c r="M9650" t="s">
        <v>4198</v>
      </c>
      <c r="N9650" t="s">
        <v>77</v>
      </c>
      <c r="O9650" t="s">
        <v>57</v>
      </c>
      <c r="P9650" t="s">
        <v>1035</v>
      </c>
      <c r="Q9650" t="s">
        <v>4199</v>
      </c>
    </row>
    <row r="9651" spans="11:17">
      <c r="K9651" t="s">
        <v>51</v>
      </c>
      <c r="L9651" t="s">
        <v>4197</v>
      </c>
      <c r="M9651" t="s">
        <v>4198</v>
      </c>
      <c r="N9651" t="s">
        <v>77</v>
      </c>
      <c r="O9651" t="s">
        <v>59</v>
      </c>
      <c r="P9651">
        <v>2635</v>
      </c>
      <c r="Q9651" t="s">
        <v>4199</v>
      </c>
    </row>
    <row r="9652" spans="11:17">
      <c r="K9652" t="s">
        <v>51</v>
      </c>
      <c r="L9652" t="s">
        <v>4197</v>
      </c>
      <c r="M9652" t="s">
        <v>4198</v>
      </c>
      <c r="N9652" t="s">
        <v>77</v>
      </c>
      <c r="O9652" t="s">
        <v>60</v>
      </c>
      <c r="P9652" t="s">
        <v>4076</v>
      </c>
      <c r="Q9652" t="s">
        <v>4199</v>
      </c>
    </row>
    <row r="9653" spans="11:17">
      <c r="K9653" t="s">
        <v>51</v>
      </c>
      <c r="L9653" t="s">
        <v>4197</v>
      </c>
      <c r="M9653" t="s">
        <v>4198</v>
      </c>
      <c r="N9653" t="s">
        <v>77</v>
      </c>
      <c r="O9653" t="s">
        <v>62</v>
      </c>
      <c r="P9653" t="s">
        <v>4113</v>
      </c>
      <c r="Q9653" t="s">
        <v>4199</v>
      </c>
    </row>
    <row r="9654" spans="11:17">
      <c r="K9654" t="s">
        <v>51</v>
      </c>
      <c r="L9654" t="s">
        <v>4197</v>
      </c>
      <c r="M9654" t="s">
        <v>4198</v>
      </c>
      <c r="N9654" t="s">
        <v>77</v>
      </c>
      <c r="O9654" t="s">
        <v>64</v>
      </c>
      <c r="P9654" t="s">
        <v>4200</v>
      </c>
      <c r="Q9654" t="s">
        <v>4199</v>
      </c>
    </row>
    <row r="9655" spans="11:17">
      <c r="K9655" t="s">
        <v>51</v>
      </c>
      <c r="L9655" t="s">
        <v>4197</v>
      </c>
      <c r="M9655" t="s">
        <v>4198</v>
      </c>
      <c r="N9655" t="s">
        <v>77</v>
      </c>
      <c r="O9655" t="s">
        <v>66</v>
      </c>
      <c r="P9655" t="s">
        <v>4201</v>
      </c>
      <c r="Q9655" t="s">
        <v>4199</v>
      </c>
    </row>
    <row r="9656" spans="11:17">
      <c r="K9656" t="s">
        <v>51</v>
      </c>
      <c r="L9656" t="s">
        <v>4197</v>
      </c>
      <c r="M9656" t="s">
        <v>4198</v>
      </c>
      <c r="N9656" t="s">
        <v>77</v>
      </c>
      <c r="O9656" t="s">
        <v>68</v>
      </c>
      <c r="P9656" t="e">
        <f>-ต้องการหน้ากากอนามัยและเจลล้างมือ
-มีฉีดพ่นน้ำยาฆ่าเชื้อแล้ว</f>
        <v>#NAME?</v>
      </c>
      <c r="Q9656" t="s">
        <v>4199</v>
      </c>
    </row>
    <row r="9657" spans="11:17">
      <c r="K9657" t="s">
        <v>51</v>
      </c>
      <c r="L9657" t="s">
        <v>4197</v>
      </c>
      <c r="M9657" t="s">
        <v>4198</v>
      </c>
      <c r="N9657" t="s">
        <v>77</v>
      </c>
      <c r="O9657" t="s">
        <v>70</v>
      </c>
      <c r="P9657" t="s">
        <v>131</v>
      </c>
      <c r="Q9657" t="s">
        <v>4199</v>
      </c>
    </row>
    <row r="9658" spans="11:17">
      <c r="K9658" t="s">
        <v>51</v>
      </c>
      <c r="L9658" t="s">
        <v>4197</v>
      </c>
      <c r="M9658" t="s">
        <v>4198</v>
      </c>
      <c r="N9658" t="s">
        <v>77</v>
      </c>
      <c r="O9658" t="s">
        <v>72</v>
      </c>
      <c r="P9658">
        <v>97</v>
      </c>
      <c r="Q9658" t="s">
        <v>4199</v>
      </c>
    </row>
    <row r="9659" spans="11:17">
      <c r="K9659" t="s">
        <v>51</v>
      </c>
      <c r="L9659" t="s">
        <v>4197</v>
      </c>
      <c r="M9659" t="s">
        <v>4198</v>
      </c>
      <c r="N9659" t="s">
        <v>77</v>
      </c>
      <c r="O9659" t="s">
        <v>73</v>
      </c>
      <c r="P9659" t="s">
        <v>82</v>
      </c>
      <c r="Q9659" t="s">
        <v>4199</v>
      </c>
    </row>
    <row r="9660" spans="11:17">
      <c r="K9660" t="s">
        <v>51</v>
      </c>
      <c r="L9660" t="s">
        <v>4202</v>
      </c>
      <c r="M9660" t="s">
        <v>4203</v>
      </c>
      <c r="N9660" t="s">
        <v>77</v>
      </c>
      <c r="O9660" t="s">
        <v>14</v>
      </c>
      <c r="Q9660" t="s">
        <v>4204</v>
      </c>
    </row>
    <row r="9661" spans="11:17">
      <c r="K9661" t="s">
        <v>51</v>
      </c>
      <c r="L9661" t="s">
        <v>4202</v>
      </c>
      <c r="M9661" t="s">
        <v>4203</v>
      </c>
      <c r="N9661" t="s">
        <v>77</v>
      </c>
      <c r="O9661" t="s">
        <v>56</v>
      </c>
      <c r="Q9661" t="s">
        <v>4204</v>
      </c>
    </row>
    <row r="9662" spans="11:17">
      <c r="K9662" t="s">
        <v>51</v>
      </c>
      <c r="L9662" t="s">
        <v>4202</v>
      </c>
      <c r="M9662" t="s">
        <v>4203</v>
      </c>
      <c r="N9662" t="s">
        <v>77</v>
      </c>
      <c r="O9662" t="s">
        <v>57</v>
      </c>
      <c r="P9662" t="s">
        <v>1035</v>
      </c>
      <c r="Q9662" t="s">
        <v>4204</v>
      </c>
    </row>
    <row r="9663" spans="11:17">
      <c r="K9663" t="s">
        <v>51</v>
      </c>
      <c r="L9663" t="s">
        <v>4202</v>
      </c>
      <c r="M9663" t="s">
        <v>4203</v>
      </c>
      <c r="N9663" t="s">
        <v>77</v>
      </c>
      <c r="O9663" t="s">
        <v>59</v>
      </c>
      <c r="P9663">
        <v>2570</v>
      </c>
      <c r="Q9663" t="s">
        <v>4204</v>
      </c>
    </row>
    <row r="9664" spans="11:17">
      <c r="K9664" t="s">
        <v>51</v>
      </c>
      <c r="L9664" t="s">
        <v>4202</v>
      </c>
      <c r="M9664" t="s">
        <v>4203</v>
      </c>
      <c r="N9664" t="s">
        <v>77</v>
      </c>
      <c r="O9664" t="s">
        <v>60</v>
      </c>
      <c r="P9664" t="s">
        <v>4076</v>
      </c>
      <c r="Q9664" t="s">
        <v>4204</v>
      </c>
    </row>
    <row r="9665" spans="11:17">
      <c r="K9665" t="s">
        <v>51</v>
      </c>
      <c r="L9665" t="s">
        <v>4202</v>
      </c>
      <c r="M9665" t="s">
        <v>4203</v>
      </c>
      <c r="N9665" t="s">
        <v>77</v>
      </c>
      <c r="O9665" t="s">
        <v>62</v>
      </c>
      <c r="P9665" t="s">
        <v>4113</v>
      </c>
      <c r="Q9665" t="s">
        <v>4204</v>
      </c>
    </row>
    <row r="9666" spans="11:17">
      <c r="K9666" t="s">
        <v>51</v>
      </c>
      <c r="L9666" t="s">
        <v>4202</v>
      </c>
      <c r="M9666" t="s">
        <v>4203</v>
      </c>
      <c r="N9666" t="s">
        <v>77</v>
      </c>
      <c r="O9666" t="s">
        <v>64</v>
      </c>
      <c r="P9666" t="s">
        <v>4205</v>
      </c>
      <c r="Q9666" t="s">
        <v>4204</v>
      </c>
    </row>
    <row r="9667" spans="11:17">
      <c r="K9667" t="s">
        <v>51</v>
      </c>
      <c r="L9667" t="s">
        <v>4202</v>
      </c>
      <c r="M9667" t="s">
        <v>4203</v>
      </c>
      <c r="N9667" t="s">
        <v>77</v>
      </c>
      <c r="O9667" t="s">
        <v>66</v>
      </c>
      <c r="P9667" t="s">
        <v>4206</v>
      </c>
      <c r="Q9667" t="s">
        <v>4204</v>
      </c>
    </row>
    <row r="9668" spans="11:17">
      <c r="K9668" t="s">
        <v>51</v>
      </c>
      <c r="L9668" t="s">
        <v>4202</v>
      </c>
      <c r="M9668" t="s">
        <v>4203</v>
      </c>
      <c r="N9668" t="s">
        <v>77</v>
      </c>
      <c r="O9668" t="s">
        <v>68</v>
      </c>
      <c r="P9668" t="e">
        <f>-ต้องการหน้ากากอนามัย
-เขตแจกแอลกอฮอล์ให้แล้ว</f>
        <v>#NAME?</v>
      </c>
      <c r="Q9668" t="s">
        <v>4204</v>
      </c>
    </row>
    <row r="9669" spans="11:17">
      <c r="K9669" t="s">
        <v>51</v>
      </c>
      <c r="L9669" t="s">
        <v>4202</v>
      </c>
      <c r="M9669" t="s">
        <v>4203</v>
      </c>
      <c r="N9669" t="s">
        <v>77</v>
      </c>
      <c r="O9669" t="s">
        <v>70</v>
      </c>
      <c r="P9669" t="s">
        <v>1020</v>
      </c>
      <c r="Q9669" t="s">
        <v>4204</v>
      </c>
    </row>
    <row r="9670" spans="11:17">
      <c r="K9670" t="s">
        <v>51</v>
      </c>
      <c r="L9670" t="s">
        <v>4202</v>
      </c>
      <c r="M9670" t="s">
        <v>4203</v>
      </c>
      <c r="N9670" t="s">
        <v>77</v>
      </c>
      <c r="O9670" t="s">
        <v>72</v>
      </c>
      <c r="P9670">
        <v>239</v>
      </c>
      <c r="Q9670" t="s">
        <v>4204</v>
      </c>
    </row>
    <row r="9671" spans="11:17">
      <c r="K9671" t="s">
        <v>51</v>
      </c>
      <c r="L9671" t="s">
        <v>4202</v>
      </c>
      <c r="M9671" t="s">
        <v>4203</v>
      </c>
      <c r="N9671" t="s">
        <v>77</v>
      </c>
      <c r="O9671" t="s">
        <v>73</v>
      </c>
      <c r="P9671" t="s">
        <v>82</v>
      </c>
      <c r="Q9671" t="s">
        <v>4204</v>
      </c>
    </row>
    <row r="9672" spans="11:17">
      <c r="K9672" t="s">
        <v>51</v>
      </c>
      <c r="L9672" t="s">
        <v>4207</v>
      </c>
      <c r="M9672" t="s">
        <v>4208</v>
      </c>
      <c r="N9672" t="s">
        <v>77</v>
      </c>
      <c r="O9672" t="s">
        <v>14</v>
      </c>
      <c r="Q9672" t="s">
        <v>4209</v>
      </c>
    </row>
    <row r="9673" spans="11:17">
      <c r="K9673" t="s">
        <v>51</v>
      </c>
      <c r="L9673" t="s">
        <v>4207</v>
      </c>
      <c r="M9673" t="s">
        <v>4208</v>
      </c>
      <c r="N9673" t="s">
        <v>77</v>
      </c>
      <c r="O9673" t="s">
        <v>56</v>
      </c>
      <c r="Q9673" t="s">
        <v>4209</v>
      </c>
    </row>
    <row r="9674" spans="11:17">
      <c r="K9674" t="s">
        <v>51</v>
      </c>
      <c r="L9674" t="s">
        <v>4207</v>
      </c>
      <c r="M9674" t="s">
        <v>4208</v>
      </c>
      <c r="N9674" t="s">
        <v>77</v>
      </c>
      <c r="O9674" t="s">
        <v>57</v>
      </c>
      <c r="P9674" t="s">
        <v>1035</v>
      </c>
      <c r="Q9674" t="s">
        <v>4209</v>
      </c>
    </row>
    <row r="9675" spans="11:17">
      <c r="K9675" t="s">
        <v>51</v>
      </c>
      <c r="L9675" t="s">
        <v>4207</v>
      </c>
      <c r="M9675" t="s">
        <v>4208</v>
      </c>
      <c r="N9675" t="s">
        <v>77</v>
      </c>
      <c r="O9675" t="s">
        <v>59</v>
      </c>
      <c r="P9675">
        <v>2262</v>
      </c>
      <c r="Q9675" t="s">
        <v>4209</v>
      </c>
    </row>
    <row r="9676" spans="11:17">
      <c r="K9676" t="s">
        <v>51</v>
      </c>
      <c r="L9676" t="s">
        <v>4207</v>
      </c>
      <c r="M9676" t="s">
        <v>4208</v>
      </c>
      <c r="N9676" t="s">
        <v>77</v>
      </c>
      <c r="O9676" t="s">
        <v>60</v>
      </c>
      <c r="P9676" t="s">
        <v>4076</v>
      </c>
      <c r="Q9676" t="s">
        <v>4209</v>
      </c>
    </row>
    <row r="9677" spans="11:17">
      <c r="K9677" t="s">
        <v>51</v>
      </c>
      <c r="L9677" t="s">
        <v>4207</v>
      </c>
      <c r="M9677" t="s">
        <v>4208</v>
      </c>
      <c r="N9677" t="s">
        <v>77</v>
      </c>
      <c r="O9677" t="s">
        <v>62</v>
      </c>
      <c r="P9677" t="s">
        <v>4113</v>
      </c>
      <c r="Q9677" t="s">
        <v>4209</v>
      </c>
    </row>
    <row r="9678" spans="11:17">
      <c r="K9678" t="s">
        <v>51</v>
      </c>
      <c r="L9678" t="s">
        <v>4207</v>
      </c>
      <c r="M9678" t="s">
        <v>4208</v>
      </c>
      <c r="N9678" t="s">
        <v>77</v>
      </c>
      <c r="O9678" t="s">
        <v>64</v>
      </c>
      <c r="P9678" t="s">
        <v>4210</v>
      </c>
      <c r="Q9678" t="s">
        <v>4209</v>
      </c>
    </row>
    <row r="9679" spans="11:17">
      <c r="K9679" t="s">
        <v>51</v>
      </c>
      <c r="L9679" t="s">
        <v>4207</v>
      </c>
      <c r="M9679" t="s">
        <v>4208</v>
      </c>
      <c r="N9679" t="s">
        <v>77</v>
      </c>
      <c r="O9679" t="s">
        <v>66</v>
      </c>
      <c r="P9679" t="s">
        <v>4211</v>
      </c>
      <c r="Q9679" t="s">
        <v>4209</v>
      </c>
    </row>
    <row r="9680" spans="11:17">
      <c r="K9680" t="s">
        <v>51</v>
      </c>
      <c r="L9680" t="s">
        <v>4207</v>
      </c>
      <c r="M9680" t="s">
        <v>4208</v>
      </c>
      <c r="N9680" t="s">
        <v>77</v>
      </c>
      <c r="O9680" t="s">
        <v>68</v>
      </c>
      <c r="P9680" t="e">
        <f>-ต้องการหน้ากากอนามัยและเจลล้างมือ
-มีกลุ่มเสี่ยงเยอะ</f>
        <v>#NAME?</v>
      </c>
      <c r="Q9680" t="s">
        <v>4209</v>
      </c>
    </row>
    <row r="9681" spans="11:17">
      <c r="K9681" t="s">
        <v>51</v>
      </c>
      <c r="L9681" t="s">
        <v>4207</v>
      </c>
      <c r="M9681" t="s">
        <v>4208</v>
      </c>
      <c r="N9681" t="s">
        <v>77</v>
      </c>
      <c r="O9681" t="s">
        <v>70</v>
      </c>
      <c r="P9681" t="s">
        <v>131</v>
      </c>
      <c r="Q9681" t="s">
        <v>4209</v>
      </c>
    </row>
    <row r="9682" spans="11:17">
      <c r="K9682" t="s">
        <v>51</v>
      </c>
      <c r="L9682" t="s">
        <v>4207</v>
      </c>
      <c r="M9682" t="s">
        <v>4208</v>
      </c>
      <c r="N9682" t="s">
        <v>77</v>
      </c>
      <c r="O9682" t="s">
        <v>72</v>
      </c>
      <c r="P9682">
        <v>203</v>
      </c>
      <c r="Q9682" t="s">
        <v>4209</v>
      </c>
    </row>
    <row r="9683" spans="11:17">
      <c r="K9683" t="s">
        <v>51</v>
      </c>
      <c r="L9683" t="s">
        <v>4207</v>
      </c>
      <c r="M9683" t="s">
        <v>4208</v>
      </c>
      <c r="N9683" t="s">
        <v>77</v>
      </c>
      <c r="O9683" t="s">
        <v>73</v>
      </c>
      <c r="P9683" t="s">
        <v>82</v>
      </c>
      <c r="Q9683" t="s">
        <v>4209</v>
      </c>
    </row>
    <row r="9684" spans="11:17">
      <c r="K9684" t="s">
        <v>51</v>
      </c>
      <c r="L9684" t="s">
        <v>4212</v>
      </c>
      <c r="M9684" t="s">
        <v>4213</v>
      </c>
      <c r="N9684" t="s">
        <v>77</v>
      </c>
      <c r="O9684" t="s">
        <v>14</v>
      </c>
      <c r="Q9684" t="s">
        <v>4214</v>
      </c>
    </row>
    <row r="9685" spans="11:17">
      <c r="K9685" t="s">
        <v>51</v>
      </c>
      <c r="L9685" t="s">
        <v>4212</v>
      </c>
      <c r="M9685" t="s">
        <v>4213</v>
      </c>
      <c r="N9685" t="s">
        <v>77</v>
      </c>
      <c r="O9685" t="s">
        <v>56</v>
      </c>
      <c r="Q9685" t="s">
        <v>4214</v>
      </c>
    </row>
    <row r="9686" spans="11:17">
      <c r="K9686" t="s">
        <v>51</v>
      </c>
      <c r="L9686" t="s">
        <v>4212</v>
      </c>
      <c r="M9686" t="s">
        <v>4213</v>
      </c>
      <c r="N9686" t="s">
        <v>77</v>
      </c>
      <c r="O9686" t="s">
        <v>57</v>
      </c>
      <c r="P9686" t="s">
        <v>1035</v>
      </c>
      <c r="Q9686" t="s">
        <v>4214</v>
      </c>
    </row>
    <row r="9687" spans="11:17">
      <c r="K9687" t="s">
        <v>51</v>
      </c>
      <c r="L9687" t="s">
        <v>4212</v>
      </c>
      <c r="M9687" t="s">
        <v>4213</v>
      </c>
      <c r="N9687" t="s">
        <v>77</v>
      </c>
      <c r="O9687" t="s">
        <v>59</v>
      </c>
      <c r="P9687">
        <v>2462</v>
      </c>
      <c r="Q9687" t="s">
        <v>4214</v>
      </c>
    </row>
    <row r="9688" spans="11:17">
      <c r="K9688" t="s">
        <v>51</v>
      </c>
      <c r="L9688" t="s">
        <v>4212</v>
      </c>
      <c r="M9688" t="s">
        <v>4213</v>
      </c>
      <c r="N9688" t="s">
        <v>77</v>
      </c>
      <c r="O9688" t="s">
        <v>60</v>
      </c>
      <c r="P9688" t="s">
        <v>4076</v>
      </c>
      <c r="Q9688" t="s">
        <v>4214</v>
      </c>
    </row>
    <row r="9689" spans="11:17">
      <c r="K9689" t="s">
        <v>51</v>
      </c>
      <c r="L9689" t="s">
        <v>4212</v>
      </c>
      <c r="M9689" t="s">
        <v>4213</v>
      </c>
      <c r="N9689" t="s">
        <v>77</v>
      </c>
      <c r="O9689" t="s">
        <v>62</v>
      </c>
      <c r="P9689" t="s">
        <v>4188</v>
      </c>
      <c r="Q9689" t="s">
        <v>4214</v>
      </c>
    </row>
    <row r="9690" spans="11:17">
      <c r="K9690" t="s">
        <v>51</v>
      </c>
      <c r="L9690" t="s">
        <v>4212</v>
      </c>
      <c r="M9690" t="s">
        <v>4213</v>
      </c>
      <c r="N9690" t="s">
        <v>77</v>
      </c>
      <c r="O9690" t="s">
        <v>64</v>
      </c>
      <c r="P9690" t="s">
        <v>4215</v>
      </c>
      <c r="Q9690" t="s">
        <v>4214</v>
      </c>
    </row>
    <row r="9691" spans="11:17">
      <c r="K9691" t="s">
        <v>51</v>
      </c>
      <c r="L9691" t="s">
        <v>4212</v>
      </c>
      <c r="M9691" t="s">
        <v>4213</v>
      </c>
      <c r="N9691" t="s">
        <v>77</v>
      </c>
      <c r="O9691" t="s">
        <v>66</v>
      </c>
      <c r="P9691" t="s">
        <v>4216</v>
      </c>
      <c r="Q9691" t="s">
        <v>4214</v>
      </c>
    </row>
    <row r="9692" spans="11:17">
      <c r="K9692" t="s">
        <v>51</v>
      </c>
      <c r="L9692" t="s">
        <v>4212</v>
      </c>
      <c r="M9692" t="s">
        <v>4213</v>
      </c>
      <c r="N9692" t="s">
        <v>77</v>
      </c>
      <c r="O9692" t="s">
        <v>68</v>
      </c>
      <c r="P9692" t="e">
        <f>-ต้องการหน้ากากอนามัยและเจลล้างมือ
-มีฉีดพ่นน้ำยาฆ่าเชื้อในชุมชนและในวัดแล้ว</f>
        <v>#NAME?</v>
      </c>
      <c r="Q9692" t="s">
        <v>4214</v>
      </c>
    </row>
    <row r="9693" spans="11:17">
      <c r="K9693" t="s">
        <v>51</v>
      </c>
      <c r="L9693" t="s">
        <v>4212</v>
      </c>
      <c r="M9693" t="s">
        <v>4213</v>
      </c>
      <c r="N9693" t="s">
        <v>77</v>
      </c>
      <c r="O9693" t="s">
        <v>70</v>
      </c>
      <c r="Q9693" t="s">
        <v>4214</v>
      </c>
    </row>
    <row r="9694" spans="11:17">
      <c r="K9694" t="s">
        <v>51</v>
      </c>
      <c r="L9694" t="s">
        <v>4212</v>
      </c>
      <c r="M9694" t="s">
        <v>4213</v>
      </c>
      <c r="N9694" t="s">
        <v>77</v>
      </c>
      <c r="O9694" t="s">
        <v>72</v>
      </c>
      <c r="Q9694" t="s">
        <v>4214</v>
      </c>
    </row>
    <row r="9695" spans="11:17">
      <c r="K9695" t="s">
        <v>51</v>
      </c>
      <c r="L9695" t="s">
        <v>4212</v>
      </c>
      <c r="M9695" t="s">
        <v>4213</v>
      </c>
      <c r="N9695" t="s">
        <v>77</v>
      </c>
      <c r="O9695" t="s">
        <v>73</v>
      </c>
      <c r="P9695" t="s">
        <v>82</v>
      </c>
      <c r="Q9695" t="s">
        <v>4214</v>
      </c>
    </row>
    <row r="9696" spans="11:17">
      <c r="K9696" t="s">
        <v>51</v>
      </c>
      <c r="L9696" t="s">
        <v>4217</v>
      </c>
      <c r="M9696" t="s">
        <v>4218</v>
      </c>
      <c r="N9696" t="s">
        <v>77</v>
      </c>
      <c r="O9696" t="s">
        <v>14</v>
      </c>
      <c r="Q9696" t="s">
        <v>4219</v>
      </c>
    </row>
    <row r="9697" spans="11:17">
      <c r="K9697" t="s">
        <v>51</v>
      </c>
      <c r="L9697" t="s">
        <v>4217</v>
      </c>
      <c r="M9697" t="s">
        <v>4218</v>
      </c>
      <c r="N9697" t="s">
        <v>77</v>
      </c>
      <c r="O9697" t="s">
        <v>56</v>
      </c>
      <c r="Q9697" t="s">
        <v>4219</v>
      </c>
    </row>
    <row r="9698" spans="11:17">
      <c r="K9698" t="s">
        <v>51</v>
      </c>
      <c r="L9698" t="s">
        <v>4217</v>
      </c>
      <c r="M9698" t="s">
        <v>4218</v>
      </c>
      <c r="N9698" t="s">
        <v>77</v>
      </c>
      <c r="O9698" t="s">
        <v>57</v>
      </c>
      <c r="P9698" t="s">
        <v>1035</v>
      </c>
      <c r="Q9698" t="s">
        <v>4219</v>
      </c>
    </row>
    <row r="9699" spans="11:17">
      <c r="K9699" t="s">
        <v>51</v>
      </c>
      <c r="L9699" t="s">
        <v>4217</v>
      </c>
      <c r="M9699" t="s">
        <v>4218</v>
      </c>
      <c r="N9699" t="s">
        <v>77</v>
      </c>
      <c r="O9699" t="s">
        <v>59</v>
      </c>
      <c r="P9699">
        <v>2365</v>
      </c>
      <c r="Q9699" t="s">
        <v>4219</v>
      </c>
    </row>
    <row r="9700" spans="11:17">
      <c r="K9700" t="s">
        <v>51</v>
      </c>
      <c r="L9700" t="s">
        <v>4217</v>
      </c>
      <c r="M9700" t="s">
        <v>4218</v>
      </c>
      <c r="N9700" t="s">
        <v>77</v>
      </c>
      <c r="O9700" t="s">
        <v>60</v>
      </c>
      <c r="P9700" t="s">
        <v>4076</v>
      </c>
      <c r="Q9700" t="s">
        <v>4219</v>
      </c>
    </row>
    <row r="9701" spans="11:17">
      <c r="K9701" t="s">
        <v>51</v>
      </c>
      <c r="L9701" t="s">
        <v>4217</v>
      </c>
      <c r="M9701" t="s">
        <v>4218</v>
      </c>
      <c r="N9701" t="s">
        <v>77</v>
      </c>
      <c r="O9701" t="s">
        <v>62</v>
      </c>
      <c r="P9701" t="s">
        <v>4113</v>
      </c>
      <c r="Q9701" t="s">
        <v>4219</v>
      </c>
    </row>
    <row r="9702" spans="11:17">
      <c r="K9702" t="s">
        <v>51</v>
      </c>
      <c r="L9702" t="s">
        <v>4217</v>
      </c>
      <c r="M9702" t="s">
        <v>4218</v>
      </c>
      <c r="N9702" t="s">
        <v>77</v>
      </c>
      <c r="O9702" t="s">
        <v>64</v>
      </c>
      <c r="P9702" t="s">
        <v>4220</v>
      </c>
      <c r="Q9702" t="s">
        <v>4219</v>
      </c>
    </row>
    <row r="9703" spans="11:17">
      <c r="K9703" t="s">
        <v>51</v>
      </c>
      <c r="L9703" t="s">
        <v>4217</v>
      </c>
      <c r="M9703" t="s">
        <v>4218</v>
      </c>
      <c r="N9703" t="s">
        <v>77</v>
      </c>
      <c r="O9703" t="s">
        <v>66</v>
      </c>
      <c r="P9703" t="s">
        <v>4221</v>
      </c>
      <c r="Q9703" t="s">
        <v>4219</v>
      </c>
    </row>
    <row r="9704" spans="11:17">
      <c r="K9704" t="s">
        <v>51</v>
      </c>
      <c r="L9704" t="s">
        <v>4217</v>
      </c>
      <c r="M9704" t="s">
        <v>4218</v>
      </c>
      <c r="N9704" t="s">
        <v>77</v>
      </c>
      <c r="O9704" t="s">
        <v>68</v>
      </c>
      <c r="P9704" t="e">
        <f>-ต้องการหน้ากากอนามัยและเจลล้างมือ
-ต้องการให้มีการฉีดพ่นยาฆ่าเชื้อในชุมชน
-ปัญหาเศรษฐกิจ ประกอบอาชีพลำบาก</f>
        <v>#NAME?</v>
      </c>
      <c r="Q9704" t="s">
        <v>4219</v>
      </c>
    </row>
    <row r="9705" spans="11:17">
      <c r="K9705" t="s">
        <v>51</v>
      </c>
      <c r="L9705" t="s">
        <v>4217</v>
      </c>
      <c r="M9705" t="s">
        <v>4218</v>
      </c>
      <c r="N9705" t="s">
        <v>77</v>
      </c>
      <c r="O9705" t="s">
        <v>70</v>
      </c>
      <c r="P9705" t="s">
        <v>131</v>
      </c>
      <c r="Q9705" t="s">
        <v>4219</v>
      </c>
    </row>
    <row r="9706" spans="11:17">
      <c r="K9706" t="s">
        <v>51</v>
      </c>
      <c r="L9706" t="s">
        <v>4217</v>
      </c>
      <c r="M9706" t="s">
        <v>4218</v>
      </c>
      <c r="N9706" t="s">
        <v>77</v>
      </c>
      <c r="O9706" t="s">
        <v>72</v>
      </c>
      <c r="P9706">
        <v>380</v>
      </c>
      <c r="Q9706" t="s">
        <v>4219</v>
      </c>
    </row>
    <row r="9707" spans="11:17">
      <c r="K9707" t="s">
        <v>51</v>
      </c>
      <c r="L9707" t="s">
        <v>4217</v>
      </c>
      <c r="M9707" t="s">
        <v>4218</v>
      </c>
      <c r="N9707" t="s">
        <v>77</v>
      </c>
      <c r="O9707" t="s">
        <v>73</v>
      </c>
      <c r="P9707" t="s">
        <v>82</v>
      </c>
      <c r="Q9707" t="s">
        <v>4219</v>
      </c>
    </row>
    <row r="9708" spans="11:17">
      <c r="K9708" t="s">
        <v>51</v>
      </c>
      <c r="L9708" t="s">
        <v>4222</v>
      </c>
      <c r="M9708" t="s">
        <v>4223</v>
      </c>
      <c r="N9708" t="s">
        <v>77</v>
      </c>
      <c r="O9708" t="s">
        <v>14</v>
      </c>
      <c r="Q9708" t="s">
        <v>4224</v>
      </c>
    </row>
    <row r="9709" spans="11:17">
      <c r="K9709" t="s">
        <v>51</v>
      </c>
      <c r="L9709" t="s">
        <v>4222</v>
      </c>
      <c r="M9709" t="s">
        <v>4223</v>
      </c>
      <c r="N9709" t="s">
        <v>77</v>
      </c>
      <c r="O9709" t="s">
        <v>56</v>
      </c>
      <c r="Q9709" t="s">
        <v>4224</v>
      </c>
    </row>
    <row r="9710" spans="11:17">
      <c r="K9710" t="s">
        <v>51</v>
      </c>
      <c r="L9710" t="s">
        <v>4222</v>
      </c>
      <c r="M9710" t="s">
        <v>4223</v>
      </c>
      <c r="N9710" t="s">
        <v>77</v>
      </c>
      <c r="O9710" t="s">
        <v>57</v>
      </c>
      <c r="P9710" t="s">
        <v>1035</v>
      </c>
      <c r="Q9710" t="s">
        <v>4224</v>
      </c>
    </row>
    <row r="9711" spans="11:17">
      <c r="K9711" t="s">
        <v>51</v>
      </c>
      <c r="L9711" t="s">
        <v>4222</v>
      </c>
      <c r="M9711" t="s">
        <v>4223</v>
      </c>
      <c r="N9711" t="s">
        <v>77</v>
      </c>
      <c r="O9711" t="s">
        <v>59</v>
      </c>
      <c r="P9711">
        <v>2185</v>
      </c>
      <c r="Q9711" t="s">
        <v>4224</v>
      </c>
    </row>
    <row r="9712" spans="11:17">
      <c r="K9712" t="s">
        <v>51</v>
      </c>
      <c r="L9712" t="s">
        <v>4222</v>
      </c>
      <c r="M9712" t="s">
        <v>4223</v>
      </c>
      <c r="N9712" t="s">
        <v>77</v>
      </c>
      <c r="O9712" t="s">
        <v>60</v>
      </c>
      <c r="P9712" t="s">
        <v>4076</v>
      </c>
      <c r="Q9712" t="s">
        <v>4224</v>
      </c>
    </row>
    <row r="9713" spans="11:17">
      <c r="K9713" t="s">
        <v>51</v>
      </c>
      <c r="L9713" t="s">
        <v>4222</v>
      </c>
      <c r="M9713" t="s">
        <v>4223</v>
      </c>
      <c r="N9713" t="s">
        <v>77</v>
      </c>
      <c r="O9713" t="s">
        <v>62</v>
      </c>
      <c r="P9713" t="s">
        <v>4188</v>
      </c>
      <c r="Q9713" t="s">
        <v>4224</v>
      </c>
    </row>
    <row r="9714" spans="11:17">
      <c r="K9714" t="s">
        <v>51</v>
      </c>
      <c r="L9714" t="s">
        <v>4222</v>
      </c>
      <c r="M9714" t="s">
        <v>4223</v>
      </c>
      <c r="N9714" t="s">
        <v>77</v>
      </c>
      <c r="O9714" t="s">
        <v>64</v>
      </c>
      <c r="P9714" t="s">
        <v>4225</v>
      </c>
      <c r="Q9714" t="s">
        <v>4224</v>
      </c>
    </row>
    <row r="9715" spans="11:17">
      <c r="K9715" t="s">
        <v>51</v>
      </c>
      <c r="L9715" t="s">
        <v>4222</v>
      </c>
      <c r="M9715" t="s">
        <v>4223</v>
      </c>
      <c r="N9715" t="s">
        <v>77</v>
      </c>
      <c r="O9715" t="s">
        <v>66</v>
      </c>
      <c r="P9715" t="s">
        <v>4226</v>
      </c>
      <c r="Q9715" t="s">
        <v>4224</v>
      </c>
    </row>
    <row r="9716" spans="11:17">
      <c r="K9716" t="s">
        <v>51</v>
      </c>
      <c r="L9716" t="s">
        <v>4222</v>
      </c>
      <c r="M9716" t="s">
        <v>4223</v>
      </c>
      <c r="N9716" t="s">
        <v>77</v>
      </c>
      <c r="O9716" t="s">
        <v>68</v>
      </c>
      <c r="P9716" t="s">
        <v>4227</v>
      </c>
      <c r="Q9716" t="s">
        <v>4224</v>
      </c>
    </row>
    <row r="9717" spans="11:17">
      <c r="K9717" t="s">
        <v>51</v>
      </c>
      <c r="L9717" t="s">
        <v>4222</v>
      </c>
      <c r="M9717" t="s">
        <v>4223</v>
      </c>
      <c r="N9717" t="s">
        <v>77</v>
      </c>
      <c r="O9717" t="s">
        <v>70</v>
      </c>
      <c r="P9717" t="s">
        <v>131</v>
      </c>
      <c r="Q9717" t="s">
        <v>4224</v>
      </c>
    </row>
    <row r="9718" spans="11:17">
      <c r="K9718" t="s">
        <v>51</v>
      </c>
      <c r="L9718" t="s">
        <v>4222</v>
      </c>
      <c r="M9718" t="s">
        <v>4223</v>
      </c>
      <c r="N9718" t="s">
        <v>77</v>
      </c>
      <c r="O9718" t="s">
        <v>72</v>
      </c>
      <c r="P9718">
        <v>45</v>
      </c>
      <c r="Q9718" t="s">
        <v>4224</v>
      </c>
    </row>
    <row r="9719" spans="11:17">
      <c r="K9719" t="s">
        <v>51</v>
      </c>
      <c r="L9719" t="s">
        <v>4222</v>
      </c>
      <c r="M9719" t="s">
        <v>4223</v>
      </c>
      <c r="N9719" t="s">
        <v>77</v>
      </c>
      <c r="O9719" t="s">
        <v>73</v>
      </c>
      <c r="P9719" t="s">
        <v>82</v>
      </c>
      <c r="Q9719" t="s">
        <v>4224</v>
      </c>
    </row>
    <row r="9720" spans="11:17">
      <c r="K9720" t="s">
        <v>51</v>
      </c>
      <c r="L9720" t="s">
        <v>4228</v>
      </c>
      <c r="M9720" t="s">
        <v>4229</v>
      </c>
      <c r="N9720" t="s">
        <v>1337</v>
      </c>
      <c r="O9720" t="s">
        <v>14</v>
      </c>
      <c r="Q9720" t="s">
        <v>4230</v>
      </c>
    </row>
    <row r="9721" spans="11:17">
      <c r="K9721" t="s">
        <v>51</v>
      </c>
      <c r="L9721" t="s">
        <v>4228</v>
      </c>
      <c r="M9721" t="s">
        <v>4229</v>
      </c>
      <c r="N9721" t="s">
        <v>1337</v>
      </c>
      <c r="O9721" t="s">
        <v>56</v>
      </c>
      <c r="Q9721" t="s">
        <v>4230</v>
      </c>
    </row>
    <row r="9722" spans="11:17">
      <c r="K9722" t="s">
        <v>51</v>
      </c>
      <c r="L9722" t="s">
        <v>4228</v>
      </c>
      <c r="M9722" t="s">
        <v>4229</v>
      </c>
      <c r="N9722" t="s">
        <v>1337</v>
      </c>
      <c r="O9722" t="s">
        <v>57</v>
      </c>
      <c r="P9722" t="s">
        <v>1035</v>
      </c>
      <c r="Q9722" t="s">
        <v>4230</v>
      </c>
    </row>
    <row r="9723" spans="11:17">
      <c r="K9723" t="s">
        <v>51</v>
      </c>
      <c r="L9723" t="s">
        <v>4228</v>
      </c>
      <c r="M9723" t="s">
        <v>4229</v>
      </c>
      <c r="N9723" t="s">
        <v>1337</v>
      </c>
      <c r="O9723" t="s">
        <v>59</v>
      </c>
      <c r="P9723">
        <v>1928</v>
      </c>
      <c r="Q9723" t="s">
        <v>4230</v>
      </c>
    </row>
    <row r="9724" spans="11:17">
      <c r="K9724" t="s">
        <v>51</v>
      </c>
      <c r="L9724" t="s">
        <v>4228</v>
      </c>
      <c r="M9724" t="s">
        <v>4229</v>
      </c>
      <c r="N9724" t="s">
        <v>1337</v>
      </c>
      <c r="O9724" t="s">
        <v>60</v>
      </c>
      <c r="P9724" t="s">
        <v>4076</v>
      </c>
      <c r="Q9724" t="s">
        <v>4230</v>
      </c>
    </row>
    <row r="9725" spans="11:17">
      <c r="K9725" t="s">
        <v>51</v>
      </c>
      <c r="L9725" t="s">
        <v>4228</v>
      </c>
      <c r="M9725" t="s">
        <v>4229</v>
      </c>
      <c r="N9725" t="s">
        <v>1337</v>
      </c>
      <c r="O9725" t="s">
        <v>62</v>
      </c>
      <c r="P9725" t="s">
        <v>4188</v>
      </c>
      <c r="Q9725" t="s">
        <v>4230</v>
      </c>
    </row>
    <row r="9726" spans="11:17">
      <c r="K9726" t="s">
        <v>51</v>
      </c>
      <c r="L9726" t="s">
        <v>4228</v>
      </c>
      <c r="M9726" t="s">
        <v>4229</v>
      </c>
      <c r="N9726" t="s">
        <v>1337</v>
      </c>
      <c r="O9726" t="s">
        <v>64</v>
      </c>
      <c r="P9726" t="s">
        <v>4231</v>
      </c>
      <c r="Q9726" t="s">
        <v>4230</v>
      </c>
    </row>
    <row r="9727" spans="11:17">
      <c r="K9727" t="s">
        <v>51</v>
      </c>
      <c r="L9727" t="s">
        <v>4228</v>
      </c>
      <c r="M9727" t="s">
        <v>4229</v>
      </c>
      <c r="N9727" t="s">
        <v>1337</v>
      </c>
      <c r="O9727" t="s">
        <v>66</v>
      </c>
      <c r="P9727" t="s">
        <v>4232</v>
      </c>
      <c r="Q9727" t="s">
        <v>4230</v>
      </c>
    </row>
    <row r="9728" spans="11:17">
      <c r="K9728" t="s">
        <v>51</v>
      </c>
      <c r="L9728" t="s">
        <v>4228</v>
      </c>
      <c r="M9728" t="s">
        <v>4229</v>
      </c>
      <c r="N9728" t="s">
        <v>1337</v>
      </c>
      <c r="O9728" t="s">
        <v>68</v>
      </c>
      <c r="P9728" t="e">
        <f>-ต้องการหน้ากากอนามัยและเจลล้างมือ
-ปัญหาเศรษฐกิจ รายได้ลดลง</f>
        <v>#NAME?</v>
      </c>
      <c r="Q9728" t="s">
        <v>4230</v>
      </c>
    </row>
    <row r="9729" spans="11:17">
      <c r="K9729" t="s">
        <v>51</v>
      </c>
      <c r="L9729" t="s">
        <v>4228</v>
      </c>
      <c r="M9729" t="s">
        <v>4229</v>
      </c>
      <c r="N9729" t="s">
        <v>1337</v>
      </c>
      <c r="O9729" t="s">
        <v>70</v>
      </c>
      <c r="P9729" t="s">
        <v>1020</v>
      </c>
      <c r="Q9729" t="s">
        <v>4230</v>
      </c>
    </row>
    <row r="9730" spans="11:17">
      <c r="K9730" t="s">
        <v>51</v>
      </c>
      <c r="L9730" t="s">
        <v>4228</v>
      </c>
      <c r="M9730" t="s">
        <v>4229</v>
      </c>
      <c r="N9730" t="s">
        <v>1337</v>
      </c>
      <c r="O9730" t="s">
        <v>72</v>
      </c>
      <c r="P9730">
        <v>74</v>
      </c>
      <c r="Q9730" t="s">
        <v>4230</v>
      </c>
    </row>
    <row r="9731" spans="11:17">
      <c r="K9731" t="s">
        <v>51</v>
      </c>
      <c r="L9731" t="s">
        <v>4228</v>
      </c>
      <c r="M9731" t="s">
        <v>4229</v>
      </c>
      <c r="N9731" t="s">
        <v>1337</v>
      </c>
      <c r="O9731" t="s">
        <v>73</v>
      </c>
      <c r="P9731" t="s">
        <v>1343</v>
      </c>
      <c r="Q9731" t="s">
        <v>4230</v>
      </c>
    </row>
    <row r="9732" spans="11:17">
      <c r="K9732" t="s">
        <v>51</v>
      </c>
      <c r="L9732" t="s">
        <v>4233</v>
      </c>
      <c r="M9732" t="s">
        <v>4234</v>
      </c>
      <c r="N9732" t="s">
        <v>77</v>
      </c>
      <c r="O9732" t="s">
        <v>14</v>
      </c>
      <c r="Q9732" t="s">
        <v>4235</v>
      </c>
    </row>
    <row r="9733" spans="11:17">
      <c r="K9733" t="s">
        <v>51</v>
      </c>
      <c r="L9733" t="s">
        <v>4233</v>
      </c>
      <c r="M9733" t="s">
        <v>4234</v>
      </c>
      <c r="N9733" t="s">
        <v>77</v>
      </c>
      <c r="O9733" t="s">
        <v>56</v>
      </c>
      <c r="Q9733" t="s">
        <v>4235</v>
      </c>
    </row>
    <row r="9734" spans="11:17">
      <c r="K9734" t="s">
        <v>51</v>
      </c>
      <c r="L9734" t="s">
        <v>4233</v>
      </c>
      <c r="M9734" t="s">
        <v>4234</v>
      </c>
      <c r="N9734" t="s">
        <v>77</v>
      </c>
      <c r="O9734" t="s">
        <v>57</v>
      </c>
      <c r="P9734" t="s">
        <v>1035</v>
      </c>
      <c r="Q9734" t="s">
        <v>4235</v>
      </c>
    </row>
    <row r="9735" spans="11:17">
      <c r="K9735" t="s">
        <v>51</v>
      </c>
      <c r="L9735" t="s">
        <v>4233</v>
      </c>
      <c r="M9735" t="s">
        <v>4234</v>
      </c>
      <c r="N9735" t="s">
        <v>77</v>
      </c>
      <c r="O9735" t="s">
        <v>59</v>
      </c>
      <c r="P9735">
        <v>2699</v>
      </c>
      <c r="Q9735" t="s">
        <v>4235</v>
      </c>
    </row>
    <row r="9736" spans="11:17">
      <c r="K9736" t="s">
        <v>51</v>
      </c>
      <c r="L9736" t="s">
        <v>4233</v>
      </c>
      <c r="M9736" t="s">
        <v>4234</v>
      </c>
      <c r="N9736" t="s">
        <v>77</v>
      </c>
      <c r="O9736" t="s">
        <v>60</v>
      </c>
      <c r="P9736" t="s">
        <v>4076</v>
      </c>
      <c r="Q9736" t="s">
        <v>4235</v>
      </c>
    </row>
    <row r="9737" spans="11:17">
      <c r="K9737" t="s">
        <v>51</v>
      </c>
      <c r="L9737" t="s">
        <v>4233</v>
      </c>
      <c r="M9737" t="s">
        <v>4234</v>
      </c>
      <c r="N9737" t="s">
        <v>77</v>
      </c>
      <c r="O9737" t="s">
        <v>62</v>
      </c>
      <c r="P9737" t="s">
        <v>4077</v>
      </c>
      <c r="Q9737" t="s">
        <v>4235</v>
      </c>
    </row>
    <row r="9738" spans="11:17">
      <c r="K9738" t="s">
        <v>51</v>
      </c>
      <c r="L9738" t="s">
        <v>4233</v>
      </c>
      <c r="M9738" t="s">
        <v>4234</v>
      </c>
      <c r="N9738" t="s">
        <v>77</v>
      </c>
      <c r="O9738" t="s">
        <v>64</v>
      </c>
      <c r="P9738" t="s">
        <v>4236</v>
      </c>
      <c r="Q9738" t="s">
        <v>4235</v>
      </c>
    </row>
    <row r="9739" spans="11:17">
      <c r="K9739" t="s">
        <v>51</v>
      </c>
      <c r="L9739" t="s">
        <v>4233</v>
      </c>
      <c r="M9739" t="s">
        <v>4234</v>
      </c>
      <c r="N9739" t="s">
        <v>77</v>
      </c>
      <c r="O9739" t="s">
        <v>66</v>
      </c>
      <c r="P9739" t="s">
        <v>4237</v>
      </c>
      <c r="Q9739" t="s">
        <v>4235</v>
      </c>
    </row>
    <row r="9740" spans="11:17">
      <c r="K9740" t="s">
        <v>51</v>
      </c>
      <c r="L9740" t="s">
        <v>4233</v>
      </c>
      <c r="M9740" t="s">
        <v>4234</v>
      </c>
      <c r="N9740" t="s">
        <v>77</v>
      </c>
      <c r="O9740" t="s">
        <v>68</v>
      </c>
      <c r="Q9740" t="s">
        <v>4235</v>
      </c>
    </row>
    <row r="9741" spans="11:17">
      <c r="K9741" t="s">
        <v>51</v>
      </c>
      <c r="L9741" t="s">
        <v>4233</v>
      </c>
      <c r="M9741" t="s">
        <v>4234</v>
      </c>
      <c r="N9741" t="s">
        <v>77</v>
      </c>
      <c r="O9741" t="s">
        <v>70</v>
      </c>
      <c r="P9741" t="s">
        <v>131</v>
      </c>
      <c r="Q9741" t="s">
        <v>4235</v>
      </c>
    </row>
    <row r="9742" spans="11:17">
      <c r="K9742" t="s">
        <v>51</v>
      </c>
      <c r="L9742" t="s">
        <v>4233</v>
      </c>
      <c r="M9742" t="s">
        <v>4234</v>
      </c>
      <c r="N9742" t="s">
        <v>77</v>
      </c>
      <c r="O9742" t="s">
        <v>72</v>
      </c>
      <c r="P9742">
        <v>124</v>
      </c>
      <c r="Q9742" t="s">
        <v>4235</v>
      </c>
    </row>
    <row r="9743" spans="11:17">
      <c r="K9743" t="s">
        <v>51</v>
      </c>
      <c r="L9743" t="s">
        <v>4233</v>
      </c>
      <c r="M9743" t="s">
        <v>4234</v>
      </c>
      <c r="N9743" t="s">
        <v>77</v>
      </c>
      <c r="O9743" t="s">
        <v>73</v>
      </c>
      <c r="P9743" t="s">
        <v>82</v>
      </c>
      <c r="Q9743" t="s">
        <v>4235</v>
      </c>
    </row>
    <row r="9744" spans="11:17">
      <c r="K9744" t="s">
        <v>51</v>
      </c>
      <c r="L9744" t="s">
        <v>4238</v>
      </c>
      <c r="M9744" t="s">
        <v>4239</v>
      </c>
      <c r="N9744" t="s">
        <v>77</v>
      </c>
      <c r="O9744" t="s">
        <v>14</v>
      </c>
      <c r="Q9744" t="s">
        <v>4240</v>
      </c>
    </row>
    <row r="9745" spans="11:17">
      <c r="K9745" t="s">
        <v>51</v>
      </c>
      <c r="L9745" t="s">
        <v>4238</v>
      </c>
      <c r="M9745" t="s">
        <v>4239</v>
      </c>
      <c r="N9745" t="s">
        <v>77</v>
      </c>
      <c r="O9745" t="s">
        <v>56</v>
      </c>
      <c r="Q9745" t="s">
        <v>4240</v>
      </c>
    </row>
    <row r="9746" spans="11:17">
      <c r="K9746" t="s">
        <v>51</v>
      </c>
      <c r="L9746" t="s">
        <v>4238</v>
      </c>
      <c r="M9746" t="s">
        <v>4239</v>
      </c>
      <c r="N9746" t="s">
        <v>77</v>
      </c>
      <c r="O9746" t="s">
        <v>57</v>
      </c>
      <c r="P9746" t="s">
        <v>1035</v>
      </c>
      <c r="Q9746" t="s">
        <v>4240</v>
      </c>
    </row>
    <row r="9747" spans="11:17">
      <c r="K9747" t="s">
        <v>51</v>
      </c>
      <c r="L9747" t="s">
        <v>4238</v>
      </c>
      <c r="M9747" t="s">
        <v>4239</v>
      </c>
      <c r="N9747" t="s">
        <v>77</v>
      </c>
      <c r="O9747" t="s">
        <v>59</v>
      </c>
      <c r="P9747">
        <v>2416</v>
      </c>
      <c r="Q9747" t="s">
        <v>4240</v>
      </c>
    </row>
    <row r="9748" spans="11:17">
      <c r="K9748" t="s">
        <v>51</v>
      </c>
      <c r="L9748" t="s">
        <v>4238</v>
      </c>
      <c r="M9748" t="s">
        <v>4239</v>
      </c>
      <c r="N9748" t="s">
        <v>77</v>
      </c>
      <c r="O9748" t="s">
        <v>60</v>
      </c>
      <c r="P9748" t="s">
        <v>4076</v>
      </c>
      <c r="Q9748" t="s">
        <v>4240</v>
      </c>
    </row>
    <row r="9749" spans="11:17">
      <c r="K9749" t="s">
        <v>51</v>
      </c>
      <c r="L9749" t="s">
        <v>4238</v>
      </c>
      <c r="M9749" t="s">
        <v>4239</v>
      </c>
      <c r="N9749" t="s">
        <v>77</v>
      </c>
      <c r="O9749" t="s">
        <v>62</v>
      </c>
      <c r="P9749" t="s">
        <v>4188</v>
      </c>
      <c r="Q9749" t="s">
        <v>4240</v>
      </c>
    </row>
    <row r="9750" spans="11:17">
      <c r="K9750" t="s">
        <v>51</v>
      </c>
      <c r="L9750" t="s">
        <v>4238</v>
      </c>
      <c r="M9750" t="s">
        <v>4239</v>
      </c>
      <c r="N9750" t="s">
        <v>77</v>
      </c>
      <c r="O9750" t="s">
        <v>64</v>
      </c>
      <c r="P9750" t="s">
        <v>4241</v>
      </c>
      <c r="Q9750" t="s">
        <v>4240</v>
      </c>
    </row>
    <row r="9751" spans="11:17">
      <c r="K9751" t="s">
        <v>51</v>
      </c>
      <c r="L9751" t="s">
        <v>4238</v>
      </c>
      <c r="M9751" t="s">
        <v>4239</v>
      </c>
      <c r="N9751" t="s">
        <v>77</v>
      </c>
      <c r="O9751" t="s">
        <v>66</v>
      </c>
      <c r="P9751" t="s">
        <v>4242</v>
      </c>
      <c r="Q9751" t="s">
        <v>4240</v>
      </c>
    </row>
    <row r="9752" spans="11:17">
      <c r="K9752" t="s">
        <v>51</v>
      </c>
      <c r="L9752" t="s">
        <v>4238</v>
      </c>
      <c r="M9752" t="s">
        <v>4239</v>
      </c>
      <c r="N9752" t="s">
        <v>77</v>
      </c>
      <c r="O9752" t="s">
        <v>68</v>
      </c>
      <c r="P9752" t="s">
        <v>4243</v>
      </c>
      <c r="Q9752" t="s">
        <v>4240</v>
      </c>
    </row>
    <row r="9753" spans="11:17">
      <c r="K9753" t="s">
        <v>51</v>
      </c>
      <c r="L9753" t="s">
        <v>4238</v>
      </c>
      <c r="M9753" t="s">
        <v>4239</v>
      </c>
      <c r="N9753" t="s">
        <v>77</v>
      </c>
      <c r="O9753" t="s">
        <v>70</v>
      </c>
      <c r="P9753" t="s">
        <v>131</v>
      </c>
      <c r="Q9753" t="s">
        <v>4240</v>
      </c>
    </row>
    <row r="9754" spans="11:17">
      <c r="K9754" t="s">
        <v>51</v>
      </c>
      <c r="L9754" t="s">
        <v>4238</v>
      </c>
      <c r="M9754" t="s">
        <v>4239</v>
      </c>
      <c r="N9754" t="s">
        <v>77</v>
      </c>
      <c r="O9754" t="s">
        <v>72</v>
      </c>
      <c r="P9754">
        <v>63</v>
      </c>
      <c r="Q9754" t="s">
        <v>4240</v>
      </c>
    </row>
    <row r="9755" spans="11:17">
      <c r="K9755" t="s">
        <v>51</v>
      </c>
      <c r="L9755" t="s">
        <v>4238</v>
      </c>
      <c r="M9755" t="s">
        <v>4239</v>
      </c>
      <c r="N9755" t="s">
        <v>77</v>
      </c>
      <c r="O9755" t="s">
        <v>73</v>
      </c>
      <c r="P9755" t="s">
        <v>82</v>
      </c>
      <c r="Q9755" t="s">
        <v>4240</v>
      </c>
    </row>
    <row r="9756" spans="11:17">
      <c r="K9756" t="s">
        <v>51</v>
      </c>
      <c r="L9756" t="s">
        <v>4244</v>
      </c>
      <c r="M9756" t="s">
        <v>4245</v>
      </c>
      <c r="N9756" t="s">
        <v>77</v>
      </c>
      <c r="O9756" t="s">
        <v>14</v>
      </c>
      <c r="Q9756" t="s">
        <v>4246</v>
      </c>
    </row>
    <row r="9757" spans="11:17">
      <c r="K9757" t="s">
        <v>51</v>
      </c>
      <c r="L9757" t="s">
        <v>4244</v>
      </c>
      <c r="M9757" t="s">
        <v>4245</v>
      </c>
      <c r="N9757" t="s">
        <v>77</v>
      </c>
      <c r="O9757" t="s">
        <v>56</v>
      </c>
      <c r="Q9757" t="s">
        <v>4246</v>
      </c>
    </row>
    <row r="9758" spans="11:17">
      <c r="K9758" t="s">
        <v>51</v>
      </c>
      <c r="L9758" t="s">
        <v>4244</v>
      </c>
      <c r="M9758" t="s">
        <v>4245</v>
      </c>
      <c r="N9758" t="s">
        <v>77</v>
      </c>
      <c r="O9758" t="s">
        <v>57</v>
      </c>
      <c r="P9758" t="s">
        <v>1035</v>
      </c>
      <c r="Q9758" t="s">
        <v>4246</v>
      </c>
    </row>
    <row r="9759" spans="11:17">
      <c r="K9759" t="s">
        <v>51</v>
      </c>
      <c r="L9759" t="s">
        <v>4244</v>
      </c>
      <c r="M9759" t="s">
        <v>4245</v>
      </c>
      <c r="N9759" t="s">
        <v>77</v>
      </c>
      <c r="O9759" t="s">
        <v>59</v>
      </c>
      <c r="P9759">
        <v>2416</v>
      </c>
      <c r="Q9759" t="s">
        <v>4246</v>
      </c>
    </row>
    <row r="9760" spans="11:17">
      <c r="K9760" t="s">
        <v>51</v>
      </c>
      <c r="L9760" t="s">
        <v>4244</v>
      </c>
      <c r="M9760" t="s">
        <v>4245</v>
      </c>
      <c r="N9760" t="s">
        <v>77</v>
      </c>
      <c r="O9760" t="s">
        <v>60</v>
      </c>
      <c r="P9760" t="s">
        <v>4076</v>
      </c>
      <c r="Q9760" t="s">
        <v>4246</v>
      </c>
    </row>
    <row r="9761" spans="11:17">
      <c r="K9761" t="s">
        <v>51</v>
      </c>
      <c r="L9761" t="s">
        <v>4244</v>
      </c>
      <c r="M9761" t="s">
        <v>4245</v>
      </c>
      <c r="N9761" t="s">
        <v>77</v>
      </c>
      <c r="O9761" t="s">
        <v>62</v>
      </c>
      <c r="P9761" t="s">
        <v>4113</v>
      </c>
      <c r="Q9761" t="s">
        <v>4246</v>
      </c>
    </row>
    <row r="9762" spans="11:17">
      <c r="K9762" t="s">
        <v>51</v>
      </c>
      <c r="L9762" t="s">
        <v>4244</v>
      </c>
      <c r="M9762" t="s">
        <v>4245</v>
      </c>
      <c r="N9762" t="s">
        <v>77</v>
      </c>
      <c r="O9762" t="s">
        <v>64</v>
      </c>
      <c r="P9762" t="s">
        <v>4247</v>
      </c>
      <c r="Q9762" t="s">
        <v>4246</v>
      </c>
    </row>
    <row r="9763" spans="11:17">
      <c r="K9763" t="s">
        <v>51</v>
      </c>
      <c r="L9763" t="s">
        <v>4244</v>
      </c>
      <c r="M9763" t="s">
        <v>4245</v>
      </c>
      <c r="N9763" t="s">
        <v>77</v>
      </c>
      <c r="O9763" t="s">
        <v>66</v>
      </c>
      <c r="P9763" t="s">
        <v>4248</v>
      </c>
      <c r="Q9763" t="s">
        <v>4246</v>
      </c>
    </row>
    <row r="9764" spans="11:17">
      <c r="K9764" t="s">
        <v>51</v>
      </c>
      <c r="L9764" t="s">
        <v>4244</v>
      </c>
      <c r="M9764" t="s">
        <v>4245</v>
      </c>
      <c r="N9764" t="s">
        <v>77</v>
      </c>
      <c r="O9764" t="s">
        <v>68</v>
      </c>
      <c r="Q9764" t="s">
        <v>4246</v>
      </c>
    </row>
    <row r="9765" spans="11:17">
      <c r="K9765" t="s">
        <v>51</v>
      </c>
      <c r="L9765" t="s">
        <v>4244</v>
      </c>
      <c r="M9765" t="s">
        <v>4245</v>
      </c>
      <c r="N9765" t="s">
        <v>77</v>
      </c>
      <c r="O9765" t="s">
        <v>70</v>
      </c>
      <c r="P9765" t="s">
        <v>131</v>
      </c>
      <c r="Q9765" t="s">
        <v>4246</v>
      </c>
    </row>
    <row r="9766" spans="11:17">
      <c r="K9766" t="s">
        <v>51</v>
      </c>
      <c r="L9766" t="s">
        <v>4244</v>
      </c>
      <c r="M9766" t="s">
        <v>4245</v>
      </c>
      <c r="N9766" t="s">
        <v>77</v>
      </c>
      <c r="O9766" t="s">
        <v>72</v>
      </c>
      <c r="P9766">
        <v>65</v>
      </c>
      <c r="Q9766" t="s">
        <v>4246</v>
      </c>
    </row>
    <row r="9767" spans="11:17">
      <c r="K9767" t="s">
        <v>51</v>
      </c>
      <c r="L9767" t="s">
        <v>4244</v>
      </c>
      <c r="M9767" t="s">
        <v>4245</v>
      </c>
      <c r="N9767" t="s">
        <v>77</v>
      </c>
      <c r="O9767" t="s">
        <v>73</v>
      </c>
      <c r="P9767" t="s">
        <v>82</v>
      </c>
      <c r="Q9767" t="s">
        <v>4246</v>
      </c>
    </row>
    <row r="9768" spans="11:17">
      <c r="K9768" t="s">
        <v>51</v>
      </c>
      <c r="L9768" t="s">
        <v>4249</v>
      </c>
      <c r="M9768" t="s">
        <v>4250</v>
      </c>
      <c r="N9768" t="s">
        <v>77</v>
      </c>
      <c r="O9768" t="s">
        <v>14</v>
      </c>
      <c r="Q9768" t="s">
        <v>4251</v>
      </c>
    </row>
    <row r="9769" spans="11:17">
      <c r="K9769" t="s">
        <v>51</v>
      </c>
      <c r="L9769" t="s">
        <v>4249</v>
      </c>
      <c r="M9769" t="s">
        <v>4250</v>
      </c>
      <c r="N9769" t="s">
        <v>77</v>
      </c>
      <c r="O9769" t="s">
        <v>56</v>
      </c>
      <c r="Q9769" t="s">
        <v>4251</v>
      </c>
    </row>
    <row r="9770" spans="11:17">
      <c r="K9770" t="s">
        <v>51</v>
      </c>
      <c r="L9770" t="s">
        <v>4249</v>
      </c>
      <c r="M9770" t="s">
        <v>4250</v>
      </c>
      <c r="N9770" t="s">
        <v>77</v>
      </c>
      <c r="O9770" t="s">
        <v>57</v>
      </c>
      <c r="P9770" t="s">
        <v>1035</v>
      </c>
      <c r="Q9770" t="s">
        <v>4251</v>
      </c>
    </row>
    <row r="9771" spans="11:17">
      <c r="K9771" t="s">
        <v>51</v>
      </c>
      <c r="L9771" t="s">
        <v>4249</v>
      </c>
      <c r="M9771" t="s">
        <v>4250</v>
      </c>
      <c r="N9771" t="s">
        <v>77</v>
      </c>
      <c r="O9771" t="s">
        <v>59</v>
      </c>
      <c r="P9771">
        <v>2930</v>
      </c>
      <c r="Q9771" t="s">
        <v>4251</v>
      </c>
    </row>
    <row r="9772" spans="11:17">
      <c r="K9772" t="s">
        <v>51</v>
      </c>
      <c r="L9772" t="s">
        <v>4249</v>
      </c>
      <c r="M9772" t="s">
        <v>4250</v>
      </c>
      <c r="N9772" t="s">
        <v>77</v>
      </c>
      <c r="O9772" t="s">
        <v>60</v>
      </c>
      <c r="P9772" t="s">
        <v>4076</v>
      </c>
      <c r="Q9772" t="s">
        <v>4251</v>
      </c>
    </row>
    <row r="9773" spans="11:17">
      <c r="K9773" t="s">
        <v>51</v>
      </c>
      <c r="L9773" t="s">
        <v>4249</v>
      </c>
      <c r="M9773" t="s">
        <v>4250</v>
      </c>
      <c r="N9773" t="s">
        <v>77</v>
      </c>
      <c r="O9773" t="s">
        <v>62</v>
      </c>
      <c r="P9773" t="s">
        <v>4077</v>
      </c>
      <c r="Q9773" t="s">
        <v>4251</v>
      </c>
    </row>
    <row r="9774" spans="11:17">
      <c r="K9774" t="s">
        <v>51</v>
      </c>
      <c r="L9774" t="s">
        <v>4249</v>
      </c>
      <c r="M9774" t="s">
        <v>4250</v>
      </c>
      <c r="N9774" t="s">
        <v>77</v>
      </c>
      <c r="O9774" t="s">
        <v>64</v>
      </c>
      <c r="P9774" t="s">
        <v>4252</v>
      </c>
      <c r="Q9774" t="s">
        <v>4251</v>
      </c>
    </row>
    <row r="9775" spans="11:17">
      <c r="K9775" t="s">
        <v>51</v>
      </c>
      <c r="L9775" t="s">
        <v>4249</v>
      </c>
      <c r="M9775" t="s">
        <v>4250</v>
      </c>
      <c r="N9775" t="s">
        <v>77</v>
      </c>
      <c r="O9775" t="s">
        <v>66</v>
      </c>
      <c r="P9775" t="s">
        <v>4253</v>
      </c>
      <c r="Q9775" t="s">
        <v>4251</v>
      </c>
    </row>
    <row r="9776" spans="11:17">
      <c r="K9776" t="s">
        <v>51</v>
      </c>
      <c r="L9776" t="s">
        <v>4249</v>
      </c>
      <c r="M9776" t="s">
        <v>4250</v>
      </c>
      <c r="N9776" t="s">
        <v>77</v>
      </c>
      <c r="O9776" t="s">
        <v>68</v>
      </c>
      <c r="Q9776" t="s">
        <v>4251</v>
      </c>
    </row>
    <row r="9777" spans="11:17">
      <c r="K9777" t="s">
        <v>51</v>
      </c>
      <c r="L9777" t="s">
        <v>4249</v>
      </c>
      <c r="M9777" t="s">
        <v>4250</v>
      </c>
      <c r="N9777" t="s">
        <v>77</v>
      </c>
      <c r="O9777" t="s">
        <v>70</v>
      </c>
      <c r="P9777" t="s">
        <v>131</v>
      </c>
      <c r="Q9777" t="s">
        <v>4251</v>
      </c>
    </row>
    <row r="9778" spans="11:17">
      <c r="K9778" t="s">
        <v>51</v>
      </c>
      <c r="L9778" t="s">
        <v>4249</v>
      </c>
      <c r="M9778" t="s">
        <v>4250</v>
      </c>
      <c r="N9778" t="s">
        <v>77</v>
      </c>
      <c r="O9778" t="s">
        <v>72</v>
      </c>
      <c r="P9778">
        <v>252</v>
      </c>
      <c r="Q9778" t="s">
        <v>4251</v>
      </c>
    </row>
    <row r="9779" spans="11:17">
      <c r="K9779" t="s">
        <v>51</v>
      </c>
      <c r="L9779" t="s">
        <v>4249</v>
      </c>
      <c r="M9779" t="s">
        <v>4250</v>
      </c>
      <c r="N9779" t="s">
        <v>77</v>
      </c>
      <c r="O9779" t="s">
        <v>73</v>
      </c>
      <c r="P9779" t="s">
        <v>82</v>
      </c>
      <c r="Q9779" t="s">
        <v>4251</v>
      </c>
    </row>
    <row r="9780" spans="11:17">
      <c r="K9780" t="s">
        <v>51</v>
      </c>
      <c r="L9780" t="s">
        <v>4254</v>
      </c>
      <c r="M9780" t="s">
        <v>4255</v>
      </c>
      <c r="N9780" t="s">
        <v>77</v>
      </c>
      <c r="O9780" t="s">
        <v>14</v>
      </c>
      <c r="Q9780" t="s">
        <v>4256</v>
      </c>
    </row>
    <row r="9781" spans="11:17">
      <c r="K9781" t="s">
        <v>51</v>
      </c>
      <c r="L9781" t="s">
        <v>4254</v>
      </c>
      <c r="M9781" t="s">
        <v>4255</v>
      </c>
      <c r="N9781" t="s">
        <v>77</v>
      </c>
      <c r="O9781" t="s">
        <v>56</v>
      </c>
      <c r="Q9781" t="s">
        <v>4256</v>
      </c>
    </row>
    <row r="9782" spans="11:17">
      <c r="K9782" t="s">
        <v>51</v>
      </c>
      <c r="L9782" t="s">
        <v>4254</v>
      </c>
      <c r="M9782" t="s">
        <v>4255</v>
      </c>
      <c r="N9782" t="s">
        <v>77</v>
      </c>
      <c r="O9782" t="s">
        <v>57</v>
      </c>
      <c r="P9782" t="s">
        <v>1035</v>
      </c>
      <c r="Q9782" t="s">
        <v>4256</v>
      </c>
    </row>
    <row r="9783" spans="11:17">
      <c r="K9783" t="s">
        <v>51</v>
      </c>
      <c r="L9783" t="s">
        <v>4254</v>
      </c>
      <c r="M9783" t="s">
        <v>4255</v>
      </c>
      <c r="N9783" t="s">
        <v>77</v>
      </c>
      <c r="O9783" t="s">
        <v>59</v>
      </c>
      <c r="P9783">
        <v>2339</v>
      </c>
      <c r="Q9783" t="s">
        <v>4256</v>
      </c>
    </row>
    <row r="9784" spans="11:17">
      <c r="K9784" t="s">
        <v>51</v>
      </c>
      <c r="L9784" t="s">
        <v>4254</v>
      </c>
      <c r="M9784" t="s">
        <v>4255</v>
      </c>
      <c r="N9784" t="s">
        <v>77</v>
      </c>
      <c r="O9784" t="s">
        <v>60</v>
      </c>
      <c r="P9784" t="s">
        <v>4076</v>
      </c>
      <c r="Q9784" t="s">
        <v>4256</v>
      </c>
    </row>
    <row r="9785" spans="11:17">
      <c r="K9785" t="s">
        <v>51</v>
      </c>
      <c r="L9785" t="s">
        <v>4254</v>
      </c>
      <c r="M9785" t="s">
        <v>4255</v>
      </c>
      <c r="N9785" t="s">
        <v>77</v>
      </c>
      <c r="O9785" t="s">
        <v>62</v>
      </c>
      <c r="P9785" t="s">
        <v>4077</v>
      </c>
      <c r="Q9785" t="s">
        <v>4256</v>
      </c>
    </row>
    <row r="9786" spans="11:17">
      <c r="K9786" t="s">
        <v>51</v>
      </c>
      <c r="L9786" t="s">
        <v>4254</v>
      </c>
      <c r="M9786" t="s">
        <v>4255</v>
      </c>
      <c r="N9786" t="s">
        <v>77</v>
      </c>
      <c r="O9786" t="s">
        <v>64</v>
      </c>
      <c r="P9786" t="s">
        <v>4257</v>
      </c>
      <c r="Q9786" t="s">
        <v>4256</v>
      </c>
    </row>
    <row r="9787" spans="11:17">
      <c r="K9787" t="s">
        <v>51</v>
      </c>
      <c r="L9787" t="s">
        <v>4254</v>
      </c>
      <c r="M9787" t="s">
        <v>4255</v>
      </c>
      <c r="N9787" t="s">
        <v>77</v>
      </c>
      <c r="O9787" t="s">
        <v>66</v>
      </c>
      <c r="P9787" t="s">
        <v>4258</v>
      </c>
      <c r="Q9787" t="s">
        <v>4256</v>
      </c>
    </row>
    <row r="9788" spans="11:17">
      <c r="K9788" t="s">
        <v>51</v>
      </c>
      <c r="L9788" t="s">
        <v>4254</v>
      </c>
      <c r="M9788" t="s">
        <v>4255</v>
      </c>
      <c r="N9788" t="s">
        <v>77</v>
      </c>
      <c r="O9788" t="s">
        <v>68</v>
      </c>
      <c r="P9788" t="e">
        <f>-ต้องการหน้ากากอนามัยและเจลล้างมือ
-มีฉีดพ่นน้ำยาฆ่าเชื้อแล้ว
-มีเขตมาแจกแอลกฮอล์แต่ไม่เพียงพอต่อคนในชุมชน
-ใช้ชีวิตลำบาก</f>
        <v>#NAME?</v>
      </c>
      <c r="Q9788" t="s">
        <v>4256</v>
      </c>
    </row>
    <row r="9789" spans="11:17">
      <c r="K9789" t="s">
        <v>51</v>
      </c>
      <c r="L9789" t="s">
        <v>4254</v>
      </c>
      <c r="M9789" t="s">
        <v>4255</v>
      </c>
      <c r="N9789" t="s">
        <v>77</v>
      </c>
      <c r="O9789" t="s">
        <v>70</v>
      </c>
      <c r="P9789" t="s">
        <v>131</v>
      </c>
      <c r="Q9789" t="s">
        <v>4256</v>
      </c>
    </row>
    <row r="9790" spans="11:17">
      <c r="K9790" t="s">
        <v>51</v>
      </c>
      <c r="L9790" t="s">
        <v>4254</v>
      </c>
      <c r="M9790" t="s">
        <v>4255</v>
      </c>
      <c r="N9790" t="s">
        <v>77</v>
      </c>
      <c r="O9790" t="s">
        <v>72</v>
      </c>
      <c r="P9790">
        <v>57</v>
      </c>
      <c r="Q9790" t="s">
        <v>4256</v>
      </c>
    </row>
    <row r="9791" spans="11:17">
      <c r="K9791" t="s">
        <v>51</v>
      </c>
      <c r="L9791" t="s">
        <v>4254</v>
      </c>
      <c r="M9791" t="s">
        <v>4255</v>
      </c>
      <c r="N9791" t="s">
        <v>77</v>
      </c>
      <c r="O9791" t="s">
        <v>73</v>
      </c>
      <c r="P9791" t="s">
        <v>82</v>
      </c>
      <c r="Q9791" t="s">
        <v>4256</v>
      </c>
    </row>
    <row r="9792" spans="11:17">
      <c r="K9792" t="s">
        <v>51</v>
      </c>
      <c r="L9792" t="s">
        <v>4259</v>
      </c>
      <c r="M9792" t="s">
        <v>4260</v>
      </c>
      <c r="N9792" t="s">
        <v>77</v>
      </c>
      <c r="O9792" t="s">
        <v>14</v>
      </c>
      <c r="Q9792" t="s">
        <v>4261</v>
      </c>
    </row>
    <row r="9793" spans="11:17">
      <c r="K9793" t="s">
        <v>51</v>
      </c>
      <c r="L9793" t="s">
        <v>4259</v>
      </c>
      <c r="M9793" t="s">
        <v>4260</v>
      </c>
      <c r="N9793" t="s">
        <v>77</v>
      </c>
      <c r="O9793" t="s">
        <v>56</v>
      </c>
      <c r="Q9793" t="s">
        <v>4261</v>
      </c>
    </row>
    <row r="9794" spans="11:17">
      <c r="K9794" t="s">
        <v>51</v>
      </c>
      <c r="L9794" t="s">
        <v>4259</v>
      </c>
      <c r="M9794" t="s">
        <v>4260</v>
      </c>
      <c r="N9794" t="s">
        <v>77</v>
      </c>
      <c r="O9794" t="s">
        <v>57</v>
      </c>
      <c r="P9794" t="s">
        <v>1035</v>
      </c>
      <c r="Q9794" t="s">
        <v>4261</v>
      </c>
    </row>
    <row r="9795" spans="11:17">
      <c r="K9795" t="s">
        <v>51</v>
      </c>
      <c r="L9795" t="s">
        <v>4259</v>
      </c>
      <c r="M9795" t="s">
        <v>4260</v>
      </c>
      <c r="N9795" t="s">
        <v>77</v>
      </c>
      <c r="O9795" t="s">
        <v>59</v>
      </c>
      <c r="P9795">
        <v>2442</v>
      </c>
      <c r="Q9795" t="s">
        <v>4261</v>
      </c>
    </row>
    <row r="9796" spans="11:17">
      <c r="K9796" t="s">
        <v>51</v>
      </c>
      <c r="L9796" t="s">
        <v>4259</v>
      </c>
      <c r="M9796" t="s">
        <v>4260</v>
      </c>
      <c r="N9796" t="s">
        <v>77</v>
      </c>
      <c r="O9796" t="s">
        <v>60</v>
      </c>
      <c r="P9796" t="s">
        <v>4076</v>
      </c>
      <c r="Q9796" t="s">
        <v>4261</v>
      </c>
    </row>
    <row r="9797" spans="11:17">
      <c r="K9797" t="s">
        <v>51</v>
      </c>
      <c r="L9797" t="s">
        <v>4259</v>
      </c>
      <c r="M9797" t="s">
        <v>4260</v>
      </c>
      <c r="N9797" t="s">
        <v>77</v>
      </c>
      <c r="O9797" t="s">
        <v>62</v>
      </c>
      <c r="P9797" t="s">
        <v>4139</v>
      </c>
      <c r="Q9797" t="s">
        <v>4261</v>
      </c>
    </row>
    <row r="9798" spans="11:17">
      <c r="K9798" t="s">
        <v>51</v>
      </c>
      <c r="L9798" t="s">
        <v>4259</v>
      </c>
      <c r="M9798" t="s">
        <v>4260</v>
      </c>
      <c r="N9798" t="s">
        <v>77</v>
      </c>
      <c r="O9798" t="s">
        <v>64</v>
      </c>
      <c r="P9798" t="s">
        <v>4262</v>
      </c>
      <c r="Q9798" t="s">
        <v>4261</v>
      </c>
    </row>
    <row r="9799" spans="11:17">
      <c r="K9799" t="s">
        <v>51</v>
      </c>
      <c r="L9799" t="s">
        <v>4259</v>
      </c>
      <c r="M9799" t="s">
        <v>4260</v>
      </c>
      <c r="N9799" t="s">
        <v>77</v>
      </c>
      <c r="O9799" t="s">
        <v>66</v>
      </c>
      <c r="P9799" t="s">
        <v>4263</v>
      </c>
      <c r="Q9799" t="s">
        <v>4261</v>
      </c>
    </row>
    <row r="9800" spans="11:17">
      <c r="K9800" t="s">
        <v>51</v>
      </c>
      <c r="L9800" t="s">
        <v>4259</v>
      </c>
      <c r="M9800" t="s">
        <v>4260</v>
      </c>
      <c r="N9800" t="s">
        <v>77</v>
      </c>
      <c r="O9800" t="s">
        <v>68</v>
      </c>
      <c r="P9800" t="e">
        <f>-ปัญหาเศรษฐกิจ ประกอบอาชีพลำบาก รายได้ลดลง
-ต้องการหน้ากากอนามัยและเจลล้างมือ
-ต้องการอาหารแห้ง</f>
        <v>#NAME?</v>
      </c>
      <c r="Q9800" t="s">
        <v>4261</v>
      </c>
    </row>
    <row r="9801" spans="11:17">
      <c r="K9801" t="s">
        <v>51</v>
      </c>
      <c r="L9801" t="s">
        <v>4259</v>
      </c>
      <c r="M9801" t="s">
        <v>4260</v>
      </c>
      <c r="N9801" t="s">
        <v>77</v>
      </c>
      <c r="O9801" t="s">
        <v>70</v>
      </c>
      <c r="P9801" t="s">
        <v>131</v>
      </c>
      <c r="Q9801" t="s">
        <v>4261</v>
      </c>
    </row>
    <row r="9802" spans="11:17">
      <c r="K9802" t="s">
        <v>51</v>
      </c>
      <c r="L9802" t="s">
        <v>4259</v>
      </c>
      <c r="M9802" t="s">
        <v>4260</v>
      </c>
      <c r="N9802" t="s">
        <v>77</v>
      </c>
      <c r="O9802" t="s">
        <v>72</v>
      </c>
      <c r="P9802">
        <v>79</v>
      </c>
      <c r="Q9802" t="s">
        <v>4261</v>
      </c>
    </row>
    <row r="9803" spans="11:17">
      <c r="K9803" t="s">
        <v>51</v>
      </c>
      <c r="L9803" t="s">
        <v>4259</v>
      </c>
      <c r="M9803" t="s">
        <v>4260</v>
      </c>
      <c r="N9803" t="s">
        <v>77</v>
      </c>
      <c r="O9803" t="s">
        <v>73</v>
      </c>
      <c r="P9803" t="s">
        <v>82</v>
      </c>
      <c r="Q9803" t="s">
        <v>4261</v>
      </c>
    </row>
    <row r="9804" spans="11:17">
      <c r="K9804" t="s">
        <v>51</v>
      </c>
      <c r="L9804" t="s">
        <v>4264</v>
      </c>
      <c r="M9804" t="s">
        <v>4265</v>
      </c>
      <c r="N9804" t="s">
        <v>77</v>
      </c>
      <c r="O9804" t="s">
        <v>14</v>
      </c>
      <c r="Q9804" t="s">
        <v>4266</v>
      </c>
    </row>
    <row r="9805" spans="11:17">
      <c r="K9805" t="s">
        <v>51</v>
      </c>
      <c r="L9805" t="s">
        <v>4264</v>
      </c>
      <c r="M9805" t="s">
        <v>4265</v>
      </c>
      <c r="N9805" t="s">
        <v>77</v>
      </c>
      <c r="O9805" t="s">
        <v>56</v>
      </c>
      <c r="Q9805" t="s">
        <v>4266</v>
      </c>
    </row>
    <row r="9806" spans="11:17">
      <c r="K9806" t="s">
        <v>51</v>
      </c>
      <c r="L9806" t="s">
        <v>4264</v>
      </c>
      <c r="M9806" t="s">
        <v>4265</v>
      </c>
      <c r="N9806" t="s">
        <v>77</v>
      </c>
      <c r="O9806" t="s">
        <v>57</v>
      </c>
      <c r="P9806" t="s">
        <v>1035</v>
      </c>
      <c r="Q9806" t="s">
        <v>4266</v>
      </c>
    </row>
    <row r="9807" spans="11:17">
      <c r="K9807" t="s">
        <v>51</v>
      </c>
      <c r="L9807" t="s">
        <v>4264</v>
      </c>
      <c r="M9807" t="s">
        <v>4265</v>
      </c>
      <c r="N9807" t="s">
        <v>77</v>
      </c>
      <c r="O9807" t="s">
        <v>59</v>
      </c>
      <c r="P9807">
        <v>3007</v>
      </c>
      <c r="Q9807" t="s">
        <v>4266</v>
      </c>
    </row>
    <row r="9808" spans="11:17">
      <c r="K9808" t="s">
        <v>51</v>
      </c>
      <c r="L9808" t="s">
        <v>4264</v>
      </c>
      <c r="M9808" t="s">
        <v>4265</v>
      </c>
      <c r="N9808" t="s">
        <v>77</v>
      </c>
      <c r="O9808" t="s">
        <v>60</v>
      </c>
      <c r="P9808" t="s">
        <v>4076</v>
      </c>
      <c r="Q9808" t="s">
        <v>4266</v>
      </c>
    </row>
    <row r="9809" spans="11:17">
      <c r="K9809" t="s">
        <v>51</v>
      </c>
      <c r="L9809" t="s">
        <v>4264</v>
      </c>
      <c r="M9809" t="s">
        <v>4265</v>
      </c>
      <c r="N9809" t="s">
        <v>77</v>
      </c>
      <c r="O9809" t="s">
        <v>62</v>
      </c>
      <c r="P9809" t="s">
        <v>4113</v>
      </c>
      <c r="Q9809" t="s">
        <v>4266</v>
      </c>
    </row>
    <row r="9810" spans="11:17">
      <c r="K9810" t="s">
        <v>51</v>
      </c>
      <c r="L9810" t="s">
        <v>4264</v>
      </c>
      <c r="M9810" t="s">
        <v>4265</v>
      </c>
      <c r="N9810" t="s">
        <v>77</v>
      </c>
      <c r="O9810" t="s">
        <v>64</v>
      </c>
      <c r="P9810" t="s">
        <v>4267</v>
      </c>
      <c r="Q9810" t="s">
        <v>4266</v>
      </c>
    </row>
    <row r="9811" spans="11:17">
      <c r="K9811" t="s">
        <v>51</v>
      </c>
      <c r="L9811" t="s">
        <v>4264</v>
      </c>
      <c r="M9811" t="s">
        <v>4265</v>
      </c>
      <c r="N9811" t="s">
        <v>77</v>
      </c>
      <c r="O9811" t="s">
        <v>66</v>
      </c>
      <c r="P9811" t="s">
        <v>4268</v>
      </c>
      <c r="Q9811" t="s">
        <v>4266</v>
      </c>
    </row>
    <row r="9812" spans="11:17">
      <c r="K9812" t="s">
        <v>51</v>
      </c>
      <c r="L9812" t="s">
        <v>4264</v>
      </c>
      <c r="M9812" t="s">
        <v>4265</v>
      </c>
      <c r="N9812" t="s">
        <v>77</v>
      </c>
      <c r="O9812" t="s">
        <v>68</v>
      </c>
      <c r="Q9812" t="s">
        <v>4266</v>
      </c>
    </row>
    <row r="9813" spans="11:17">
      <c r="K9813" t="s">
        <v>51</v>
      </c>
      <c r="L9813" t="s">
        <v>4264</v>
      </c>
      <c r="M9813" t="s">
        <v>4265</v>
      </c>
      <c r="N9813" t="s">
        <v>77</v>
      </c>
      <c r="O9813" t="s">
        <v>70</v>
      </c>
      <c r="P9813" t="s">
        <v>131</v>
      </c>
      <c r="Q9813" t="s">
        <v>4266</v>
      </c>
    </row>
    <row r="9814" spans="11:17">
      <c r="K9814" t="s">
        <v>51</v>
      </c>
      <c r="L9814" t="s">
        <v>4264</v>
      </c>
      <c r="M9814" t="s">
        <v>4265</v>
      </c>
      <c r="N9814" t="s">
        <v>77</v>
      </c>
      <c r="O9814" t="s">
        <v>72</v>
      </c>
      <c r="P9814">
        <v>180</v>
      </c>
      <c r="Q9814" t="s">
        <v>4266</v>
      </c>
    </row>
    <row r="9815" spans="11:17">
      <c r="K9815" t="s">
        <v>51</v>
      </c>
      <c r="L9815" t="s">
        <v>4264</v>
      </c>
      <c r="M9815" t="s">
        <v>4265</v>
      </c>
      <c r="N9815" t="s">
        <v>77</v>
      </c>
      <c r="O9815" t="s">
        <v>73</v>
      </c>
      <c r="P9815" t="s">
        <v>82</v>
      </c>
      <c r="Q9815" t="s">
        <v>4266</v>
      </c>
    </row>
    <row r="9816" spans="11:17">
      <c r="K9816" t="s">
        <v>51</v>
      </c>
      <c r="L9816" t="s">
        <v>4269</v>
      </c>
      <c r="M9816" t="s">
        <v>4270</v>
      </c>
      <c r="N9816" t="s">
        <v>77</v>
      </c>
      <c r="O9816" t="s">
        <v>14</v>
      </c>
      <c r="Q9816" t="s">
        <v>4271</v>
      </c>
    </row>
    <row r="9817" spans="11:17">
      <c r="K9817" t="s">
        <v>51</v>
      </c>
      <c r="L9817" t="s">
        <v>4269</v>
      </c>
      <c r="M9817" t="s">
        <v>4270</v>
      </c>
      <c r="N9817" t="s">
        <v>77</v>
      </c>
      <c r="O9817" t="s">
        <v>56</v>
      </c>
      <c r="Q9817" t="s">
        <v>4271</v>
      </c>
    </row>
    <row r="9818" spans="11:17">
      <c r="K9818" t="s">
        <v>51</v>
      </c>
      <c r="L9818" t="s">
        <v>4269</v>
      </c>
      <c r="M9818" t="s">
        <v>4270</v>
      </c>
      <c r="N9818" t="s">
        <v>77</v>
      </c>
      <c r="O9818" t="s">
        <v>57</v>
      </c>
      <c r="P9818" t="s">
        <v>1035</v>
      </c>
      <c r="Q9818" t="s">
        <v>4271</v>
      </c>
    </row>
    <row r="9819" spans="11:17">
      <c r="K9819" t="s">
        <v>51</v>
      </c>
      <c r="L9819" t="s">
        <v>4269</v>
      </c>
      <c r="M9819" t="s">
        <v>4270</v>
      </c>
      <c r="N9819" t="s">
        <v>77</v>
      </c>
      <c r="O9819" t="s">
        <v>59</v>
      </c>
      <c r="P9819">
        <v>3110</v>
      </c>
      <c r="Q9819" t="s">
        <v>4271</v>
      </c>
    </row>
    <row r="9820" spans="11:17">
      <c r="K9820" t="s">
        <v>51</v>
      </c>
      <c r="L9820" t="s">
        <v>4269</v>
      </c>
      <c r="M9820" t="s">
        <v>4270</v>
      </c>
      <c r="N9820" t="s">
        <v>77</v>
      </c>
      <c r="O9820" t="s">
        <v>60</v>
      </c>
      <c r="P9820" t="s">
        <v>4076</v>
      </c>
      <c r="Q9820" t="s">
        <v>4271</v>
      </c>
    </row>
    <row r="9821" spans="11:17">
      <c r="K9821" t="s">
        <v>51</v>
      </c>
      <c r="L9821" t="s">
        <v>4269</v>
      </c>
      <c r="M9821" t="s">
        <v>4270</v>
      </c>
      <c r="N9821" t="s">
        <v>77</v>
      </c>
      <c r="O9821" t="s">
        <v>62</v>
      </c>
      <c r="P9821" t="s">
        <v>4077</v>
      </c>
      <c r="Q9821" t="s">
        <v>4271</v>
      </c>
    </row>
    <row r="9822" spans="11:17">
      <c r="K9822" t="s">
        <v>51</v>
      </c>
      <c r="L9822" t="s">
        <v>4269</v>
      </c>
      <c r="M9822" t="s">
        <v>4270</v>
      </c>
      <c r="N9822" t="s">
        <v>77</v>
      </c>
      <c r="O9822" t="s">
        <v>64</v>
      </c>
      <c r="P9822" t="s">
        <v>4272</v>
      </c>
      <c r="Q9822" t="s">
        <v>4271</v>
      </c>
    </row>
    <row r="9823" spans="11:17">
      <c r="K9823" t="s">
        <v>51</v>
      </c>
      <c r="L9823" t="s">
        <v>4269</v>
      </c>
      <c r="M9823" t="s">
        <v>4270</v>
      </c>
      <c r="N9823" t="s">
        <v>77</v>
      </c>
      <c r="O9823" t="s">
        <v>66</v>
      </c>
      <c r="P9823" t="s">
        <v>4273</v>
      </c>
      <c r="Q9823" t="s">
        <v>4271</v>
      </c>
    </row>
    <row r="9824" spans="11:17">
      <c r="K9824" t="s">
        <v>51</v>
      </c>
      <c r="L9824" t="s">
        <v>4269</v>
      </c>
      <c r="M9824" t="s">
        <v>4270</v>
      </c>
      <c r="N9824" t="s">
        <v>77</v>
      </c>
      <c r="O9824" t="s">
        <v>68</v>
      </c>
      <c r="P9824" t="e">
        <f>-ต้องการหน้ากากอนามัยและเจลล้างมือ ให้ทั่วถึงในชุมชน
-มีฉีดพ่นน้ำยาฆ่าเชื้อแล้ว</f>
        <v>#NAME?</v>
      </c>
      <c r="Q9824" t="s">
        <v>4271</v>
      </c>
    </row>
    <row r="9825" spans="11:17">
      <c r="K9825" t="s">
        <v>51</v>
      </c>
      <c r="L9825" t="s">
        <v>4269</v>
      </c>
      <c r="M9825" t="s">
        <v>4270</v>
      </c>
      <c r="N9825" t="s">
        <v>77</v>
      </c>
      <c r="O9825" t="s">
        <v>70</v>
      </c>
      <c r="P9825" t="s">
        <v>131</v>
      </c>
      <c r="Q9825" t="s">
        <v>4271</v>
      </c>
    </row>
    <row r="9826" spans="11:17">
      <c r="K9826" t="s">
        <v>51</v>
      </c>
      <c r="L9826" t="s">
        <v>4269</v>
      </c>
      <c r="M9826" t="s">
        <v>4270</v>
      </c>
      <c r="N9826" t="s">
        <v>77</v>
      </c>
      <c r="O9826" t="s">
        <v>72</v>
      </c>
      <c r="P9826">
        <v>124</v>
      </c>
      <c r="Q9826" t="s">
        <v>4271</v>
      </c>
    </row>
    <row r="9827" spans="11:17">
      <c r="K9827" t="s">
        <v>51</v>
      </c>
      <c r="L9827" t="s">
        <v>4269</v>
      </c>
      <c r="M9827" t="s">
        <v>4270</v>
      </c>
      <c r="N9827" t="s">
        <v>77</v>
      </c>
      <c r="O9827" t="s">
        <v>73</v>
      </c>
      <c r="P9827" t="s">
        <v>82</v>
      </c>
      <c r="Q9827" t="s">
        <v>4271</v>
      </c>
    </row>
    <row r="9828" spans="11:17">
      <c r="K9828" t="s">
        <v>51</v>
      </c>
      <c r="L9828" t="s">
        <v>4274</v>
      </c>
      <c r="M9828" t="s">
        <v>4275</v>
      </c>
      <c r="N9828" t="s">
        <v>1337</v>
      </c>
      <c r="O9828" t="s">
        <v>14</v>
      </c>
      <c r="Q9828" t="s">
        <v>4276</v>
      </c>
    </row>
    <row r="9829" spans="11:17">
      <c r="K9829" t="s">
        <v>51</v>
      </c>
      <c r="L9829" t="s">
        <v>4274</v>
      </c>
      <c r="M9829" t="s">
        <v>4275</v>
      </c>
      <c r="N9829" t="s">
        <v>1337</v>
      </c>
      <c r="O9829" t="s">
        <v>56</v>
      </c>
      <c r="Q9829" t="s">
        <v>4276</v>
      </c>
    </row>
    <row r="9830" spans="11:17">
      <c r="K9830" t="s">
        <v>51</v>
      </c>
      <c r="L9830" t="s">
        <v>4274</v>
      </c>
      <c r="M9830" t="s">
        <v>4275</v>
      </c>
      <c r="N9830" t="s">
        <v>1337</v>
      </c>
      <c r="O9830" t="s">
        <v>57</v>
      </c>
      <c r="P9830" t="s">
        <v>2701</v>
      </c>
      <c r="Q9830" t="s">
        <v>4276</v>
      </c>
    </row>
    <row r="9831" spans="11:17">
      <c r="K9831" t="s">
        <v>51</v>
      </c>
      <c r="L9831" t="s">
        <v>4274</v>
      </c>
      <c r="M9831" t="s">
        <v>4275</v>
      </c>
      <c r="N9831" t="s">
        <v>1337</v>
      </c>
      <c r="O9831" t="s">
        <v>59</v>
      </c>
      <c r="P9831">
        <v>1765</v>
      </c>
      <c r="Q9831" t="s">
        <v>4276</v>
      </c>
    </row>
    <row r="9832" spans="11:17">
      <c r="K9832" t="s">
        <v>51</v>
      </c>
      <c r="L9832" t="s">
        <v>4274</v>
      </c>
      <c r="M9832" t="s">
        <v>4275</v>
      </c>
      <c r="N9832" t="s">
        <v>1337</v>
      </c>
      <c r="O9832" t="s">
        <v>60</v>
      </c>
      <c r="P9832" t="s">
        <v>4277</v>
      </c>
      <c r="Q9832" t="s">
        <v>4276</v>
      </c>
    </row>
    <row r="9833" spans="11:17">
      <c r="K9833" t="s">
        <v>51</v>
      </c>
      <c r="L9833" t="s">
        <v>4274</v>
      </c>
      <c r="M9833" t="s">
        <v>4275</v>
      </c>
      <c r="N9833" t="s">
        <v>1337</v>
      </c>
      <c r="O9833" t="s">
        <v>62</v>
      </c>
      <c r="P9833" t="s">
        <v>4278</v>
      </c>
      <c r="Q9833" t="s">
        <v>4276</v>
      </c>
    </row>
    <row r="9834" spans="11:17">
      <c r="K9834" t="s">
        <v>51</v>
      </c>
      <c r="L9834" t="s">
        <v>4274</v>
      </c>
      <c r="M9834" t="s">
        <v>4275</v>
      </c>
      <c r="N9834" t="s">
        <v>1337</v>
      </c>
      <c r="O9834" t="s">
        <v>64</v>
      </c>
      <c r="P9834" t="s">
        <v>4279</v>
      </c>
      <c r="Q9834" t="s">
        <v>4276</v>
      </c>
    </row>
    <row r="9835" spans="11:17">
      <c r="K9835" t="s">
        <v>51</v>
      </c>
      <c r="L9835" t="s">
        <v>4274</v>
      </c>
      <c r="M9835" t="s">
        <v>4275</v>
      </c>
      <c r="N9835" t="s">
        <v>1337</v>
      </c>
      <c r="O9835" t="s">
        <v>66</v>
      </c>
      <c r="Q9835" t="s">
        <v>4276</v>
      </c>
    </row>
    <row r="9836" spans="11:17">
      <c r="K9836" t="s">
        <v>51</v>
      </c>
      <c r="L9836" t="s">
        <v>4274</v>
      </c>
      <c r="M9836" t="s">
        <v>4275</v>
      </c>
      <c r="N9836" t="s">
        <v>1337</v>
      </c>
      <c r="O9836" t="s">
        <v>68</v>
      </c>
      <c r="Q9836" t="s">
        <v>4276</v>
      </c>
    </row>
    <row r="9837" spans="11:17">
      <c r="K9837" t="s">
        <v>51</v>
      </c>
      <c r="L9837" t="s">
        <v>4274</v>
      </c>
      <c r="M9837" t="s">
        <v>4275</v>
      </c>
      <c r="N9837" t="s">
        <v>1337</v>
      </c>
      <c r="O9837" t="s">
        <v>70</v>
      </c>
      <c r="P9837" t="s">
        <v>131</v>
      </c>
      <c r="Q9837" t="s">
        <v>4276</v>
      </c>
    </row>
    <row r="9838" spans="11:17">
      <c r="K9838" t="s">
        <v>51</v>
      </c>
      <c r="L9838" t="s">
        <v>4274</v>
      </c>
      <c r="M9838" t="s">
        <v>4275</v>
      </c>
      <c r="N9838" t="s">
        <v>1337</v>
      </c>
      <c r="O9838" t="s">
        <v>72</v>
      </c>
      <c r="P9838">
        <v>256</v>
      </c>
      <c r="Q9838" t="s">
        <v>4276</v>
      </c>
    </row>
    <row r="9839" spans="11:17">
      <c r="K9839" t="s">
        <v>51</v>
      </c>
      <c r="L9839" t="s">
        <v>4274</v>
      </c>
      <c r="M9839" t="s">
        <v>4275</v>
      </c>
      <c r="N9839" t="s">
        <v>1337</v>
      </c>
      <c r="O9839" t="s">
        <v>73</v>
      </c>
      <c r="P9839" t="s">
        <v>1343</v>
      </c>
      <c r="Q9839" t="s">
        <v>4276</v>
      </c>
    </row>
    <row r="9840" spans="11:17">
      <c r="K9840" t="s">
        <v>51</v>
      </c>
      <c r="L9840" t="s">
        <v>4280</v>
      </c>
      <c r="M9840" t="s">
        <v>4281</v>
      </c>
      <c r="N9840" t="s">
        <v>1337</v>
      </c>
      <c r="O9840" t="s">
        <v>14</v>
      </c>
      <c r="Q9840" t="s">
        <v>4282</v>
      </c>
    </row>
    <row r="9841" spans="11:17">
      <c r="K9841" t="s">
        <v>51</v>
      </c>
      <c r="L9841" t="s">
        <v>4280</v>
      </c>
      <c r="M9841" t="s">
        <v>4281</v>
      </c>
      <c r="N9841" t="s">
        <v>1337</v>
      </c>
      <c r="O9841" t="s">
        <v>56</v>
      </c>
      <c r="Q9841" t="s">
        <v>4282</v>
      </c>
    </row>
    <row r="9842" spans="11:17">
      <c r="K9842" t="s">
        <v>51</v>
      </c>
      <c r="L9842" t="s">
        <v>4280</v>
      </c>
      <c r="M9842" t="s">
        <v>4281</v>
      </c>
      <c r="N9842" t="s">
        <v>1337</v>
      </c>
      <c r="O9842" t="s">
        <v>57</v>
      </c>
      <c r="P9842" t="s">
        <v>2701</v>
      </c>
      <c r="Q9842" t="s">
        <v>4282</v>
      </c>
    </row>
    <row r="9843" spans="11:17">
      <c r="K9843" t="s">
        <v>51</v>
      </c>
      <c r="L9843" t="s">
        <v>4280</v>
      </c>
      <c r="M9843" t="s">
        <v>4281</v>
      </c>
      <c r="N9843" t="s">
        <v>1337</v>
      </c>
      <c r="O9843" t="s">
        <v>59</v>
      </c>
      <c r="P9843">
        <v>850</v>
      </c>
      <c r="Q9843" t="s">
        <v>4282</v>
      </c>
    </row>
    <row r="9844" spans="11:17">
      <c r="K9844" t="s">
        <v>51</v>
      </c>
      <c r="L9844" t="s">
        <v>4280</v>
      </c>
      <c r="M9844" t="s">
        <v>4281</v>
      </c>
      <c r="N9844" t="s">
        <v>1337</v>
      </c>
      <c r="O9844" t="s">
        <v>60</v>
      </c>
      <c r="P9844" t="s">
        <v>4277</v>
      </c>
      <c r="Q9844" t="s">
        <v>4282</v>
      </c>
    </row>
    <row r="9845" spans="11:17">
      <c r="K9845" t="s">
        <v>51</v>
      </c>
      <c r="L9845" t="s">
        <v>4280</v>
      </c>
      <c r="M9845" t="s">
        <v>4281</v>
      </c>
      <c r="N9845" t="s">
        <v>1337</v>
      </c>
      <c r="O9845" t="s">
        <v>62</v>
      </c>
      <c r="P9845" t="s">
        <v>4278</v>
      </c>
      <c r="Q9845" t="s">
        <v>4282</v>
      </c>
    </row>
    <row r="9846" spans="11:17">
      <c r="K9846" t="s">
        <v>51</v>
      </c>
      <c r="L9846" t="s">
        <v>4280</v>
      </c>
      <c r="M9846" t="s">
        <v>4281</v>
      </c>
      <c r="N9846" t="s">
        <v>1337</v>
      </c>
      <c r="O9846" t="s">
        <v>64</v>
      </c>
      <c r="P9846" t="s">
        <v>4283</v>
      </c>
      <c r="Q9846" t="s">
        <v>4282</v>
      </c>
    </row>
    <row r="9847" spans="11:17">
      <c r="K9847" t="s">
        <v>51</v>
      </c>
      <c r="L9847" t="s">
        <v>4280</v>
      </c>
      <c r="M9847" t="s">
        <v>4281</v>
      </c>
      <c r="N9847" t="s">
        <v>1337</v>
      </c>
      <c r="O9847" t="s">
        <v>66</v>
      </c>
      <c r="P9847" t="s">
        <v>4284</v>
      </c>
      <c r="Q9847" t="s">
        <v>4282</v>
      </c>
    </row>
    <row r="9848" spans="11:17">
      <c r="K9848" t="s">
        <v>51</v>
      </c>
      <c r="L9848" t="s">
        <v>4280</v>
      </c>
      <c r="M9848" t="s">
        <v>4281</v>
      </c>
      <c r="N9848" t="s">
        <v>1337</v>
      </c>
      <c r="O9848" t="s">
        <v>68</v>
      </c>
      <c r="Q9848" t="s">
        <v>4282</v>
      </c>
    </row>
    <row r="9849" spans="11:17">
      <c r="K9849" t="s">
        <v>51</v>
      </c>
      <c r="L9849" t="s">
        <v>4280</v>
      </c>
      <c r="M9849" t="s">
        <v>4281</v>
      </c>
      <c r="N9849" t="s">
        <v>1337</v>
      </c>
      <c r="O9849" t="s">
        <v>70</v>
      </c>
      <c r="P9849" t="s">
        <v>71</v>
      </c>
      <c r="Q9849" t="s">
        <v>4282</v>
      </c>
    </row>
    <row r="9850" spans="11:17">
      <c r="K9850" t="s">
        <v>51</v>
      </c>
      <c r="L9850" t="s">
        <v>4280</v>
      </c>
      <c r="M9850" t="s">
        <v>4281</v>
      </c>
      <c r="N9850" t="s">
        <v>1337</v>
      </c>
      <c r="O9850" t="s">
        <v>72</v>
      </c>
      <c r="P9850">
        <v>70</v>
      </c>
      <c r="Q9850" t="s">
        <v>4282</v>
      </c>
    </row>
    <row r="9851" spans="11:17">
      <c r="K9851" t="s">
        <v>51</v>
      </c>
      <c r="L9851" t="s">
        <v>4280</v>
      </c>
      <c r="M9851" t="s">
        <v>4281</v>
      </c>
      <c r="N9851" t="s">
        <v>1337</v>
      </c>
      <c r="O9851" t="s">
        <v>73</v>
      </c>
      <c r="P9851" t="s">
        <v>1343</v>
      </c>
      <c r="Q9851" t="s">
        <v>4282</v>
      </c>
    </row>
    <row r="9852" spans="11:17">
      <c r="K9852" t="s">
        <v>51</v>
      </c>
      <c r="L9852" t="s">
        <v>4285</v>
      </c>
      <c r="M9852" t="s">
        <v>4286</v>
      </c>
      <c r="N9852" t="s">
        <v>77</v>
      </c>
      <c r="O9852" t="s">
        <v>14</v>
      </c>
      <c r="Q9852" t="s">
        <v>4287</v>
      </c>
    </row>
    <row r="9853" spans="11:17">
      <c r="K9853" t="s">
        <v>51</v>
      </c>
      <c r="L9853" t="s">
        <v>4285</v>
      </c>
      <c r="M9853" t="s">
        <v>4286</v>
      </c>
      <c r="N9853" t="s">
        <v>77</v>
      </c>
      <c r="O9853" t="s">
        <v>56</v>
      </c>
      <c r="Q9853" t="s">
        <v>4287</v>
      </c>
    </row>
    <row r="9854" spans="11:17">
      <c r="K9854" t="s">
        <v>51</v>
      </c>
      <c r="L9854" t="s">
        <v>4285</v>
      </c>
      <c r="M9854" t="s">
        <v>4286</v>
      </c>
      <c r="N9854" t="s">
        <v>77</v>
      </c>
      <c r="O9854" t="s">
        <v>57</v>
      </c>
      <c r="P9854" t="s">
        <v>2701</v>
      </c>
      <c r="Q9854" t="s">
        <v>4287</v>
      </c>
    </row>
    <row r="9855" spans="11:17">
      <c r="K9855" t="s">
        <v>51</v>
      </c>
      <c r="L9855" t="s">
        <v>4285</v>
      </c>
      <c r="M9855" t="s">
        <v>4286</v>
      </c>
      <c r="N9855" t="s">
        <v>77</v>
      </c>
      <c r="O9855" t="s">
        <v>59</v>
      </c>
      <c r="P9855">
        <v>2150</v>
      </c>
      <c r="Q9855" t="s">
        <v>4287</v>
      </c>
    </row>
    <row r="9856" spans="11:17">
      <c r="K9856" t="s">
        <v>51</v>
      </c>
      <c r="L9856" t="s">
        <v>4285</v>
      </c>
      <c r="M9856" t="s">
        <v>4286</v>
      </c>
      <c r="N9856" t="s">
        <v>77</v>
      </c>
      <c r="O9856" t="s">
        <v>60</v>
      </c>
      <c r="P9856" t="s">
        <v>4277</v>
      </c>
      <c r="Q9856" t="s">
        <v>4287</v>
      </c>
    </row>
    <row r="9857" spans="11:17">
      <c r="K9857" t="s">
        <v>51</v>
      </c>
      <c r="L9857" t="s">
        <v>4285</v>
      </c>
      <c r="M9857" t="s">
        <v>4286</v>
      </c>
      <c r="N9857" t="s">
        <v>77</v>
      </c>
      <c r="O9857" t="s">
        <v>62</v>
      </c>
      <c r="P9857" t="s">
        <v>4288</v>
      </c>
      <c r="Q9857" t="s">
        <v>4287</v>
      </c>
    </row>
    <row r="9858" spans="11:17">
      <c r="K9858" t="s">
        <v>51</v>
      </c>
      <c r="L9858" t="s">
        <v>4285</v>
      </c>
      <c r="M9858" t="s">
        <v>4286</v>
      </c>
      <c r="N9858" t="s">
        <v>77</v>
      </c>
      <c r="O9858" t="s">
        <v>64</v>
      </c>
      <c r="P9858" t="s">
        <v>4289</v>
      </c>
      <c r="Q9858" t="s">
        <v>4287</v>
      </c>
    </row>
    <row r="9859" spans="11:17">
      <c r="K9859" t="s">
        <v>51</v>
      </c>
      <c r="L9859" t="s">
        <v>4285</v>
      </c>
      <c r="M9859" t="s">
        <v>4286</v>
      </c>
      <c r="N9859" t="s">
        <v>77</v>
      </c>
      <c r="O9859" t="s">
        <v>66</v>
      </c>
      <c r="Q9859" t="s">
        <v>4287</v>
      </c>
    </row>
    <row r="9860" spans="11:17">
      <c r="K9860" t="s">
        <v>51</v>
      </c>
      <c r="L9860" t="s">
        <v>4285</v>
      </c>
      <c r="M9860" t="s">
        <v>4286</v>
      </c>
      <c r="N9860" t="s">
        <v>77</v>
      </c>
      <c r="O9860" t="s">
        <v>68</v>
      </c>
      <c r="Q9860" t="s">
        <v>4287</v>
      </c>
    </row>
    <row r="9861" spans="11:17">
      <c r="K9861" t="s">
        <v>51</v>
      </c>
      <c r="L9861" t="s">
        <v>4285</v>
      </c>
      <c r="M9861" t="s">
        <v>4286</v>
      </c>
      <c r="N9861" t="s">
        <v>77</v>
      </c>
      <c r="O9861" t="s">
        <v>70</v>
      </c>
      <c r="P9861" t="s">
        <v>71</v>
      </c>
      <c r="Q9861" t="s">
        <v>4287</v>
      </c>
    </row>
    <row r="9862" spans="11:17">
      <c r="K9862" t="s">
        <v>51</v>
      </c>
      <c r="L9862" t="s">
        <v>4285</v>
      </c>
      <c r="M9862" t="s">
        <v>4286</v>
      </c>
      <c r="N9862" t="s">
        <v>77</v>
      </c>
      <c r="O9862" t="s">
        <v>72</v>
      </c>
      <c r="P9862">
        <v>56</v>
      </c>
      <c r="Q9862" t="s">
        <v>4287</v>
      </c>
    </row>
    <row r="9863" spans="11:17">
      <c r="K9863" t="s">
        <v>51</v>
      </c>
      <c r="L9863" t="s">
        <v>4285</v>
      </c>
      <c r="M9863" t="s">
        <v>4286</v>
      </c>
      <c r="N9863" t="s">
        <v>77</v>
      </c>
      <c r="O9863" t="s">
        <v>73</v>
      </c>
      <c r="P9863" t="s">
        <v>82</v>
      </c>
      <c r="Q9863" t="s">
        <v>4287</v>
      </c>
    </row>
    <row r="9864" spans="11:17">
      <c r="K9864" t="s">
        <v>51</v>
      </c>
      <c r="L9864" t="s">
        <v>4290</v>
      </c>
      <c r="M9864" t="s">
        <v>4291</v>
      </c>
      <c r="N9864" t="s">
        <v>77</v>
      </c>
      <c r="O9864" t="s">
        <v>14</v>
      </c>
      <c r="Q9864" t="s">
        <v>4292</v>
      </c>
    </row>
    <row r="9865" spans="11:17">
      <c r="K9865" t="s">
        <v>51</v>
      </c>
      <c r="L9865" t="s">
        <v>4290</v>
      </c>
      <c r="M9865" t="s">
        <v>4291</v>
      </c>
      <c r="N9865" t="s">
        <v>77</v>
      </c>
      <c r="O9865" t="s">
        <v>56</v>
      </c>
      <c r="Q9865" t="s">
        <v>4292</v>
      </c>
    </row>
    <row r="9866" spans="11:17">
      <c r="K9866" t="s">
        <v>51</v>
      </c>
      <c r="L9866" t="s">
        <v>4290</v>
      </c>
      <c r="M9866" t="s">
        <v>4291</v>
      </c>
      <c r="N9866" t="s">
        <v>77</v>
      </c>
      <c r="O9866" t="s">
        <v>57</v>
      </c>
      <c r="P9866" t="s">
        <v>2701</v>
      </c>
      <c r="Q9866" t="s">
        <v>4292</v>
      </c>
    </row>
    <row r="9867" spans="11:17">
      <c r="K9867" t="s">
        <v>51</v>
      </c>
      <c r="L9867" t="s">
        <v>4290</v>
      </c>
      <c r="M9867" t="s">
        <v>4291</v>
      </c>
      <c r="N9867" t="s">
        <v>77</v>
      </c>
      <c r="O9867" t="s">
        <v>59</v>
      </c>
      <c r="P9867">
        <v>3328</v>
      </c>
      <c r="Q9867" t="s">
        <v>4292</v>
      </c>
    </row>
    <row r="9868" spans="11:17">
      <c r="K9868" t="s">
        <v>51</v>
      </c>
      <c r="L9868" t="s">
        <v>4290</v>
      </c>
      <c r="M9868" t="s">
        <v>4291</v>
      </c>
      <c r="N9868" t="s">
        <v>77</v>
      </c>
      <c r="O9868" t="s">
        <v>60</v>
      </c>
      <c r="P9868" t="s">
        <v>4277</v>
      </c>
      <c r="Q9868" t="s">
        <v>4292</v>
      </c>
    </row>
    <row r="9869" spans="11:17">
      <c r="K9869" t="s">
        <v>51</v>
      </c>
      <c r="L9869" t="s">
        <v>4290</v>
      </c>
      <c r="M9869" t="s">
        <v>4291</v>
      </c>
      <c r="N9869" t="s">
        <v>77</v>
      </c>
      <c r="O9869" t="s">
        <v>62</v>
      </c>
      <c r="P9869" t="s">
        <v>4293</v>
      </c>
      <c r="Q9869" t="s">
        <v>4292</v>
      </c>
    </row>
    <row r="9870" spans="11:17">
      <c r="K9870" t="s">
        <v>51</v>
      </c>
      <c r="L9870" t="s">
        <v>4290</v>
      </c>
      <c r="M9870" t="s">
        <v>4291</v>
      </c>
      <c r="N9870" t="s">
        <v>77</v>
      </c>
      <c r="O9870" t="s">
        <v>64</v>
      </c>
      <c r="P9870" t="s">
        <v>4294</v>
      </c>
      <c r="Q9870" t="s">
        <v>4292</v>
      </c>
    </row>
    <row r="9871" spans="11:17">
      <c r="K9871" t="s">
        <v>51</v>
      </c>
      <c r="L9871" t="s">
        <v>4290</v>
      </c>
      <c r="M9871" t="s">
        <v>4291</v>
      </c>
      <c r="N9871" t="s">
        <v>77</v>
      </c>
      <c r="O9871" t="s">
        <v>66</v>
      </c>
      <c r="P9871" t="s">
        <v>4295</v>
      </c>
      <c r="Q9871" t="s">
        <v>4292</v>
      </c>
    </row>
    <row r="9872" spans="11:17">
      <c r="K9872" t="s">
        <v>51</v>
      </c>
      <c r="L9872" t="s">
        <v>4290</v>
      </c>
      <c r="M9872" t="s">
        <v>4291</v>
      </c>
      <c r="N9872" t="s">
        <v>77</v>
      </c>
      <c r="O9872" t="s">
        <v>68</v>
      </c>
      <c r="P9872" t="e">
        <f>-ต้องการหน้ากากอนามัย แอลกอฮอล์ และเจลล้างมือ
-ต้องการให้มีการพ่นยาฆ่าเชื้อ</f>
        <v>#NAME?</v>
      </c>
      <c r="Q9872" t="s">
        <v>4292</v>
      </c>
    </row>
    <row r="9873" spans="11:17">
      <c r="K9873" t="s">
        <v>51</v>
      </c>
      <c r="L9873" t="s">
        <v>4290</v>
      </c>
      <c r="M9873" t="s">
        <v>4291</v>
      </c>
      <c r="N9873" t="s">
        <v>77</v>
      </c>
      <c r="O9873" t="s">
        <v>70</v>
      </c>
      <c r="P9873" t="s">
        <v>71</v>
      </c>
      <c r="Q9873" t="s">
        <v>4292</v>
      </c>
    </row>
    <row r="9874" spans="11:17">
      <c r="K9874" t="s">
        <v>51</v>
      </c>
      <c r="L9874" t="s">
        <v>4290</v>
      </c>
      <c r="M9874" t="s">
        <v>4291</v>
      </c>
      <c r="N9874" t="s">
        <v>77</v>
      </c>
      <c r="O9874" t="s">
        <v>72</v>
      </c>
      <c r="P9874">
        <v>143</v>
      </c>
      <c r="Q9874" t="s">
        <v>4292</v>
      </c>
    </row>
    <row r="9875" spans="11:17">
      <c r="K9875" t="s">
        <v>51</v>
      </c>
      <c r="L9875" t="s">
        <v>4290</v>
      </c>
      <c r="M9875" t="s">
        <v>4291</v>
      </c>
      <c r="N9875" t="s">
        <v>77</v>
      </c>
      <c r="O9875" t="s">
        <v>73</v>
      </c>
      <c r="P9875" t="s">
        <v>82</v>
      </c>
      <c r="Q9875" t="s">
        <v>4292</v>
      </c>
    </row>
    <row r="9876" spans="11:17">
      <c r="K9876" t="s">
        <v>51</v>
      </c>
      <c r="L9876" t="s">
        <v>4296</v>
      </c>
      <c r="M9876" t="s">
        <v>4297</v>
      </c>
      <c r="N9876" t="s">
        <v>77</v>
      </c>
      <c r="O9876" t="s">
        <v>14</v>
      </c>
      <c r="Q9876" t="s">
        <v>4298</v>
      </c>
    </row>
    <row r="9877" spans="11:17">
      <c r="K9877" t="s">
        <v>51</v>
      </c>
      <c r="L9877" t="s">
        <v>4296</v>
      </c>
      <c r="M9877" t="s">
        <v>4297</v>
      </c>
      <c r="N9877" t="s">
        <v>77</v>
      </c>
      <c r="O9877" t="s">
        <v>56</v>
      </c>
      <c r="Q9877" t="s">
        <v>4298</v>
      </c>
    </row>
    <row r="9878" spans="11:17">
      <c r="K9878" t="s">
        <v>51</v>
      </c>
      <c r="L9878" t="s">
        <v>4296</v>
      </c>
      <c r="M9878" t="s">
        <v>4297</v>
      </c>
      <c r="N9878" t="s">
        <v>77</v>
      </c>
      <c r="O9878" t="s">
        <v>57</v>
      </c>
      <c r="P9878" t="s">
        <v>2701</v>
      </c>
      <c r="Q9878" t="s">
        <v>4298</v>
      </c>
    </row>
    <row r="9879" spans="11:17">
      <c r="K9879" t="s">
        <v>51</v>
      </c>
      <c r="L9879" t="s">
        <v>4296</v>
      </c>
      <c r="M9879" t="s">
        <v>4297</v>
      </c>
      <c r="N9879" t="s">
        <v>77</v>
      </c>
      <c r="O9879" t="s">
        <v>59</v>
      </c>
      <c r="P9879">
        <v>2362</v>
      </c>
      <c r="Q9879" t="s">
        <v>4298</v>
      </c>
    </row>
    <row r="9880" spans="11:17">
      <c r="K9880" t="s">
        <v>51</v>
      </c>
      <c r="L9880" t="s">
        <v>4296</v>
      </c>
      <c r="M9880" t="s">
        <v>4297</v>
      </c>
      <c r="N9880" t="s">
        <v>77</v>
      </c>
      <c r="O9880" t="s">
        <v>60</v>
      </c>
      <c r="P9880" t="s">
        <v>4277</v>
      </c>
      <c r="Q9880" t="s">
        <v>4298</v>
      </c>
    </row>
    <row r="9881" spans="11:17">
      <c r="K9881" t="s">
        <v>51</v>
      </c>
      <c r="L9881" t="s">
        <v>4296</v>
      </c>
      <c r="M9881" t="s">
        <v>4297</v>
      </c>
      <c r="N9881" t="s">
        <v>77</v>
      </c>
      <c r="O9881" t="s">
        <v>62</v>
      </c>
      <c r="P9881" t="s">
        <v>4293</v>
      </c>
      <c r="Q9881" t="s">
        <v>4298</v>
      </c>
    </row>
    <row r="9882" spans="11:17">
      <c r="K9882" t="s">
        <v>51</v>
      </c>
      <c r="L9882" t="s">
        <v>4296</v>
      </c>
      <c r="M9882" t="s">
        <v>4297</v>
      </c>
      <c r="N9882" t="s">
        <v>77</v>
      </c>
      <c r="O9882" t="s">
        <v>64</v>
      </c>
      <c r="P9882" t="s">
        <v>4299</v>
      </c>
      <c r="Q9882" t="s">
        <v>4298</v>
      </c>
    </row>
    <row r="9883" spans="11:17">
      <c r="K9883" t="s">
        <v>51</v>
      </c>
      <c r="L9883" t="s">
        <v>4296</v>
      </c>
      <c r="M9883" t="s">
        <v>4297</v>
      </c>
      <c r="N9883" t="s">
        <v>77</v>
      </c>
      <c r="O9883" t="s">
        <v>66</v>
      </c>
      <c r="P9883" t="s">
        <v>4300</v>
      </c>
      <c r="Q9883" t="s">
        <v>4298</v>
      </c>
    </row>
    <row r="9884" spans="11:17">
      <c r="K9884" t="s">
        <v>51</v>
      </c>
      <c r="L9884" t="s">
        <v>4296</v>
      </c>
      <c r="M9884" t="s">
        <v>4297</v>
      </c>
      <c r="N9884" t="s">
        <v>77</v>
      </c>
      <c r="O9884" t="s">
        <v>68</v>
      </c>
      <c r="Q9884" t="s">
        <v>4298</v>
      </c>
    </row>
    <row r="9885" spans="11:17">
      <c r="K9885" t="s">
        <v>51</v>
      </c>
      <c r="L9885" t="s">
        <v>4296</v>
      </c>
      <c r="M9885" t="s">
        <v>4297</v>
      </c>
      <c r="N9885" t="s">
        <v>77</v>
      </c>
      <c r="O9885" t="s">
        <v>70</v>
      </c>
      <c r="P9885" t="s">
        <v>71</v>
      </c>
      <c r="Q9885" t="s">
        <v>4298</v>
      </c>
    </row>
    <row r="9886" spans="11:17">
      <c r="K9886" t="s">
        <v>51</v>
      </c>
      <c r="L9886" t="s">
        <v>4296</v>
      </c>
      <c r="M9886" t="s">
        <v>4297</v>
      </c>
      <c r="N9886" t="s">
        <v>77</v>
      </c>
      <c r="O9886" t="s">
        <v>72</v>
      </c>
      <c r="P9886">
        <v>74</v>
      </c>
      <c r="Q9886" t="s">
        <v>4298</v>
      </c>
    </row>
    <row r="9887" spans="11:17">
      <c r="K9887" t="s">
        <v>51</v>
      </c>
      <c r="L9887" t="s">
        <v>4296</v>
      </c>
      <c r="M9887" t="s">
        <v>4297</v>
      </c>
      <c r="N9887" t="s">
        <v>77</v>
      </c>
      <c r="O9887" t="s">
        <v>73</v>
      </c>
      <c r="P9887" t="s">
        <v>82</v>
      </c>
      <c r="Q9887" t="s">
        <v>4298</v>
      </c>
    </row>
    <row r="9888" spans="11:17">
      <c r="K9888" t="s">
        <v>51</v>
      </c>
      <c r="L9888" t="s">
        <v>3856</v>
      </c>
      <c r="M9888" t="s">
        <v>4301</v>
      </c>
      <c r="N9888" t="s">
        <v>77</v>
      </c>
      <c r="O9888" t="s">
        <v>14</v>
      </c>
      <c r="Q9888" t="s">
        <v>4302</v>
      </c>
    </row>
    <row r="9889" spans="11:17">
      <c r="K9889" t="s">
        <v>51</v>
      </c>
      <c r="L9889" t="s">
        <v>3856</v>
      </c>
      <c r="M9889" t="s">
        <v>4301</v>
      </c>
      <c r="N9889" t="s">
        <v>77</v>
      </c>
      <c r="O9889" t="s">
        <v>56</v>
      </c>
      <c r="Q9889" t="s">
        <v>4302</v>
      </c>
    </row>
    <row r="9890" spans="11:17">
      <c r="K9890" t="s">
        <v>51</v>
      </c>
      <c r="L9890" t="s">
        <v>3856</v>
      </c>
      <c r="M9890" t="s">
        <v>4301</v>
      </c>
      <c r="N9890" t="s">
        <v>77</v>
      </c>
      <c r="O9890" t="s">
        <v>57</v>
      </c>
      <c r="P9890" t="s">
        <v>2701</v>
      </c>
      <c r="Q9890" t="s">
        <v>4302</v>
      </c>
    </row>
    <row r="9891" spans="11:17">
      <c r="K9891" t="s">
        <v>51</v>
      </c>
      <c r="L9891" t="s">
        <v>3856</v>
      </c>
      <c r="M9891" t="s">
        <v>4301</v>
      </c>
      <c r="N9891" t="s">
        <v>77</v>
      </c>
      <c r="O9891" t="s">
        <v>59</v>
      </c>
      <c r="P9891">
        <v>2041</v>
      </c>
      <c r="Q9891" t="s">
        <v>4302</v>
      </c>
    </row>
    <row r="9892" spans="11:17">
      <c r="K9892" t="s">
        <v>51</v>
      </c>
      <c r="L9892" t="s">
        <v>3856</v>
      </c>
      <c r="M9892" t="s">
        <v>4301</v>
      </c>
      <c r="N9892" t="s">
        <v>77</v>
      </c>
      <c r="O9892" t="s">
        <v>60</v>
      </c>
      <c r="P9892" t="s">
        <v>4277</v>
      </c>
      <c r="Q9892" t="s">
        <v>4302</v>
      </c>
    </row>
    <row r="9893" spans="11:17">
      <c r="K9893" t="s">
        <v>51</v>
      </c>
      <c r="L9893" t="s">
        <v>3856</v>
      </c>
      <c r="M9893" t="s">
        <v>4301</v>
      </c>
      <c r="N9893" t="s">
        <v>77</v>
      </c>
      <c r="O9893" t="s">
        <v>62</v>
      </c>
      <c r="P9893" t="s">
        <v>4293</v>
      </c>
      <c r="Q9893" t="s">
        <v>4302</v>
      </c>
    </row>
    <row r="9894" spans="11:17">
      <c r="K9894" t="s">
        <v>51</v>
      </c>
      <c r="L9894" t="s">
        <v>3856</v>
      </c>
      <c r="M9894" t="s">
        <v>4301</v>
      </c>
      <c r="N9894" t="s">
        <v>77</v>
      </c>
      <c r="O9894" t="s">
        <v>64</v>
      </c>
      <c r="P9894" t="s">
        <v>3859</v>
      </c>
      <c r="Q9894" t="s">
        <v>4302</v>
      </c>
    </row>
    <row r="9895" spans="11:17">
      <c r="K9895" t="s">
        <v>51</v>
      </c>
      <c r="L9895" t="s">
        <v>3856</v>
      </c>
      <c r="M9895" t="s">
        <v>4301</v>
      </c>
      <c r="N9895" t="s">
        <v>77</v>
      </c>
      <c r="O9895" t="s">
        <v>66</v>
      </c>
      <c r="Q9895" t="s">
        <v>4302</v>
      </c>
    </row>
    <row r="9896" spans="11:17">
      <c r="K9896" t="s">
        <v>51</v>
      </c>
      <c r="L9896" t="s">
        <v>3856</v>
      </c>
      <c r="M9896" t="s">
        <v>4301</v>
      </c>
      <c r="N9896" t="s">
        <v>77</v>
      </c>
      <c r="O9896" t="s">
        <v>68</v>
      </c>
      <c r="Q9896" t="s">
        <v>4302</v>
      </c>
    </row>
    <row r="9897" spans="11:17">
      <c r="K9897" t="s">
        <v>51</v>
      </c>
      <c r="L9897" t="s">
        <v>3856</v>
      </c>
      <c r="M9897" t="s">
        <v>4301</v>
      </c>
      <c r="N9897" t="s">
        <v>77</v>
      </c>
      <c r="O9897" t="s">
        <v>70</v>
      </c>
      <c r="P9897" t="s">
        <v>71</v>
      </c>
      <c r="Q9897" t="s">
        <v>4302</v>
      </c>
    </row>
    <row r="9898" spans="11:17">
      <c r="K9898" t="s">
        <v>51</v>
      </c>
      <c r="L9898" t="s">
        <v>3856</v>
      </c>
      <c r="M9898" t="s">
        <v>4301</v>
      </c>
      <c r="N9898" t="s">
        <v>77</v>
      </c>
      <c r="O9898" t="s">
        <v>72</v>
      </c>
      <c r="P9898">
        <v>110</v>
      </c>
      <c r="Q9898" t="s">
        <v>4302</v>
      </c>
    </row>
    <row r="9899" spans="11:17">
      <c r="K9899" t="s">
        <v>51</v>
      </c>
      <c r="L9899" t="s">
        <v>3856</v>
      </c>
      <c r="M9899" t="s">
        <v>4301</v>
      </c>
      <c r="N9899" t="s">
        <v>77</v>
      </c>
      <c r="O9899" t="s">
        <v>73</v>
      </c>
      <c r="P9899" t="s">
        <v>82</v>
      </c>
      <c r="Q9899" t="s">
        <v>4302</v>
      </c>
    </row>
    <row r="9900" spans="11:17">
      <c r="K9900" t="s">
        <v>51</v>
      </c>
      <c r="L9900" t="s">
        <v>4303</v>
      </c>
      <c r="M9900" t="s">
        <v>4304</v>
      </c>
      <c r="N9900" t="s">
        <v>77</v>
      </c>
      <c r="O9900" t="s">
        <v>14</v>
      </c>
      <c r="Q9900" t="s">
        <v>4305</v>
      </c>
    </row>
    <row r="9901" spans="11:17">
      <c r="K9901" t="s">
        <v>51</v>
      </c>
      <c r="L9901" t="s">
        <v>4303</v>
      </c>
      <c r="M9901" t="s">
        <v>4304</v>
      </c>
      <c r="N9901" t="s">
        <v>77</v>
      </c>
      <c r="O9901" t="s">
        <v>56</v>
      </c>
      <c r="Q9901" t="s">
        <v>4305</v>
      </c>
    </row>
    <row r="9902" spans="11:17">
      <c r="K9902" t="s">
        <v>51</v>
      </c>
      <c r="L9902" t="s">
        <v>4303</v>
      </c>
      <c r="M9902" t="s">
        <v>4304</v>
      </c>
      <c r="N9902" t="s">
        <v>77</v>
      </c>
      <c r="O9902" t="s">
        <v>57</v>
      </c>
      <c r="P9902" t="s">
        <v>2701</v>
      </c>
      <c r="Q9902" t="s">
        <v>4305</v>
      </c>
    </row>
    <row r="9903" spans="11:17">
      <c r="K9903" t="s">
        <v>51</v>
      </c>
      <c r="L9903" t="s">
        <v>4303</v>
      </c>
      <c r="M9903" t="s">
        <v>4304</v>
      </c>
      <c r="N9903" t="s">
        <v>77</v>
      </c>
      <c r="O9903" t="s">
        <v>59</v>
      </c>
      <c r="P9903">
        <v>2190</v>
      </c>
      <c r="Q9903" t="s">
        <v>4305</v>
      </c>
    </row>
    <row r="9904" spans="11:17">
      <c r="K9904" t="s">
        <v>51</v>
      </c>
      <c r="L9904" t="s">
        <v>4303</v>
      </c>
      <c r="M9904" t="s">
        <v>4304</v>
      </c>
      <c r="N9904" t="s">
        <v>77</v>
      </c>
      <c r="O9904" t="s">
        <v>60</v>
      </c>
      <c r="P9904" t="s">
        <v>4277</v>
      </c>
      <c r="Q9904" t="s">
        <v>4305</v>
      </c>
    </row>
    <row r="9905" spans="11:17">
      <c r="K9905" t="s">
        <v>51</v>
      </c>
      <c r="L9905" t="s">
        <v>4303</v>
      </c>
      <c r="M9905" t="s">
        <v>4304</v>
      </c>
      <c r="N9905" t="s">
        <v>77</v>
      </c>
      <c r="O9905" t="s">
        <v>62</v>
      </c>
      <c r="P9905" t="s">
        <v>4293</v>
      </c>
      <c r="Q9905" t="s">
        <v>4305</v>
      </c>
    </row>
    <row r="9906" spans="11:17">
      <c r="K9906" t="s">
        <v>51</v>
      </c>
      <c r="L9906" t="s">
        <v>4303</v>
      </c>
      <c r="M9906" t="s">
        <v>4304</v>
      </c>
      <c r="N9906" t="s">
        <v>77</v>
      </c>
      <c r="O9906" t="s">
        <v>64</v>
      </c>
      <c r="P9906" t="s">
        <v>4306</v>
      </c>
      <c r="Q9906" t="s">
        <v>4305</v>
      </c>
    </row>
    <row r="9907" spans="11:17">
      <c r="K9907" t="s">
        <v>51</v>
      </c>
      <c r="L9907" t="s">
        <v>4303</v>
      </c>
      <c r="M9907" t="s">
        <v>4304</v>
      </c>
      <c r="N9907" t="s">
        <v>77</v>
      </c>
      <c r="O9907" t="s">
        <v>66</v>
      </c>
      <c r="Q9907" t="s">
        <v>4305</v>
      </c>
    </row>
    <row r="9908" spans="11:17">
      <c r="K9908" t="s">
        <v>51</v>
      </c>
      <c r="L9908" t="s">
        <v>4303</v>
      </c>
      <c r="M9908" t="s">
        <v>4304</v>
      </c>
      <c r="N9908" t="s">
        <v>77</v>
      </c>
      <c r="O9908" t="s">
        <v>68</v>
      </c>
      <c r="Q9908" t="s">
        <v>4305</v>
      </c>
    </row>
    <row r="9909" spans="11:17">
      <c r="K9909" t="s">
        <v>51</v>
      </c>
      <c r="L9909" t="s">
        <v>4303</v>
      </c>
      <c r="M9909" t="s">
        <v>4304</v>
      </c>
      <c r="N9909" t="s">
        <v>77</v>
      </c>
      <c r="O9909" t="s">
        <v>70</v>
      </c>
      <c r="P9909" t="s">
        <v>71</v>
      </c>
      <c r="Q9909" t="s">
        <v>4305</v>
      </c>
    </row>
    <row r="9910" spans="11:17">
      <c r="K9910" t="s">
        <v>51</v>
      </c>
      <c r="L9910" t="s">
        <v>4303</v>
      </c>
      <c r="M9910" t="s">
        <v>4304</v>
      </c>
      <c r="N9910" t="s">
        <v>77</v>
      </c>
      <c r="O9910" t="s">
        <v>72</v>
      </c>
      <c r="P9910">
        <v>50</v>
      </c>
      <c r="Q9910" t="s">
        <v>4305</v>
      </c>
    </row>
    <row r="9911" spans="11:17">
      <c r="K9911" t="s">
        <v>51</v>
      </c>
      <c r="L9911" t="s">
        <v>4303</v>
      </c>
      <c r="M9911" t="s">
        <v>4304</v>
      </c>
      <c r="N9911" t="s">
        <v>77</v>
      </c>
      <c r="O9911" t="s">
        <v>73</v>
      </c>
      <c r="P9911" t="s">
        <v>82</v>
      </c>
      <c r="Q9911" t="s">
        <v>4305</v>
      </c>
    </row>
    <row r="9912" spans="11:17">
      <c r="K9912" t="s">
        <v>51</v>
      </c>
      <c r="L9912" t="s">
        <v>4307</v>
      </c>
      <c r="M9912" t="s">
        <v>4308</v>
      </c>
      <c r="N9912" t="s">
        <v>77</v>
      </c>
      <c r="O9912" t="s">
        <v>14</v>
      </c>
      <c r="Q9912" t="s">
        <v>4309</v>
      </c>
    </row>
    <row r="9913" spans="11:17">
      <c r="K9913" t="s">
        <v>51</v>
      </c>
      <c r="L9913" t="s">
        <v>4307</v>
      </c>
      <c r="M9913" t="s">
        <v>4308</v>
      </c>
      <c r="N9913" t="s">
        <v>77</v>
      </c>
      <c r="O9913" t="s">
        <v>56</v>
      </c>
      <c r="Q9913" t="s">
        <v>4309</v>
      </c>
    </row>
    <row r="9914" spans="11:17">
      <c r="K9914" t="s">
        <v>51</v>
      </c>
      <c r="L9914" t="s">
        <v>4307</v>
      </c>
      <c r="M9914" t="s">
        <v>4308</v>
      </c>
      <c r="N9914" t="s">
        <v>77</v>
      </c>
      <c r="O9914" t="s">
        <v>57</v>
      </c>
      <c r="P9914" t="s">
        <v>2701</v>
      </c>
      <c r="Q9914" t="s">
        <v>4309</v>
      </c>
    </row>
    <row r="9915" spans="11:17">
      <c r="K9915" t="s">
        <v>51</v>
      </c>
      <c r="L9915" t="s">
        <v>4307</v>
      </c>
      <c r="M9915" t="s">
        <v>4308</v>
      </c>
      <c r="N9915" t="s">
        <v>77</v>
      </c>
      <c r="O9915" t="s">
        <v>59</v>
      </c>
      <c r="P9915">
        <v>2262</v>
      </c>
      <c r="Q9915" t="s">
        <v>4309</v>
      </c>
    </row>
    <row r="9916" spans="11:17">
      <c r="K9916" t="s">
        <v>51</v>
      </c>
      <c r="L9916" t="s">
        <v>4307</v>
      </c>
      <c r="M9916" t="s">
        <v>4308</v>
      </c>
      <c r="N9916" t="s">
        <v>77</v>
      </c>
      <c r="O9916" t="s">
        <v>60</v>
      </c>
      <c r="P9916" t="s">
        <v>4277</v>
      </c>
      <c r="Q9916" t="s">
        <v>4309</v>
      </c>
    </row>
    <row r="9917" spans="11:17">
      <c r="K9917" t="s">
        <v>51</v>
      </c>
      <c r="L9917" t="s">
        <v>4307</v>
      </c>
      <c r="M9917" t="s">
        <v>4308</v>
      </c>
      <c r="N9917" t="s">
        <v>77</v>
      </c>
      <c r="O9917" t="s">
        <v>62</v>
      </c>
      <c r="P9917" t="s">
        <v>4293</v>
      </c>
      <c r="Q9917" t="s">
        <v>4309</v>
      </c>
    </row>
    <row r="9918" spans="11:17">
      <c r="K9918" t="s">
        <v>51</v>
      </c>
      <c r="L9918" t="s">
        <v>4307</v>
      </c>
      <c r="M9918" t="s">
        <v>4308</v>
      </c>
      <c r="N9918" t="s">
        <v>77</v>
      </c>
      <c r="O9918" t="s">
        <v>64</v>
      </c>
      <c r="P9918" t="s">
        <v>4310</v>
      </c>
      <c r="Q9918" t="s">
        <v>4309</v>
      </c>
    </row>
    <row r="9919" spans="11:17">
      <c r="K9919" t="s">
        <v>51</v>
      </c>
      <c r="L9919" t="s">
        <v>4307</v>
      </c>
      <c r="M9919" t="s">
        <v>4308</v>
      </c>
      <c r="N9919" t="s">
        <v>77</v>
      </c>
      <c r="O9919" t="s">
        <v>66</v>
      </c>
      <c r="P9919" t="s">
        <v>4311</v>
      </c>
      <c r="Q9919" t="s">
        <v>4309</v>
      </c>
    </row>
    <row r="9920" spans="11:17">
      <c r="K9920" t="s">
        <v>51</v>
      </c>
      <c r="L9920" t="s">
        <v>4307</v>
      </c>
      <c r="M9920" t="s">
        <v>4308</v>
      </c>
      <c r="N9920" t="s">
        <v>77</v>
      </c>
      <c r="O9920" t="s">
        <v>68</v>
      </c>
      <c r="Q9920" t="s">
        <v>4309</v>
      </c>
    </row>
    <row r="9921" spans="11:17">
      <c r="K9921" t="s">
        <v>51</v>
      </c>
      <c r="L9921" t="s">
        <v>4307</v>
      </c>
      <c r="M9921" t="s">
        <v>4308</v>
      </c>
      <c r="N9921" t="s">
        <v>77</v>
      </c>
      <c r="O9921" t="s">
        <v>70</v>
      </c>
      <c r="P9921" t="s">
        <v>71</v>
      </c>
      <c r="Q9921" t="s">
        <v>4309</v>
      </c>
    </row>
    <row r="9922" spans="11:17">
      <c r="K9922" t="s">
        <v>51</v>
      </c>
      <c r="L9922" t="s">
        <v>4307</v>
      </c>
      <c r="M9922" t="s">
        <v>4308</v>
      </c>
      <c r="N9922" t="s">
        <v>77</v>
      </c>
      <c r="O9922" t="s">
        <v>72</v>
      </c>
      <c r="P9922">
        <v>103</v>
      </c>
      <c r="Q9922" t="s">
        <v>4309</v>
      </c>
    </row>
    <row r="9923" spans="11:17">
      <c r="K9923" t="s">
        <v>51</v>
      </c>
      <c r="L9923" t="s">
        <v>4307</v>
      </c>
      <c r="M9923" t="s">
        <v>4308</v>
      </c>
      <c r="N9923" t="s">
        <v>77</v>
      </c>
      <c r="O9923" t="s">
        <v>73</v>
      </c>
      <c r="P9923" t="s">
        <v>82</v>
      </c>
      <c r="Q9923" t="s">
        <v>4309</v>
      </c>
    </row>
    <row r="9924" spans="11:17">
      <c r="K9924" t="s">
        <v>51</v>
      </c>
      <c r="L9924" t="s">
        <v>4312</v>
      </c>
      <c r="M9924" t="s">
        <v>4313</v>
      </c>
      <c r="N9924" t="s">
        <v>77</v>
      </c>
      <c r="O9924" t="s">
        <v>14</v>
      </c>
      <c r="Q9924" t="s">
        <v>4314</v>
      </c>
    </row>
    <row r="9925" spans="11:17">
      <c r="K9925" t="s">
        <v>51</v>
      </c>
      <c r="L9925" t="s">
        <v>4312</v>
      </c>
      <c r="M9925" t="s">
        <v>4313</v>
      </c>
      <c r="N9925" t="s">
        <v>77</v>
      </c>
      <c r="O9925" t="s">
        <v>56</v>
      </c>
      <c r="Q9925" t="s">
        <v>4314</v>
      </c>
    </row>
    <row r="9926" spans="11:17">
      <c r="K9926" t="s">
        <v>51</v>
      </c>
      <c r="L9926" t="s">
        <v>4312</v>
      </c>
      <c r="M9926" t="s">
        <v>4313</v>
      </c>
      <c r="N9926" t="s">
        <v>77</v>
      </c>
      <c r="O9926" t="s">
        <v>57</v>
      </c>
      <c r="P9926" t="s">
        <v>2701</v>
      </c>
      <c r="Q9926" t="s">
        <v>4314</v>
      </c>
    </row>
    <row r="9927" spans="11:17">
      <c r="K9927" t="s">
        <v>51</v>
      </c>
      <c r="L9927" t="s">
        <v>4312</v>
      </c>
      <c r="M9927" t="s">
        <v>4313</v>
      </c>
      <c r="N9927" t="s">
        <v>77</v>
      </c>
      <c r="O9927" t="s">
        <v>59</v>
      </c>
      <c r="P9927">
        <v>2320</v>
      </c>
      <c r="Q9927" t="s">
        <v>4314</v>
      </c>
    </row>
    <row r="9928" spans="11:17">
      <c r="K9928" t="s">
        <v>51</v>
      </c>
      <c r="L9928" t="s">
        <v>4312</v>
      </c>
      <c r="M9928" t="s">
        <v>4313</v>
      </c>
      <c r="N9928" t="s">
        <v>77</v>
      </c>
      <c r="O9928" t="s">
        <v>60</v>
      </c>
      <c r="P9928" t="s">
        <v>4277</v>
      </c>
      <c r="Q9928" t="s">
        <v>4314</v>
      </c>
    </row>
    <row r="9929" spans="11:17">
      <c r="K9929" t="s">
        <v>51</v>
      </c>
      <c r="L9929" t="s">
        <v>4312</v>
      </c>
      <c r="M9929" t="s">
        <v>4313</v>
      </c>
      <c r="N9929" t="s">
        <v>77</v>
      </c>
      <c r="O9929" t="s">
        <v>62</v>
      </c>
      <c r="P9929" t="s">
        <v>4288</v>
      </c>
      <c r="Q9929" t="s">
        <v>4314</v>
      </c>
    </row>
    <row r="9930" spans="11:17">
      <c r="K9930" t="s">
        <v>51</v>
      </c>
      <c r="L9930" t="s">
        <v>4312</v>
      </c>
      <c r="M9930" t="s">
        <v>4313</v>
      </c>
      <c r="N9930" t="s">
        <v>77</v>
      </c>
      <c r="O9930" t="s">
        <v>64</v>
      </c>
      <c r="P9930" t="s">
        <v>4315</v>
      </c>
      <c r="Q9930" t="s">
        <v>4314</v>
      </c>
    </row>
    <row r="9931" spans="11:17">
      <c r="K9931" t="s">
        <v>51</v>
      </c>
      <c r="L9931" t="s">
        <v>4312</v>
      </c>
      <c r="M9931" t="s">
        <v>4313</v>
      </c>
      <c r="N9931" t="s">
        <v>77</v>
      </c>
      <c r="O9931" t="s">
        <v>66</v>
      </c>
      <c r="Q9931" t="s">
        <v>4314</v>
      </c>
    </row>
    <row r="9932" spans="11:17">
      <c r="K9932" t="s">
        <v>51</v>
      </c>
      <c r="L9932" t="s">
        <v>4312</v>
      </c>
      <c r="M9932" t="s">
        <v>4313</v>
      </c>
      <c r="N9932" t="s">
        <v>77</v>
      </c>
      <c r="O9932" t="s">
        <v>68</v>
      </c>
      <c r="Q9932" t="s">
        <v>4314</v>
      </c>
    </row>
    <row r="9933" spans="11:17">
      <c r="K9933" t="s">
        <v>51</v>
      </c>
      <c r="L9933" t="s">
        <v>4312</v>
      </c>
      <c r="M9933" t="s">
        <v>4313</v>
      </c>
      <c r="N9933" t="s">
        <v>77</v>
      </c>
      <c r="O9933" t="s">
        <v>70</v>
      </c>
      <c r="P9933" t="s">
        <v>71</v>
      </c>
      <c r="Q9933" t="s">
        <v>4314</v>
      </c>
    </row>
    <row r="9934" spans="11:17">
      <c r="K9934" t="s">
        <v>51</v>
      </c>
      <c r="L9934" t="s">
        <v>4312</v>
      </c>
      <c r="M9934" t="s">
        <v>4313</v>
      </c>
      <c r="N9934" t="s">
        <v>77</v>
      </c>
      <c r="O9934" t="s">
        <v>72</v>
      </c>
      <c r="P9934">
        <v>150</v>
      </c>
      <c r="Q9934" t="s">
        <v>4314</v>
      </c>
    </row>
    <row r="9935" spans="11:17">
      <c r="K9935" t="s">
        <v>51</v>
      </c>
      <c r="L9935" t="s">
        <v>4312</v>
      </c>
      <c r="M9935" t="s">
        <v>4313</v>
      </c>
      <c r="N9935" t="s">
        <v>77</v>
      </c>
      <c r="O9935" t="s">
        <v>73</v>
      </c>
      <c r="P9935" t="s">
        <v>82</v>
      </c>
      <c r="Q9935" t="s">
        <v>4314</v>
      </c>
    </row>
    <row r="9936" spans="11:17">
      <c r="K9936" t="s">
        <v>51</v>
      </c>
      <c r="L9936" t="s">
        <v>4316</v>
      </c>
      <c r="M9936" t="s">
        <v>4317</v>
      </c>
      <c r="N9936" t="s">
        <v>77</v>
      </c>
      <c r="O9936" t="s">
        <v>14</v>
      </c>
      <c r="Q9936" t="s">
        <v>4318</v>
      </c>
    </row>
    <row r="9937" spans="11:17">
      <c r="K9937" t="s">
        <v>51</v>
      </c>
      <c r="L9937" t="s">
        <v>4316</v>
      </c>
      <c r="M9937" t="s">
        <v>4317</v>
      </c>
      <c r="N9937" t="s">
        <v>77</v>
      </c>
      <c r="O9937" t="s">
        <v>56</v>
      </c>
      <c r="Q9937" t="s">
        <v>4318</v>
      </c>
    </row>
    <row r="9938" spans="11:17">
      <c r="K9938" t="s">
        <v>51</v>
      </c>
      <c r="L9938" t="s">
        <v>4316</v>
      </c>
      <c r="M9938" t="s">
        <v>4317</v>
      </c>
      <c r="N9938" t="s">
        <v>77</v>
      </c>
      <c r="O9938" t="s">
        <v>57</v>
      </c>
      <c r="P9938" t="s">
        <v>2701</v>
      </c>
      <c r="Q9938" t="s">
        <v>4318</v>
      </c>
    </row>
    <row r="9939" spans="11:17">
      <c r="K9939" t="s">
        <v>51</v>
      </c>
      <c r="L9939" t="s">
        <v>4316</v>
      </c>
      <c r="M9939" t="s">
        <v>4317</v>
      </c>
      <c r="N9939" t="s">
        <v>77</v>
      </c>
      <c r="O9939" t="s">
        <v>59</v>
      </c>
      <c r="P9939">
        <v>2423</v>
      </c>
      <c r="Q9939" t="s">
        <v>4318</v>
      </c>
    </row>
    <row r="9940" spans="11:17">
      <c r="K9940" t="s">
        <v>51</v>
      </c>
      <c r="L9940" t="s">
        <v>4316</v>
      </c>
      <c r="M9940" t="s">
        <v>4317</v>
      </c>
      <c r="N9940" t="s">
        <v>77</v>
      </c>
      <c r="O9940" t="s">
        <v>60</v>
      </c>
      <c r="P9940" t="s">
        <v>4277</v>
      </c>
      <c r="Q9940" t="s">
        <v>4318</v>
      </c>
    </row>
    <row r="9941" spans="11:17">
      <c r="K9941" t="s">
        <v>51</v>
      </c>
      <c r="L9941" t="s">
        <v>4316</v>
      </c>
      <c r="M9941" t="s">
        <v>4317</v>
      </c>
      <c r="N9941" t="s">
        <v>77</v>
      </c>
      <c r="O9941" t="s">
        <v>62</v>
      </c>
      <c r="P9941" t="s">
        <v>4319</v>
      </c>
      <c r="Q9941" t="s">
        <v>4318</v>
      </c>
    </row>
    <row r="9942" spans="11:17">
      <c r="K9942" t="s">
        <v>51</v>
      </c>
      <c r="L9942" t="s">
        <v>4316</v>
      </c>
      <c r="M9942" t="s">
        <v>4317</v>
      </c>
      <c r="N9942" t="s">
        <v>77</v>
      </c>
      <c r="O9942" t="s">
        <v>64</v>
      </c>
      <c r="P9942" t="s">
        <v>4320</v>
      </c>
      <c r="Q9942" t="s">
        <v>4318</v>
      </c>
    </row>
    <row r="9943" spans="11:17">
      <c r="K9943" t="s">
        <v>51</v>
      </c>
      <c r="L9943" t="s">
        <v>4316</v>
      </c>
      <c r="M9943" t="s">
        <v>4317</v>
      </c>
      <c r="N9943" t="s">
        <v>77</v>
      </c>
      <c r="O9943" t="s">
        <v>66</v>
      </c>
      <c r="Q9943" t="s">
        <v>4318</v>
      </c>
    </row>
    <row r="9944" spans="11:17">
      <c r="K9944" t="s">
        <v>51</v>
      </c>
      <c r="L9944" t="s">
        <v>4316</v>
      </c>
      <c r="M9944" t="s">
        <v>4317</v>
      </c>
      <c r="N9944" t="s">
        <v>77</v>
      </c>
      <c r="O9944" t="s">
        <v>68</v>
      </c>
      <c r="Q9944" t="s">
        <v>4318</v>
      </c>
    </row>
    <row r="9945" spans="11:17">
      <c r="K9945" t="s">
        <v>51</v>
      </c>
      <c r="L9945" t="s">
        <v>4316</v>
      </c>
      <c r="M9945" t="s">
        <v>4317</v>
      </c>
      <c r="N9945" t="s">
        <v>77</v>
      </c>
      <c r="O9945" t="s">
        <v>70</v>
      </c>
      <c r="P9945" t="s">
        <v>1020</v>
      </c>
      <c r="Q9945" t="s">
        <v>4318</v>
      </c>
    </row>
    <row r="9946" spans="11:17">
      <c r="K9946" t="s">
        <v>51</v>
      </c>
      <c r="L9946" t="s">
        <v>4316</v>
      </c>
      <c r="M9946" t="s">
        <v>4317</v>
      </c>
      <c r="N9946" t="s">
        <v>77</v>
      </c>
      <c r="O9946" t="s">
        <v>72</v>
      </c>
      <c r="P9946">
        <v>262</v>
      </c>
      <c r="Q9946" t="s">
        <v>4318</v>
      </c>
    </row>
    <row r="9947" spans="11:17">
      <c r="K9947" t="s">
        <v>51</v>
      </c>
      <c r="L9947" t="s">
        <v>4316</v>
      </c>
      <c r="M9947" t="s">
        <v>4317</v>
      </c>
      <c r="N9947" t="s">
        <v>77</v>
      </c>
      <c r="O9947" t="s">
        <v>73</v>
      </c>
      <c r="P9947" t="s">
        <v>82</v>
      </c>
      <c r="Q9947" t="s">
        <v>4318</v>
      </c>
    </row>
    <row r="9948" spans="11:17">
      <c r="K9948" t="s">
        <v>51</v>
      </c>
      <c r="L9948" t="s">
        <v>4321</v>
      </c>
      <c r="M9948" t="s">
        <v>4322</v>
      </c>
      <c r="N9948" t="s">
        <v>1337</v>
      </c>
      <c r="O9948" t="s">
        <v>14</v>
      </c>
      <c r="Q9948" t="s">
        <v>4323</v>
      </c>
    </row>
    <row r="9949" spans="11:17">
      <c r="K9949" t="s">
        <v>51</v>
      </c>
      <c r="L9949" t="s">
        <v>4321</v>
      </c>
      <c r="M9949" t="s">
        <v>4322</v>
      </c>
      <c r="N9949" t="s">
        <v>1337</v>
      </c>
      <c r="O9949" t="s">
        <v>56</v>
      </c>
      <c r="Q9949" t="s">
        <v>4323</v>
      </c>
    </row>
    <row r="9950" spans="11:17">
      <c r="K9950" t="s">
        <v>51</v>
      </c>
      <c r="L9950" t="s">
        <v>4321</v>
      </c>
      <c r="M9950" t="s">
        <v>4322</v>
      </c>
      <c r="N9950" t="s">
        <v>1337</v>
      </c>
      <c r="O9950" t="s">
        <v>57</v>
      </c>
      <c r="P9950" t="s">
        <v>2701</v>
      </c>
      <c r="Q9950" t="s">
        <v>4323</v>
      </c>
    </row>
    <row r="9951" spans="11:17">
      <c r="K9951" t="s">
        <v>51</v>
      </c>
      <c r="L9951" t="s">
        <v>4321</v>
      </c>
      <c r="M9951" t="s">
        <v>4322</v>
      </c>
      <c r="N9951" t="s">
        <v>1337</v>
      </c>
      <c r="O9951" t="s">
        <v>59</v>
      </c>
      <c r="P9951">
        <v>1957</v>
      </c>
      <c r="Q9951" t="s">
        <v>4323</v>
      </c>
    </row>
    <row r="9952" spans="11:17">
      <c r="K9952" t="s">
        <v>51</v>
      </c>
      <c r="L9952" t="s">
        <v>4321</v>
      </c>
      <c r="M9952" t="s">
        <v>4322</v>
      </c>
      <c r="N9952" t="s">
        <v>1337</v>
      </c>
      <c r="O9952" t="s">
        <v>60</v>
      </c>
      <c r="P9952" t="s">
        <v>4277</v>
      </c>
      <c r="Q9952" t="s">
        <v>4323</v>
      </c>
    </row>
    <row r="9953" spans="11:17">
      <c r="K9953" t="s">
        <v>51</v>
      </c>
      <c r="L9953" t="s">
        <v>4321</v>
      </c>
      <c r="M9953" t="s">
        <v>4322</v>
      </c>
      <c r="N9953" t="s">
        <v>1337</v>
      </c>
      <c r="O9953" t="s">
        <v>62</v>
      </c>
      <c r="P9953" t="s">
        <v>4278</v>
      </c>
      <c r="Q9953" t="s">
        <v>4323</v>
      </c>
    </row>
    <row r="9954" spans="11:17">
      <c r="K9954" t="s">
        <v>51</v>
      </c>
      <c r="L9954" t="s">
        <v>4321</v>
      </c>
      <c r="M9954" t="s">
        <v>4322</v>
      </c>
      <c r="N9954" t="s">
        <v>1337</v>
      </c>
      <c r="O9954" t="s">
        <v>64</v>
      </c>
      <c r="P9954" t="s">
        <v>4324</v>
      </c>
      <c r="Q9954" t="s">
        <v>4323</v>
      </c>
    </row>
    <row r="9955" spans="11:17">
      <c r="K9955" t="s">
        <v>51</v>
      </c>
      <c r="L9955" t="s">
        <v>4321</v>
      </c>
      <c r="M9955" t="s">
        <v>4322</v>
      </c>
      <c r="N9955" t="s">
        <v>1337</v>
      </c>
      <c r="O9955" t="s">
        <v>66</v>
      </c>
      <c r="P9955" t="s">
        <v>4325</v>
      </c>
      <c r="Q9955" t="s">
        <v>4323</v>
      </c>
    </row>
    <row r="9956" spans="11:17">
      <c r="K9956" t="s">
        <v>51</v>
      </c>
      <c r="L9956" t="s">
        <v>4321</v>
      </c>
      <c r="M9956" t="s">
        <v>4322</v>
      </c>
      <c r="N9956" t="s">
        <v>1337</v>
      </c>
      <c r="O9956" t="s">
        <v>68</v>
      </c>
      <c r="P9956" t="s">
        <v>2906</v>
      </c>
      <c r="Q9956" t="s">
        <v>4323</v>
      </c>
    </row>
    <row r="9957" spans="11:17">
      <c r="K9957" t="s">
        <v>51</v>
      </c>
      <c r="L9957" t="s">
        <v>4321</v>
      </c>
      <c r="M9957" t="s">
        <v>4322</v>
      </c>
      <c r="N9957" t="s">
        <v>1337</v>
      </c>
      <c r="O9957" t="s">
        <v>70</v>
      </c>
      <c r="P9957" t="s">
        <v>71</v>
      </c>
      <c r="Q9957" t="s">
        <v>4323</v>
      </c>
    </row>
    <row r="9958" spans="11:17">
      <c r="K9958" t="s">
        <v>51</v>
      </c>
      <c r="L9958" t="s">
        <v>4321</v>
      </c>
      <c r="M9958" t="s">
        <v>4322</v>
      </c>
      <c r="N9958" t="s">
        <v>1337</v>
      </c>
      <c r="O9958" t="s">
        <v>72</v>
      </c>
      <c r="P9958">
        <v>49</v>
      </c>
      <c r="Q9958" t="s">
        <v>4323</v>
      </c>
    </row>
    <row r="9959" spans="11:17">
      <c r="K9959" t="s">
        <v>51</v>
      </c>
      <c r="L9959" t="s">
        <v>4321</v>
      </c>
      <c r="M9959" t="s">
        <v>4322</v>
      </c>
      <c r="N9959" t="s">
        <v>1337</v>
      </c>
      <c r="O9959" t="s">
        <v>73</v>
      </c>
      <c r="P9959" t="s">
        <v>1343</v>
      </c>
      <c r="Q9959" t="s">
        <v>4323</v>
      </c>
    </row>
    <row r="9960" spans="11:17">
      <c r="K9960" t="s">
        <v>51</v>
      </c>
      <c r="L9960" t="s">
        <v>4326</v>
      </c>
      <c r="M9960" t="s">
        <v>4327</v>
      </c>
      <c r="N9960" t="s">
        <v>1337</v>
      </c>
      <c r="O9960" t="s">
        <v>14</v>
      </c>
      <c r="Q9960" t="s">
        <v>4328</v>
      </c>
    </row>
    <row r="9961" spans="11:17">
      <c r="K9961" t="s">
        <v>51</v>
      </c>
      <c r="L9961" t="s">
        <v>4326</v>
      </c>
      <c r="M9961" t="s">
        <v>4327</v>
      </c>
      <c r="N9961" t="s">
        <v>1337</v>
      </c>
      <c r="O9961" t="s">
        <v>56</v>
      </c>
      <c r="Q9961" t="s">
        <v>4328</v>
      </c>
    </row>
    <row r="9962" spans="11:17">
      <c r="K9962" t="s">
        <v>51</v>
      </c>
      <c r="L9962" t="s">
        <v>4326</v>
      </c>
      <c r="M9962" t="s">
        <v>4327</v>
      </c>
      <c r="N9962" t="s">
        <v>1337</v>
      </c>
      <c r="O9962" t="s">
        <v>57</v>
      </c>
      <c r="P9962" t="s">
        <v>2701</v>
      </c>
      <c r="Q9962" t="s">
        <v>4328</v>
      </c>
    </row>
    <row r="9963" spans="11:17">
      <c r="K9963" t="s">
        <v>51</v>
      </c>
      <c r="L9963" t="s">
        <v>4326</v>
      </c>
      <c r="M9963" t="s">
        <v>4327</v>
      </c>
      <c r="N9963" t="s">
        <v>1337</v>
      </c>
      <c r="O9963" t="s">
        <v>59</v>
      </c>
      <c r="P9963">
        <v>1861</v>
      </c>
      <c r="Q9963" t="s">
        <v>4328</v>
      </c>
    </row>
    <row r="9964" spans="11:17">
      <c r="K9964" t="s">
        <v>51</v>
      </c>
      <c r="L9964" t="s">
        <v>4326</v>
      </c>
      <c r="M9964" t="s">
        <v>4327</v>
      </c>
      <c r="N9964" t="s">
        <v>1337</v>
      </c>
      <c r="O9964" t="s">
        <v>60</v>
      </c>
      <c r="P9964" t="s">
        <v>4277</v>
      </c>
      <c r="Q9964" t="s">
        <v>4328</v>
      </c>
    </row>
    <row r="9965" spans="11:17">
      <c r="K9965" t="s">
        <v>51</v>
      </c>
      <c r="L9965" t="s">
        <v>4326</v>
      </c>
      <c r="M9965" t="s">
        <v>4327</v>
      </c>
      <c r="N9965" t="s">
        <v>1337</v>
      </c>
      <c r="O9965" t="s">
        <v>62</v>
      </c>
      <c r="P9965" t="s">
        <v>4278</v>
      </c>
      <c r="Q9965" t="s">
        <v>4328</v>
      </c>
    </row>
    <row r="9966" spans="11:17">
      <c r="K9966" t="s">
        <v>51</v>
      </c>
      <c r="L9966" t="s">
        <v>4326</v>
      </c>
      <c r="M9966" t="s">
        <v>4327</v>
      </c>
      <c r="N9966" t="s">
        <v>1337</v>
      </c>
      <c r="O9966" t="s">
        <v>64</v>
      </c>
      <c r="P9966" t="s">
        <v>4329</v>
      </c>
      <c r="Q9966" t="s">
        <v>4328</v>
      </c>
    </row>
    <row r="9967" spans="11:17">
      <c r="K9967" t="s">
        <v>51</v>
      </c>
      <c r="L9967" t="s">
        <v>4326</v>
      </c>
      <c r="M9967" t="s">
        <v>4327</v>
      </c>
      <c r="N9967" t="s">
        <v>1337</v>
      </c>
      <c r="O9967" t="s">
        <v>66</v>
      </c>
      <c r="P9967" t="s">
        <v>4330</v>
      </c>
      <c r="Q9967" t="s">
        <v>4328</v>
      </c>
    </row>
    <row r="9968" spans="11:17">
      <c r="K9968" t="s">
        <v>51</v>
      </c>
      <c r="L9968" t="s">
        <v>4326</v>
      </c>
      <c r="M9968" t="s">
        <v>4327</v>
      </c>
      <c r="N9968" t="s">
        <v>1337</v>
      </c>
      <c r="O9968" t="s">
        <v>68</v>
      </c>
      <c r="Q9968" t="s">
        <v>4328</v>
      </c>
    </row>
    <row r="9969" spans="11:17">
      <c r="K9969" t="s">
        <v>51</v>
      </c>
      <c r="L9969" t="s">
        <v>4326</v>
      </c>
      <c r="M9969" t="s">
        <v>4327</v>
      </c>
      <c r="N9969" t="s">
        <v>1337</v>
      </c>
      <c r="O9969" t="s">
        <v>70</v>
      </c>
      <c r="Q9969" t="s">
        <v>4328</v>
      </c>
    </row>
    <row r="9970" spans="11:17">
      <c r="K9970" t="s">
        <v>51</v>
      </c>
      <c r="L9970" t="s">
        <v>4326</v>
      </c>
      <c r="M9970" t="s">
        <v>4327</v>
      </c>
      <c r="N9970" t="s">
        <v>1337</v>
      </c>
      <c r="O9970" t="s">
        <v>72</v>
      </c>
      <c r="Q9970" t="s">
        <v>4328</v>
      </c>
    </row>
    <row r="9971" spans="11:17">
      <c r="K9971" t="s">
        <v>51</v>
      </c>
      <c r="L9971" t="s">
        <v>4326</v>
      </c>
      <c r="M9971" t="s">
        <v>4327</v>
      </c>
      <c r="N9971" t="s">
        <v>1337</v>
      </c>
      <c r="O9971" t="s">
        <v>73</v>
      </c>
      <c r="P9971" t="s">
        <v>1343</v>
      </c>
      <c r="Q9971" t="s">
        <v>4328</v>
      </c>
    </row>
    <row r="9972" spans="11:17">
      <c r="K9972" t="s">
        <v>51</v>
      </c>
      <c r="L9972" t="s">
        <v>4331</v>
      </c>
      <c r="M9972" t="s">
        <v>4332</v>
      </c>
      <c r="N9972" t="s">
        <v>77</v>
      </c>
      <c r="O9972" t="s">
        <v>14</v>
      </c>
      <c r="Q9972" t="s">
        <v>4333</v>
      </c>
    </row>
    <row r="9973" spans="11:17">
      <c r="K9973" t="s">
        <v>51</v>
      </c>
      <c r="L9973" t="s">
        <v>4331</v>
      </c>
      <c r="M9973" t="s">
        <v>4332</v>
      </c>
      <c r="N9973" t="s">
        <v>77</v>
      </c>
      <c r="O9973" t="s">
        <v>56</v>
      </c>
      <c r="Q9973" t="s">
        <v>4333</v>
      </c>
    </row>
    <row r="9974" spans="11:17">
      <c r="K9974" t="s">
        <v>51</v>
      </c>
      <c r="L9974" t="s">
        <v>4331</v>
      </c>
      <c r="M9974" t="s">
        <v>4332</v>
      </c>
      <c r="N9974" t="s">
        <v>77</v>
      </c>
      <c r="O9974" t="s">
        <v>57</v>
      </c>
      <c r="P9974" t="s">
        <v>2701</v>
      </c>
      <c r="Q9974" t="s">
        <v>4333</v>
      </c>
    </row>
    <row r="9975" spans="11:17">
      <c r="K9975" t="s">
        <v>51</v>
      </c>
      <c r="L9975" t="s">
        <v>4331</v>
      </c>
      <c r="M9975" t="s">
        <v>4332</v>
      </c>
      <c r="N9975" t="s">
        <v>77</v>
      </c>
      <c r="O9975" t="s">
        <v>59</v>
      </c>
      <c r="P9975">
        <v>2246</v>
      </c>
      <c r="Q9975" t="s">
        <v>4333</v>
      </c>
    </row>
    <row r="9976" spans="11:17">
      <c r="K9976" t="s">
        <v>51</v>
      </c>
      <c r="L9976" t="s">
        <v>4331</v>
      </c>
      <c r="M9976" t="s">
        <v>4332</v>
      </c>
      <c r="N9976" t="s">
        <v>77</v>
      </c>
      <c r="O9976" t="s">
        <v>60</v>
      </c>
      <c r="P9976" t="s">
        <v>4277</v>
      </c>
      <c r="Q9976" t="s">
        <v>4333</v>
      </c>
    </row>
    <row r="9977" spans="11:17">
      <c r="K9977" t="s">
        <v>51</v>
      </c>
      <c r="L9977" t="s">
        <v>4331</v>
      </c>
      <c r="M9977" t="s">
        <v>4332</v>
      </c>
      <c r="N9977" t="s">
        <v>77</v>
      </c>
      <c r="O9977" t="s">
        <v>62</v>
      </c>
      <c r="P9977" t="s">
        <v>4278</v>
      </c>
      <c r="Q9977" t="s">
        <v>4333</v>
      </c>
    </row>
    <row r="9978" spans="11:17">
      <c r="K9978" t="s">
        <v>51</v>
      </c>
      <c r="L9978" t="s">
        <v>4331</v>
      </c>
      <c r="M9978" t="s">
        <v>4332</v>
      </c>
      <c r="N9978" t="s">
        <v>77</v>
      </c>
      <c r="O9978" t="s">
        <v>64</v>
      </c>
      <c r="P9978" t="s">
        <v>4334</v>
      </c>
      <c r="Q9978" t="s">
        <v>4333</v>
      </c>
    </row>
    <row r="9979" spans="11:17">
      <c r="K9979" t="s">
        <v>51</v>
      </c>
      <c r="L9979" t="s">
        <v>4331</v>
      </c>
      <c r="M9979" t="s">
        <v>4332</v>
      </c>
      <c r="N9979" t="s">
        <v>77</v>
      </c>
      <c r="O9979" t="s">
        <v>66</v>
      </c>
      <c r="Q9979" t="s">
        <v>4333</v>
      </c>
    </row>
    <row r="9980" spans="11:17">
      <c r="K9980" t="s">
        <v>51</v>
      </c>
      <c r="L9980" t="s">
        <v>4331</v>
      </c>
      <c r="M9980" t="s">
        <v>4332</v>
      </c>
      <c r="N9980" t="s">
        <v>77</v>
      </c>
      <c r="O9980" t="s">
        <v>68</v>
      </c>
      <c r="Q9980" t="s">
        <v>4333</v>
      </c>
    </row>
    <row r="9981" spans="11:17">
      <c r="K9981" t="s">
        <v>51</v>
      </c>
      <c r="L9981" t="s">
        <v>4331</v>
      </c>
      <c r="M9981" t="s">
        <v>4332</v>
      </c>
      <c r="N9981" t="s">
        <v>77</v>
      </c>
      <c r="O9981" t="s">
        <v>70</v>
      </c>
      <c r="P9981" t="s">
        <v>71</v>
      </c>
      <c r="Q9981" t="s">
        <v>4333</v>
      </c>
    </row>
    <row r="9982" spans="11:17">
      <c r="K9982" t="s">
        <v>51</v>
      </c>
      <c r="L9982" t="s">
        <v>4331</v>
      </c>
      <c r="M9982" t="s">
        <v>4332</v>
      </c>
      <c r="N9982" t="s">
        <v>77</v>
      </c>
      <c r="O9982" t="s">
        <v>72</v>
      </c>
      <c r="P9982">
        <v>50</v>
      </c>
      <c r="Q9982" t="s">
        <v>4333</v>
      </c>
    </row>
    <row r="9983" spans="11:17">
      <c r="K9983" t="s">
        <v>51</v>
      </c>
      <c r="L9983" t="s">
        <v>4331</v>
      </c>
      <c r="M9983" t="s">
        <v>4332</v>
      </c>
      <c r="N9983" t="s">
        <v>77</v>
      </c>
      <c r="O9983" t="s">
        <v>73</v>
      </c>
      <c r="P9983" t="s">
        <v>82</v>
      </c>
      <c r="Q9983" t="s">
        <v>4333</v>
      </c>
    </row>
    <row r="9984" spans="11:17">
      <c r="K9984" t="s">
        <v>51</v>
      </c>
      <c r="L9984" t="s">
        <v>4335</v>
      </c>
      <c r="M9984" t="s">
        <v>4336</v>
      </c>
      <c r="N9984" t="s">
        <v>1337</v>
      </c>
      <c r="O9984" t="s">
        <v>14</v>
      </c>
      <c r="Q9984" t="s">
        <v>4337</v>
      </c>
    </row>
    <row r="9985" spans="11:17">
      <c r="K9985" t="s">
        <v>51</v>
      </c>
      <c r="L9985" t="s">
        <v>4335</v>
      </c>
      <c r="M9985" t="s">
        <v>4336</v>
      </c>
      <c r="N9985" t="s">
        <v>1337</v>
      </c>
      <c r="O9985" t="s">
        <v>56</v>
      </c>
      <c r="Q9985" t="s">
        <v>4337</v>
      </c>
    </row>
    <row r="9986" spans="11:17">
      <c r="K9986" t="s">
        <v>51</v>
      </c>
      <c r="L9986" t="s">
        <v>4335</v>
      </c>
      <c r="M9986" t="s">
        <v>4336</v>
      </c>
      <c r="N9986" t="s">
        <v>1337</v>
      </c>
      <c r="O9986" t="s">
        <v>57</v>
      </c>
      <c r="P9986" t="s">
        <v>2701</v>
      </c>
      <c r="Q9986" t="s">
        <v>4337</v>
      </c>
    </row>
    <row r="9987" spans="11:17">
      <c r="K9987" t="s">
        <v>51</v>
      </c>
      <c r="L9987" t="s">
        <v>4335</v>
      </c>
      <c r="M9987" t="s">
        <v>4336</v>
      </c>
      <c r="N9987" t="s">
        <v>1337</v>
      </c>
      <c r="O9987" t="s">
        <v>59</v>
      </c>
      <c r="P9987">
        <v>1636</v>
      </c>
      <c r="Q9987" t="s">
        <v>4337</v>
      </c>
    </row>
    <row r="9988" spans="11:17">
      <c r="K9988" t="s">
        <v>51</v>
      </c>
      <c r="L9988" t="s">
        <v>4335</v>
      </c>
      <c r="M9988" t="s">
        <v>4336</v>
      </c>
      <c r="N9988" t="s">
        <v>1337</v>
      </c>
      <c r="O9988" t="s">
        <v>60</v>
      </c>
      <c r="P9988" t="s">
        <v>4277</v>
      </c>
      <c r="Q9988" t="s">
        <v>4337</v>
      </c>
    </row>
    <row r="9989" spans="11:17">
      <c r="K9989" t="s">
        <v>51</v>
      </c>
      <c r="L9989" t="s">
        <v>4335</v>
      </c>
      <c r="M9989" t="s">
        <v>4336</v>
      </c>
      <c r="N9989" t="s">
        <v>1337</v>
      </c>
      <c r="O9989" t="s">
        <v>62</v>
      </c>
      <c r="P9989" t="s">
        <v>4278</v>
      </c>
      <c r="Q9989" t="s">
        <v>4337</v>
      </c>
    </row>
    <row r="9990" spans="11:17">
      <c r="K9990" t="s">
        <v>51</v>
      </c>
      <c r="L9990" t="s">
        <v>4335</v>
      </c>
      <c r="M9990" t="s">
        <v>4336</v>
      </c>
      <c r="N9990" t="s">
        <v>1337</v>
      </c>
      <c r="O9990" t="s">
        <v>64</v>
      </c>
      <c r="P9990" t="s">
        <v>4338</v>
      </c>
      <c r="Q9990" t="s">
        <v>4337</v>
      </c>
    </row>
    <row r="9991" spans="11:17">
      <c r="K9991" t="s">
        <v>51</v>
      </c>
      <c r="L9991" t="s">
        <v>4335</v>
      </c>
      <c r="M9991" t="s">
        <v>4336</v>
      </c>
      <c r="N9991" t="s">
        <v>1337</v>
      </c>
      <c r="O9991" t="s">
        <v>66</v>
      </c>
      <c r="Q9991" t="s">
        <v>4337</v>
      </c>
    </row>
    <row r="9992" spans="11:17">
      <c r="K9992" t="s">
        <v>51</v>
      </c>
      <c r="L9992" t="s">
        <v>4335</v>
      </c>
      <c r="M9992" t="s">
        <v>4336</v>
      </c>
      <c r="N9992" t="s">
        <v>1337</v>
      </c>
      <c r="O9992" t="s">
        <v>68</v>
      </c>
      <c r="Q9992" t="s">
        <v>4337</v>
      </c>
    </row>
    <row r="9993" spans="11:17">
      <c r="K9993" t="s">
        <v>51</v>
      </c>
      <c r="L9993" t="s">
        <v>4335</v>
      </c>
      <c r="M9993" t="s">
        <v>4336</v>
      </c>
      <c r="N9993" t="s">
        <v>1337</v>
      </c>
      <c r="O9993" t="s">
        <v>70</v>
      </c>
      <c r="P9993" t="s">
        <v>71</v>
      </c>
      <c r="Q9993" t="s">
        <v>4337</v>
      </c>
    </row>
    <row r="9994" spans="11:17">
      <c r="K9994" t="s">
        <v>51</v>
      </c>
      <c r="L9994" t="s">
        <v>4335</v>
      </c>
      <c r="M9994" t="s">
        <v>4336</v>
      </c>
      <c r="N9994" t="s">
        <v>1337</v>
      </c>
      <c r="O9994" t="s">
        <v>72</v>
      </c>
      <c r="P9994">
        <v>74</v>
      </c>
      <c r="Q9994" t="s">
        <v>4337</v>
      </c>
    </row>
    <row r="9995" spans="11:17">
      <c r="K9995" t="s">
        <v>51</v>
      </c>
      <c r="L9995" t="s">
        <v>4335</v>
      </c>
      <c r="M9995" t="s">
        <v>4336</v>
      </c>
      <c r="N9995" t="s">
        <v>1337</v>
      </c>
      <c r="O9995" t="s">
        <v>73</v>
      </c>
      <c r="P9995" t="s">
        <v>1343</v>
      </c>
      <c r="Q9995" t="s">
        <v>4337</v>
      </c>
    </row>
    <row r="9996" spans="11:17">
      <c r="K9996" t="s">
        <v>51</v>
      </c>
      <c r="L9996" t="s">
        <v>1928</v>
      </c>
      <c r="M9996" t="s">
        <v>4339</v>
      </c>
      <c r="N9996" t="s">
        <v>1337</v>
      </c>
      <c r="O9996" t="s">
        <v>14</v>
      </c>
      <c r="Q9996" t="s">
        <v>4340</v>
      </c>
    </row>
    <row r="9997" spans="11:17">
      <c r="K9997" t="s">
        <v>51</v>
      </c>
      <c r="L9997" t="s">
        <v>1928</v>
      </c>
      <c r="M9997" t="s">
        <v>4339</v>
      </c>
      <c r="N9997" t="s">
        <v>1337</v>
      </c>
      <c r="O9997" t="s">
        <v>56</v>
      </c>
      <c r="Q9997" t="s">
        <v>4340</v>
      </c>
    </row>
    <row r="9998" spans="11:17">
      <c r="K9998" t="s">
        <v>51</v>
      </c>
      <c r="L9998" t="s">
        <v>1928</v>
      </c>
      <c r="M9998" t="s">
        <v>4339</v>
      </c>
      <c r="N9998" t="s">
        <v>1337</v>
      </c>
      <c r="O9998" t="s">
        <v>57</v>
      </c>
      <c r="P9998" t="s">
        <v>2701</v>
      </c>
      <c r="Q9998" t="s">
        <v>4340</v>
      </c>
    </row>
    <row r="9999" spans="11:17">
      <c r="K9999" t="s">
        <v>51</v>
      </c>
      <c r="L9999" t="s">
        <v>1928</v>
      </c>
      <c r="M9999" t="s">
        <v>4339</v>
      </c>
      <c r="N9999" t="s">
        <v>1337</v>
      </c>
      <c r="O9999" t="s">
        <v>59</v>
      </c>
      <c r="P9999">
        <v>1347</v>
      </c>
      <c r="Q9999" t="s">
        <v>4340</v>
      </c>
    </row>
    <row r="10000" spans="11:17">
      <c r="K10000" t="s">
        <v>51</v>
      </c>
      <c r="L10000" t="s">
        <v>1928</v>
      </c>
      <c r="M10000" t="s">
        <v>4339</v>
      </c>
      <c r="N10000" t="s">
        <v>1337</v>
      </c>
      <c r="O10000" t="s">
        <v>60</v>
      </c>
      <c r="P10000" t="s">
        <v>4277</v>
      </c>
      <c r="Q10000" t="s">
        <v>4340</v>
      </c>
    </row>
    <row r="10001" spans="11:17">
      <c r="K10001" t="s">
        <v>51</v>
      </c>
      <c r="L10001" t="s">
        <v>1928</v>
      </c>
      <c r="M10001" t="s">
        <v>4339</v>
      </c>
      <c r="N10001" t="s">
        <v>1337</v>
      </c>
      <c r="O10001" t="s">
        <v>62</v>
      </c>
      <c r="P10001" t="s">
        <v>4278</v>
      </c>
      <c r="Q10001" t="s">
        <v>4340</v>
      </c>
    </row>
    <row r="10002" spans="11:17">
      <c r="K10002" t="s">
        <v>51</v>
      </c>
      <c r="L10002" t="s">
        <v>1928</v>
      </c>
      <c r="M10002" t="s">
        <v>4339</v>
      </c>
      <c r="N10002" t="s">
        <v>1337</v>
      </c>
      <c r="O10002" t="s">
        <v>64</v>
      </c>
      <c r="P10002" t="s">
        <v>1931</v>
      </c>
      <c r="Q10002" t="s">
        <v>4340</v>
      </c>
    </row>
    <row r="10003" spans="11:17">
      <c r="K10003" t="s">
        <v>51</v>
      </c>
      <c r="L10003" t="s">
        <v>1928</v>
      </c>
      <c r="M10003" t="s">
        <v>4339</v>
      </c>
      <c r="N10003" t="s">
        <v>1337</v>
      </c>
      <c r="O10003" t="s">
        <v>66</v>
      </c>
      <c r="P10003" t="s">
        <v>1932</v>
      </c>
      <c r="Q10003" t="s">
        <v>4340</v>
      </c>
    </row>
    <row r="10004" spans="11:17">
      <c r="K10004" t="s">
        <v>51</v>
      </c>
      <c r="L10004" t="s">
        <v>1928</v>
      </c>
      <c r="M10004" t="s">
        <v>4339</v>
      </c>
      <c r="N10004" t="s">
        <v>1337</v>
      </c>
      <c r="O10004" t="s">
        <v>68</v>
      </c>
      <c r="Q10004" t="s">
        <v>4340</v>
      </c>
    </row>
    <row r="10005" spans="11:17">
      <c r="K10005" t="s">
        <v>51</v>
      </c>
      <c r="L10005" t="s">
        <v>1928</v>
      </c>
      <c r="M10005" t="s">
        <v>4339</v>
      </c>
      <c r="N10005" t="s">
        <v>1337</v>
      </c>
      <c r="O10005" t="s">
        <v>70</v>
      </c>
      <c r="P10005" t="s">
        <v>131</v>
      </c>
      <c r="Q10005" t="s">
        <v>4340</v>
      </c>
    </row>
    <row r="10006" spans="11:17">
      <c r="K10006" t="s">
        <v>51</v>
      </c>
      <c r="L10006" t="s">
        <v>1928</v>
      </c>
      <c r="M10006" t="s">
        <v>4339</v>
      </c>
      <c r="N10006" t="s">
        <v>1337</v>
      </c>
      <c r="O10006" t="s">
        <v>72</v>
      </c>
      <c r="P10006">
        <v>251</v>
      </c>
      <c r="Q10006" t="s">
        <v>4340</v>
      </c>
    </row>
    <row r="10007" spans="11:17">
      <c r="K10007" t="s">
        <v>51</v>
      </c>
      <c r="L10007" t="s">
        <v>1928</v>
      </c>
      <c r="M10007" t="s">
        <v>4339</v>
      </c>
      <c r="N10007" t="s">
        <v>1337</v>
      </c>
      <c r="O10007" t="s">
        <v>73</v>
      </c>
      <c r="P10007" t="s">
        <v>1343</v>
      </c>
      <c r="Q10007" t="s">
        <v>4340</v>
      </c>
    </row>
    <row r="10008" spans="11:17">
      <c r="K10008" t="s">
        <v>51</v>
      </c>
      <c r="L10008" t="s">
        <v>4341</v>
      </c>
      <c r="M10008" t="s">
        <v>4342</v>
      </c>
      <c r="N10008" t="s">
        <v>77</v>
      </c>
      <c r="O10008" t="s">
        <v>14</v>
      </c>
      <c r="Q10008" t="s">
        <v>4343</v>
      </c>
    </row>
    <row r="10009" spans="11:17">
      <c r="K10009" t="s">
        <v>51</v>
      </c>
      <c r="L10009" t="s">
        <v>4341</v>
      </c>
      <c r="M10009" t="s">
        <v>4342</v>
      </c>
      <c r="N10009" t="s">
        <v>77</v>
      </c>
      <c r="O10009" t="s">
        <v>56</v>
      </c>
      <c r="Q10009" t="s">
        <v>4343</v>
      </c>
    </row>
    <row r="10010" spans="11:17">
      <c r="K10010" t="s">
        <v>51</v>
      </c>
      <c r="L10010" t="s">
        <v>4341</v>
      </c>
      <c r="M10010" t="s">
        <v>4342</v>
      </c>
      <c r="N10010" t="s">
        <v>77</v>
      </c>
      <c r="O10010" t="s">
        <v>57</v>
      </c>
      <c r="P10010" t="s">
        <v>2701</v>
      </c>
      <c r="Q10010" t="s">
        <v>4343</v>
      </c>
    </row>
    <row r="10011" spans="11:17">
      <c r="K10011" t="s">
        <v>51</v>
      </c>
      <c r="L10011" t="s">
        <v>4341</v>
      </c>
      <c r="M10011" t="s">
        <v>4342</v>
      </c>
      <c r="N10011" t="s">
        <v>77</v>
      </c>
      <c r="O10011" t="s">
        <v>59</v>
      </c>
      <c r="P10011">
        <v>2647</v>
      </c>
      <c r="Q10011" t="s">
        <v>4343</v>
      </c>
    </row>
    <row r="10012" spans="11:17">
      <c r="K10012" t="s">
        <v>51</v>
      </c>
      <c r="L10012" t="s">
        <v>4341</v>
      </c>
      <c r="M10012" t="s">
        <v>4342</v>
      </c>
      <c r="N10012" t="s">
        <v>77</v>
      </c>
      <c r="O10012" t="s">
        <v>60</v>
      </c>
      <c r="P10012" t="s">
        <v>4277</v>
      </c>
      <c r="Q10012" t="s">
        <v>4343</v>
      </c>
    </row>
    <row r="10013" spans="11:17">
      <c r="K10013" t="s">
        <v>51</v>
      </c>
      <c r="L10013" t="s">
        <v>4341</v>
      </c>
      <c r="M10013" t="s">
        <v>4342</v>
      </c>
      <c r="N10013" t="s">
        <v>77</v>
      </c>
      <c r="O10013" t="s">
        <v>62</v>
      </c>
      <c r="P10013" t="s">
        <v>4288</v>
      </c>
      <c r="Q10013" t="s">
        <v>4343</v>
      </c>
    </row>
    <row r="10014" spans="11:17">
      <c r="K10014" t="s">
        <v>51</v>
      </c>
      <c r="L10014" t="s">
        <v>4341</v>
      </c>
      <c r="M10014" t="s">
        <v>4342</v>
      </c>
      <c r="N10014" t="s">
        <v>77</v>
      </c>
      <c r="O10014" t="s">
        <v>64</v>
      </c>
      <c r="P10014" t="s">
        <v>4344</v>
      </c>
      <c r="Q10014" t="s">
        <v>4343</v>
      </c>
    </row>
    <row r="10015" spans="11:17">
      <c r="K10015" t="s">
        <v>51</v>
      </c>
      <c r="L10015" t="s">
        <v>4341</v>
      </c>
      <c r="M10015" t="s">
        <v>4342</v>
      </c>
      <c r="N10015" t="s">
        <v>77</v>
      </c>
      <c r="O10015" t="s">
        <v>66</v>
      </c>
      <c r="P10015" t="s">
        <v>4345</v>
      </c>
      <c r="Q10015" t="s">
        <v>4343</v>
      </c>
    </row>
    <row r="10016" spans="11:17">
      <c r="K10016" t="s">
        <v>51</v>
      </c>
      <c r="L10016" t="s">
        <v>4341</v>
      </c>
      <c r="M10016" t="s">
        <v>4342</v>
      </c>
      <c r="N10016" t="s">
        <v>77</v>
      </c>
      <c r="O10016" t="s">
        <v>68</v>
      </c>
      <c r="Q10016" t="s">
        <v>4343</v>
      </c>
    </row>
    <row r="10017" spans="11:17">
      <c r="K10017" t="s">
        <v>51</v>
      </c>
      <c r="L10017" t="s">
        <v>4341</v>
      </c>
      <c r="M10017" t="s">
        <v>4342</v>
      </c>
      <c r="N10017" t="s">
        <v>77</v>
      </c>
      <c r="O10017" t="s">
        <v>70</v>
      </c>
      <c r="P10017" t="s">
        <v>71</v>
      </c>
      <c r="Q10017" t="s">
        <v>4343</v>
      </c>
    </row>
    <row r="10018" spans="11:17">
      <c r="K10018" t="s">
        <v>51</v>
      </c>
      <c r="L10018" t="s">
        <v>4341</v>
      </c>
      <c r="M10018" t="s">
        <v>4342</v>
      </c>
      <c r="N10018" t="s">
        <v>77</v>
      </c>
      <c r="O10018" t="s">
        <v>72</v>
      </c>
      <c r="P10018">
        <v>68</v>
      </c>
      <c r="Q10018" t="s">
        <v>4343</v>
      </c>
    </row>
    <row r="10019" spans="11:17">
      <c r="K10019" t="s">
        <v>51</v>
      </c>
      <c r="L10019" t="s">
        <v>4341</v>
      </c>
      <c r="M10019" t="s">
        <v>4342</v>
      </c>
      <c r="N10019" t="s">
        <v>77</v>
      </c>
      <c r="O10019" t="s">
        <v>73</v>
      </c>
      <c r="P10019" t="s">
        <v>82</v>
      </c>
      <c r="Q10019" t="s">
        <v>4343</v>
      </c>
    </row>
    <row r="10020" spans="11:17">
      <c r="K10020" t="s">
        <v>51</v>
      </c>
      <c r="L10020" t="s">
        <v>4346</v>
      </c>
      <c r="M10020" t="s">
        <v>4347</v>
      </c>
      <c r="N10020" t="s">
        <v>77</v>
      </c>
      <c r="O10020" t="s">
        <v>14</v>
      </c>
      <c r="Q10020" t="s">
        <v>4348</v>
      </c>
    </row>
    <row r="10021" spans="11:17">
      <c r="K10021" t="s">
        <v>51</v>
      </c>
      <c r="L10021" t="s">
        <v>4346</v>
      </c>
      <c r="M10021" t="s">
        <v>4347</v>
      </c>
      <c r="N10021" t="s">
        <v>77</v>
      </c>
      <c r="O10021" t="s">
        <v>56</v>
      </c>
      <c r="Q10021" t="s">
        <v>4348</v>
      </c>
    </row>
    <row r="10022" spans="11:17">
      <c r="K10022" t="s">
        <v>51</v>
      </c>
      <c r="L10022" t="s">
        <v>4346</v>
      </c>
      <c r="M10022" t="s">
        <v>4347</v>
      </c>
      <c r="N10022" t="s">
        <v>77</v>
      </c>
      <c r="O10022" t="s">
        <v>57</v>
      </c>
      <c r="P10022" t="s">
        <v>2701</v>
      </c>
      <c r="Q10022" t="s">
        <v>4348</v>
      </c>
    </row>
    <row r="10023" spans="11:17">
      <c r="K10023" t="s">
        <v>51</v>
      </c>
      <c r="L10023" t="s">
        <v>4346</v>
      </c>
      <c r="M10023" t="s">
        <v>4347</v>
      </c>
      <c r="N10023" t="s">
        <v>77</v>
      </c>
      <c r="O10023" t="s">
        <v>59</v>
      </c>
      <c r="P10023">
        <v>2111</v>
      </c>
      <c r="Q10023" t="s">
        <v>4348</v>
      </c>
    </row>
    <row r="10024" spans="11:17">
      <c r="K10024" t="s">
        <v>51</v>
      </c>
      <c r="L10024" t="s">
        <v>4346</v>
      </c>
      <c r="M10024" t="s">
        <v>4347</v>
      </c>
      <c r="N10024" t="s">
        <v>77</v>
      </c>
      <c r="O10024" t="s">
        <v>60</v>
      </c>
      <c r="P10024" t="s">
        <v>4277</v>
      </c>
      <c r="Q10024" t="s">
        <v>4348</v>
      </c>
    </row>
    <row r="10025" spans="11:17">
      <c r="K10025" t="s">
        <v>51</v>
      </c>
      <c r="L10025" t="s">
        <v>4346</v>
      </c>
      <c r="M10025" t="s">
        <v>4347</v>
      </c>
      <c r="N10025" t="s">
        <v>77</v>
      </c>
      <c r="O10025" t="s">
        <v>62</v>
      </c>
      <c r="P10025" t="s">
        <v>4288</v>
      </c>
      <c r="Q10025" t="s">
        <v>4348</v>
      </c>
    </row>
    <row r="10026" spans="11:17">
      <c r="K10026" t="s">
        <v>51</v>
      </c>
      <c r="L10026" t="s">
        <v>4346</v>
      </c>
      <c r="M10026" t="s">
        <v>4347</v>
      </c>
      <c r="N10026" t="s">
        <v>77</v>
      </c>
      <c r="O10026" t="s">
        <v>64</v>
      </c>
      <c r="P10026" t="s">
        <v>4349</v>
      </c>
      <c r="Q10026" t="s">
        <v>4348</v>
      </c>
    </row>
    <row r="10027" spans="11:17">
      <c r="K10027" t="s">
        <v>51</v>
      </c>
      <c r="L10027" t="s">
        <v>4346</v>
      </c>
      <c r="M10027" t="s">
        <v>4347</v>
      </c>
      <c r="N10027" t="s">
        <v>77</v>
      </c>
      <c r="O10027" t="s">
        <v>66</v>
      </c>
      <c r="P10027" t="s">
        <v>4350</v>
      </c>
      <c r="Q10027" t="s">
        <v>4348</v>
      </c>
    </row>
    <row r="10028" spans="11:17">
      <c r="K10028" t="s">
        <v>51</v>
      </c>
      <c r="L10028" t="s">
        <v>4346</v>
      </c>
      <c r="M10028" t="s">
        <v>4347</v>
      </c>
      <c r="N10028" t="s">
        <v>77</v>
      </c>
      <c r="O10028" t="s">
        <v>68</v>
      </c>
      <c r="P10028" t="s">
        <v>751</v>
      </c>
      <c r="Q10028" t="s">
        <v>4348</v>
      </c>
    </row>
    <row r="10029" spans="11:17">
      <c r="K10029" t="s">
        <v>51</v>
      </c>
      <c r="L10029" t="s">
        <v>4346</v>
      </c>
      <c r="M10029" t="s">
        <v>4347</v>
      </c>
      <c r="N10029" t="s">
        <v>77</v>
      </c>
      <c r="O10029" t="s">
        <v>70</v>
      </c>
      <c r="P10029" t="s">
        <v>71</v>
      </c>
      <c r="Q10029" t="s">
        <v>4348</v>
      </c>
    </row>
    <row r="10030" spans="11:17">
      <c r="K10030" t="s">
        <v>51</v>
      </c>
      <c r="L10030" t="s">
        <v>4346</v>
      </c>
      <c r="M10030" t="s">
        <v>4347</v>
      </c>
      <c r="N10030" t="s">
        <v>77</v>
      </c>
      <c r="O10030" t="s">
        <v>72</v>
      </c>
      <c r="P10030">
        <v>120</v>
      </c>
      <c r="Q10030" t="s">
        <v>4348</v>
      </c>
    </row>
    <row r="10031" spans="11:17">
      <c r="K10031" t="s">
        <v>51</v>
      </c>
      <c r="L10031" t="s">
        <v>4346</v>
      </c>
      <c r="M10031" t="s">
        <v>4347</v>
      </c>
      <c r="N10031" t="s">
        <v>77</v>
      </c>
      <c r="O10031" t="s">
        <v>73</v>
      </c>
      <c r="P10031" t="s">
        <v>82</v>
      </c>
      <c r="Q10031" t="s">
        <v>4348</v>
      </c>
    </row>
    <row r="10032" spans="11:17">
      <c r="K10032" t="s">
        <v>51</v>
      </c>
      <c r="L10032" t="s">
        <v>4351</v>
      </c>
      <c r="M10032" t="s">
        <v>4352</v>
      </c>
      <c r="N10032" t="s">
        <v>77</v>
      </c>
      <c r="O10032" t="s">
        <v>14</v>
      </c>
      <c r="Q10032" t="s">
        <v>4353</v>
      </c>
    </row>
    <row r="10033" spans="11:17">
      <c r="K10033" t="s">
        <v>51</v>
      </c>
      <c r="L10033" t="s">
        <v>4351</v>
      </c>
      <c r="M10033" t="s">
        <v>4352</v>
      </c>
      <c r="N10033" t="s">
        <v>77</v>
      </c>
      <c r="O10033" t="s">
        <v>56</v>
      </c>
      <c r="Q10033" t="s">
        <v>4353</v>
      </c>
    </row>
    <row r="10034" spans="11:17">
      <c r="K10034" t="s">
        <v>51</v>
      </c>
      <c r="L10034" t="s">
        <v>4351</v>
      </c>
      <c r="M10034" t="s">
        <v>4352</v>
      </c>
      <c r="N10034" t="s">
        <v>77</v>
      </c>
      <c r="O10034" t="s">
        <v>57</v>
      </c>
      <c r="P10034" t="s">
        <v>2701</v>
      </c>
      <c r="Q10034" t="s">
        <v>4353</v>
      </c>
    </row>
    <row r="10035" spans="11:17">
      <c r="K10035" t="s">
        <v>51</v>
      </c>
      <c r="L10035" t="s">
        <v>4351</v>
      </c>
      <c r="M10035" t="s">
        <v>4352</v>
      </c>
      <c r="N10035" t="s">
        <v>77</v>
      </c>
      <c r="O10035" t="s">
        <v>59</v>
      </c>
      <c r="P10035">
        <v>3609</v>
      </c>
      <c r="Q10035" t="s">
        <v>4353</v>
      </c>
    </row>
    <row r="10036" spans="11:17">
      <c r="K10036" t="s">
        <v>51</v>
      </c>
      <c r="L10036" t="s">
        <v>4351</v>
      </c>
      <c r="M10036" t="s">
        <v>4352</v>
      </c>
      <c r="N10036" t="s">
        <v>77</v>
      </c>
      <c r="O10036" t="s">
        <v>60</v>
      </c>
      <c r="P10036" t="s">
        <v>4277</v>
      </c>
      <c r="Q10036" t="s">
        <v>4353</v>
      </c>
    </row>
    <row r="10037" spans="11:17">
      <c r="K10037" t="s">
        <v>51</v>
      </c>
      <c r="L10037" t="s">
        <v>4351</v>
      </c>
      <c r="M10037" t="s">
        <v>4352</v>
      </c>
      <c r="N10037" t="s">
        <v>77</v>
      </c>
      <c r="O10037" t="s">
        <v>62</v>
      </c>
      <c r="P10037" t="s">
        <v>4288</v>
      </c>
      <c r="Q10037" t="s">
        <v>4353</v>
      </c>
    </row>
    <row r="10038" spans="11:17">
      <c r="K10038" t="s">
        <v>51</v>
      </c>
      <c r="L10038" t="s">
        <v>4351</v>
      </c>
      <c r="M10038" t="s">
        <v>4352</v>
      </c>
      <c r="N10038" t="s">
        <v>77</v>
      </c>
      <c r="O10038" t="s">
        <v>64</v>
      </c>
      <c r="P10038" t="s">
        <v>4354</v>
      </c>
      <c r="Q10038" t="s">
        <v>4353</v>
      </c>
    </row>
    <row r="10039" spans="11:17">
      <c r="K10039" t="s">
        <v>51</v>
      </c>
      <c r="L10039" t="s">
        <v>4351</v>
      </c>
      <c r="M10039" t="s">
        <v>4352</v>
      </c>
      <c r="N10039" t="s">
        <v>77</v>
      </c>
      <c r="O10039" t="s">
        <v>66</v>
      </c>
      <c r="P10039" t="s">
        <v>4355</v>
      </c>
      <c r="Q10039" t="s">
        <v>4353</v>
      </c>
    </row>
    <row r="10040" spans="11:17">
      <c r="K10040" t="s">
        <v>51</v>
      </c>
      <c r="L10040" t="s">
        <v>4351</v>
      </c>
      <c r="M10040" t="s">
        <v>4352</v>
      </c>
      <c r="N10040" t="s">
        <v>77</v>
      </c>
      <c r="O10040" t="s">
        <v>68</v>
      </c>
      <c r="Q10040" t="s">
        <v>4353</v>
      </c>
    </row>
    <row r="10041" spans="11:17">
      <c r="K10041" t="s">
        <v>51</v>
      </c>
      <c r="L10041" t="s">
        <v>4351</v>
      </c>
      <c r="M10041" t="s">
        <v>4352</v>
      </c>
      <c r="N10041" t="s">
        <v>77</v>
      </c>
      <c r="O10041" t="s">
        <v>70</v>
      </c>
      <c r="P10041" t="s">
        <v>71</v>
      </c>
      <c r="Q10041" t="s">
        <v>4353</v>
      </c>
    </row>
    <row r="10042" spans="11:17">
      <c r="K10042" t="s">
        <v>51</v>
      </c>
      <c r="L10042" t="s">
        <v>4351</v>
      </c>
      <c r="M10042" t="s">
        <v>4352</v>
      </c>
      <c r="N10042" t="s">
        <v>77</v>
      </c>
      <c r="O10042" t="s">
        <v>72</v>
      </c>
      <c r="P10042">
        <v>172</v>
      </c>
      <c r="Q10042" t="s">
        <v>4353</v>
      </c>
    </row>
    <row r="10043" spans="11:17">
      <c r="K10043" t="s">
        <v>51</v>
      </c>
      <c r="L10043" t="s">
        <v>4351</v>
      </c>
      <c r="M10043" t="s">
        <v>4352</v>
      </c>
      <c r="N10043" t="s">
        <v>77</v>
      </c>
      <c r="O10043" t="s">
        <v>73</v>
      </c>
      <c r="P10043" t="s">
        <v>82</v>
      </c>
      <c r="Q10043" t="s">
        <v>4353</v>
      </c>
    </row>
    <row r="10044" spans="11:17">
      <c r="K10044" t="s">
        <v>51</v>
      </c>
      <c r="L10044" t="s">
        <v>4356</v>
      </c>
      <c r="M10044" t="s">
        <v>4357</v>
      </c>
      <c r="N10044" t="s">
        <v>77</v>
      </c>
      <c r="O10044" t="s">
        <v>14</v>
      </c>
      <c r="Q10044" t="s">
        <v>4358</v>
      </c>
    </row>
    <row r="10045" spans="11:17">
      <c r="K10045" t="s">
        <v>51</v>
      </c>
      <c r="L10045" t="s">
        <v>4356</v>
      </c>
      <c r="M10045" t="s">
        <v>4357</v>
      </c>
      <c r="N10045" t="s">
        <v>77</v>
      </c>
      <c r="O10045" t="s">
        <v>56</v>
      </c>
      <c r="Q10045" t="s">
        <v>4358</v>
      </c>
    </row>
    <row r="10046" spans="11:17">
      <c r="K10046" t="s">
        <v>51</v>
      </c>
      <c r="L10046" t="s">
        <v>4356</v>
      </c>
      <c r="M10046" t="s">
        <v>4357</v>
      </c>
      <c r="N10046" t="s">
        <v>77</v>
      </c>
      <c r="O10046" t="s">
        <v>57</v>
      </c>
      <c r="P10046" t="s">
        <v>2701</v>
      </c>
      <c r="Q10046" t="s">
        <v>4358</v>
      </c>
    </row>
    <row r="10047" spans="11:17">
      <c r="K10047" t="s">
        <v>51</v>
      </c>
      <c r="L10047" t="s">
        <v>4356</v>
      </c>
      <c r="M10047" t="s">
        <v>4357</v>
      </c>
      <c r="N10047" t="s">
        <v>77</v>
      </c>
      <c r="O10047" t="s">
        <v>59</v>
      </c>
      <c r="P10047">
        <v>2174</v>
      </c>
      <c r="Q10047" t="s">
        <v>4358</v>
      </c>
    </row>
    <row r="10048" spans="11:17">
      <c r="K10048" t="s">
        <v>51</v>
      </c>
      <c r="L10048" t="s">
        <v>4356</v>
      </c>
      <c r="M10048" t="s">
        <v>4357</v>
      </c>
      <c r="N10048" t="s">
        <v>77</v>
      </c>
      <c r="O10048" t="s">
        <v>60</v>
      </c>
      <c r="P10048" t="s">
        <v>4277</v>
      </c>
      <c r="Q10048" t="s">
        <v>4358</v>
      </c>
    </row>
    <row r="10049" spans="11:17">
      <c r="K10049" t="s">
        <v>51</v>
      </c>
      <c r="L10049" t="s">
        <v>4356</v>
      </c>
      <c r="M10049" t="s">
        <v>4357</v>
      </c>
      <c r="N10049" t="s">
        <v>77</v>
      </c>
      <c r="O10049" t="s">
        <v>62</v>
      </c>
      <c r="P10049" t="s">
        <v>4293</v>
      </c>
      <c r="Q10049" t="s">
        <v>4358</v>
      </c>
    </row>
    <row r="10050" spans="11:17">
      <c r="K10050" t="s">
        <v>51</v>
      </c>
      <c r="L10050" t="s">
        <v>4356</v>
      </c>
      <c r="M10050" t="s">
        <v>4357</v>
      </c>
      <c r="N10050" t="s">
        <v>77</v>
      </c>
      <c r="O10050" t="s">
        <v>64</v>
      </c>
      <c r="P10050" t="s">
        <v>4359</v>
      </c>
      <c r="Q10050" t="s">
        <v>4358</v>
      </c>
    </row>
    <row r="10051" spans="11:17">
      <c r="K10051" t="s">
        <v>51</v>
      </c>
      <c r="L10051" t="s">
        <v>4356</v>
      </c>
      <c r="M10051" t="s">
        <v>4357</v>
      </c>
      <c r="N10051" t="s">
        <v>77</v>
      </c>
      <c r="O10051" t="s">
        <v>66</v>
      </c>
      <c r="Q10051" t="s">
        <v>4358</v>
      </c>
    </row>
    <row r="10052" spans="11:17">
      <c r="K10052" t="s">
        <v>51</v>
      </c>
      <c r="L10052" t="s">
        <v>4356</v>
      </c>
      <c r="M10052" t="s">
        <v>4357</v>
      </c>
      <c r="N10052" t="s">
        <v>77</v>
      </c>
      <c r="O10052" t="s">
        <v>68</v>
      </c>
      <c r="Q10052" t="s">
        <v>4358</v>
      </c>
    </row>
    <row r="10053" spans="11:17">
      <c r="K10053" t="s">
        <v>51</v>
      </c>
      <c r="L10053" t="s">
        <v>4356</v>
      </c>
      <c r="M10053" t="s">
        <v>4357</v>
      </c>
      <c r="N10053" t="s">
        <v>77</v>
      </c>
      <c r="O10053" t="s">
        <v>70</v>
      </c>
      <c r="P10053" t="s">
        <v>71</v>
      </c>
      <c r="Q10053" t="s">
        <v>4358</v>
      </c>
    </row>
    <row r="10054" spans="11:17">
      <c r="K10054" t="s">
        <v>51</v>
      </c>
      <c r="L10054" t="s">
        <v>4356</v>
      </c>
      <c r="M10054" t="s">
        <v>4357</v>
      </c>
      <c r="N10054" t="s">
        <v>77</v>
      </c>
      <c r="O10054" t="s">
        <v>72</v>
      </c>
      <c r="P10054">
        <v>90</v>
      </c>
      <c r="Q10054" t="s">
        <v>4358</v>
      </c>
    </row>
    <row r="10055" spans="11:17">
      <c r="K10055" t="s">
        <v>51</v>
      </c>
      <c r="L10055" t="s">
        <v>4356</v>
      </c>
      <c r="M10055" t="s">
        <v>4357</v>
      </c>
      <c r="N10055" t="s">
        <v>77</v>
      </c>
      <c r="O10055" t="s">
        <v>73</v>
      </c>
      <c r="P10055" t="s">
        <v>82</v>
      </c>
      <c r="Q10055" t="s">
        <v>4358</v>
      </c>
    </row>
    <row r="10056" spans="11:17">
      <c r="K10056" t="s">
        <v>51</v>
      </c>
      <c r="L10056" t="s">
        <v>4360</v>
      </c>
      <c r="M10056" t="s">
        <v>4361</v>
      </c>
      <c r="N10056" t="s">
        <v>77</v>
      </c>
      <c r="O10056" t="s">
        <v>14</v>
      </c>
      <c r="Q10056" t="s">
        <v>4362</v>
      </c>
    </row>
    <row r="10057" spans="11:17">
      <c r="K10057" t="s">
        <v>51</v>
      </c>
      <c r="L10057" t="s">
        <v>4360</v>
      </c>
      <c r="M10057" t="s">
        <v>4361</v>
      </c>
      <c r="N10057" t="s">
        <v>77</v>
      </c>
      <c r="O10057" t="s">
        <v>56</v>
      </c>
      <c r="Q10057" t="s">
        <v>4362</v>
      </c>
    </row>
    <row r="10058" spans="11:17">
      <c r="K10058" t="s">
        <v>51</v>
      </c>
      <c r="L10058" t="s">
        <v>4360</v>
      </c>
      <c r="M10058" t="s">
        <v>4361</v>
      </c>
      <c r="N10058" t="s">
        <v>77</v>
      </c>
      <c r="O10058" t="s">
        <v>57</v>
      </c>
      <c r="P10058" t="s">
        <v>2701</v>
      </c>
      <c r="Q10058" t="s">
        <v>4362</v>
      </c>
    </row>
    <row r="10059" spans="11:17">
      <c r="K10059" t="s">
        <v>51</v>
      </c>
      <c r="L10059" t="s">
        <v>4360</v>
      </c>
      <c r="M10059" t="s">
        <v>4361</v>
      </c>
      <c r="N10059" t="s">
        <v>77</v>
      </c>
      <c r="O10059" t="s">
        <v>59</v>
      </c>
      <c r="P10059">
        <v>2503</v>
      </c>
      <c r="Q10059" t="s">
        <v>4362</v>
      </c>
    </row>
    <row r="10060" spans="11:17">
      <c r="K10060" t="s">
        <v>51</v>
      </c>
      <c r="L10060" t="s">
        <v>4360</v>
      </c>
      <c r="M10060" t="s">
        <v>4361</v>
      </c>
      <c r="N10060" t="s">
        <v>77</v>
      </c>
      <c r="O10060" t="s">
        <v>60</v>
      </c>
      <c r="P10060" t="s">
        <v>4277</v>
      </c>
      <c r="Q10060" t="s">
        <v>4362</v>
      </c>
    </row>
    <row r="10061" spans="11:17">
      <c r="K10061" t="s">
        <v>51</v>
      </c>
      <c r="L10061" t="s">
        <v>4360</v>
      </c>
      <c r="M10061" t="s">
        <v>4361</v>
      </c>
      <c r="N10061" t="s">
        <v>77</v>
      </c>
      <c r="O10061" t="s">
        <v>62</v>
      </c>
      <c r="P10061" t="s">
        <v>4293</v>
      </c>
      <c r="Q10061" t="s">
        <v>4362</v>
      </c>
    </row>
    <row r="10062" spans="11:17">
      <c r="K10062" t="s">
        <v>51</v>
      </c>
      <c r="L10062" t="s">
        <v>4360</v>
      </c>
      <c r="M10062" t="s">
        <v>4361</v>
      </c>
      <c r="N10062" t="s">
        <v>77</v>
      </c>
      <c r="O10062" t="s">
        <v>64</v>
      </c>
      <c r="P10062" t="s">
        <v>4363</v>
      </c>
      <c r="Q10062" t="s">
        <v>4362</v>
      </c>
    </row>
    <row r="10063" spans="11:17">
      <c r="K10063" t="s">
        <v>51</v>
      </c>
      <c r="L10063" t="s">
        <v>4360</v>
      </c>
      <c r="M10063" t="s">
        <v>4361</v>
      </c>
      <c r="N10063" t="s">
        <v>77</v>
      </c>
      <c r="O10063" t="s">
        <v>66</v>
      </c>
      <c r="Q10063" t="s">
        <v>4362</v>
      </c>
    </row>
    <row r="10064" spans="11:17">
      <c r="K10064" t="s">
        <v>51</v>
      </c>
      <c r="L10064" t="s">
        <v>4360</v>
      </c>
      <c r="M10064" t="s">
        <v>4361</v>
      </c>
      <c r="N10064" t="s">
        <v>77</v>
      </c>
      <c r="O10064" t="s">
        <v>68</v>
      </c>
      <c r="Q10064" t="s">
        <v>4362</v>
      </c>
    </row>
    <row r="10065" spans="11:17">
      <c r="K10065" t="s">
        <v>51</v>
      </c>
      <c r="L10065" t="s">
        <v>4360</v>
      </c>
      <c r="M10065" t="s">
        <v>4361</v>
      </c>
      <c r="N10065" t="s">
        <v>77</v>
      </c>
      <c r="O10065" t="s">
        <v>70</v>
      </c>
      <c r="P10065" t="s">
        <v>71</v>
      </c>
      <c r="Q10065" t="s">
        <v>4362</v>
      </c>
    </row>
    <row r="10066" spans="11:17">
      <c r="K10066" t="s">
        <v>51</v>
      </c>
      <c r="L10066" t="s">
        <v>4360</v>
      </c>
      <c r="M10066" t="s">
        <v>4361</v>
      </c>
      <c r="N10066" t="s">
        <v>77</v>
      </c>
      <c r="O10066" t="s">
        <v>72</v>
      </c>
      <c r="P10066">
        <v>56</v>
      </c>
      <c r="Q10066" t="s">
        <v>4362</v>
      </c>
    </row>
    <row r="10067" spans="11:17">
      <c r="K10067" t="s">
        <v>51</v>
      </c>
      <c r="L10067" t="s">
        <v>4360</v>
      </c>
      <c r="M10067" t="s">
        <v>4361</v>
      </c>
      <c r="N10067" t="s">
        <v>77</v>
      </c>
      <c r="O10067" t="s">
        <v>73</v>
      </c>
      <c r="P10067" t="s">
        <v>82</v>
      </c>
      <c r="Q10067" t="s">
        <v>4362</v>
      </c>
    </row>
    <row r="10068" spans="11:17">
      <c r="K10068" t="s">
        <v>51</v>
      </c>
      <c r="L10068" t="s">
        <v>4364</v>
      </c>
      <c r="M10068" t="s">
        <v>4365</v>
      </c>
      <c r="N10068" t="s">
        <v>77</v>
      </c>
      <c r="O10068" t="s">
        <v>14</v>
      </c>
      <c r="Q10068" t="s">
        <v>4366</v>
      </c>
    </row>
    <row r="10069" spans="11:17">
      <c r="K10069" t="s">
        <v>51</v>
      </c>
      <c r="L10069" t="s">
        <v>4364</v>
      </c>
      <c r="M10069" t="s">
        <v>4365</v>
      </c>
      <c r="N10069" t="s">
        <v>77</v>
      </c>
      <c r="O10069" t="s">
        <v>56</v>
      </c>
      <c r="Q10069" t="s">
        <v>4366</v>
      </c>
    </row>
    <row r="10070" spans="11:17">
      <c r="K10070" t="s">
        <v>51</v>
      </c>
      <c r="L10070" t="s">
        <v>4364</v>
      </c>
      <c r="M10070" t="s">
        <v>4365</v>
      </c>
      <c r="N10070" t="s">
        <v>77</v>
      </c>
      <c r="O10070" t="s">
        <v>57</v>
      </c>
      <c r="P10070" t="s">
        <v>2701</v>
      </c>
      <c r="Q10070" t="s">
        <v>4366</v>
      </c>
    </row>
    <row r="10071" spans="11:17">
      <c r="K10071" t="s">
        <v>51</v>
      </c>
      <c r="L10071" t="s">
        <v>4364</v>
      </c>
      <c r="M10071" t="s">
        <v>4365</v>
      </c>
      <c r="N10071" t="s">
        <v>77</v>
      </c>
      <c r="O10071" t="s">
        <v>59</v>
      </c>
      <c r="P10071">
        <v>2134</v>
      </c>
      <c r="Q10071" t="s">
        <v>4366</v>
      </c>
    </row>
    <row r="10072" spans="11:17">
      <c r="K10072" t="s">
        <v>51</v>
      </c>
      <c r="L10072" t="s">
        <v>4364</v>
      </c>
      <c r="M10072" t="s">
        <v>4365</v>
      </c>
      <c r="N10072" t="s">
        <v>77</v>
      </c>
      <c r="O10072" t="s">
        <v>60</v>
      </c>
      <c r="P10072" t="s">
        <v>4277</v>
      </c>
      <c r="Q10072" t="s">
        <v>4366</v>
      </c>
    </row>
    <row r="10073" spans="11:17">
      <c r="K10073" t="s">
        <v>51</v>
      </c>
      <c r="L10073" t="s">
        <v>4364</v>
      </c>
      <c r="M10073" t="s">
        <v>4365</v>
      </c>
      <c r="N10073" t="s">
        <v>77</v>
      </c>
      <c r="O10073" t="s">
        <v>62</v>
      </c>
      <c r="P10073" t="s">
        <v>4293</v>
      </c>
      <c r="Q10073" t="s">
        <v>4366</v>
      </c>
    </row>
    <row r="10074" spans="11:17">
      <c r="K10074" t="s">
        <v>51</v>
      </c>
      <c r="L10074" t="s">
        <v>4364</v>
      </c>
      <c r="M10074" t="s">
        <v>4365</v>
      </c>
      <c r="N10074" t="s">
        <v>77</v>
      </c>
      <c r="O10074" t="s">
        <v>64</v>
      </c>
      <c r="P10074" t="s">
        <v>4367</v>
      </c>
      <c r="Q10074" t="s">
        <v>4366</v>
      </c>
    </row>
    <row r="10075" spans="11:17">
      <c r="K10075" t="s">
        <v>51</v>
      </c>
      <c r="L10075" t="s">
        <v>4364</v>
      </c>
      <c r="M10075" t="s">
        <v>4365</v>
      </c>
      <c r="N10075" t="s">
        <v>77</v>
      </c>
      <c r="O10075" t="s">
        <v>66</v>
      </c>
      <c r="P10075" t="s">
        <v>4368</v>
      </c>
      <c r="Q10075" t="s">
        <v>4366</v>
      </c>
    </row>
    <row r="10076" spans="11:17">
      <c r="K10076" t="s">
        <v>51</v>
      </c>
      <c r="L10076" t="s">
        <v>4364</v>
      </c>
      <c r="M10076" t="s">
        <v>4365</v>
      </c>
      <c r="N10076" t="s">
        <v>77</v>
      </c>
      <c r="O10076" t="s">
        <v>68</v>
      </c>
      <c r="Q10076" t="s">
        <v>4366</v>
      </c>
    </row>
    <row r="10077" spans="11:17">
      <c r="K10077" t="s">
        <v>51</v>
      </c>
      <c r="L10077" t="s">
        <v>4364</v>
      </c>
      <c r="M10077" t="s">
        <v>4365</v>
      </c>
      <c r="N10077" t="s">
        <v>77</v>
      </c>
      <c r="O10077" t="s">
        <v>70</v>
      </c>
      <c r="P10077" t="s">
        <v>71</v>
      </c>
      <c r="Q10077" t="s">
        <v>4366</v>
      </c>
    </row>
    <row r="10078" spans="11:17">
      <c r="K10078" t="s">
        <v>51</v>
      </c>
      <c r="L10078" t="s">
        <v>4364</v>
      </c>
      <c r="M10078" t="s">
        <v>4365</v>
      </c>
      <c r="N10078" t="s">
        <v>77</v>
      </c>
      <c r="O10078" t="s">
        <v>72</v>
      </c>
      <c r="P10078">
        <v>60</v>
      </c>
      <c r="Q10078" t="s">
        <v>4366</v>
      </c>
    </row>
    <row r="10079" spans="11:17">
      <c r="K10079" t="s">
        <v>51</v>
      </c>
      <c r="L10079" t="s">
        <v>4364</v>
      </c>
      <c r="M10079" t="s">
        <v>4365</v>
      </c>
      <c r="N10079" t="s">
        <v>77</v>
      </c>
      <c r="O10079" t="s">
        <v>73</v>
      </c>
      <c r="P10079" t="s">
        <v>82</v>
      </c>
      <c r="Q10079" t="s">
        <v>4366</v>
      </c>
    </row>
    <row r="10080" spans="11:17">
      <c r="K10080" t="s">
        <v>51</v>
      </c>
      <c r="L10080" t="s">
        <v>4369</v>
      </c>
      <c r="M10080" t="s">
        <v>4370</v>
      </c>
      <c r="N10080" t="s">
        <v>77</v>
      </c>
      <c r="O10080" t="s">
        <v>14</v>
      </c>
      <c r="Q10080" t="s">
        <v>4371</v>
      </c>
    </row>
    <row r="10081" spans="11:17">
      <c r="K10081" t="s">
        <v>51</v>
      </c>
      <c r="L10081" t="s">
        <v>4369</v>
      </c>
      <c r="M10081" t="s">
        <v>4370</v>
      </c>
      <c r="N10081" t="s">
        <v>77</v>
      </c>
      <c r="O10081" t="s">
        <v>56</v>
      </c>
      <c r="Q10081" t="s">
        <v>4371</v>
      </c>
    </row>
    <row r="10082" spans="11:17">
      <c r="K10082" t="s">
        <v>51</v>
      </c>
      <c r="L10082" t="s">
        <v>4369</v>
      </c>
      <c r="M10082" t="s">
        <v>4370</v>
      </c>
      <c r="N10082" t="s">
        <v>77</v>
      </c>
      <c r="O10082" t="s">
        <v>57</v>
      </c>
      <c r="P10082" t="s">
        <v>2701</v>
      </c>
      <c r="Q10082" t="s">
        <v>4371</v>
      </c>
    </row>
    <row r="10083" spans="11:17">
      <c r="K10083" t="s">
        <v>51</v>
      </c>
      <c r="L10083" t="s">
        <v>4369</v>
      </c>
      <c r="M10083" t="s">
        <v>4370</v>
      </c>
      <c r="N10083" t="s">
        <v>77</v>
      </c>
      <c r="O10083" t="s">
        <v>59</v>
      </c>
      <c r="P10083">
        <v>2262</v>
      </c>
      <c r="Q10083" t="s">
        <v>4371</v>
      </c>
    </row>
    <row r="10084" spans="11:17">
      <c r="K10084" t="s">
        <v>51</v>
      </c>
      <c r="L10084" t="s">
        <v>4369</v>
      </c>
      <c r="M10084" t="s">
        <v>4370</v>
      </c>
      <c r="N10084" t="s">
        <v>77</v>
      </c>
      <c r="O10084" t="s">
        <v>60</v>
      </c>
      <c r="P10084" t="s">
        <v>4277</v>
      </c>
      <c r="Q10084" t="s">
        <v>4371</v>
      </c>
    </row>
    <row r="10085" spans="11:17">
      <c r="K10085" t="s">
        <v>51</v>
      </c>
      <c r="L10085" t="s">
        <v>4369</v>
      </c>
      <c r="M10085" t="s">
        <v>4370</v>
      </c>
      <c r="N10085" t="s">
        <v>77</v>
      </c>
      <c r="O10085" t="s">
        <v>62</v>
      </c>
      <c r="P10085" t="s">
        <v>4319</v>
      </c>
      <c r="Q10085" t="s">
        <v>4371</v>
      </c>
    </row>
    <row r="10086" spans="11:17">
      <c r="K10086" t="s">
        <v>51</v>
      </c>
      <c r="L10086" t="s">
        <v>4369</v>
      </c>
      <c r="M10086" t="s">
        <v>4370</v>
      </c>
      <c r="N10086" t="s">
        <v>77</v>
      </c>
      <c r="O10086" t="s">
        <v>64</v>
      </c>
      <c r="P10086" t="s">
        <v>4372</v>
      </c>
      <c r="Q10086" t="s">
        <v>4371</v>
      </c>
    </row>
    <row r="10087" spans="11:17">
      <c r="K10087" t="s">
        <v>51</v>
      </c>
      <c r="L10087" t="s">
        <v>4369</v>
      </c>
      <c r="M10087" t="s">
        <v>4370</v>
      </c>
      <c r="N10087" t="s">
        <v>77</v>
      </c>
      <c r="O10087" t="s">
        <v>66</v>
      </c>
      <c r="P10087" t="s">
        <v>4373</v>
      </c>
      <c r="Q10087" t="s">
        <v>4371</v>
      </c>
    </row>
    <row r="10088" spans="11:17">
      <c r="K10088" t="s">
        <v>51</v>
      </c>
      <c r="L10088" t="s">
        <v>4369</v>
      </c>
      <c r="M10088" t="s">
        <v>4370</v>
      </c>
      <c r="N10088" t="s">
        <v>77</v>
      </c>
      <c r="O10088" t="s">
        <v>68</v>
      </c>
      <c r="P10088" t="e">
        <f>-ต้องการหน้ากากอนามัยและเจลล้างมือ
-ต้องการให้มีการพ่นยาฆ่าเชื้อ</f>
        <v>#NAME?</v>
      </c>
      <c r="Q10088" t="s">
        <v>4371</v>
      </c>
    </row>
    <row r="10089" spans="11:17">
      <c r="K10089" t="s">
        <v>51</v>
      </c>
      <c r="L10089" t="s">
        <v>4369</v>
      </c>
      <c r="M10089" t="s">
        <v>4370</v>
      </c>
      <c r="N10089" t="s">
        <v>77</v>
      </c>
      <c r="O10089" t="s">
        <v>70</v>
      </c>
      <c r="P10089" t="s">
        <v>1020</v>
      </c>
      <c r="Q10089" t="s">
        <v>4371</v>
      </c>
    </row>
    <row r="10090" spans="11:17">
      <c r="K10090" t="s">
        <v>51</v>
      </c>
      <c r="L10090" t="s">
        <v>4369</v>
      </c>
      <c r="M10090" t="s">
        <v>4370</v>
      </c>
      <c r="N10090" t="s">
        <v>77</v>
      </c>
      <c r="O10090" t="s">
        <v>72</v>
      </c>
      <c r="P10090">
        <v>415</v>
      </c>
      <c r="Q10090" t="s">
        <v>4371</v>
      </c>
    </row>
    <row r="10091" spans="11:17">
      <c r="K10091" t="s">
        <v>51</v>
      </c>
      <c r="L10091" t="s">
        <v>4369</v>
      </c>
      <c r="M10091" t="s">
        <v>4370</v>
      </c>
      <c r="N10091" t="s">
        <v>77</v>
      </c>
      <c r="O10091" t="s">
        <v>73</v>
      </c>
      <c r="P10091" t="s">
        <v>82</v>
      </c>
      <c r="Q10091" t="s">
        <v>4371</v>
      </c>
    </row>
    <row r="10092" spans="11:17">
      <c r="K10092" t="s">
        <v>51</v>
      </c>
      <c r="L10092" t="s">
        <v>4374</v>
      </c>
      <c r="M10092" t="s">
        <v>4375</v>
      </c>
      <c r="N10092" t="s">
        <v>1337</v>
      </c>
      <c r="O10092" t="s">
        <v>14</v>
      </c>
      <c r="Q10092" t="s">
        <v>4376</v>
      </c>
    </row>
    <row r="10093" spans="11:17">
      <c r="K10093" t="s">
        <v>51</v>
      </c>
      <c r="L10093" t="s">
        <v>4374</v>
      </c>
      <c r="M10093" t="s">
        <v>4375</v>
      </c>
      <c r="N10093" t="s">
        <v>1337</v>
      </c>
      <c r="O10093" t="s">
        <v>56</v>
      </c>
      <c r="Q10093" t="s">
        <v>4376</v>
      </c>
    </row>
    <row r="10094" spans="11:17">
      <c r="K10094" t="s">
        <v>51</v>
      </c>
      <c r="L10094" t="s">
        <v>4374</v>
      </c>
      <c r="M10094" t="s">
        <v>4375</v>
      </c>
      <c r="N10094" t="s">
        <v>1337</v>
      </c>
      <c r="O10094" t="s">
        <v>57</v>
      </c>
      <c r="P10094" t="s">
        <v>2701</v>
      </c>
      <c r="Q10094" t="s">
        <v>4376</v>
      </c>
    </row>
    <row r="10095" spans="11:17">
      <c r="K10095" t="s">
        <v>51</v>
      </c>
      <c r="L10095" t="s">
        <v>4374</v>
      </c>
      <c r="M10095" t="s">
        <v>4375</v>
      </c>
      <c r="N10095" t="s">
        <v>1337</v>
      </c>
      <c r="O10095" t="s">
        <v>59</v>
      </c>
      <c r="P10095">
        <v>1684</v>
      </c>
      <c r="Q10095" t="s">
        <v>4376</v>
      </c>
    </row>
    <row r="10096" spans="11:17">
      <c r="K10096" t="s">
        <v>51</v>
      </c>
      <c r="L10096" t="s">
        <v>4374</v>
      </c>
      <c r="M10096" t="s">
        <v>4375</v>
      </c>
      <c r="N10096" t="s">
        <v>1337</v>
      </c>
      <c r="O10096" t="s">
        <v>60</v>
      </c>
      <c r="P10096" t="s">
        <v>4277</v>
      </c>
      <c r="Q10096" t="s">
        <v>4376</v>
      </c>
    </row>
    <row r="10097" spans="11:17">
      <c r="K10097" t="s">
        <v>51</v>
      </c>
      <c r="L10097" t="s">
        <v>4374</v>
      </c>
      <c r="M10097" t="s">
        <v>4375</v>
      </c>
      <c r="N10097" t="s">
        <v>1337</v>
      </c>
      <c r="O10097" t="s">
        <v>62</v>
      </c>
      <c r="P10097" t="s">
        <v>4319</v>
      </c>
      <c r="Q10097" t="s">
        <v>4376</v>
      </c>
    </row>
    <row r="10098" spans="11:17">
      <c r="K10098" t="s">
        <v>51</v>
      </c>
      <c r="L10098" t="s">
        <v>4374</v>
      </c>
      <c r="M10098" t="s">
        <v>4375</v>
      </c>
      <c r="N10098" t="s">
        <v>1337</v>
      </c>
      <c r="O10098" t="s">
        <v>64</v>
      </c>
      <c r="P10098" t="s">
        <v>4377</v>
      </c>
      <c r="Q10098" t="s">
        <v>4376</v>
      </c>
    </row>
    <row r="10099" spans="11:17">
      <c r="K10099" t="s">
        <v>51</v>
      </c>
      <c r="L10099" t="s">
        <v>4374</v>
      </c>
      <c r="M10099" t="s">
        <v>4375</v>
      </c>
      <c r="N10099" t="s">
        <v>1337</v>
      </c>
      <c r="O10099" t="s">
        <v>66</v>
      </c>
      <c r="P10099" t="s">
        <v>4378</v>
      </c>
      <c r="Q10099" t="s">
        <v>4376</v>
      </c>
    </row>
    <row r="10100" spans="11:17">
      <c r="K10100" t="s">
        <v>51</v>
      </c>
      <c r="L10100" t="s">
        <v>4374</v>
      </c>
      <c r="M10100" t="s">
        <v>4375</v>
      </c>
      <c r="N10100" t="s">
        <v>1337</v>
      </c>
      <c r="O10100" t="s">
        <v>68</v>
      </c>
      <c r="P10100" t="s">
        <v>2906</v>
      </c>
      <c r="Q10100" t="s">
        <v>4376</v>
      </c>
    </row>
    <row r="10101" spans="11:17">
      <c r="K10101" t="s">
        <v>51</v>
      </c>
      <c r="L10101" t="s">
        <v>4374</v>
      </c>
      <c r="M10101" t="s">
        <v>4375</v>
      </c>
      <c r="N10101" t="s">
        <v>1337</v>
      </c>
      <c r="O10101" t="s">
        <v>70</v>
      </c>
      <c r="P10101" t="s">
        <v>71</v>
      </c>
      <c r="Q10101" t="s">
        <v>4376</v>
      </c>
    </row>
    <row r="10102" spans="11:17">
      <c r="K10102" t="s">
        <v>51</v>
      </c>
      <c r="L10102" t="s">
        <v>4374</v>
      </c>
      <c r="M10102" t="s">
        <v>4375</v>
      </c>
      <c r="N10102" t="s">
        <v>1337</v>
      </c>
      <c r="O10102" t="s">
        <v>72</v>
      </c>
      <c r="P10102">
        <v>150</v>
      </c>
      <c r="Q10102" t="s">
        <v>4376</v>
      </c>
    </row>
    <row r="10103" spans="11:17">
      <c r="K10103" t="s">
        <v>51</v>
      </c>
      <c r="L10103" t="s">
        <v>4374</v>
      </c>
      <c r="M10103" t="s">
        <v>4375</v>
      </c>
      <c r="N10103" t="s">
        <v>1337</v>
      </c>
      <c r="O10103" t="s">
        <v>73</v>
      </c>
      <c r="P10103" t="s">
        <v>1343</v>
      </c>
      <c r="Q10103" t="s">
        <v>4376</v>
      </c>
    </row>
    <row r="10104" spans="11:17">
      <c r="K10104" t="s">
        <v>51</v>
      </c>
      <c r="L10104" t="s">
        <v>4379</v>
      </c>
      <c r="M10104" t="s">
        <v>4380</v>
      </c>
      <c r="N10104" t="s">
        <v>1337</v>
      </c>
      <c r="O10104" t="s">
        <v>14</v>
      </c>
      <c r="Q10104" t="s">
        <v>4381</v>
      </c>
    </row>
    <row r="10105" spans="11:17">
      <c r="K10105" t="s">
        <v>51</v>
      </c>
      <c r="L10105" t="s">
        <v>4379</v>
      </c>
      <c r="M10105" t="s">
        <v>4380</v>
      </c>
      <c r="N10105" t="s">
        <v>1337</v>
      </c>
      <c r="O10105" t="s">
        <v>56</v>
      </c>
      <c r="Q10105" t="s">
        <v>4381</v>
      </c>
    </row>
    <row r="10106" spans="11:17">
      <c r="K10106" t="s">
        <v>51</v>
      </c>
      <c r="L10106" t="s">
        <v>4379</v>
      </c>
      <c r="M10106" t="s">
        <v>4380</v>
      </c>
      <c r="N10106" t="s">
        <v>1337</v>
      </c>
      <c r="O10106" t="s">
        <v>57</v>
      </c>
      <c r="P10106" t="s">
        <v>2701</v>
      </c>
      <c r="Q10106" t="s">
        <v>4381</v>
      </c>
    </row>
    <row r="10107" spans="11:17">
      <c r="K10107" t="s">
        <v>51</v>
      </c>
      <c r="L10107" t="s">
        <v>4379</v>
      </c>
      <c r="M10107" t="s">
        <v>4380</v>
      </c>
      <c r="N10107" t="s">
        <v>1337</v>
      </c>
      <c r="O10107" t="s">
        <v>59</v>
      </c>
      <c r="P10107">
        <v>1813</v>
      </c>
      <c r="Q10107" t="s">
        <v>4381</v>
      </c>
    </row>
    <row r="10108" spans="11:17">
      <c r="K10108" t="s">
        <v>51</v>
      </c>
      <c r="L10108" t="s">
        <v>4379</v>
      </c>
      <c r="M10108" t="s">
        <v>4380</v>
      </c>
      <c r="N10108" t="s">
        <v>1337</v>
      </c>
      <c r="O10108" t="s">
        <v>60</v>
      </c>
      <c r="P10108" t="s">
        <v>4277</v>
      </c>
      <c r="Q10108" t="s">
        <v>4381</v>
      </c>
    </row>
    <row r="10109" spans="11:17">
      <c r="K10109" t="s">
        <v>51</v>
      </c>
      <c r="L10109" t="s">
        <v>4379</v>
      </c>
      <c r="M10109" t="s">
        <v>4380</v>
      </c>
      <c r="N10109" t="s">
        <v>1337</v>
      </c>
      <c r="O10109" t="s">
        <v>62</v>
      </c>
      <c r="P10109" t="s">
        <v>4319</v>
      </c>
      <c r="Q10109" t="s">
        <v>4381</v>
      </c>
    </row>
    <row r="10110" spans="11:17">
      <c r="K10110" t="s">
        <v>51</v>
      </c>
      <c r="L10110" t="s">
        <v>4379</v>
      </c>
      <c r="M10110" t="s">
        <v>4380</v>
      </c>
      <c r="N10110" t="s">
        <v>1337</v>
      </c>
      <c r="O10110" t="s">
        <v>64</v>
      </c>
      <c r="P10110" t="s">
        <v>4382</v>
      </c>
      <c r="Q10110" t="s">
        <v>4381</v>
      </c>
    </row>
    <row r="10111" spans="11:17">
      <c r="K10111" t="s">
        <v>51</v>
      </c>
      <c r="L10111" t="s">
        <v>4379</v>
      </c>
      <c r="M10111" t="s">
        <v>4380</v>
      </c>
      <c r="N10111" t="s">
        <v>1337</v>
      </c>
      <c r="O10111" t="s">
        <v>66</v>
      </c>
      <c r="P10111" t="s">
        <v>4383</v>
      </c>
      <c r="Q10111" t="s">
        <v>4381</v>
      </c>
    </row>
    <row r="10112" spans="11:17">
      <c r="K10112" t="s">
        <v>51</v>
      </c>
      <c r="L10112" t="s">
        <v>4379</v>
      </c>
      <c r="M10112" t="s">
        <v>4380</v>
      </c>
      <c r="N10112" t="s">
        <v>1337</v>
      </c>
      <c r="O10112" t="s">
        <v>68</v>
      </c>
      <c r="P10112" t="s">
        <v>261</v>
      </c>
      <c r="Q10112" t="s">
        <v>4381</v>
      </c>
    </row>
    <row r="10113" spans="11:17">
      <c r="K10113" t="s">
        <v>51</v>
      </c>
      <c r="L10113" t="s">
        <v>4379</v>
      </c>
      <c r="M10113" t="s">
        <v>4380</v>
      </c>
      <c r="N10113" t="s">
        <v>1337</v>
      </c>
      <c r="O10113" t="s">
        <v>70</v>
      </c>
      <c r="P10113" t="s">
        <v>1020</v>
      </c>
      <c r="Q10113" t="s">
        <v>4381</v>
      </c>
    </row>
    <row r="10114" spans="11:17">
      <c r="K10114" t="s">
        <v>51</v>
      </c>
      <c r="L10114" t="s">
        <v>4379</v>
      </c>
      <c r="M10114" t="s">
        <v>4380</v>
      </c>
      <c r="N10114" t="s">
        <v>1337</v>
      </c>
      <c r="O10114" t="s">
        <v>72</v>
      </c>
      <c r="P10114">
        <v>168</v>
      </c>
      <c r="Q10114" t="s">
        <v>4381</v>
      </c>
    </row>
    <row r="10115" spans="11:17">
      <c r="K10115" t="s">
        <v>51</v>
      </c>
      <c r="L10115" t="s">
        <v>4379</v>
      </c>
      <c r="M10115" t="s">
        <v>4380</v>
      </c>
      <c r="N10115" t="s">
        <v>1337</v>
      </c>
      <c r="O10115" t="s">
        <v>73</v>
      </c>
      <c r="P10115" t="s">
        <v>1343</v>
      </c>
      <c r="Q10115" t="s">
        <v>4381</v>
      </c>
    </row>
    <row r="10116" spans="11:17">
      <c r="K10116" t="s">
        <v>51</v>
      </c>
      <c r="L10116" t="s">
        <v>4384</v>
      </c>
      <c r="M10116" t="s">
        <v>4385</v>
      </c>
      <c r="N10116" t="s">
        <v>1337</v>
      </c>
      <c r="O10116" t="s">
        <v>14</v>
      </c>
      <c r="Q10116" t="s">
        <v>4386</v>
      </c>
    </row>
    <row r="10117" spans="11:17">
      <c r="K10117" t="s">
        <v>51</v>
      </c>
      <c r="L10117" t="s">
        <v>4384</v>
      </c>
      <c r="M10117" t="s">
        <v>4385</v>
      </c>
      <c r="N10117" t="s">
        <v>1337</v>
      </c>
      <c r="O10117" t="s">
        <v>56</v>
      </c>
      <c r="Q10117" t="s">
        <v>4386</v>
      </c>
    </row>
    <row r="10118" spans="11:17">
      <c r="K10118" t="s">
        <v>51</v>
      </c>
      <c r="L10118" t="s">
        <v>4384</v>
      </c>
      <c r="M10118" t="s">
        <v>4385</v>
      </c>
      <c r="N10118" t="s">
        <v>1337</v>
      </c>
      <c r="O10118" t="s">
        <v>57</v>
      </c>
      <c r="P10118" t="s">
        <v>2701</v>
      </c>
      <c r="Q10118" t="s">
        <v>4386</v>
      </c>
    </row>
    <row r="10119" spans="11:17">
      <c r="K10119" t="s">
        <v>51</v>
      </c>
      <c r="L10119" t="s">
        <v>4384</v>
      </c>
      <c r="M10119" t="s">
        <v>4385</v>
      </c>
      <c r="N10119" t="s">
        <v>1337</v>
      </c>
      <c r="O10119" t="s">
        <v>59</v>
      </c>
      <c r="P10119">
        <v>749</v>
      </c>
      <c r="Q10119" t="s">
        <v>4386</v>
      </c>
    </row>
    <row r="10120" spans="11:17">
      <c r="K10120" t="s">
        <v>51</v>
      </c>
      <c r="L10120" t="s">
        <v>4384</v>
      </c>
      <c r="M10120" t="s">
        <v>4385</v>
      </c>
      <c r="N10120" t="s">
        <v>1337</v>
      </c>
      <c r="O10120" t="s">
        <v>60</v>
      </c>
      <c r="P10120" t="s">
        <v>4277</v>
      </c>
      <c r="Q10120" t="s">
        <v>4386</v>
      </c>
    </row>
    <row r="10121" spans="11:17">
      <c r="K10121" t="s">
        <v>51</v>
      </c>
      <c r="L10121" t="s">
        <v>4384</v>
      </c>
      <c r="M10121" t="s">
        <v>4385</v>
      </c>
      <c r="N10121" t="s">
        <v>1337</v>
      </c>
      <c r="O10121" t="s">
        <v>62</v>
      </c>
      <c r="P10121" t="s">
        <v>4319</v>
      </c>
      <c r="Q10121" t="s">
        <v>4386</v>
      </c>
    </row>
    <row r="10122" spans="11:17">
      <c r="K10122" t="s">
        <v>51</v>
      </c>
      <c r="L10122" t="s">
        <v>4384</v>
      </c>
      <c r="M10122" t="s">
        <v>4385</v>
      </c>
      <c r="N10122" t="s">
        <v>1337</v>
      </c>
      <c r="O10122" t="s">
        <v>64</v>
      </c>
      <c r="P10122" t="s">
        <v>4387</v>
      </c>
      <c r="Q10122" t="s">
        <v>4386</v>
      </c>
    </row>
    <row r="10123" spans="11:17">
      <c r="K10123" t="s">
        <v>51</v>
      </c>
      <c r="L10123" t="s">
        <v>4384</v>
      </c>
      <c r="M10123" t="s">
        <v>4385</v>
      </c>
      <c r="N10123" t="s">
        <v>1337</v>
      </c>
      <c r="O10123" t="s">
        <v>66</v>
      </c>
      <c r="P10123" t="s">
        <v>4388</v>
      </c>
      <c r="Q10123" t="s">
        <v>4386</v>
      </c>
    </row>
    <row r="10124" spans="11:17">
      <c r="K10124" t="s">
        <v>51</v>
      </c>
      <c r="L10124" t="s">
        <v>4384</v>
      </c>
      <c r="M10124" t="s">
        <v>4385</v>
      </c>
      <c r="N10124" t="s">
        <v>1337</v>
      </c>
      <c r="O10124" t="s">
        <v>68</v>
      </c>
      <c r="Q10124" t="s">
        <v>4386</v>
      </c>
    </row>
    <row r="10125" spans="11:17">
      <c r="K10125" t="s">
        <v>51</v>
      </c>
      <c r="L10125" t="s">
        <v>4384</v>
      </c>
      <c r="M10125" t="s">
        <v>4385</v>
      </c>
      <c r="N10125" t="s">
        <v>1337</v>
      </c>
      <c r="O10125" t="s">
        <v>70</v>
      </c>
      <c r="P10125" t="s">
        <v>131</v>
      </c>
      <c r="Q10125" t="s">
        <v>4386</v>
      </c>
    </row>
    <row r="10126" spans="11:17">
      <c r="K10126" t="s">
        <v>51</v>
      </c>
      <c r="L10126" t="s">
        <v>4384</v>
      </c>
      <c r="M10126" t="s">
        <v>4385</v>
      </c>
      <c r="N10126" t="s">
        <v>1337</v>
      </c>
      <c r="O10126" t="s">
        <v>72</v>
      </c>
      <c r="P10126">
        <v>132</v>
      </c>
      <c r="Q10126" t="s">
        <v>4386</v>
      </c>
    </row>
    <row r="10127" spans="11:17">
      <c r="K10127" t="s">
        <v>51</v>
      </c>
      <c r="L10127" t="s">
        <v>4384</v>
      </c>
      <c r="M10127" t="s">
        <v>4385</v>
      </c>
      <c r="N10127" t="s">
        <v>1337</v>
      </c>
      <c r="O10127" t="s">
        <v>73</v>
      </c>
      <c r="P10127" t="s">
        <v>1343</v>
      </c>
      <c r="Q10127" t="s">
        <v>4386</v>
      </c>
    </row>
    <row r="10128" spans="11:17">
      <c r="K10128" t="s">
        <v>51</v>
      </c>
      <c r="L10128" t="s">
        <v>4389</v>
      </c>
      <c r="M10128" t="s">
        <v>4390</v>
      </c>
      <c r="N10128" t="s">
        <v>77</v>
      </c>
      <c r="O10128" t="s">
        <v>14</v>
      </c>
      <c r="Q10128" t="s">
        <v>4391</v>
      </c>
    </row>
    <row r="10129" spans="11:17">
      <c r="K10129" t="s">
        <v>51</v>
      </c>
      <c r="L10129" t="s">
        <v>4389</v>
      </c>
      <c r="M10129" t="s">
        <v>4390</v>
      </c>
      <c r="N10129" t="s">
        <v>77</v>
      </c>
      <c r="O10129" t="s">
        <v>56</v>
      </c>
      <c r="Q10129" t="s">
        <v>4391</v>
      </c>
    </row>
    <row r="10130" spans="11:17">
      <c r="K10130" t="s">
        <v>51</v>
      </c>
      <c r="L10130" t="s">
        <v>4389</v>
      </c>
      <c r="M10130" t="s">
        <v>4390</v>
      </c>
      <c r="N10130" t="s">
        <v>77</v>
      </c>
      <c r="O10130" t="s">
        <v>57</v>
      </c>
      <c r="P10130" t="s">
        <v>2701</v>
      </c>
      <c r="Q10130" t="s">
        <v>4391</v>
      </c>
    </row>
    <row r="10131" spans="11:17">
      <c r="K10131" t="s">
        <v>51</v>
      </c>
      <c r="L10131" t="s">
        <v>4389</v>
      </c>
      <c r="M10131" t="s">
        <v>4390</v>
      </c>
      <c r="N10131" t="s">
        <v>77</v>
      </c>
      <c r="O10131" t="s">
        <v>59</v>
      </c>
      <c r="P10131">
        <v>3032</v>
      </c>
      <c r="Q10131" t="s">
        <v>4391</v>
      </c>
    </row>
    <row r="10132" spans="11:17">
      <c r="K10132" t="s">
        <v>51</v>
      </c>
      <c r="L10132" t="s">
        <v>4389</v>
      </c>
      <c r="M10132" t="s">
        <v>4390</v>
      </c>
      <c r="N10132" t="s">
        <v>77</v>
      </c>
      <c r="O10132" t="s">
        <v>60</v>
      </c>
      <c r="P10132" t="s">
        <v>4277</v>
      </c>
      <c r="Q10132" t="s">
        <v>4391</v>
      </c>
    </row>
    <row r="10133" spans="11:17">
      <c r="K10133" t="s">
        <v>51</v>
      </c>
      <c r="L10133" t="s">
        <v>4389</v>
      </c>
      <c r="M10133" t="s">
        <v>4390</v>
      </c>
      <c r="N10133" t="s">
        <v>77</v>
      </c>
      <c r="O10133" t="s">
        <v>62</v>
      </c>
      <c r="P10133" t="s">
        <v>4319</v>
      </c>
      <c r="Q10133" t="s">
        <v>4391</v>
      </c>
    </row>
    <row r="10134" spans="11:17">
      <c r="K10134" t="s">
        <v>51</v>
      </c>
      <c r="L10134" t="s">
        <v>4389</v>
      </c>
      <c r="M10134" t="s">
        <v>4390</v>
      </c>
      <c r="N10134" t="s">
        <v>77</v>
      </c>
      <c r="O10134" t="s">
        <v>64</v>
      </c>
      <c r="P10134" t="s">
        <v>4392</v>
      </c>
      <c r="Q10134" t="s">
        <v>4391</v>
      </c>
    </row>
    <row r="10135" spans="11:17">
      <c r="K10135" t="s">
        <v>51</v>
      </c>
      <c r="L10135" t="s">
        <v>4389</v>
      </c>
      <c r="M10135" t="s">
        <v>4390</v>
      </c>
      <c r="N10135" t="s">
        <v>77</v>
      </c>
      <c r="O10135" t="s">
        <v>66</v>
      </c>
      <c r="P10135" t="s">
        <v>4393</v>
      </c>
      <c r="Q10135" t="s">
        <v>4391</v>
      </c>
    </row>
    <row r="10136" spans="11:17">
      <c r="K10136" t="s">
        <v>51</v>
      </c>
      <c r="L10136" t="s">
        <v>4389</v>
      </c>
      <c r="M10136" t="s">
        <v>4390</v>
      </c>
      <c r="N10136" t="s">
        <v>77</v>
      </c>
      <c r="O10136" t="s">
        <v>68</v>
      </c>
      <c r="P10136" t="e">
        <f>-ต้องการหน้ากากอนามัย
-ต้องการให้มีการพ่นยาฆ่าเชื้อ</f>
        <v>#NAME?</v>
      </c>
      <c r="Q10136" t="s">
        <v>4391</v>
      </c>
    </row>
    <row r="10137" spans="11:17">
      <c r="K10137" t="s">
        <v>51</v>
      </c>
      <c r="L10137" t="s">
        <v>4389</v>
      </c>
      <c r="M10137" t="s">
        <v>4390</v>
      </c>
      <c r="N10137" t="s">
        <v>77</v>
      </c>
      <c r="O10137" t="s">
        <v>70</v>
      </c>
      <c r="P10137" t="s">
        <v>1020</v>
      </c>
      <c r="Q10137" t="s">
        <v>4391</v>
      </c>
    </row>
    <row r="10138" spans="11:17">
      <c r="K10138" t="s">
        <v>51</v>
      </c>
      <c r="L10138" t="s">
        <v>4389</v>
      </c>
      <c r="M10138" t="s">
        <v>4390</v>
      </c>
      <c r="N10138" t="s">
        <v>77</v>
      </c>
      <c r="O10138" t="s">
        <v>72</v>
      </c>
      <c r="P10138">
        <v>156</v>
      </c>
      <c r="Q10138" t="s">
        <v>4391</v>
      </c>
    </row>
    <row r="10139" spans="11:17">
      <c r="K10139" t="s">
        <v>51</v>
      </c>
      <c r="L10139" t="s">
        <v>4389</v>
      </c>
      <c r="M10139" t="s">
        <v>4390</v>
      </c>
      <c r="N10139" t="s">
        <v>77</v>
      </c>
      <c r="O10139" t="s">
        <v>73</v>
      </c>
      <c r="P10139" t="s">
        <v>82</v>
      </c>
      <c r="Q10139" t="s">
        <v>4391</v>
      </c>
    </row>
    <row r="10140" spans="11:17">
      <c r="K10140" t="s">
        <v>51</v>
      </c>
      <c r="L10140" t="s">
        <v>4394</v>
      </c>
      <c r="M10140" t="s">
        <v>4395</v>
      </c>
      <c r="N10140" t="s">
        <v>77</v>
      </c>
      <c r="O10140" t="s">
        <v>14</v>
      </c>
      <c r="Q10140" t="s">
        <v>4396</v>
      </c>
    </row>
    <row r="10141" spans="11:17">
      <c r="K10141" t="s">
        <v>51</v>
      </c>
      <c r="L10141" t="s">
        <v>4394</v>
      </c>
      <c r="M10141" t="s">
        <v>4395</v>
      </c>
      <c r="N10141" t="s">
        <v>77</v>
      </c>
      <c r="O10141" t="s">
        <v>56</v>
      </c>
      <c r="Q10141" t="s">
        <v>4396</v>
      </c>
    </row>
    <row r="10142" spans="11:17">
      <c r="K10142" t="s">
        <v>51</v>
      </c>
      <c r="L10142" t="s">
        <v>4394</v>
      </c>
      <c r="M10142" t="s">
        <v>4395</v>
      </c>
      <c r="N10142" t="s">
        <v>77</v>
      </c>
      <c r="O10142" t="s">
        <v>57</v>
      </c>
      <c r="P10142" t="s">
        <v>2701</v>
      </c>
      <c r="Q10142" t="s">
        <v>4396</v>
      </c>
    </row>
    <row r="10143" spans="11:17">
      <c r="K10143" t="s">
        <v>51</v>
      </c>
      <c r="L10143" t="s">
        <v>4394</v>
      </c>
      <c r="M10143" t="s">
        <v>4395</v>
      </c>
      <c r="N10143" t="s">
        <v>77</v>
      </c>
      <c r="O10143" t="s">
        <v>59</v>
      </c>
      <c r="P10143">
        <v>2583</v>
      </c>
      <c r="Q10143" t="s">
        <v>4396</v>
      </c>
    </row>
    <row r="10144" spans="11:17">
      <c r="K10144" t="s">
        <v>51</v>
      </c>
      <c r="L10144" t="s">
        <v>4394</v>
      </c>
      <c r="M10144" t="s">
        <v>4395</v>
      </c>
      <c r="N10144" t="s">
        <v>77</v>
      </c>
      <c r="O10144" t="s">
        <v>60</v>
      </c>
      <c r="P10144" t="s">
        <v>4277</v>
      </c>
      <c r="Q10144" t="s">
        <v>4396</v>
      </c>
    </row>
    <row r="10145" spans="11:17">
      <c r="K10145" t="s">
        <v>51</v>
      </c>
      <c r="L10145" t="s">
        <v>4394</v>
      </c>
      <c r="M10145" t="s">
        <v>4395</v>
      </c>
      <c r="N10145" t="s">
        <v>77</v>
      </c>
      <c r="O10145" t="s">
        <v>62</v>
      </c>
      <c r="P10145" t="s">
        <v>4288</v>
      </c>
      <c r="Q10145" t="s">
        <v>4396</v>
      </c>
    </row>
    <row r="10146" spans="11:17">
      <c r="K10146" t="s">
        <v>51</v>
      </c>
      <c r="L10146" t="s">
        <v>4394</v>
      </c>
      <c r="M10146" t="s">
        <v>4395</v>
      </c>
      <c r="N10146" t="s">
        <v>77</v>
      </c>
      <c r="O10146" t="s">
        <v>64</v>
      </c>
      <c r="P10146" t="s">
        <v>4397</v>
      </c>
      <c r="Q10146" t="s">
        <v>4396</v>
      </c>
    </row>
    <row r="10147" spans="11:17">
      <c r="K10147" t="s">
        <v>51</v>
      </c>
      <c r="L10147" t="s">
        <v>4394</v>
      </c>
      <c r="M10147" t="s">
        <v>4395</v>
      </c>
      <c r="N10147" t="s">
        <v>77</v>
      </c>
      <c r="O10147" t="s">
        <v>66</v>
      </c>
      <c r="P10147" t="s">
        <v>4398</v>
      </c>
      <c r="Q10147" t="s">
        <v>4396</v>
      </c>
    </row>
    <row r="10148" spans="11:17">
      <c r="K10148" t="s">
        <v>51</v>
      </c>
      <c r="L10148" t="s">
        <v>4394</v>
      </c>
      <c r="M10148" t="s">
        <v>4395</v>
      </c>
      <c r="N10148" t="s">
        <v>77</v>
      </c>
      <c r="O10148" t="s">
        <v>68</v>
      </c>
      <c r="P10148" t="s">
        <v>2906</v>
      </c>
      <c r="Q10148" t="s">
        <v>4396</v>
      </c>
    </row>
    <row r="10149" spans="11:17">
      <c r="K10149" t="s">
        <v>51</v>
      </c>
      <c r="L10149" t="s">
        <v>4394</v>
      </c>
      <c r="M10149" t="s">
        <v>4395</v>
      </c>
      <c r="N10149" t="s">
        <v>77</v>
      </c>
      <c r="O10149" t="s">
        <v>70</v>
      </c>
      <c r="P10149" t="s">
        <v>71</v>
      </c>
      <c r="Q10149" t="s">
        <v>4396</v>
      </c>
    </row>
    <row r="10150" spans="11:17">
      <c r="K10150" t="s">
        <v>51</v>
      </c>
      <c r="L10150" t="s">
        <v>4394</v>
      </c>
      <c r="M10150" t="s">
        <v>4395</v>
      </c>
      <c r="N10150" t="s">
        <v>77</v>
      </c>
      <c r="O10150" t="s">
        <v>72</v>
      </c>
      <c r="P10150">
        <v>100</v>
      </c>
      <c r="Q10150" t="s">
        <v>4396</v>
      </c>
    </row>
    <row r="10151" spans="11:17">
      <c r="K10151" t="s">
        <v>51</v>
      </c>
      <c r="L10151" t="s">
        <v>4394</v>
      </c>
      <c r="M10151" t="s">
        <v>4395</v>
      </c>
      <c r="N10151" t="s">
        <v>77</v>
      </c>
      <c r="O10151" t="s">
        <v>73</v>
      </c>
      <c r="P10151" t="s">
        <v>82</v>
      </c>
      <c r="Q10151" t="s">
        <v>4396</v>
      </c>
    </row>
    <row r="10152" spans="11:17">
      <c r="K10152" t="s">
        <v>51</v>
      </c>
      <c r="L10152" t="s">
        <v>4399</v>
      </c>
      <c r="M10152" t="s">
        <v>4400</v>
      </c>
      <c r="N10152" t="s">
        <v>77</v>
      </c>
      <c r="O10152" t="s">
        <v>14</v>
      </c>
      <c r="Q10152" t="s">
        <v>4401</v>
      </c>
    </row>
    <row r="10153" spans="11:17">
      <c r="K10153" t="s">
        <v>51</v>
      </c>
      <c r="L10153" t="s">
        <v>4399</v>
      </c>
      <c r="M10153" t="s">
        <v>4400</v>
      </c>
      <c r="N10153" t="s">
        <v>77</v>
      </c>
      <c r="O10153" t="s">
        <v>56</v>
      </c>
      <c r="Q10153" t="s">
        <v>4401</v>
      </c>
    </row>
    <row r="10154" spans="11:17">
      <c r="K10154" t="s">
        <v>51</v>
      </c>
      <c r="L10154" t="s">
        <v>4399</v>
      </c>
      <c r="M10154" t="s">
        <v>4400</v>
      </c>
      <c r="N10154" t="s">
        <v>77</v>
      </c>
      <c r="O10154" t="s">
        <v>57</v>
      </c>
      <c r="P10154" t="s">
        <v>2701</v>
      </c>
      <c r="Q10154" t="s">
        <v>4401</v>
      </c>
    </row>
    <row r="10155" spans="11:17">
      <c r="K10155" t="s">
        <v>51</v>
      </c>
      <c r="L10155" t="s">
        <v>4399</v>
      </c>
      <c r="M10155" t="s">
        <v>4400</v>
      </c>
      <c r="N10155" t="s">
        <v>77</v>
      </c>
      <c r="O10155" t="s">
        <v>59</v>
      </c>
      <c r="P10155">
        <v>3613</v>
      </c>
      <c r="Q10155" t="s">
        <v>4401</v>
      </c>
    </row>
    <row r="10156" spans="11:17">
      <c r="K10156" t="s">
        <v>51</v>
      </c>
      <c r="L10156" t="s">
        <v>4399</v>
      </c>
      <c r="M10156" t="s">
        <v>4400</v>
      </c>
      <c r="N10156" t="s">
        <v>77</v>
      </c>
      <c r="O10156" t="s">
        <v>60</v>
      </c>
      <c r="P10156" t="s">
        <v>4277</v>
      </c>
      <c r="Q10156" t="s">
        <v>4401</v>
      </c>
    </row>
    <row r="10157" spans="11:17">
      <c r="K10157" t="s">
        <v>51</v>
      </c>
      <c r="L10157" t="s">
        <v>4399</v>
      </c>
      <c r="M10157" t="s">
        <v>4400</v>
      </c>
      <c r="N10157" t="s">
        <v>77</v>
      </c>
      <c r="O10157" t="s">
        <v>62</v>
      </c>
      <c r="P10157" t="s">
        <v>4288</v>
      </c>
      <c r="Q10157" t="s">
        <v>4401</v>
      </c>
    </row>
    <row r="10158" spans="11:17">
      <c r="K10158" t="s">
        <v>51</v>
      </c>
      <c r="L10158" t="s">
        <v>4399</v>
      </c>
      <c r="M10158" t="s">
        <v>4400</v>
      </c>
      <c r="N10158" t="s">
        <v>77</v>
      </c>
      <c r="O10158" t="s">
        <v>64</v>
      </c>
      <c r="P10158" t="s">
        <v>4402</v>
      </c>
      <c r="Q10158" t="s">
        <v>4401</v>
      </c>
    </row>
    <row r="10159" spans="11:17">
      <c r="K10159" t="s">
        <v>51</v>
      </c>
      <c r="L10159" t="s">
        <v>4399</v>
      </c>
      <c r="M10159" t="s">
        <v>4400</v>
      </c>
      <c r="N10159" t="s">
        <v>77</v>
      </c>
      <c r="O10159" t="s">
        <v>66</v>
      </c>
      <c r="Q10159" t="s">
        <v>4401</v>
      </c>
    </row>
    <row r="10160" spans="11:17">
      <c r="K10160" t="s">
        <v>51</v>
      </c>
      <c r="L10160" t="s">
        <v>4399</v>
      </c>
      <c r="M10160" t="s">
        <v>4400</v>
      </c>
      <c r="N10160" t="s">
        <v>77</v>
      </c>
      <c r="O10160" t="s">
        <v>68</v>
      </c>
      <c r="Q10160" t="s">
        <v>4401</v>
      </c>
    </row>
    <row r="10161" spans="11:17">
      <c r="K10161" t="s">
        <v>51</v>
      </c>
      <c r="L10161" t="s">
        <v>4399</v>
      </c>
      <c r="M10161" t="s">
        <v>4400</v>
      </c>
      <c r="N10161" t="s">
        <v>77</v>
      </c>
      <c r="O10161" t="s">
        <v>70</v>
      </c>
      <c r="P10161" t="s">
        <v>71</v>
      </c>
      <c r="Q10161" t="s">
        <v>4401</v>
      </c>
    </row>
    <row r="10162" spans="11:17">
      <c r="K10162" t="s">
        <v>51</v>
      </c>
      <c r="L10162" t="s">
        <v>4399</v>
      </c>
      <c r="M10162" t="s">
        <v>4400</v>
      </c>
      <c r="N10162" t="s">
        <v>77</v>
      </c>
      <c r="O10162" t="s">
        <v>72</v>
      </c>
      <c r="P10162">
        <v>147</v>
      </c>
      <c r="Q10162" t="s">
        <v>4401</v>
      </c>
    </row>
    <row r="10163" spans="11:17">
      <c r="K10163" t="s">
        <v>51</v>
      </c>
      <c r="L10163" t="s">
        <v>4399</v>
      </c>
      <c r="M10163" t="s">
        <v>4400</v>
      </c>
      <c r="N10163" t="s">
        <v>77</v>
      </c>
      <c r="O10163" t="s">
        <v>73</v>
      </c>
      <c r="P10163" t="s">
        <v>82</v>
      </c>
      <c r="Q10163" t="s">
        <v>4401</v>
      </c>
    </row>
    <row r="10164" spans="11:17">
      <c r="K10164" t="s">
        <v>51</v>
      </c>
      <c r="L10164" t="s">
        <v>4403</v>
      </c>
      <c r="M10164" t="s">
        <v>4404</v>
      </c>
      <c r="N10164" t="s">
        <v>1337</v>
      </c>
      <c r="O10164" t="s">
        <v>14</v>
      </c>
      <c r="Q10164" t="s">
        <v>4405</v>
      </c>
    </row>
    <row r="10165" spans="11:17">
      <c r="K10165" t="s">
        <v>51</v>
      </c>
      <c r="L10165" t="s">
        <v>4403</v>
      </c>
      <c r="M10165" t="s">
        <v>4404</v>
      </c>
      <c r="N10165" t="s">
        <v>1337</v>
      </c>
      <c r="O10165" t="s">
        <v>56</v>
      </c>
      <c r="Q10165" t="s">
        <v>4405</v>
      </c>
    </row>
    <row r="10166" spans="11:17">
      <c r="K10166" t="s">
        <v>51</v>
      </c>
      <c r="L10166" t="s">
        <v>4403</v>
      </c>
      <c r="M10166" t="s">
        <v>4404</v>
      </c>
      <c r="N10166" t="s">
        <v>1337</v>
      </c>
      <c r="O10166" t="s">
        <v>57</v>
      </c>
      <c r="P10166" t="s">
        <v>2701</v>
      </c>
      <c r="Q10166" t="s">
        <v>4405</v>
      </c>
    </row>
    <row r="10167" spans="11:17">
      <c r="K10167" t="s">
        <v>51</v>
      </c>
      <c r="L10167" t="s">
        <v>4403</v>
      </c>
      <c r="M10167" t="s">
        <v>4404</v>
      </c>
      <c r="N10167" t="s">
        <v>1337</v>
      </c>
      <c r="O10167" t="s">
        <v>59</v>
      </c>
      <c r="P10167">
        <v>1989</v>
      </c>
      <c r="Q10167" t="s">
        <v>4405</v>
      </c>
    </row>
    <row r="10168" spans="11:17">
      <c r="K10168" t="s">
        <v>51</v>
      </c>
      <c r="L10168" t="s">
        <v>4403</v>
      </c>
      <c r="M10168" t="s">
        <v>4404</v>
      </c>
      <c r="N10168" t="s">
        <v>1337</v>
      </c>
      <c r="O10168" t="s">
        <v>60</v>
      </c>
      <c r="P10168" t="s">
        <v>4277</v>
      </c>
      <c r="Q10168" t="s">
        <v>4405</v>
      </c>
    </row>
    <row r="10169" spans="11:17">
      <c r="K10169" t="s">
        <v>51</v>
      </c>
      <c r="L10169" t="s">
        <v>4403</v>
      </c>
      <c r="M10169" t="s">
        <v>4404</v>
      </c>
      <c r="N10169" t="s">
        <v>1337</v>
      </c>
      <c r="O10169" t="s">
        <v>62</v>
      </c>
      <c r="P10169" t="s">
        <v>4278</v>
      </c>
      <c r="Q10169" t="s">
        <v>4405</v>
      </c>
    </row>
    <row r="10170" spans="11:17">
      <c r="K10170" t="s">
        <v>51</v>
      </c>
      <c r="L10170" t="s">
        <v>4403</v>
      </c>
      <c r="M10170" t="s">
        <v>4404</v>
      </c>
      <c r="N10170" t="s">
        <v>1337</v>
      </c>
      <c r="O10170" t="s">
        <v>64</v>
      </c>
      <c r="P10170" t="s">
        <v>4406</v>
      </c>
      <c r="Q10170" t="s">
        <v>4405</v>
      </c>
    </row>
    <row r="10171" spans="11:17">
      <c r="K10171" t="s">
        <v>51</v>
      </c>
      <c r="L10171" t="s">
        <v>4403</v>
      </c>
      <c r="M10171" t="s">
        <v>4404</v>
      </c>
      <c r="N10171" t="s">
        <v>1337</v>
      </c>
      <c r="O10171" t="s">
        <v>66</v>
      </c>
      <c r="P10171" t="s">
        <v>4407</v>
      </c>
      <c r="Q10171" t="s">
        <v>4405</v>
      </c>
    </row>
    <row r="10172" spans="11:17">
      <c r="K10172" t="s">
        <v>51</v>
      </c>
      <c r="L10172" t="s">
        <v>4403</v>
      </c>
      <c r="M10172" t="s">
        <v>4404</v>
      </c>
      <c r="N10172" t="s">
        <v>1337</v>
      </c>
      <c r="O10172" t="s">
        <v>68</v>
      </c>
      <c r="P10172" t="e">
        <f>-ต้องการหน้ากากอนามัยและแอลกอฮอล์
-ต้องการให้มีการพ่นยาฆ่าเชื้อ</f>
        <v>#NAME?</v>
      </c>
      <c r="Q10172" t="s">
        <v>4405</v>
      </c>
    </row>
    <row r="10173" spans="11:17">
      <c r="K10173" t="s">
        <v>51</v>
      </c>
      <c r="L10173" t="s">
        <v>4403</v>
      </c>
      <c r="M10173" t="s">
        <v>4404</v>
      </c>
      <c r="N10173" t="s">
        <v>1337</v>
      </c>
      <c r="O10173" t="s">
        <v>70</v>
      </c>
      <c r="Q10173" t="s">
        <v>4405</v>
      </c>
    </row>
    <row r="10174" spans="11:17">
      <c r="K10174" t="s">
        <v>51</v>
      </c>
      <c r="L10174" t="s">
        <v>4403</v>
      </c>
      <c r="M10174" t="s">
        <v>4404</v>
      </c>
      <c r="N10174" t="s">
        <v>1337</v>
      </c>
      <c r="O10174" t="s">
        <v>72</v>
      </c>
      <c r="Q10174" t="s">
        <v>4405</v>
      </c>
    </row>
    <row r="10175" spans="11:17">
      <c r="K10175" t="s">
        <v>51</v>
      </c>
      <c r="L10175" t="s">
        <v>4403</v>
      </c>
      <c r="M10175" t="s">
        <v>4404</v>
      </c>
      <c r="N10175" t="s">
        <v>1337</v>
      </c>
      <c r="O10175" t="s">
        <v>73</v>
      </c>
      <c r="P10175" t="s">
        <v>1343</v>
      </c>
      <c r="Q10175" t="s">
        <v>4405</v>
      </c>
    </row>
    <row r="10176" spans="11:17">
      <c r="K10176" t="s">
        <v>51</v>
      </c>
      <c r="L10176" t="s">
        <v>4408</v>
      </c>
      <c r="M10176" t="s">
        <v>4409</v>
      </c>
      <c r="N10176" t="s">
        <v>54</v>
      </c>
      <c r="O10176" t="s">
        <v>14</v>
      </c>
      <c r="Q10176" t="s">
        <v>4410</v>
      </c>
    </row>
    <row r="10177" spans="11:17">
      <c r="K10177" t="s">
        <v>51</v>
      </c>
      <c r="L10177" t="s">
        <v>4408</v>
      </c>
      <c r="M10177" t="s">
        <v>4409</v>
      </c>
      <c r="N10177" t="s">
        <v>54</v>
      </c>
      <c r="O10177" t="s">
        <v>56</v>
      </c>
      <c r="Q10177" t="s">
        <v>4410</v>
      </c>
    </row>
    <row r="10178" spans="11:17">
      <c r="K10178" t="s">
        <v>51</v>
      </c>
      <c r="L10178" t="s">
        <v>4408</v>
      </c>
      <c r="M10178" t="s">
        <v>4409</v>
      </c>
      <c r="N10178" t="s">
        <v>54</v>
      </c>
      <c r="O10178" t="s">
        <v>57</v>
      </c>
      <c r="P10178" t="s">
        <v>168</v>
      </c>
      <c r="Q10178" t="s">
        <v>4410</v>
      </c>
    </row>
    <row r="10179" spans="11:17">
      <c r="K10179" t="s">
        <v>51</v>
      </c>
      <c r="L10179" t="s">
        <v>4408</v>
      </c>
      <c r="M10179" t="s">
        <v>4409</v>
      </c>
      <c r="N10179" t="s">
        <v>54</v>
      </c>
      <c r="O10179" t="s">
        <v>59</v>
      </c>
      <c r="P10179">
        <v>4255</v>
      </c>
      <c r="Q10179" t="s">
        <v>4410</v>
      </c>
    </row>
    <row r="10180" spans="11:17">
      <c r="K10180" t="s">
        <v>51</v>
      </c>
      <c r="L10180" t="s">
        <v>4408</v>
      </c>
      <c r="M10180" t="s">
        <v>4409</v>
      </c>
      <c r="N10180" t="s">
        <v>54</v>
      </c>
      <c r="O10180" t="s">
        <v>60</v>
      </c>
      <c r="P10180" t="s">
        <v>4411</v>
      </c>
      <c r="Q10180" t="s">
        <v>4410</v>
      </c>
    </row>
    <row r="10181" spans="11:17">
      <c r="K10181" t="s">
        <v>51</v>
      </c>
      <c r="L10181" t="s">
        <v>4408</v>
      </c>
      <c r="M10181" t="s">
        <v>4409</v>
      </c>
      <c r="N10181" t="s">
        <v>54</v>
      </c>
      <c r="O10181" t="s">
        <v>62</v>
      </c>
      <c r="P10181" t="s">
        <v>4412</v>
      </c>
      <c r="Q10181" t="s">
        <v>4410</v>
      </c>
    </row>
    <row r="10182" spans="11:17">
      <c r="K10182" t="s">
        <v>51</v>
      </c>
      <c r="L10182" t="s">
        <v>4408</v>
      </c>
      <c r="M10182" t="s">
        <v>4409</v>
      </c>
      <c r="N10182" t="s">
        <v>54</v>
      </c>
      <c r="O10182" t="s">
        <v>64</v>
      </c>
      <c r="P10182" t="s">
        <v>4413</v>
      </c>
      <c r="Q10182" t="s">
        <v>4410</v>
      </c>
    </row>
    <row r="10183" spans="11:17">
      <c r="K10183" t="s">
        <v>51</v>
      </c>
      <c r="L10183" t="s">
        <v>4408</v>
      </c>
      <c r="M10183" t="s">
        <v>4409</v>
      </c>
      <c r="N10183" t="s">
        <v>54</v>
      </c>
      <c r="O10183" t="s">
        <v>66</v>
      </c>
      <c r="P10183" t="s">
        <v>4414</v>
      </c>
      <c r="Q10183" t="s">
        <v>4410</v>
      </c>
    </row>
    <row r="10184" spans="11:17">
      <c r="K10184" t="s">
        <v>51</v>
      </c>
      <c r="L10184" t="s">
        <v>4408</v>
      </c>
      <c r="M10184" t="s">
        <v>4409</v>
      </c>
      <c r="N10184" t="s">
        <v>54</v>
      </c>
      <c r="O10184" t="s">
        <v>68</v>
      </c>
      <c r="P10184" t="e">
        <f>-ต้องการเจลล้างมือและน้ำยาฆ่าเชื้อ
-ต้องการอาหารจำพวก ข้าวสาร ไข่ น้ำมันพืช น้ำดื่ม
-ต้องการยารักษาโรค</f>
        <v>#NAME?</v>
      </c>
      <c r="Q10184" t="s">
        <v>4410</v>
      </c>
    </row>
    <row r="10185" spans="11:17">
      <c r="K10185" t="s">
        <v>51</v>
      </c>
      <c r="L10185" t="s">
        <v>4408</v>
      </c>
      <c r="M10185" t="s">
        <v>4409</v>
      </c>
      <c r="N10185" t="s">
        <v>54</v>
      </c>
      <c r="O10185" t="s">
        <v>70</v>
      </c>
      <c r="Q10185" t="s">
        <v>4410</v>
      </c>
    </row>
    <row r="10186" spans="11:17">
      <c r="K10186" t="s">
        <v>51</v>
      </c>
      <c r="L10186" t="s">
        <v>4408</v>
      </c>
      <c r="M10186" t="s">
        <v>4409</v>
      </c>
      <c r="N10186" t="s">
        <v>54</v>
      </c>
      <c r="O10186" t="s">
        <v>72</v>
      </c>
      <c r="Q10186" t="s">
        <v>4410</v>
      </c>
    </row>
    <row r="10187" spans="11:17">
      <c r="K10187" t="s">
        <v>51</v>
      </c>
      <c r="L10187" t="s">
        <v>4408</v>
      </c>
      <c r="M10187" t="s">
        <v>4409</v>
      </c>
      <c r="N10187" t="s">
        <v>54</v>
      </c>
      <c r="O10187" t="s">
        <v>73</v>
      </c>
      <c r="P10187" t="s">
        <v>74</v>
      </c>
      <c r="Q10187" t="s">
        <v>4410</v>
      </c>
    </row>
    <row r="10188" spans="11:17">
      <c r="K10188" t="s">
        <v>51</v>
      </c>
      <c r="L10188" t="s">
        <v>4415</v>
      </c>
      <c r="M10188" t="s">
        <v>4416</v>
      </c>
      <c r="N10188" t="s">
        <v>1337</v>
      </c>
      <c r="O10188" t="s">
        <v>14</v>
      </c>
      <c r="Q10188" t="s">
        <v>4417</v>
      </c>
    </row>
    <row r="10189" spans="11:17">
      <c r="K10189" t="s">
        <v>51</v>
      </c>
      <c r="L10189" t="s">
        <v>4415</v>
      </c>
      <c r="M10189" t="s">
        <v>4416</v>
      </c>
      <c r="N10189" t="s">
        <v>1337</v>
      </c>
      <c r="O10189" t="s">
        <v>56</v>
      </c>
      <c r="Q10189" t="s">
        <v>4417</v>
      </c>
    </row>
    <row r="10190" spans="11:17">
      <c r="K10190" t="s">
        <v>51</v>
      </c>
      <c r="L10190" t="s">
        <v>4415</v>
      </c>
      <c r="M10190" t="s">
        <v>4416</v>
      </c>
      <c r="N10190" t="s">
        <v>1337</v>
      </c>
      <c r="O10190" t="s">
        <v>57</v>
      </c>
      <c r="P10190" t="s">
        <v>168</v>
      </c>
      <c r="Q10190" t="s">
        <v>4417</v>
      </c>
    </row>
    <row r="10191" spans="11:17">
      <c r="K10191" t="s">
        <v>51</v>
      </c>
      <c r="L10191" t="s">
        <v>4415</v>
      </c>
      <c r="M10191" t="s">
        <v>4416</v>
      </c>
      <c r="N10191" t="s">
        <v>1337</v>
      </c>
      <c r="O10191" t="s">
        <v>59</v>
      </c>
      <c r="P10191">
        <v>1408</v>
      </c>
      <c r="Q10191" t="s">
        <v>4417</v>
      </c>
    </row>
    <row r="10192" spans="11:17">
      <c r="K10192" t="s">
        <v>51</v>
      </c>
      <c r="L10192" t="s">
        <v>4415</v>
      </c>
      <c r="M10192" t="s">
        <v>4416</v>
      </c>
      <c r="N10192" t="s">
        <v>1337</v>
      </c>
      <c r="O10192" t="s">
        <v>60</v>
      </c>
      <c r="P10192" t="s">
        <v>4411</v>
      </c>
      <c r="Q10192" t="s">
        <v>4417</v>
      </c>
    </row>
    <row r="10193" spans="11:17">
      <c r="K10193" t="s">
        <v>51</v>
      </c>
      <c r="L10193" t="s">
        <v>4415</v>
      </c>
      <c r="M10193" t="s">
        <v>4416</v>
      </c>
      <c r="N10193" t="s">
        <v>1337</v>
      </c>
      <c r="O10193" t="s">
        <v>62</v>
      </c>
      <c r="P10193" t="s">
        <v>4412</v>
      </c>
      <c r="Q10193" t="s">
        <v>4417</v>
      </c>
    </row>
    <row r="10194" spans="11:17">
      <c r="K10194" t="s">
        <v>51</v>
      </c>
      <c r="L10194" t="s">
        <v>4415</v>
      </c>
      <c r="M10194" t="s">
        <v>4416</v>
      </c>
      <c r="N10194" t="s">
        <v>1337</v>
      </c>
      <c r="O10194" t="s">
        <v>64</v>
      </c>
      <c r="P10194" t="s">
        <v>4418</v>
      </c>
      <c r="Q10194" t="s">
        <v>4417</v>
      </c>
    </row>
    <row r="10195" spans="11:17">
      <c r="K10195" t="s">
        <v>51</v>
      </c>
      <c r="L10195" t="s">
        <v>4415</v>
      </c>
      <c r="M10195" t="s">
        <v>4416</v>
      </c>
      <c r="N10195" t="s">
        <v>1337</v>
      </c>
      <c r="O10195" t="s">
        <v>66</v>
      </c>
      <c r="P10195" t="s">
        <v>4419</v>
      </c>
      <c r="Q10195" t="s">
        <v>4417</v>
      </c>
    </row>
    <row r="10196" spans="11:17">
      <c r="K10196" t="s">
        <v>51</v>
      </c>
      <c r="L10196" t="s">
        <v>4415</v>
      </c>
      <c r="M10196" t="s">
        <v>4416</v>
      </c>
      <c r="N10196" t="s">
        <v>1337</v>
      </c>
      <c r="O10196" t="s">
        <v>68</v>
      </c>
      <c r="P10196" t="e">
        <f>-ต้องการเจลล้างมือ หน้ากากอนามัย และน้ำยาฆ่าเชื้อ
-ต้องการอาหารจำพวก ข้าวสาร ไข่ น้ำมันพืช</f>
        <v>#NAME?</v>
      </c>
      <c r="Q10196" t="s">
        <v>4417</v>
      </c>
    </row>
    <row r="10197" spans="11:17">
      <c r="K10197" t="s">
        <v>51</v>
      </c>
      <c r="L10197" t="s">
        <v>4415</v>
      </c>
      <c r="M10197" t="s">
        <v>4416</v>
      </c>
      <c r="N10197" t="s">
        <v>1337</v>
      </c>
      <c r="O10197" t="s">
        <v>70</v>
      </c>
      <c r="Q10197" t="s">
        <v>4417</v>
      </c>
    </row>
    <row r="10198" spans="11:17">
      <c r="K10198" t="s">
        <v>51</v>
      </c>
      <c r="L10198" t="s">
        <v>4415</v>
      </c>
      <c r="M10198" t="s">
        <v>4416</v>
      </c>
      <c r="N10198" t="s">
        <v>1337</v>
      </c>
      <c r="O10198" t="s">
        <v>72</v>
      </c>
      <c r="Q10198" t="s">
        <v>4417</v>
      </c>
    </row>
    <row r="10199" spans="11:17">
      <c r="K10199" t="s">
        <v>51</v>
      </c>
      <c r="L10199" t="s">
        <v>4415</v>
      </c>
      <c r="M10199" t="s">
        <v>4416</v>
      </c>
      <c r="N10199" t="s">
        <v>1337</v>
      </c>
      <c r="O10199" t="s">
        <v>73</v>
      </c>
      <c r="P10199" t="s">
        <v>1343</v>
      </c>
      <c r="Q10199" t="s">
        <v>4417</v>
      </c>
    </row>
    <row r="10200" spans="11:17">
      <c r="K10200" t="s">
        <v>51</v>
      </c>
      <c r="L10200" t="s">
        <v>4420</v>
      </c>
      <c r="M10200" t="s">
        <v>4421</v>
      </c>
      <c r="N10200" t="s">
        <v>54</v>
      </c>
      <c r="O10200" t="s">
        <v>14</v>
      </c>
      <c r="Q10200" t="s">
        <v>4422</v>
      </c>
    </row>
    <row r="10201" spans="11:17">
      <c r="K10201" t="s">
        <v>51</v>
      </c>
      <c r="L10201" t="s">
        <v>4420</v>
      </c>
      <c r="M10201" t="s">
        <v>4421</v>
      </c>
      <c r="N10201" t="s">
        <v>54</v>
      </c>
      <c r="O10201" t="s">
        <v>56</v>
      </c>
      <c r="Q10201" t="s">
        <v>4422</v>
      </c>
    </row>
    <row r="10202" spans="11:17">
      <c r="K10202" t="s">
        <v>51</v>
      </c>
      <c r="L10202" t="s">
        <v>4420</v>
      </c>
      <c r="M10202" t="s">
        <v>4421</v>
      </c>
      <c r="N10202" t="s">
        <v>54</v>
      </c>
      <c r="O10202" t="s">
        <v>57</v>
      </c>
      <c r="P10202" t="s">
        <v>168</v>
      </c>
      <c r="Q10202" t="s">
        <v>4422</v>
      </c>
    </row>
    <row r="10203" spans="11:17">
      <c r="K10203" t="s">
        <v>51</v>
      </c>
      <c r="L10203" t="s">
        <v>4420</v>
      </c>
      <c r="M10203" t="s">
        <v>4421</v>
      </c>
      <c r="N10203" t="s">
        <v>54</v>
      </c>
      <c r="O10203" t="s">
        <v>59</v>
      </c>
      <c r="P10203">
        <v>5922</v>
      </c>
      <c r="Q10203" t="s">
        <v>4422</v>
      </c>
    </row>
    <row r="10204" spans="11:17">
      <c r="K10204" t="s">
        <v>51</v>
      </c>
      <c r="L10204" t="s">
        <v>4420</v>
      </c>
      <c r="M10204" t="s">
        <v>4421</v>
      </c>
      <c r="N10204" t="s">
        <v>54</v>
      </c>
      <c r="O10204" t="s">
        <v>60</v>
      </c>
      <c r="P10204" t="s">
        <v>4411</v>
      </c>
      <c r="Q10204" t="s">
        <v>4422</v>
      </c>
    </row>
    <row r="10205" spans="11:17">
      <c r="K10205" t="s">
        <v>51</v>
      </c>
      <c r="L10205" t="s">
        <v>4420</v>
      </c>
      <c r="M10205" t="s">
        <v>4421</v>
      </c>
      <c r="N10205" t="s">
        <v>54</v>
      </c>
      <c r="O10205" t="s">
        <v>62</v>
      </c>
      <c r="P10205" t="s">
        <v>4412</v>
      </c>
      <c r="Q10205" t="s">
        <v>4422</v>
      </c>
    </row>
    <row r="10206" spans="11:17">
      <c r="K10206" t="s">
        <v>51</v>
      </c>
      <c r="L10206" t="s">
        <v>4420</v>
      </c>
      <c r="M10206" t="s">
        <v>4421</v>
      </c>
      <c r="N10206" t="s">
        <v>54</v>
      </c>
      <c r="O10206" t="s">
        <v>64</v>
      </c>
      <c r="P10206" t="s">
        <v>4423</v>
      </c>
      <c r="Q10206" t="s">
        <v>4422</v>
      </c>
    </row>
    <row r="10207" spans="11:17">
      <c r="K10207" t="s">
        <v>51</v>
      </c>
      <c r="L10207" t="s">
        <v>4420</v>
      </c>
      <c r="M10207" t="s">
        <v>4421</v>
      </c>
      <c r="N10207" t="s">
        <v>54</v>
      </c>
      <c r="O10207" t="s">
        <v>66</v>
      </c>
      <c r="P10207" t="s">
        <v>4424</v>
      </c>
      <c r="Q10207" t="s">
        <v>4422</v>
      </c>
    </row>
    <row r="10208" spans="11:17">
      <c r="K10208" t="s">
        <v>51</v>
      </c>
      <c r="L10208" t="s">
        <v>4420</v>
      </c>
      <c r="M10208" t="s">
        <v>4421</v>
      </c>
      <c r="N10208" t="s">
        <v>54</v>
      </c>
      <c r="O10208" t="s">
        <v>68</v>
      </c>
      <c r="P10208" t="e">
        <f>-ต้องการเจลล้างมือ
-ต้องการอาหารแห้ง</f>
        <v>#NAME?</v>
      </c>
      <c r="Q10208" t="s">
        <v>4422</v>
      </c>
    </row>
    <row r="10209" spans="11:17">
      <c r="K10209" t="s">
        <v>51</v>
      </c>
      <c r="L10209" t="s">
        <v>4420</v>
      </c>
      <c r="M10209" t="s">
        <v>4421</v>
      </c>
      <c r="N10209" t="s">
        <v>54</v>
      </c>
      <c r="O10209" t="s">
        <v>70</v>
      </c>
      <c r="Q10209" t="s">
        <v>4422</v>
      </c>
    </row>
    <row r="10210" spans="11:17">
      <c r="K10210" t="s">
        <v>51</v>
      </c>
      <c r="L10210" t="s">
        <v>4420</v>
      </c>
      <c r="M10210" t="s">
        <v>4421</v>
      </c>
      <c r="N10210" t="s">
        <v>54</v>
      </c>
      <c r="O10210" t="s">
        <v>72</v>
      </c>
      <c r="Q10210" t="s">
        <v>4422</v>
      </c>
    </row>
    <row r="10211" spans="11:17">
      <c r="K10211" t="s">
        <v>51</v>
      </c>
      <c r="L10211" t="s">
        <v>4420</v>
      </c>
      <c r="M10211" t="s">
        <v>4421</v>
      </c>
      <c r="N10211" t="s">
        <v>54</v>
      </c>
      <c r="O10211" t="s">
        <v>73</v>
      </c>
      <c r="P10211" t="s">
        <v>74</v>
      </c>
      <c r="Q10211" t="s">
        <v>4422</v>
      </c>
    </row>
    <row r="10212" spans="11:17">
      <c r="K10212" t="s">
        <v>51</v>
      </c>
      <c r="L10212" t="s">
        <v>4425</v>
      </c>
      <c r="M10212" t="s">
        <v>4426</v>
      </c>
      <c r="N10212" t="s">
        <v>54</v>
      </c>
      <c r="O10212" t="s">
        <v>14</v>
      </c>
      <c r="Q10212" t="s">
        <v>4427</v>
      </c>
    </row>
    <row r="10213" spans="11:17">
      <c r="K10213" t="s">
        <v>51</v>
      </c>
      <c r="L10213" t="s">
        <v>4425</v>
      </c>
      <c r="M10213" t="s">
        <v>4426</v>
      </c>
      <c r="N10213" t="s">
        <v>54</v>
      </c>
      <c r="O10213" t="s">
        <v>56</v>
      </c>
      <c r="Q10213" t="s">
        <v>4427</v>
      </c>
    </row>
    <row r="10214" spans="11:17">
      <c r="K10214" t="s">
        <v>51</v>
      </c>
      <c r="L10214" t="s">
        <v>4425</v>
      </c>
      <c r="M10214" t="s">
        <v>4426</v>
      </c>
      <c r="N10214" t="s">
        <v>54</v>
      </c>
      <c r="O10214" t="s">
        <v>57</v>
      </c>
      <c r="P10214" t="s">
        <v>168</v>
      </c>
      <c r="Q10214" t="s">
        <v>4427</v>
      </c>
    </row>
    <row r="10215" spans="11:17">
      <c r="K10215" t="s">
        <v>51</v>
      </c>
      <c r="L10215" t="s">
        <v>4425</v>
      </c>
      <c r="M10215" t="s">
        <v>4426</v>
      </c>
      <c r="N10215" t="s">
        <v>54</v>
      </c>
      <c r="O10215" t="s">
        <v>59</v>
      </c>
      <c r="P10215">
        <v>5964</v>
      </c>
      <c r="Q10215" t="s">
        <v>4427</v>
      </c>
    </row>
    <row r="10216" spans="11:17">
      <c r="K10216" t="s">
        <v>51</v>
      </c>
      <c r="L10216" t="s">
        <v>4425</v>
      </c>
      <c r="M10216" t="s">
        <v>4426</v>
      </c>
      <c r="N10216" t="s">
        <v>54</v>
      </c>
      <c r="O10216" t="s">
        <v>60</v>
      </c>
      <c r="P10216" t="s">
        <v>4411</v>
      </c>
      <c r="Q10216" t="s">
        <v>4427</v>
      </c>
    </row>
    <row r="10217" spans="11:17">
      <c r="K10217" t="s">
        <v>51</v>
      </c>
      <c r="L10217" t="s">
        <v>4425</v>
      </c>
      <c r="M10217" t="s">
        <v>4426</v>
      </c>
      <c r="N10217" t="s">
        <v>54</v>
      </c>
      <c r="O10217" t="s">
        <v>62</v>
      </c>
      <c r="P10217" t="s">
        <v>4412</v>
      </c>
      <c r="Q10217" t="s">
        <v>4427</v>
      </c>
    </row>
    <row r="10218" spans="11:17">
      <c r="K10218" t="s">
        <v>51</v>
      </c>
      <c r="L10218" t="s">
        <v>4425</v>
      </c>
      <c r="M10218" t="s">
        <v>4426</v>
      </c>
      <c r="N10218" t="s">
        <v>54</v>
      </c>
      <c r="O10218" t="s">
        <v>64</v>
      </c>
      <c r="P10218" t="s">
        <v>4428</v>
      </c>
      <c r="Q10218" t="s">
        <v>4427</v>
      </c>
    </row>
    <row r="10219" spans="11:17">
      <c r="K10219" t="s">
        <v>51</v>
      </c>
      <c r="L10219" t="s">
        <v>4425</v>
      </c>
      <c r="M10219" t="s">
        <v>4426</v>
      </c>
      <c r="N10219" t="s">
        <v>54</v>
      </c>
      <c r="O10219" t="s">
        <v>66</v>
      </c>
      <c r="P10219" t="s">
        <v>4429</v>
      </c>
      <c r="Q10219" t="s">
        <v>4427</v>
      </c>
    </row>
    <row r="10220" spans="11:17">
      <c r="K10220" t="s">
        <v>51</v>
      </c>
      <c r="L10220" t="s">
        <v>4425</v>
      </c>
      <c r="M10220" t="s">
        <v>4426</v>
      </c>
      <c r="N10220" t="s">
        <v>54</v>
      </c>
      <c r="O10220" t="s">
        <v>68</v>
      </c>
      <c r="P10220" t="e">
        <f>-ต้องการเจลล้างมือและหน้ากากอนามัย
-ต้องการอาหารแห้ง</f>
        <v>#NAME?</v>
      </c>
      <c r="Q10220" t="s">
        <v>4427</v>
      </c>
    </row>
    <row r="10221" spans="11:17">
      <c r="K10221" t="s">
        <v>51</v>
      </c>
      <c r="L10221" t="s">
        <v>4425</v>
      </c>
      <c r="M10221" t="s">
        <v>4426</v>
      </c>
      <c r="N10221" t="s">
        <v>54</v>
      </c>
      <c r="O10221" t="s">
        <v>70</v>
      </c>
      <c r="Q10221" t="s">
        <v>4427</v>
      </c>
    </row>
    <row r="10222" spans="11:17">
      <c r="K10222" t="s">
        <v>51</v>
      </c>
      <c r="L10222" t="s">
        <v>4425</v>
      </c>
      <c r="M10222" t="s">
        <v>4426</v>
      </c>
      <c r="N10222" t="s">
        <v>54</v>
      </c>
      <c r="O10222" t="s">
        <v>72</v>
      </c>
      <c r="Q10222" t="s">
        <v>4427</v>
      </c>
    </row>
    <row r="10223" spans="11:17">
      <c r="K10223" t="s">
        <v>51</v>
      </c>
      <c r="L10223" t="s">
        <v>4425</v>
      </c>
      <c r="M10223" t="s">
        <v>4426</v>
      </c>
      <c r="N10223" t="s">
        <v>54</v>
      </c>
      <c r="O10223" t="s">
        <v>73</v>
      </c>
      <c r="P10223" t="s">
        <v>74</v>
      </c>
      <c r="Q10223" t="s">
        <v>4427</v>
      </c>
    </row>
    <row r="10224" spans="11:17">
      <c r="K10224" t="s">
        <v>51</v>
      </c>
      <c r="L10224" t="s">
        <v>4430</v>
      </c>
      <c r="M10224" t="s">
        <v>4431</v>
      </c>
      <c r="N10224" t="s">
        <v>525</v>
      </c>
      <c r="O10224" t="s">
        <v>14</v>
      </c>
      <c r="Q10224" t="s">
        <v>4432</v>
      </c>
    </row>
    <row r="10225" spans="11:17">
      <c r="K10225" t="s">
        <v>51</v>
      </c>
      <c r="L10225" t="s">
        <v>4430</v>
      </c>
      <c r="M10225" t="s">
        <v>4431</v>
      </c>
      <c r="N10225" t="s">
        <v>525</v>
      </c>
      <c r="O10225" t="s">
        <v>56</v>
      </c>
      <c r="Q10225" t="s">
        <v>4432</v>
      </c>
    </row>
    <row r="10226" spans="11:17">
      <c r="K10226" t="s">
        <v>51</v>
      </c>
      <c r="L10226" t="s">
        <v>4430</v>
      </c>
      <c r="M10226" t="s">
        <v>4431</v>
      </c>
      <c r="N10226" t="s">
        <v>525</v>
      </c>
      <c r="O10226" t="s">
        <v>57</v>
      </c>
      <c r="P10226" t="s">
        <v>168</v>
      </c>
      <c r="Q10226" t="s">
        <v>4432</v>
      </c>
    </row>
    <row r="10227" spans="11:17">
      <c r="K10227" t="s">
        <v>51</v>
      </c>
      <c r="L10227" t="s">
        <v>4430</v>
      </c>
      <c r="M10227" t="s">
        <v>4431</v>
      </c>
      <c r="N10227" t="s">
        <v>525</v>
      </c>
      <c r="O10227" t="s">
        <v>59</v>
      </c>
      <c r="P10227">
        <v>6668</v>
      </c>
      <c r="Q10227" t="s">
        <v>4432</v>
      </c>
    </row>
    <row r="10228" spans="11:17">
      <c r="K10228" t="s">
        <v>51</v>
      </c>
      <c r="L10228" t="s">
        <v>4430</v>
      </c>
      <c r="M10228" t="s">
        <v>4431</v>
      </c>
      <c r="N10228" t="s">
        <v>525</v>
      </c>
      <c r="O10228" t="s">
        <v>60</v>
      </c>
      <c r="P10228" t="s">
        <v>4411</v>
      </c>
      <c r="Q10228" t="s">
        <v>4432</v>
      </c>
    </row>
    <row r="10229" spans="11:17">
      <c r="K10229" t="s">
        <v>51</v>
      </c>
      <c r="L10229" t="s">
        <v>4430</v>
      </c>
      <c r="M10229" t="s">
        <v>4431</v>
      </c>
      <c r="N10229" t="s">
        <v>525</v>
      </c>
      <c r="O10229" t="s">
        <v>62</v>
      </c>
      <c r="P10229" t="s">
        <v>4412</v>
      </c>
      <c r="Q10229" t="s">
        <v>4432</v>
      </c>
    </row>
    <row r="10230" spans="11:17">
      <c r="K10230" t="s">
        <v>51</v>
      </c>
      <c r="L10230" t="s">
        <v>4430</v>
      </c>
      <c r="M10230" t="s">
        <v>4431</v>
      </c>
      <c r="N10230" t="s">
        <v>525</v>
      </c>
      <c r="O10230" t="s">
        <v>64</v>
      </c>
      <c r="P10230" t="s">
        <v>4433</v>
      </c>
      <c r="Q10230" t="s">
        <v>4432</v>
      </c>
    </row>
    <row r="10231" spans="11:17">
      <c r="K10231" t="s">
        <v>51</v>
      </c>
      <c r="L10231" t="s">
        <v>4430</v>
      </c>
      <c r="M10231" t="s">
        <v>4431</v>
      </c>
      <c r="N10231" t="s">
        <v>525</v>
      </c>
      <c r="O10231" t="s">
        <v>66</v>
      </c>
      <c r="P10231" t="s">
        <v>4434</v>
      </c>
      <c r="Q10231" t="s">
        <v>4432</v>
      </c>
    </row>
    <row r="10232" spans="11:17">
      <c r="K10232" t="s">
        <v>51</v>
      </c>
      <c r="L10232" t="s">
        <v>4430</v>
      </c>
      <c r="M10232" t="s">
        <v>4431</v>
      </c>
      <c r="N10232" t="s">
        <v>525</v>
      </c>
      <c r="O10232" t="s">
        <v>68</v>
      </c>
      <c r="P10232" t="e">
        <f>-ต้องการเจลล้างมือ
-ต้องการอาหารแห้ง ข้าวสาร
-ต้องการเครื่องตรวจวัดอุณหภูมิ</f>
        <v>#NAME?</v>
      </c>
      <c r="Q10232" t="s">
        <v>4432</v>
      </c>
    </row>
    <row r="10233" spans="11:17">
      <c r="K10233" t="s">
        <v>51</v>
      </c>
      <c r="L10233" t="s">
        <v>4430</v>
      </c>
      <c r="M10233" t="s">
        <v>4431</v>
      </c>
      <c r="N10233" t="s">
        <v>525</v>
      </c>
      <c r="O10233" t="s">
        <v>70</v>
      </c>
      <c r="P10233" t="s">
        <v>131</v>
      </c>
      <c r="Q10233" t="s">
        <v>4432</v>
      </c>
    </row>
    <row r="10234" spans="11:17">
      <c r="K10234" t="s">
        <v>51</v>
      </c>
      <c r="L10234" t="s">
        <v>4430</v>
      </c>
      <c r="M10234" t="s">
        <v>4431</v>
      </c>
      <c r="N10234" t="s">
        <v>525</v>
      </c>
      <c r="O10234" t="s">
        <v>72</v>
      </c>
      <c r="P10234">
        <v>260</v>
      </c>
      <c r="Q10234" t="s">
        <v>4432</v>
      </c>
    </row>
    <row r="10235" spans="11:17">
      <c r="K10235" t="s">
        <v>51</v>
      </c>
      <c r="L10235" t="s">
        <v>4430</v>
      </c>
      <c r="M10235" t="s">
        <v>4431</v>
      </c>
      <c r="N10235" t="s">
        <v>525</v>
      </c>
      <c r="O10235" t="s">
        <v>73</v>
      </c>
      <c r="P10235" t="s">
        <v>530</v>
      </c>
      <c r="Q10235" t="s">
        <v>4432</v>
      </c>
    </row>
    <row r="10236" spans="11:17">
      <c r="K10236" t="s">
        <v>51</v>
      </c>
      <c r="L10236" t="s">
        <v>4435</v>
      </c>
      <c r="M10236" t="s">
        <v>4436</v>
      </c>
      <c r="N10236" t="s">
        <v>525</v>
      </c>
      <c r="O10236" t="s">
        <v>14</v>
      </c>
      <c r="Q10236" t="s">
        <v>4437</v>
      </c>
    </row>
    <row r="10237" spans="11:17">
      <c r="K10237" t="s">
        <v>51</v>
      </c>
      <c r="L10237" t="s">
        <v>4435</v>
      </c>
      <c r="M10237" t="s">
        <v>4436</v>
      </c>
      <c r="N10237" t="s">
        <v>525</v>
      </c>
      <c r="O10237" t="s">
        <v>56</v>
      </c>
      <c r="Q10237" t="s">
        <v>4437</v>
      </c>
    </row>
    <row r="10238" spans="11:17">
      <c r="K10238" t="s">
        <v>51</v>
      </c>
      <c r="L10238" t="s">
        <v>4435</v>
      </c>
      <c r="M10238" t="s">
        <v>4436</v>
      </c>
      <c r="N10238" t="s">
        <v>525</v>
      </c>
      <c r="O10238" t="s">
        <v>57</v>
      </c>
      <c r="P10238" t="s">
        <v>168</v>
      </c>
      <c r="Q10238" t="s">
        <v>4437</v>
      </c>
    </row>
    <row r="10239" spans="11:17">
      <c r="K10239" t="s">
        <v>51</v>
      </c>
      <c r="L10239" t="s">
        <v>4435</v>
      </c>
      <c r="M10239" t="s">
        <v>4436</v>
      </c>
      <c r="N10239" t="s">
        <v>525</v>
      </c>
      <c r="O10239" t="s">
        <v>59</v>
      </c>
      <c r="P10239">
        <v>6502</v>
      </c>
      <c r="Q10239" t="s">
        <v>4437</v>
      </c>
    </row>
    <row r="10240" spans="11:17">
      <c r="K10240" t="s">
        <v>51</v>
      </c>
      <c r="L10240" t="s">
        <v>4435</v>
      </c>
      <c r="M10240" t="s">
        <v>4436</v>
      </c>
      <c r="N10240" t="s">
        <v>525</v>
      </c>
      <c r="O10240" t="s">
        <v>60</v>
      </c>
      <c r="P10240" t="s">
        <v>4411</v>
      </c>
      <c r="Q10240" t="s">
        <v>4437</v>
      </c>
    </row>
    <row r="10241" spans="11:17">
      <c r="K10241" t="s">
        <v>51</v>
      </c>
      <c r="L10241" t="s">
        <v>4435</v>
      </c>
      <c r="M10241" t="s">
        <v>4436</v>
      </c>
      <c r="N10241" t="s">
        <v>525</v>
      </c>
      <c r="O10241" t="s">
        <v>62</v>
      </c>
      <c r="P10241" t="s">
        <v>4412</v>
      </c>
      <c r="Q10241" t="s">
        <v>4437</v>
      </c>
    </row>
    <row r="10242" spans="11:17">
      <c r="K10242" t="s">
        <v>51</v>
      </c>
      <c r="L10242" t="s">
        <v>4435</v>
      </c>
      <c r="M10242" t="s">
        <v>4436</v>
      </c>
      <c r="N10242" t="s">
        <v>525</v>
      </c>
      <c r="O10242" t="s">
        <v>64</v>
      </c>
      <c r="P10242" t="s">
        <v>4438</v>
      </c>
      <c r="Q10242" t="s">
        <v>4437</v>
      </c>
    </row>
    <row r="10243" spans="11:17">
      <c r="K10243" t="s">
        <v>51</v>
      </c>
      <c r="L10243" t="s">
        <v>4435</v>
      </c>
      <c r="M10243" t="s">
        <v>4436</v>
      </c>
      <c r="N10243" t="s">
        <v>525</v>
      </c>
      <c r="O10243" t="s">
        <v>66</v>
      </c>
      <c r="P10243" t="s">
        <v>4439</v>
      </c>
      <c r="Q10243" t="s">
        <v>4437</v>
      </c>
    </row>
    <row r="10244" spans="11:17">
      <c r="K10244" t="s">
        <v>51</v>
      </c>
      <c r="L10244" t="s">
        <v>4435</v>
      </c>
      <c r="M10244" t="s">
        <v>4436</v>
      </c>
      <c r="N10244" t="s">
        <v>525</v>
      </c>
      <c r="O10244" t="s">
        <v>68</v>
      </c>
      <c r="P10244" t="e">
        <f>-ต้องการเจลล้างมือ
-ต้องการอาหารแห้ง</f>
        <v>#NAME?</v>
      </c>
      <c r="Q10244" t="s">
        <v>4437</v>
      </c>
    </row>
    <row r="10245" spans="11:17">
      <c r="K10245" t="s">
        <v>51</v>
      </c>
      <c r="L10245" t="s">
        <v>4435</v>
      </c>
      <c r="M10245" t="s">
        <v>4436</v>
      </c>
      <c r="N10245" t="s">
        <v>525</v>
      </c>
      <c r="O10245" t="s">
        <v>70</v>
      </c>
      <c r="Q10245" t="s">
        <v>4437</v>
      </c>
    </row>
    <row r="10246" spans="11:17">
      <c r="K10246" t="s">
        <v>51</v>
      </c>
      <c r="L10246" t="s">
        <v>4435</v>
      </c>
      <c r="M10246" t="s">
        <v>4436</v>
      </c>
      <c r="N10246" t="s">
        <v>525</v>
      </c>
      <c r="O10246" t="s">
        <v>72</v>
      </c>
      <c r="Q10246" t="s">
        <v>4437</v>
      </c>
    </row>
    <row r="10247" spans="11:17">
      <c r="K10247" t="s">
        <v>51</v>
      </c>
      <c r="L10247" t="s">
        <v>4435</v>
      </c>
      <c r="M10247" t="s">
        <v>4436</v>
      </c>
      <c r="N10247" t="s">
        <v>525</v>
      </c>
      <c r="O10247" t="s">
        <v>73</v>
      </c>
      <c r="P10247" t="s">
        <v>530</v>
      </c>
      <c r="Q10247" t="s">
        <v>4437</v>
      </c>
    </row>
    <row r="10248" spans="11:17">
      <c r="K10248" t="s">
        <v>51</v>
      </c>
      <c r="L10248" t="s">
        <v>4440</v>
      </c>
      <c r="M10248" t="s">
        <v>4441</v>
      </c>
      <c r="N10248" t="s">
        <v>525</v>
      </c>
      <c r="O10248" t="s">
        <v>14</v>
      </c>
      <c r="Q10248" t="s">
        <v>4442</v>
      </c>
    </row>
    <row r="10249" spans="11:17">
      <c r="K10249" t="s">
        <v>51</v>
      </c>
      <c r="L10249" t="s">
        <v>4440</v>
      </c>
      <c r="M10249" t="s">
        <v>4441</v>
      </c>
      <c r="N10249" t="s">
        <v>525</v>
      </c>
      <c r="O10249" t="s">
        <v>56</v>
      </c>
      <c r="Q10249" t="s">
        <v>4442</v>
      </c>
    </row>
    <row r="10250" spans="11:17">
      <c r="K10250" t="s">
        <v>51</v>
      </c>
      <c r="L10250" t="s">
        <v>4440</v>
      </c>
      <c r="M10250" t="s">
        <v>4441</v>
      </c>
      <c r="N10250" t="s">
        <v>525</v>
      </c>
      <c r="O10250" t="s">
        <v>57</v>
      </c>
      <c r="P10250" t="s">
        <v>168</v>
      </c>
      <c r="Q10250" t="s">
        <v>4442</v>
      </c>
    </row>
    <row r="10251" spans="11:17">
      <c r="K10251" t="s">
        <v>51</v>
      </c>
      <c r="L10251" t="s">
        <v>4440</v>
      </c>
      <c r="M10251" t="s">
        <v>4441</v>
      </c>
      <c r="N10251" t="s">
        <v>525</v>
      </c>
      <c r="O10251" t="s">
        <v>59</v>
      </c>
      <c r="P10251">
        <v>6292</v>
      </c>
      <c r="Q10251" t="s">
        <v>4442</v>
      </c>
    </row>
    <row r="10252" spans="11:17">
      <c r="K10252" t="s">
        <v>51</v>
      </c>
      <c r="L10252" t="s">
        <v>4440</v>
      </c>
      <c r="M10252" t="s">
        <v>4441</v>
      </c>
      <c r="N10252" t="s">
        <v>525</v>
      </c>
      <c r="O10252" t="s">
        <v>60</v>
      </c>
      <c r="P10252" t="s">
        <v>4411</v>
      </c>
      <c r="Q10252" t="s">
        <v>4442</v>
      </c>
    </row>
    <row r="10253" spans="11:17">
      <c r="K10253" t="s">
        <v>51</v>
      </c>
      <c r="L10253" t="s">
        <v>4440</v>
      </c>
      <c r="M10253" t="s">
        <v>4441</v>
      </c>
      <c r="N10253" t="s">
        <v>525</v>
      </c>
      <c r="O10253" t="s">
        <v>62</v>
      </c>
      <c r="P10253" t="s">
        <v>4412</v>
      </c>
      <c r="Q10253" t="s">
        <v>4442</v>
      </c>
    </row>
    <row r="10254" spans="11:17">
      <c r="K10254" t="s">
        <v>51</v>
      </c>
      <c r="L10254" t="s">
        <v>4440</v>
      </c>
      <c r="M10254" t="s">
        <v>4441</v>
      </c>
      <c r="N10254" t="s">
        <v>525</v>
      </c>
      <c r="O10254" t="s">
        <v>64</v>
      </c>
      <c r="P10254" t="s">
        <v>4443</v>
      </c>
      <c r="Q10254" t="s">
        <v>4442</v>
      </c>
    </row>
    <row r="10255" spans="11:17">
      <c r="K10255" t="s">
        <v>51</v>
      </c>
      <c r="L10255" t="s">
        <v>4440</v>
      </c>
      <c r="M10255" t="s">
        <v>4441</v>
      </c>
      <c r="N10255" t="s">
        <v>525</v>
      </c>
      <c r="O10255" t="s">
        <v>66</v>
      </c>
      <c r="P10255" t="s">
        <v>4444</v>
      </c>
      <c r="Q10255" t="s">
        <v>4442</v>
      </c>
    </row>
    <row r="10256" spans="11:17">
      <c r="K10256" t="s">
        <v>51</v>
      </c>
      <c r="L10256" t="s">
        <v>4440</v>
      </c>
      <c r="M10256" t="s">
        <v>4441</v>
      </c>
      <c r="N10256" t="s">
        <v>525</v>
      </c>
      <c r="O10256" t="s">
        <v>68</v>
      </c>
      <c r="P10256" t="e">
        <f>-ต้องการเจลล้างมือ
-ต้องการอาหารแห้ง ข้าวสาร น้ำดื่ม</f>
        <v>#NAME?</v>
      </c>
      <c r="Q10256" t="s">
        <v>4442</v>
      </c>
    </row>
    <row r="10257" spans="11:17">
      <c r="K10257" t="s">
        <v>51</v>
      </c>
      <c r="L10257" t="s">
        <v>4440</v>
      </c>
      <c r="M10257" t="s">
        <v>4441</v>
      </c>
      <c r="N10257" t="s">
        <v>525</v>
      </c>
      <c r="O10257" t="s">
        <v>70</v>
      </c>
      <c r="P10257" t="s">
        <v>131</v>
      </c>
      <c r="Q10257" t="s">
        <v>4442</v>
      </c>
    </row>
    <row r="10258" spans="11:17">
      <c r="K10258" t="s">
        <v>51</v>
      </c>
      <c r="L10258" t="s">
        <v>4440</v>
      </c>
      <c r="M10258" t="s">
        <v>4441</v>
      </c>
      <c r="N10258" t="s">
        <v>525</v>
      </c>
      <c r="O10258" t="s">
        <v>72</v>
      </c>
      <c r="P10258">
        <v>96</v>
      </c>
      <c r="Q10258" t="s">
        <v>4442</v>
      </c>
    </row>
    <row r="10259" spans="11:17">
      <c r="K10259" t="s">
        <v>51</v>
      </c>
      <c r="L10259" t="s">
        <v>4440</v>
      </c>
      <c r="M10259" t="s">
        <v>4441</v>
      </c>
      <c r="N10259" t="s">
        <v>525</v>
      </c>
      <c r="O10259" t="s">
        <v>73</v>
      </c>
      <c r="P10259" t="s">
        <v>530</v>
      </c>
      <c r="Q10259" t="s">
        <v>4442</v>
      </c>
    </row>
    <row r="10260" spans="11:17">
      <c r="K10260" t="s">
        <v>51</v>
      </c>
      <c r="L10260" t="s">
        <v>4445</v>
      </c>
      <c r="M10260" t="s">
        <v>4446</v>
      </c>
      <c r="N10260" t="s">
        <v>525</v>
      </c>
      <c r="O10260" t="s">
        <v>14</v>
      </c>
      <c r="Q10260" t="s">
        <v>4447</v>
      </c>
    </row>
    <row r="10261" spans="11:17">
      <c r="K10261" t="s">
        <v>51</v>
      </c>
      <c r="L10261" t="s">
        <v>4445</v>
      </c>
      <c r="M10261" t="s">
        <v>4446</v>
      </c>
      <c r="N10261" t="s">
        <v>525</v>
      </c>
      <c r="O10261" t="s">
        <v>56</v>
      </c>
      <c r="Q10261" t="s">
        <v>4447</v>
      </c>
    </row>
    <row r="10262" spans="11:17">
      <c r="K10262" t="s">
        <v>51</v>
      </c>
      <c r="L10262" t="s">
        <v>4445</v>
      </c>
      <c r="M10262" t="s">
        <v>4446</v>
      </c>
      <c r="N10262" t="s">
        <v>525</v>
      </c>
      <c r="O10262" t="s">
        <v>57</v>
      </c>
      <c r="P10262" t="s">
        <v>168</v>
      </c>
      <c r="Q10262" t="s">
        <v>4447</v>
      </c>
    </row>
    <row r="10263" spans="11:17">
      <c r="K10263" t="s">
        <v>51</v>
      </c>
      <c r="L10263" t="s">
        <v>4445</v>
      </c>
      <c r="M10263" t="s">
        <v>4446</v>
      </c>
      <c r="N10263" t="s">
        <v>525</v>
      </c>
      <c r="O10263" t="s">
        <v>59</v>
      </c>
      <c r="P10263">
        <v>6833</v>
      </c>
      <c r="Q10263" t="s">
        <v>4447</v>
      </c>
    </row>
    <row r="10264" spans="11:17">
      <c r="K10264" t="s">
        <v>51</v>
      </c>
      <c r="L10264" t="s">
        <v>4445</v>
      </c>
      <c r="M10264" t="s">
        <v>4446</v>
      </c>
      <c r="N10264" t="s">
        <v>525</v>
      </c>
      <c r="O10264" t="s">
        <v>60</v>
      </c>
      <c r="P10264" t="s">
        <v>4411</v>
      </c>
      <c r="Q10264" t="s">
        <v>4447</v>
      </c>
    </row>
    <row r="10265" spans="11:17">
      <c r="K10265" t="s">
        <v>51</v>
      </c>
      <c r="L10265" t="s">
        <v>4445</v>
      </c>
      <c r="M10265" t="s">
        <v>4446</v>
      </c>
      <c r="N10265" t="s">
        <v>525</v>
      </c>
      <c r="O10265" t="s">
        <v>62</v>
      </c>
      <c r="P10265" t="s">
        <v>4412</v>
      </c>
      <c r="Q10265" t="s">
        <v>4447</v>
      </c>
    </row>
    <row r="10266" spans="11:17">
      <c r="K10266" t="s">
        <v>51</v>
      </c>
      <c r="L10266" t="s">
        <v>4445</v>
      </c>
      <c r="M10266" t="s">
        <v>4446</v>
      </c>
      <c r="N10266" t="s">
        <v>525</v>
      </c>
      <c r="O10266" t="s">
        <v>64</v>
      </c>
      <c r="P10266" t="s">
        <v>4448</v>
      </c>
      <c r="Q10266" t="s">
        <v>4447</v>
      </c>
    </row>
    <row r="10267" spans="11:17">
      <c r="K10267" t="s">
        <v>51</v>
      </c>
      <c r="L10267" t="s">
        <v>4445</v>
      </c>
      <c r="M10267" t="s">
        <v>4446</v>
      </c>
      <c r="N10267" t="s">
        <v>525</v>
      </c>
      <c r="O10267" t="s">
        <v>66</v>
      </c>
      <c r="P10267" t="s">
        <v>4449</v>
      </c>
      <c r="Q10267" t="s">
        <v>4447</v>
      </c>
    </row>
    <row r="10268" spans="11:17">
      <c r="K10268" t="s">
        <v>51</v>
      </c>
      <c r="L10268" t="s">
        <v>4445</v>
      </c>
      <c r="M10268" t="s">
        <v>4446</v>
      </c>
      <c r="N10268" t="s">
        <v>525</v>
      </c>
      <c r="O10268" t="s">
        <v>68</v>
      </c>
      <c r="P10268" t="e">
        <f>-ต้องการเจลล้างมือและน้ำยาฆ่าเชื้อ
-ต้องการอาหารแห้ง</f>
        <v>#NAME?</v>
      </c>
      <c r="Q10268" t="s">
        <v>4447</v>
      </c>
    </row>
    <row r="10269" spans="11:17">
      <c r="K10269" t="s">
        <v>51</v>
      </c>
      <c r="L10269" t="s">
        <v>4445</v>
      </c>
      <c r="M10269" t="s">
        <v>4446</v>
      </c>
      <c r="N10269" t="s">
        <v>525</v>
      </c>
      <c r="O10269" t="s">
        <v>70</v>
      </c>
      <c r="P10269" t="s">
        <v>71</v>
      </c>
      <c r="Q10269" t="s">
        <v>4447</v>
      </c>
    </row>
    <row r="10270" spans="11:17">
      <c r="K10270" t="s">
        <v>51</v>
      </c>
      <c r="L10270" t="s">
        <v>4445</v>
      </c>
      <c r="M10270" t="s">
        <v>4446</v>
      </c>
      <c r="N10270" t="s">
        <v>525</v>
      </c>
      <c r="O10270" t="s">
        <v>72</v>
      </c>
      <c r="P10270">
        <v>53</v>
      </c>
      <c r="Q10270" t="s">
        <v>4447</v>
      </c>
    </row>
    <row r="10271" spans="11:17">
      <c r="K10271" t="s">
        <v>51</v>
      </c>
      <c r="L10271" t="s">
        <v>4445</v>
      </c>
      <c r="M10271" t="s">
        <v>4446</v>
      </c>
      <c r="N10271" t="s">
        <v>525</v>
      </c>
      <c r="O10271" t="s">
        <v>73</v>
      </c>
      <c r="P10271" t="s">
        <v>530</v>
      </c>
      <c r="Q10271" t="s">
        <v>4447</v>
      </c>
    </row>
    <row r="10272" spans="11:17">
      <c r="K10272" t="s">
        <v>51</v>
      </c>
      <c r="L10272" t="s">
        <v>4450</v>
      </c>
      <c r="M10272" t="s">
        <v>4451</v>
      </c>
      <c r="N10272" t="s">
        <v>525</v>
      </c>
      <c r="O10272" t="s">
        <v>14</v>
      </c>
      <c r="Q10272" t="s">
        <v>4452</v>
      </c>
    </row>
    <row r="10273" spans="11:17">
      <c r="K10273" t="s">
        <v>51</v>
      </c>
      <c r="L10273" t="s">
        <v>4450</v>
      </c>
      <c r="M10273" t="s">
        <v>4451</v>
      </c>
      <c r="N10273" t="s">
        <v>525</v>
      </c>
      <c r="O10273" t="s">
        <v>56</v>
      </c>
      <c r="Q10273" t="s">
        <v>4452</v>
      </c>
    </row>
    <row r="10274" spans="11:17">
      <c r="K10274" t="s">
        <v>51</v>
      </c>
      <c r="L10274" t="s">
        <v>4450</v>
      </c>
      <c r="M10274" t="s">
        <v>4451</v>
      </c>
      <c r="N10274" t="s">
        <v>525</v>
      </c>
      <c r="O10274" t="s">
        <v>57</v>
      </c>
      <c r="P10274" t="s">
        <v>168</v>
      </c>
      <c r="Q10274" t="s">
        <v>4452</v>
      </c>
    </row>
    <row r="10275" spans="11:17">
      <c r="K10275" t="s">
        <v>51</v>
      </c>
      <c r="L10275" t="s">
        <v>4450</v>
      </c>
      <c r="M10275" t="s">
        <v>4451</v>
      </c>
      <c r="N10275" t="s">
        <v>525</v>
      </c>
      <c r="O10275" t="s">
        <v>59</v>
      </c>
      <c r="P10275">
        <v>7206</v>
      </c>
      <c r="Q10275" t="s">
        <v>4452</v>
      </c>
    </row>
    <row r="10276" spans="11:17">
      <c r="K10276" t="s">
        <v>51</v>
      </c>
      <c r="L10276" t="s">
        <v>4450</v>
      </c>
      <c r="M10276" t="s">
        <v>4451</v>
      </c>
      <c r="N10276" t="s">
        <v>525</v>
      </c>
      <c r="O10276" t="s">
        <v>60</v>
      </c>
      <c r="P10276" t="s">
        <v>4411</v>
      </c>
      <c r="Q10276" t="s">
        <v>4452</v>
      </c>
    </row>
    <row r="10277" spans="11:17">
      <c r="K10277" t="s">
        <v>51</v>
      </c>
      <c r="L10277" t="s">
        <v>4450</v>
      </c>
      <c r="M10277" t="s">
        <v>4451</v>
      </c>
      <c r="N10277" t="s">
        <v>525</v>
      </c>
      <c r="O10277" t="s">
        <v>62</v>
      </c>
      <c r="P10277" t="s">
        <v>4412</v>
      </c>
      <c r="Q10277" t="s">
        <v>4452</v>
      </c>
    </row>
    <row r="10278" spans="11:17">
      <c r="K10278" t="s">
        <v>51</v>
      </c>
      <c r="L10278" t="s">
        <v>4450</v>
      </c>
      <c r="M10278" t="s">
        <v>4451</v>
      </c>
      <c r="N10278" t="s">
        <v>525</v>
      </c>
      <c r="O10278" t="s">
        <v>64</v>
      </c>
      <c r="P10278" t="s">
        <v>4453</v>
      </c>
      <c r="Q10278" t="s">
        <v>4452</v>
      </c>
    </row>
    <row r="10279" spans="11:17">
      <c r="K10279" t="s">
        <v>51</v>
      </c>
      <c r="L10279" t="s">
        <v>4450</v>
      </c>
      <c r="M10279" t="s">
        <v>4451</v>
      </c>
      <c r="N10279" t="s">
        <v>525</v>
      </c>
      <c r="O10279" t="s">
        <v>66</v>
      </c>
      <c r="P10279" t="s">
        <v>238</v>
      </c>
      <c r="Q10279" t="s">
        <v>4452</v>
      </c>
    </row>
    <row r="10280" spans="11:17">
      <c r="K10280" t="s">
        <v>51</v>
      </c>
      <c r="L10280" t="s">
        <v>4450</v>
      </c>
      <c r="M10280" t="s">
        <v>4451</v>
      </c>
      <c r="N10280" t="s">
        <v>525</v>
      </c>
      <c r="O10280" t="s">
        <v>68</v>
      </c>
      <c r="Q10280" t="s">
        <v>4452</v>
      </c>
    </row>
    <row r="10281" spans="11:17">
      <c r="K10281" t="s">
        <v>51</v>
      </c>
      <c r="L10281" t="s">
        <v>4450</v>
      </c>
      <c r="M10281" t="s">
        <v>4451</v>
      </c>
      <c r="N10281" t="s">
        <v>525</v>
      </c>
      <c r="O10281" t="s">
        <v>70</v>
      </c>
      <c r="P10281" t="s">
        <v>71</v>
      </c>
      <c r="Q10281" t="s">
        <v>4452</v>
      </c>
    </row>
    <row r="10282" spans="11:17">
      <c r="K10282" t="s">
        <v>51</v>
      </c>
      <c r="L10282" t="s">
        <v>4450</v>
      </c>
      <c r="M10282" t="s">
        <v>4451</v>
      </c>
      <c r="N10282" t="s">
        <v>525</v>
      </c>
      <c r="O10282" t="s">
        <v>72</v>
      </c>
      <c r="P10282">
        <v>67</v>
      </c>
      <c r="Q10282" t="s">
        <v>4452</v>
      </c>
    </row>
    <row r="10283" spans="11:17">
      <c r="K10283" t="s">
        <v>51</v>
      </c>
      <c r="L10283" t="s">
        <v>4450</v>
      </c>
      <c r="M10283" t="s">
        <v>4451</v>
      </c>
      <c r="N10283" t="s">
        <v>525</v>
      </c>
      <c r="O10283" t="s">
        <v>73</v>
      </c>
      <c r="P10283" t="s">
        <v>530</v>
      </c>
      <c r="Q10283" t="s">
        <v>4452</v>
      </c>
    </row>
    <row r="10284" spans="11:17">
      <c r="K10284" t="s">
        <v>51</v>
      </c>
      <c r="L10284" t="s">
        <v>4454</v>
      </c>
      <c r="M10284" t="s">
        <v>4455</v>
      </c>
      <c r="N10284" t="s">
        <v>525</v>
      </c>
      <c r="O10284" t="s">
        <v>14</v>
      </c>
      <c r="Q10284" t="s">
        <v>4456</v>
      </c>
    </row>
    <row r="10285" spans="11:17">
      <c r="K10285" t="s">
        <v>51</v>
      </c>
      <c r="L10285" t="s">
        <v>4454</v>
      </c>
      <c r="M10285" t="s">
        <v>4455</v>
      </c>
      <c r="N10285" t="s">
        <v>525</v>
      </c>
      <c r="O10285" t="s">
        <v>56</v>
      </c>
      <c r="Q10285" t="s">
        <v>4456</v>
      </c>
    </row>
    <row r="10286" spans="11:17">
      <c r="K10286" t="s">
        <v>51</v>
      </c>
      <c r="L10286" t="s">
        <v>4454</v>
      </c>
      <c r="M10286" t="s">
        <v>4455</v>
      </c>
      <c r="N10286" t="s">
        <v>525</v>
      </c>
      <c r="O10286" t="s">
        <v>57</v>
      </c>
      <c r="P10286" t="s">
        <v>168</v>
      </c>
      <c r="Q10286" t="s">
        <v>4456</v>
      </c>
    </row>
    <row r="10287" spans="11:17">
      <c r="K10287" t="s">
        <v>51</v>
      </c>
      <c r="L10287" t="s">
        <v>4454</v>
      </c>
      <c r="M10287" t="s">
        <v>4455</v>
      </c>
      <c r="N10287" t="s">
        <v>525</v>
      </c>
      <c r="O10287" t="s">
        <v>59</v>
      </c>
      <c r="P10287">
        <v>8366</v>
      </c>
      <c r="Q10287" t="s">
        <v>4456</v>
      </c>
    </row>
    <row r="10288" spans="11:17">
      <c r="K10288" t="s">
        <v>51</v>
      </c>
      <c r="L10288" t="s">
        <v>4454</v>
      </c>
      <c r="M10288" t="s">
        <v>4455</v>
      </c>
      <c r="N10288" t="s">
        <v>525</v>
      </c>
      <c r="O10288" t="s">
        <v>60</v>
      </c>
      <c r="P10288" t="s">
        <v>4411</v>
      </c>
      <c r="Q10288" t="s">
        <v>4456</v>
      </c>
    </row>
    <row r="10289" spans="11:17">
      <c r="K10289" t="s">
        <v>51</v>
      </c>
      <c r="L10289" t="s">
        <v>4454</v>
      </c>
      <c r="M10289" t="s">
        <v>4455</v>
      </c>
      <c r="N10289" t="s">
        <v>525</v>
      </c>
      <c r="O10289" t="s">
        <v>62</v>
      </c>
      <c r="P10289" t="s">
        <v>4412</v>
      </c>
      <c r="Q10289" t="s">
        <v>4456</v>
      </c>
    </row>
    <row r="10290" spans="11:17">
      <c r="K10290" t="s">
        <v>51</v>
      </c>
      <c r="L10290" t="s">
        <v>4454</v>
      </c>
      <c r="M10290" t="s">
        <v>4455</v>
      </c>
      <c r="N10290" t="s">
        <v>525</v>
      </c>
      <c r="O10290" t="s">
        <v>64</v>
      </c>
      <c r="P10290" t="s">
        <v>4457</v>
      </c>
      <c r="Q10290" t="s">
        <v>4456</v>
      </c>
    </row>
    <row r="10291" spans="11:17">
      <c r="K10291" t="s">
        <v>51</v>
      </c>
      <c r="L10291" t="s">
        <v>4454</v>
      </c>
      <c r="M10291" t="s">
        <v>4455</v>
      </c>
      <c r="N10291" t="s">
        <v>525</v>
      </c>
      <c r="O10291" t="s">
        <v>66</v>
      </c>
      <c r="P10291" t="s">
        <v>4458</v>
      </c>
      <c r="Q10291" t="s">
        <v>4456</v>
      </c>
    </row>
    <row r="10292" spans="11:17">
      <c r="K10292" t="s">
        <v>51</v>
      </c>
      <c r="L10292" t="s">
        <v>4454</v>
      </c>
      <c r="M10292" t="s">
        <v>4455</v>
      </c>
      <c r="N10292" t="s">
        <v>525</v>
      </c>
      <c r="O10292" t="s">
        <v>68</v>
      </c>
      <c r="P10292" t="e">
        <f>-ต้องการเจลล้างมือ
-ต้องการของใช้ในบ้านที่จำเป็น เช่น ข้าวสาร ไข่ น้ำมัน น้ำปลา พริกแห้ง ปลากระป๋อง</f>
        <v>#NAME?</v>
      </c>
      <c r="Q10292" t="s">
        <v>4456</v>
      </c>
    </row>
    <row r="10293" spans="11:17">
      <c r="K10293" t="s">
        <v>51</v>
      </c>
      <c r="L10293" t="s">
        <v>4454</v>
      </c>
      <c r="M10293" t="s">
        <v>4455</v>
      </c>
      <c r="N10293" t="s">
        <v>525</v>
      </c>
      <c r="O10293" t="s">
        <v>70</v>
      </c>
      <c r="P10293" t="s">
        <v>71</v>
      </c>
      <c r="Q10293" t="s">
        <v>4456</v>
      </c>
    </row>
    <row r="10294" spans="11:17">
      <c r="K10294" t="s">
        <v>51</v>
      </c>
      <c r="L10294" t="s">
        <v>4454</v>
      </c>
      <c r="M10294" t="s">
        <v>4455</v>
      </c>
      <c r="N10294" t="s">
        <v>525</v>
      </c>
      <c r="O10294" t="s">
        <v>72</v>
      </c>
      <c r="P10294">
        <v>90</v>
      </c>
      <c r="Q10294" t="s">
        <v>4456</v>
      </c>
    </row>
    <row r="10295" spans="11:17">
      <c r="K10295" t="s">
        <v>51</v>
      </c>
      <c r="L10295" t="s">
        <v>4454</v>
      </c>
      <c r="M10295" t="s">
        <v>4455</v>
      </c>
      <c r="N10295" t="s">
        <v>525</v>
      </c>
      <c r="O10295" t="s">
        <v>73</v>
      </c>
      <c r="P10295" t="s">
        <v>530</v>
      </c>
      <c r="Q10295" t="s">
        <v>4456</v>
      </c>
    </row>
    <row r="10296" spans="11:17">
      <c r="K10296" t="s">
        <v>51</v>
      </c>
      <c r="L10296" t="s">
        <v>4459</v>
      </c>
      <c r="M10296" t="s">
        <v>4460</v>
      </c>
      <c r="N10296" t="s">
        <v>525</v>
      </c>
      <c r="O10296" t="s">
        <v>14</v>
      </c>
      <c r="Q10296" t="s">
        <v>4461</v>
      </c>
    </row>
    <row r="10297" spans="11:17">
      <c r="K10297" t="s">
        <v>51</v>
      </c>
      <c r="L10297" t="s">
        <v>4459</v>
      </c>
      <c r="M10297" t="s">
        <v>4460</v>
      </c>
      <c r="N10297" t="s">
        <v>525</v>
      </c>
      <c r="O10297" t="s">
        <v>56</v>
      </c>
      <c r="Q10297" t="s">
        <v>4461</v>
      </c>
    </row>
    <row r="10298" spans="11:17">
      <c r="K10298" t="s">
        <v>51</v>
      </c>
      <c r="L10298" t="s">
        <v>4459</v>
      </c>
      <c r="M10298" t="s">
        <v>4460</v>
      </c>
      <c r="N10298" t="s">
        <v>525</v>
      </c>
      <c r="O10298" t="s">
        <v>57</v>
      </c>
      <c r="P10298" t="s">
        <v>168</v>
      </c>
      <c r="Q10298" t="s">
        <v>4461</v>
      </c>
    </row>
    <row r="10299" spans="11:17">
      <c r="K10299" t="s">
        <v>51</v>
      </c>
      <c r="L10299" t="s">
        <v>4459</v>
      </c>
      <c r="M10299" t="s">
        <v>4460</v>
      </c>
      <c r="N10299" t="s">
        <v>525</v>
      </c>
      <c r="O10299" t="s">
        <v>59</v>
      </c>
      <c r="P10299">
        <v>7206</v>
      </c>
      <c r="Q10299" t="s">
        <v>4461</v>
      </c>
    </row>
    <row r="10300" spans="11:17">
      <c r="K10300" t="s">
        <v>51</v>
      </c>
      <c r="L10300" t="s">
        <v>4459</v>
      </c>
      <c r="M10300" t="s">
        <v>4460</v>
      </c>
      <c r="N10300" t="s">
        <v>525</v>
      </c>
      <c r="O10300" t="s">
        <v>60</v>
      </c>
      <c r="P10300" t="s">
        <v>4411</v>
      </c>
      <c r="Q10300" t="s">
        <v>4461</v>
      </c>
    </row>
    <row r="10301" spans="11:17">
      <c r="K10301" t="s">
        <v>51</v>
      </c>
      <c r="L10301" t="s">
        <v>4459</v>
      </c>
      <c r="M10301" t="s">
        <v>4460</v>
      </c>
      <c r="N10301" t="s">
        <v>525</v>
      </c>
      <c r="O10301" t="s">
        <v>62</v>
      </c>
      <c r="P10301" t="s">
        <v>4412</v>
      </c>
      <c r="Q10301" t="s">
        <v>4461</v>
      </c>
    </row>
    <row r="10302" spans="11:17">
      <c r="K10302" t="s">
        <v>51</v>
      </c>
      <c r="L10302" t="s">
        <v>4459</v>
      </c>
      <c r="M10302" t="s">
        <v>4460</v>
      </c>
      <c r="N10302" t="s">
        <v>525</v>
      </c>
      <c r="O10302" t="s">
        <v>64</v>
      </c>
      <c r="P10302" t="s">
        <v>4462</v>
      </c>
      <c r="Q10302" t="s">
        <v>4461</v>
      </c>
    </row>
    <row r="10303" spans="11:17">
      <c r="K10303" t="s">
        <v>51</v>
      </c>
      <c r="L10303" t="s">
        <v>4459</v>
      </c>
      <c r="M10303" t="s">
        <v>4460</v>
      </c>
      <c r="N10303" t="s">
        <v>525</v>
      </c>
      <c r="O10303" t="s">
        <v>66</v>
      </c>
      <c r="P10303" t="s">
        <v>4463</v>
      </c>
      <c r="Q10303" t="s">
        <v>4461</v>
      </c>
    </row>
    <row r="10304" spans="11:17">
      <c r="K10304" t="s">
        <v>51</v>
      </c>
      <c r="L10304" t="s">
        <v>4459</v>
      </c>
      <c r="M10304" t="s">
        <v>4460</v>
      </c>
      <c r="N10304" t="s">
        <v>525</v>
      </c>
      <c r="O10304" t="s">
        <v>68</v>
      </c>
      <c r="P10304" t="e">
        <f>-ต้องการเจลล้างมือและน้ำยาฆ่าเชื้อ
-ต้องการอาหารจำพวกข้าวสาร นม ไข่ มาม่า
-ต้องการงบสำหรับทำกองทุน</f>
        <v>#NAME?</v>
      </c>
      <c r="Q10304" t="s">
        <v>4461</v>
      </c>
    </row>
    <row r="10305" spans="11:17">
      <c r="K10305" t="s">
        <v>51</v>
      </c>
      <c r="L10305" t="s">
        <v>4459</v>
      </c>
      <c r="M10305" t="s">
        <v>4460</v>
      </c>
      <c r="N10305" t="s">
        <v>525</v>
      </c>
      <c r="O10305" t="s">
        <v>70</v>
      </c>
      <c r="Q10305" t="s">
        <v>4461</v>
      </c>
    </row>
    <row r="10306" spans="11:17">
      <c r="K10306" t="s">
        <v>51</v>
      </c>
      <c r="L10306" t="s">
        <v>4459</v>
      </c>
      <c r="M10306" t="s">
        <v>4460</v>
      </c>
      <c r="N10306" t="s">
        <v>525</v>
      </c>
      <c r="O10306" t="s">
        <v>72</v>
      </c>
      <c r="Q10306" t="s">
        <v>4461</v>
      </c>
    </row>
    <row r="10307" spans="11:17">
      <c r="K10307" t="s">
        <v>51</v>
      </c>
      <c r="L10307" t="s">
        <v>4459</v>
      </c>
      <c r="M10307" t="s">
        <v>4460</v>
      </c>
      <c r="N10307" t="s">
        <v>525</v>
      </c>
      <c r="O10307" t="s">
        <v>73</v>
      </c>
      <c r="P10307" t="s">
        <v>530</v>
      </c>
      <c r="Q10307" t="s">
        <v>4461</v>
      </c>
    </row>
    <row r="10308" spans="11:17">
      <c r="K10308" t="s">
        <v>51</v>
      </c>
      <c r="L10308" t="s">
        <v>4464</v>
      </c>
      <c r="M10308" t="s">
        <v>4465</v>
      </c>
      <c r="N10308" t="s">
        <v>525</v>
      </c>
      <c r="O10308" t="s">
        <v>14</v>
      </c>
      <c r="Q10308" t="s">
        <v>4466</v>
      </c>
    </row>
    <row r="10309" spans="11:17">
      <c r="K10309" t="s">
        <v>51</v>
      </c>
      <c r="L10309" t="s">
        <v>4464</v>
      </c>
      <c r="M10309" t="s">
        <v>4465</v>
      </c>
      <c r="N10309" t="s">
        <v>525</v>
      </c>
      <c r="O10309" t="s">
        <v>56</v>
      </c>
      <c r="Q10309" t="s">
        <v>4466</v>
      </c>
    </row>
    <row r="10310" spans="11:17">
      <c r="K10310" t="s">
        <v>51</v>
      </c>
      <c r="L10310" t="s">
        <v>4464</v>
      </c>
      <c r="M10310" t="s">
        <v>4465</v>
      </c>
      <c r="N10310" t="s">
        <v>525</v>
      </c>
      <c r="O10310" t="s">
        <v>57</v>
      </c>
      <c r="P10310" t="s">
        <v>168</v>
      </c>
      <c r="Q10310" t="s">
        <v>4466</v>
      </c>
    </row>
    <row r="10311" spans="11:17">
      <c r="K10311" t="s">
        <v>51</v>
      </c>
      <c r="L10311" t="s">
        <v>4464</v>
      </c>
      <c r="M10311" t="s">
        <v>4465</v>
      </c>
      <c r="N10311" t="s">
        <v>525</v>
      </c>
      <c r="O10311" t="s">
        <v>59</v>
      </c>
      <c r="P10311">
        <v>6393</v>
      </c>
      <c r="Q10311" t="s">
        <v>4466</v>
      </c>
    </row>
    <row r="10312" spans="11:17">
      <c r="K10312" t="s">
        <v>51</v>
      </c>
      <c r="L10312" t="s">
        <v>4464</v>
      </c>
      <c r="M10312" t="s">
        <v>4465</v>
      </c>
      <c r="N10312" t="s">
        <v>525</v>
      </c>
      <c r="O10312" t="s">
        <v>60</v>
      </c>
      <c r="P10312" t="s">
        <v>4411</v>
      </c>
      <c r="Q10312" t="s">
        <v>4466</v>
      </c>
    </row>
    <row r="10313" spans="11:17">
      <c r="K10313" t="s">
        <v>51</v>
      </c>
      <c r="L10313" t="s">
        <v>4464</v>
      </c>
      <c r="M10313" t="s">
        <v>4465</v>
      </c>
      <c r="N10313" t="s">
        <v>525</v>
      </c>
      <c r="O10313" t="s">
        <v>62</v>
      </c>
      <c r="P10313" t="s">
        <v>4412</v>
      </c>
      <c r="Q10313" t="s">
        <v>4466</v>
      </c>
    </row>
    <row r="10314" spans="11:17">
      <c r="K10314" t="s">
        <v>51</v>
      </c>
      <c r="L10314" t="s">
        <v>4464</v>
      </c>
      <c r="M10314" t="s">
        <v>4465</v>
      </c>
      <c r="N10314" t="s">
        <v>525</v>
      </c>
      <c r="O10314" t="s">
        <v>64</v>
      </c>
      <c r="P10314" t="s">
        <v>4467</v>
      </c>
      <c r="Q10314" t="s">
        <v>4466</v>
      </c>
    </row>
    <row r="10315" spans="11:17">
      <c r="K10315" t="s">
        <v>51</v>
      </c>
      <c r="L10315" t="s">
        <v>4464</v>
      </c>
      <c r="M10315" t="s">
        <v>4465</v>
      </c>
      <c r="N10315" t="s">
        <v>525</v>
      </c>
      <c r="O10315" t="s">
        <v>66</v>
      </c>
      <c r="P10315" t="s">
        <v>4468</v>
      </c>
      <c r="Q10315" t="s">
        <v>4466</v>
      </c>
    </row>
    <row r="10316" spans="11:17">
      <c r="K10316" t="s">
        <v>51</v>
      </c>
      <c r="L10316" t="s">
        <v>4464</v>
      </c>
      <c r="M10316" t="s">
        <v>4465</v>
      </c>
      <c r="N10316" t="s">
        <v>525</v>
      </c>
      <c r="O10316" t="s">
        <v>68</v>
      </c>
      <c r="P10316" t="e">
        <f>-ต้องการเจลล้างมือและน้ำยาฆ่าเชื้อ
-ต้องการอาหารแห้ง ข้าวสาร ไข่</f>
        <v>#NAME?</v>
      </c>
      <c r="Q10316" t="s">
        <v>4466</v>
      </c>
    </row>
    <row r="10317" spans="11:17">
      <c r="K10317" t="s">
        <v>51</v>
      </c>
      <c r="L10317" t="s">
        <v>4464</v>
      </c>
      <c r="M10317" t="s">
        <v>4465</v>
      </c>
      <c r="N10317" t="s">
        <v>525</v>
      </c>
      <c r="O10317" t="s">
        <v>70</v>
      </c>
      <c r="P10317" t="s">
        <v>71</v>
      </c>
      <c r="Q10317" t="s">
        <v>4466</v>
      </c>
    </row>
    <row r="10318" spans="11:17">
      <c r="K10318" t="s">
        <v>51</v>
      </c>
      <c r="L10318" t="s">
        <v>4464</v>
      </c>
      <c r="M10318" t="s">
        <v>4465</v>
      </c>
      <c r="N10318" t="s">
        <v>525</v>
      </c>
      <c r="O10318" t="s">
        <v>72</v>
      </c>
      <c r="P10318">
        <v>510</v>
      </c>
      <c r="Q10318" t="s">
        <v>4466</v>
      </c>
    </row>
    <row r="10319" spans="11:17">
      <c r="K10319" t="s">
        <v>51</v>
      </c>
      <c r="L10319" t="s">
        <v>4464</v>
      </c>
      <c r="M10319" t="s">
        <v>4465</v>
      </c>
      <c r="N10319" t="s">
        <v>525</v>
      </c>
      <c r="O10319" t="s">
        <v>73</v>
      </c>
      <c r="P10319" t="s">
        <v>530</v>
      </c>
      <c r="Q10319" t="s">
        <v>4466</v>
      </c>
    </row>
    <row r="10320" spans="11:17">
      <c r="K10320" t="s">
        <v>51</v>
      </c>
      <c r="L10320" t="s">
        <v>4469</v>
      </c>
      <c r="M10320" t="s">
        <v>4470</v>
      </c>
      <c r="N10320" t="s">
        <v>54</v>
      </c>
      <c r="O10320" t="s">
        <v>14</v>
      </c>
      <c r="Q10320" t="s">
        <v>4471</v>
      </c>
    </row>
    <row r="10321" spans="11:17">
      <c r="K10321" t="s">
        <v>51</v>
      </c>
      <c r="L10321" t="s">
        <v>4469</v>
      </c>
      <c r="M10321" t="s">
        <v>4470</v>
      </c>
      <c r="N10321" t="s">
        <v>54</v>
      </c>
      <c r="O10321" t="s">
        <v>56</v>
      </c>
      <c r="Q10321" t="s">
        <v>4471</v>
      </c>
    </row>
    <row r="10322" spans="11:17">
      <c r="K10322" t="s">
        <v>51</v>
      </c>
      <c r="L10322" t="s">
        <v>4469</v>
      </c>
      <c r="M10322" t="s">
        <v>4470</v>
      </c>
      <c r="N10322" t="s">
        <v>54</v>
      </c>
      <c r="O10322" t="s">
        <v>57</v>
      </c>
      <c r="P10322" t="s">
        <v>168</v>
      </c>
      <c r="Q10322" t="s">
        <v>4471</v>
      </c>
    </row>
    <row r="10323" spans="11:17">
      <c r="K10323" t="s">
        <v>51</v>
      </c>
      <c r="L10323" t="s">
        <v>4469</v>
      </c>
      <c r="M10323" t="s">
        <v>4470</v>
      </c>
      <c r="N10323" t="s">
        <v>54</v>
      </c>
      <c r="O10323" t="s">
        <v>59</v>
      </c>
      <c r="P10323">
        <v>4390</v>
      </c>
      <c r="Q10323" t="s">
        <v>4471</v>
      </c>
    </row>
    <row r="10324" spans="11:17">
      <c r="K10324" t="s">
        <v>51</v>
      </c>
      <c r="L10324" t="s">
        <v>4469</v>
      </c>
      <c r="M10324" t="s">
        <v>4470</v>
      </c>
      <c r="N10324" t="s">
        <v>54</v>
      </c>
      <c r="O10324" t="s">
        <v>60</v>
      </c>
      <c r="P10324" t="s">
        <v>4411</v>
      </c>
      <c r="Q10324" t="s">
        <v>4471</v>
      </c>
    </row>
    <row r="10325" spans="11:17">
      <c r="K10325" t="s">
        <v>51</v>
      </c>
      <c r="L10325" t="s">
        <v>4469</v>
      </c>
      <c r="M10325" t="s">
        <v>4470</v>
      </c>
      <c r="N10325" t="s">
        <v>54</v>
      </c>
      <c r="O10325" t="s">
        <v>62</v>
      </c>
      <c r="P10325" t="s">
        <v>4412</v>
      </c>
      <c r="Q10325" t="s">
        <v>4471</v>
      </c>
    </row>
    <row r="10326" spans="11:17">
      <c r="K10326" t="s">
        <v>51</v>
      </c>
      <c r="L10326" t="s">
        <v>4469</v>
      </c>
      <c r="M10326" t="s">
        <v>4470</v>
      </c>
      <c r="N10326" t="s">
        <v>54</v>
      </c>
      <c r="O10326" t="s">
        <v>64</v>
      </c>
      <c r="P10326" t="s">
        <v>4472</v>
      </c>
      <c r="Q10326" t="s">
        <v>4471</v>
      </c>
    </row>
    <row r="10327" spans="11:17">
      <c r="K10327" t="s">
        <v>51</v>
      </c>
      <c r="L10327" t="s">
        <v>4469</v>
      </c>
      <c r="M10327" t="s">
        <v>4470</v>
      </c>
      <c r="N10327" t="s">
        <v>54</v>
      </c>
      <c r="O10327" t="s">
        <v>66</v>
      </c>
      <c r="P10327" t="s">
        <v>4473</v>
      </c>
      <c r="Q10327" t="s">
        <v>4471</v>
      </c>
    </row>
    <row r="10328" spans="11:17">
      <c r="K10328" t="s">
        <v>51</v>
      </c>
      <c r="L10328" t="s">
        <v>4469</v>
      </c>
      <c r="M10328" t="s">
        <v>4470</v>
      </c>
      <c r="N10328" t="s">
        <v>54</v>
      </c>
      <c r="O10328" t="s">
        <v>68</v>
      </c>
      <c r="P10328" t="e">
        <f>-ต้องการเจลล้างมือ หน้ากากอนามัย และน้ำยาฆ่าเชื้อ
-ต้องการอาหารแห้ง ข้าวสาร</f>
        <v>#NAME?</v>
      </c>
      <c r="Q10328" t="s">
        <v>4471</v>
      </c>
    </row>
    <row r="10329" spans="11:17">
      <c r="K10329" t="s">
        <v>51</v>
      </c>
      <c r="L10329" t="s">
        <v>4469</v>
      </c>
      <c r="M10329" t="s">
        <v>4470</v>
      </c>
      <c r="N10329" t="s">
        <v>54</v>
      </c>
      <c r="O10329" t="s">
        <v>70</v>
      </c>
      <c r="Q10329" t="s">
        <v>4471</v>
      </c>
    </row>
    <row r="10330" spans="11:17">
      <c r="K10330" t="s">
        <v>51</v>
      </c>
      <c r="L10330" t="s">
        <v>4469</v>
      </c>
      <c r="M10330" t="s">
        <v>4470</v>
      </c>
      <c r="N10330" t="s">
        <v>54</v>
      </c>
      <c r="O10330" t="s">
        <v>72</v>
      </c>
      <c r="Q10330" t="s">
        <v>4471</v>
      </c>
    </row>
    <row r="10331" spans="11:17">
      <c r="K10331" t="s">
        <v>51</v>
      </c>
      <c r="L10331" t="s">
        <v>4469</v>
      </c>
      <c r="M10331" t="s">
        <v>4470</v>
      </c>
      <c r="N10331" t="s">
        <v>54</v>
      </c>
      <c r="O10331" t="s">
        <v>73</v>
      </c>
      <c r="P10331" t="s">
        <v>74</v>
      </c>
      <c r="Q10331" t="s">
        <v>4471</v>
      </c>
    </row>
    <row r="10332" spans="11:17">
      <c r="K10332" t="s">
        <v>51</v>
      </c>
      <c r="L10332" t="s">
        <v>4474</v>
      </c>
      <c r="M10332" t="s">
        <v>4475</v>
      </c>
      <c r="N10332" t="s">
        <v>77</v>
      </c>
      <c r="O10332" t="s">
        <v>14</v>
      </c>
      <c r="Q10332" t="s">
        <v>4476</v>
      </c>
    </row>
    <row r="10333" spans="11:17">
      <c r="K10333" t="s">
        <v>51</v>
      </c>
      <c r="L10333" t="s">
        <v>4474</v>
      </c>
      <c r="M10333" t="s">
        <v>4475</v>
      </c>
      <c r="N10333" t="s">
        <v>77</v>
      </c>
      <c r="O10333" t="s">
        <v>56</v>
      </c>
      <c r="Q10333" t="s">
        <v>4476</v>
      </c>
    </row>
    <row r="10334" spans="11:17">
      <c r="K10334" t="s">
        <v>51</v>
      </c>
      <c r="L10334" t="s">
        <v>4474</v>
      </c>
      <c r="M10334" t="s">
        <v>4475</v>
      </c>
      <c r="N10334" t="s">
        <v>77</v>
      </c>
      <c r="O10334" t="s">
        <v>57</v>
      </c>
      <c r="P10334" t="s">
        <v>58</v>
      </c>
      <c r="Q10334" t="s">
        <v>4476</v>
      </c>
    </row>
    <row r="10335" spans="11:17">
      <c r="K10335" t="s">
        <v>51</v>
      </c>
      <c r="L10335" t="s">
        <v>4474</v>
      </c>
      <c r="M10335" t="s">
        <v>4475</v>
      </c>
      <c r="N10335" t="s">
        <v>77</v>
      </c>
      <c r="O10335" t="s">
        <v>59</v>
      </c>
      <c r="P10335">
        <v>3572</v>
      </c>
      <c r="Q10335" t="s">
        <v>4476</v>
      </c>
    </row>
    <row r="10336" spans="11:17">
      <c r="K10336" t="s">
        <v>51</v>
      </c>
      <c r="L10336" t="s">
        <v>4474</v>
      </c>
      <c r="M10336" t="s">
        <v>4475</v>
      </c>
      <c r="N10336" t="s">
        <v>77</v>
      </c>
      <c r="O10336" t="s">
        <v>60</v>
      </c>
      <c r="P10336" t="s">
        <v>4477</v>
      </c>
      <c r="Q10336" t="s">
        <v>4476</v>
      </c>
    </row>
    <row r="10337" spans="11:17">
      <c r="K10337" t="s">
        <v>51</v>
      </c>
      <c r="L10337" t="s">
        <v>4474</v>
      </c>
      <c r="M10337" t="s">
        <v>4475</v>
      </c>
      <c r="N10337" t="s">
        <v>77</v>
      </c>
      <c r="O10337" t="s">
        <v>62</v>
      </c>
      <c r="P10337" t="s">
        <v>4478</v>
      </c>
      <c r="Q10337" t="s">
        <v>4476</v>
      </c>
    </row>
    <row r="10338" spans="11:17">
      <c r="K10338" t="s">
        <v>51</v>
      </c>
      <c r="L10338" t="s">
        <v>4474</v>
      </c>
      <c r="M10338" t="s">
        <v>4475</v>
      </c>
      <c r="N10338" t="s">
        <v>77</v>
      </c>
      <c r="O10338" t="s">
        <v>64</v>
      </c>
      <c r="P10338" t="s">
        <v>4479</v>
      </c>
      <c r="Q10338" t="s">
        <v>4476</v>
      </c>
    </row>
    <row r="10339" spans="11:17">
      <c r="K10339" t="s">
        <v>51</v>
      </c>
      <c r="L10339" t="s">
        <v>4474</v>
      </c>
      <c r="M10339" t="s">
        <v>4475</v>
      </c>
      <c r="N10339" t="s">
        <v>77</v>
      </c>
      <c r="O10339" t="s">
        <v>66</v>
      </c>
      <c r="P10339" t="s">
        <v>4480</v>
      </c>
      <c r="Q10339" t="s">
        <v>4476</v>
      </c>
    </row>
    <row r="10340" spans="11:17">
      <c r="K10340" t="s">
        <v>51</v>
      </c>
      <c r="L10340" t="s">
        <v>4474</v>
      </c>
      <c r="M10340" t="s">
        <v>4475</v>
      </c>
      <c r="N10340" t="s">
        <v>77</v>
      </c>
      <c r="O10340" t="s">
        <v>68</v>
      </c>
      <c r="P10340" t="s">
        <v>536</v>
      </c>
      <c r="Q10340" t="s">
        <v>4476</v>
      </c>
    </row>
    <row r="10341" spans="11:17">
      <c r="K10341" t="s">
        <v>51</v>
      </c>
      <c r="L10341" t="s">
        <v>4474</v>
      </c>
      <c r="M10341" t="s">
        <v>4475</v>
      </c>
      <c r="N10341" t="s">
        <v>77</v>
      </c>
      <c r="O10341" t="s">
        <v>70</v>
      </c>
      <c r="P10341" t="s">
        <v>71</v>
      </c>
      <c r="Q10341" t="s">
        <v>4476</v>
      </c>
    </row>
    <row r="10342" spans="11:17">
      <c r="K10342" t="s">
        <v>51</v>
      </c>
      <c r="L10342" t="s">
        <v>4474</v>
      </c>
      <c r="M10342" t="s">
        <v>4475</v>
      </c>
      <c r="N10342" t="s">
        <v>77</v>
      </c>
      <c r="O10342" t="s">
        <v>72</v>
      </c>
      <c r="P10342">
        <v>120</v>
      </c>
      <c r="Q10342" t="s">
        <v>4476</v>
      </c>
    </row>
    <row r="10343" spans="11:17">
      <c r="K10343" t="s">
        <v>51</v>
      </c>
      <c r="L10343" t="s">
        <v>4474</v>
      </c>
      <c r="M10343" t="s">
        <v>4475</v>
      </c>
      <c r="N10343" t="s">
        <v>77</v>
      </c>
      <c r="O10343" t="s">
        <v>73</v>
      </c>
      <c r="P10343" t="s">
        <v>82</v>
      </c>
      <c r="Q10343" t="s">
        <v>4476</v>
      </c>
    </row>
    <row r="10344" spans="11:17">
      <c r="K10344" t="s">
        <v>51</v>
      </c>
      <c r="L10344" t="s">
        <v>4481</v>
      </c>
      <c r="M10344" t="s">
        <v>4482</v>
      </c>
      <c r="N10344" t="s">
        <v>77</v>
      </c>
      <c r="O10344" t="s">
        <v>14</v>
      </c>
      <c r="Q10344" t="s">
        <v>4483</v>
      </c>
    </row>
    <row r="10345" spans="11:17">
      <c r="K10345" t="s">
        <v>51</v>
      </c>
      <c r="L10345" t="s">
        <v>4481</v>
      </c>
      <c r="M10345" t="s">
        <v>4482</v>
      </c>
      <c r="N10345" t="s">
        <v>77</v>
      </c>
      <c r="O10345" t="s">
        <v>56</v>
      </c>
      <c r="Q10345" t="s">
        <v>4483</v>
      </c>
    </row>
    <row r="10346" spans="11:17">
      <c r="K10346" t="s">
        <v>51</v>
      </c>
      <c r="L10346" t="s">
        <v>4481</v>
      </c>
      <c r="M10346" t="s">
        <v>4482</v>
      </c>
      <c r="N10346" t="s">
        <v>77</v>
      </c>
      <c r="O10346" t="s">
        <v>57</v>
      </c>
      <c r="P10346" t="s">
        <v>58</v>
      </c>
      <c r="Q10346" t="s">
        <v>4483</v>
      </c>
    </row>
    <row r="10347" spans="11:17">
      <c r="K10347" t="s">
        <v>51</v>
      </c>
      <c r="L10347" t="s">
        <v>4481</v>
      </c>
      <c r="M10347" t="s">
        <v>4482</v>
      </c>
      <c r="N10347" t="s">
        <v>77</v>
      </c>
      <c r="O10347" t="s">
        <v>59</v>
      </c>
      <c r="P10347">
        <v>3994</v>
      </c>
      <c r="Q10347" t="s">
        <v>4483</v>
      </c>
    </row>
    <row r="10348" spans="11:17">
      <c r="K10348" t="s">
        <v>51</v>
      </c>
      <c r="L10348" t="s">
        <v>4481</v>
      </c>
      <c r="M10348" t="s">
        <v>4482</v>
      </c>
      <c r="N10348" t="s">
        <v>77</v>
      </c>
      <c r="O10348" t="s">
        <v>60</v>
      </c>
      <c r="P10348" t="s">
        <v>4477</v>
      </c>
      <c r="Q10348" t="s">
        <v>4483</v>
      </c>
    </row>
    <row r="10349" spans="11:17">
      <c r="K10349" t="s">
        <v>51</v>
      </c>
      <c r="L10349" t="s">
        <v>4481</v>
      </c>
      <c r="M10349" t="s">
        <v>4482</v>
      </c>
      <c r="N10349" t="s">
        <v>77</v>
      </c>
      <c r="O10349" t="s">
        <v>62</v>
      </c>
      <c r="P10349" t="s">
        <v>4478</v>
      </c>
      <c r="Q10349" t="s">
        <v>4483</v>
      </c>
    </row>
    <row r="10350" spans="11:17">
      <c r="K10350" t="s">
        <v>51</v>
      </c>
      <c r="L10350" t="s">
        <v>4481</v>
      </c>
      <c r="M10350" t="s">
        <v>4482</v>
      </c>
      <c r="N10350" t="s">
        <v>77</v>
      </c>
      <c r="O10350" t="s">
        <v>64</v>
      </c>
      <c r="P10350" t="s">
        <v>4484</v>
      </c>
      <c r="Q10350" t="s">
        <v>4483</v>
      </c>
    </row>
    <row r="10351" spans="11:17">
      <c r="K10351" t="s">
        <v>51</v>
      </c>
      <c r="L10351" t="s">
        <v>4481</v>
      </c>
      <c r="M10351" t="s">
        <v>4482</v>
      </c>
      <c r="N10351" t="s">
        <v>77</v>
      </c>
      <c r="O10351" t="s">
        <v>66</v>
      </c>
      <c r="P10351" t="s">
        <v>4485</v>
      </c>
      <c r="Q10351" t="s">
        <v>4483</v>
      </c>
    </row>
    <row r="10352" spans="11:17">
      <c r="K10352" t="s">
        <v>51</v>
      </c>
      <c r="L10352" t="s">
        <v>4481</v>
      </c>
      <c r="M10352" t="s">
        <v>4482</v>
      </c>
      <c r="N10352" t="s">
        <v>77</v>
      </c>
      <c r="O10352" t="s">
        <v>68</v>
      </c>
      <c r="P10352" t="e">
        <f>-ต้องการอาหารจำพวกน้ำมัน ไข่
-ต้องการเครื่องตรวจวัดอุณหภูมิ</f>
        <v>#NAME?</v>
      </c>
      <c r="Q10352" t="s">
        <v>4483</v>
      </c>
    </row>
    <row r="10353" spans="11:17">
      <c r="K10353" t="s">
        <v>51</v>
      </c>
      <c r="L10353" t="s">
        <v>4481</v>
      </c>
      <c r="M10353" t="s">
        <v>4482</v>
      </c>
      <c r="N10353" t="s">
        <v>77</v>
      </c>
      <c r="O10353" t="s">
        <v>70</v>
      </c>
      <c r="Q10353" t="s">
        <v>4483</v>
      </c>
    </row>
    <row r="10354" spans="11:17">
      <c r="K10354" t="s">
        <v>51</v>
      </c>
      <c r="L10354" t="s">
        <v>4481</v>
      </c>
      <c r="M10354" t="s">
        <v>4482</v>
      </c>
      <c r="N10354" t="s">
        <v>77</v>
      </c>
      <c r="O10354" t="s">
        <v>72</v>
      </c>
      <c r="Q10354" t="s">
        <v>4483</v>
      </c>
    </row>
    <row r="10355" spans="11:17">
      <c r="K10355" t="s">
        <v>51</v>
      </c>
      <c r="L10355" t="s">
        <v>4481</v>
      </c>
      <c r="M10355" t="s">
        <v>4482</v>
      </c>
      <c r="N10355" t="s">
        <v>77</v>
      </c>
      <c r="O10355" t="s">
        <v>73</v>
      </c>
      <c r="P10355" t="s">
        <v>82</v>
      </c>
      <c r="Q10355" t="s">
        <v>4483</v>
      </c>
    </row>
    <row r="10356" spans="11:17">
      <c r="K10356" t="s">
        <v>51</v>
      </c>
      <c r="L10356" t="s">
        <v>4486</v>
      </c>
      <c r="M10356" t="s">
        <v>4487</v>
      </c>
      <c r="N10356" t="s">
        <v>54</v>
      </c>
      <c r="O10356" t="s">
        <v>14</v>
      </c>
      <c r="Q10356" t="s">
        <v>4488</v>
      </c>
    </row>
    <row r="10357" spans="11:17">
      <c r="K10357" t="s">
        <v>51</v>
      </c>
      <c r="L10357" t="s">
        <v>4486</v>
      </c>
      <c r="M10357" t="s">
        <v>4487</v>
      </c>
      <c r="N10357" t="s">
        <v>54</v>
      </c>
      <c r="O10357" t="s">
        <v>56</v>
      </c>
      <c r="Q10357" t="s">
        <v>4488</v>
      </c>
    </row>
    <row r="10358" spans="11:17">
      <c r="K10358" t="s">
        <v>51</v>
      </c>
      <c r="L10358" t="s">
        <v>4486</v>
      </c>
      <c r="M10358" t="s">
        <v>4487</v>
      </c>
      <c r="N10358" t="s">
        <v>54</v>
      </c>
      <c r="O10358" t="s">
        <v>57</v>
      </c>
      <c r="P10358" t="s">
        <v>58</v>
      </c>
      <c r="Q10358" t="s">
        <v>4488</v>
      </c>
    </row>
    <row r="10359" spans="11:17">
      <c r="K10359" t="s">
        <v>51</v>
      </c>
      <c r="L10359" t="s">
        <v>4486</v>
      </c>
      <c r="M10359" t="s">
        <v>4487</v>
      </c>
      <c r="N10359" t="s">
        <v>54</v>
      </c>
      <c r="O10359" t="s">
        <v>59</v>
      </c>
      <c r="P10359">
        <v>4590</v>
      </c>
      <c r="Q10359" t="s">
        <v>4488</v>
      </c>
    </row>
    <row r="10360" spans="11:17">
      <c r="K10360" t="s">
        <v>51</v>
      </c>
      <c r="L10360" t="s">
        <v>4486</v>
      </c>
      <c r="M10360" t="s">
        <v>4487</v>
      </c>
      <c r="N10360" t="s">
        <v>54</v>
      </c>
      <c r="O10360" t="s">
        <v>60</v>
      </c>
      <c r="P10360" t="s">
        <v>4477</v>
      </c>
      <c r="Q10360" t="s">
        <v>4488</v>
      </c>
    </row>
    <row r="10361" spans="11:17">
      <c r="K10361" t="s">
        <v>51</v>
      </c>
      <c r="L10361" t="s">
        <v>4486</v>
      </c>
      <c r="M10361" t="s">
        <v>4487</v>
      </c>
      <c r="N10361" t="s">
        <v>54</v>
      </c>
      <c r="O10361" t="s">
        <v>62</v>
      </c>
      <c r="P10361" t="s">
        <v>4478</v>
      </c>
      <c r="Q10361" t="s">
        <v>4488</v>
      </c>
    </row>
    <row r="10362" spans="11:17">
      <c r="K10362" t="s">
        <v>51</v>
      </c>
      <c r="L10362" t="s">
        <v>4486</v>
      </c>
      <c r="M10362" t="s">
        <v>4487</v>
      </c>
      <c r="N10362" t="s">
        <v>54</v>
      </c>
      <c r="O10362" t="s">
        <v>64</v>
      </c>
      <c r="P10362" t="s">
        <v>4489</v>
      </c>
      <c r="Q10362" t="s">
        <v>4488</v>
      </c>
    </row>
    <row r="10363" spans="11:17">
      <c r="K10363" t="s">
        <v>51</v>
      </c>
      <c r="L10363" t="s">
        <v>4486</v>
      </c>
      <c r="M10363" t="s">
        <v>4487</v>
      </c>
      <c r="N10363" t="s">
        <v>54</v>
      </c>
      <c r="O10363" t="s">
        <v>66</v>
      </c>
      <c r="P10363" t="s">
        <v>238</v>
      </c>
      <c r="Q10363" t="s">
        <v>4488</v>
      </c>
    </row>
    <row r="10364" spans="11:17">
      <c r="K10364" t="s">
        <v>51</v>
      </c>
      <c r="L10364" t="s">
        <v>4486</v>
      </c>
      <c r="M10364" t="s">
        <v>4487</v>
      </c>
      <c r="N10364" t="s">
        <v>54</v>
      </c>
      <c r="O10364" t="s">
        <v>68</v>
      </c>
      <c r="Q10364" t="s">
        <v>4488</v>
      </c>
    </row>
    <row r="10365" spans="11:17">
      <c r="K10365" t="s">
        <v>51</v>
      </c>
      <c r="L10365" t="s">
        <v>4486</v>
      </c>
      <c r="M10365" t="s">
        <v>4487</v>
      </c>
      <c r="N10365" t="s">
        <v>54</v>
      </c>
      <c r="O10365" t="s">
        <v>70</v>
      </c>
      <c r="P10365" t="s">
        <v>71</v>
      </c>
      <c r="Q10365" t="s">
        <v>4488</v>
      </c>
    </row>
    <row r="10366" spans="11:17">
      <c r="K10366" t="s">
        <v>51</v>
      </c>
      <c r="L10366" t="s">
        <v>4486</v>
      </c>
      <c r="M10366" t="s">
        <v>4487</v>
      </c>
      <c r="N10366" t="s">
        <v>54</v>
      </c>
      <c r="O10366" t="s">
        <v>72</v>
      </c>
      <c r="P10366">
        <v>773</v>
      </c>
      <c r="Q10366" t="s">
        <v>4488</v>
      </c>
    </row>
    <row r="10367" spans="11:17">
      <c r="K10367" t="s">
        <v>51</v>
      </c>
      <c r="L10367" t="s">
        <v>4486</v>
      </c>
      <c r="M10367" t="s">
        <v>4487</v>
      </c>
      <c r="N10367" t="s">
        <v>54</v>
      </c>
      <c r="O10367" t="s">
        <v>73</v>
      </c>
      <c r="P10367" t="s">
        <v>74</v>
      </c>
      <c r="Q10367" t="s">
        <v>4488</v>
      </c>
    </row>
    <row r="10368" spans="11:17">
      <c r="K10368" t="s">
        <v>51</v>
      </c>
      <c r="L10368" t="s">
        <v>4490</v>
      </c>
      <c r="M10368" t="s">
        <v>4491</v>
      </c>
      <c r="N10368" t="s">
        <v>77</v>
      </c>
      <c r="O10368" t="s">
        <v>14</v>
      </c>
      <c r="Q10368" t="s">
        <v>4492</v>
      </c>
    </row>
    <row r="10369" spans="11:17">
      <c r="K10369" t="s">
        <v>51</v>
      </c>
      <c r="L10369" t="s">
        <v>4490</v>
      </c>
      <c r="M10369" t="s">
        <v>4491</v>
      </c>
      <c r="N10369" t="s">
        <v>77</v>
      </c>
      <c r="O10369" t="s">
        <v>56</v>
      </c>
      <c r="Q10369" t="s">
        <v>4492</v>
      </c>
    </row>
    <row r="10370" spans="11:17">
      <c r="K10370" t="s">
        <v>51</v>
      </c>
      <c r="L10370" t="s">
        <v>4490</v>
      </c>
      <c r="M10370" t="s">
        <v>4491</v>
      </c>
      <c r="N10370" t="s">
        <v>77</v>
      </c>
      <c r="O10370" t="s">
        <v>57</v>
      </c>
      <c r="P10370" t="s">
        <v>58</v>
      </c>
      <c r="Q10370" t="s">
        <v>4492</v>
      </c>
    </row>
    <row r="10371" spans="11:17">
      <c r="K10371" t="s">
        <v>51</v>
      </c>
      <c r="L10371" t="s">
        <v>4490</v>
      </c>
      <c r="M10371" t="s">
        <v>4491</v>
      </c>
      <c r="N10371" t="s">
        <v>77</v>
      </c>
      <c r="O10371" t="s">
        <v>59</v>
      </c>
      <c r="P10371">
        <v>3969</v>
      </c>
      <c r="Q10371" t="s">
        <v>4492</v>
      </c>
    </row>
    <row r="10372" spans="11:17">
      <c r="K10372" t="s">
        <v>51</v>
      </c>
      <c r="L10372" t="s">
        <v>4490</v>
      </c>
      <c r="M10372" t="s">
        <v>4491</v>
      </c>
      <c r="N10372" t="s">
        <v>77</v>
      </c>
      <c r="O10372" t="s">
        <v>60</v>
      </c>
      <c r="P10372" t="s">
        <v>4477</v>
      </c>
      <c r="Q10372" t="s">
        <v>4492</v>
      </c>
    </row>
    <row r="10373" spans="11:17">
      <c r="K10373" t="s">
        <v>51</v>
      </c>
      <c r="L10373" t="s">
        <v>4490</v>
      </c>
      <c r="M10373" t="s">
        <v>4491</v>
      </c>
      <c r="N10373" t="s">
        <v>77</v>
      </c>
      <c r="O10373" t="s">
        <v>62</v>
      </c>
      <c r="P10373" t="s">
        <v>4478</v>
      </c>
      <c r="Q10373" t="s">
        <v>4492</v>
      </c>
    </row>
    <row r="10374" spans="11:17">
      <c r="K10374" t="s">
        <v>51</v>
      </c>
      <c r="L10374" t="s">
        <v>4490</v>
      </c>
      <c r="M10374" t="s">
        <v>4491</v>
      </c>
      <c r="N10374" t="s">
        <v>77</v>
      </c>
      <c r="O10374" t="s">
        <v>64</v>
      </c>
      <c r="P10374" t="s">
        <v>4493</v>
      </c>
      <c r="Q10374" t="s">
        <v>4492</v>
      </c>
    </row>
    <row r="10375" spans="11:17">
      <c r="K10375" t="s">
        <v>51</v>
      </c>
      <c r="L10375" t="s">
        <v>4490</v>
      </c>
      <c r="M10375" t="s">
        <v>4491</v>
      </c>
      <c r="N10375" t="s">
        <v>77</v>
      </c>
      <c r="O10375" t="s">
        <v>66</v>
      </c>
      <c r="P10375" t="s">
        <v>4494</v>
      </c>
      <c r="Q10375" t="s">
        <v>4492</v>
      </c>
    </row>
    <row r="10376" spans="11:17">
      <c r="K10376" t="s">
        <v>51</v>
      </c>
      <c r="L10376" t="s">
        <v>4490</v>
      </c>
      <c r="M10376" t="s">
        <v>4491</v>
      </c>
      <c r="N10376" t="s">
        <v>77</v>
      </c>
      <c r="O10376" t="s">
        <v>68</v>
      </c>
      <c r="P10376" t="e">
        <f>-ต้องการอาหารแห้ง ข้าวสาร
-ต้องการแอลกอฮอล์และเจลล้างมือ</f>
        <v>#NAME?</v>
      </c>
      <c r="Q10376" t="s">
        <v>4492</v>
      </c>
    </row>
    <row r="10377" spans="11:17">
      <c r="K10377" t="s">
        <v>51</v>
      </c>
      <c r="L10377" t="s">
        <v>4490</v>
      </c>
      <c r="M10377" t="s">
        <v>4491</v>
      </c>
      <c r="N10377" t="s">
        <v>77</v>
      </c>
      <c r="O10377" t="s">
        <v>70</v>
      </c>
      <c r="P10377" t="s">
        <v>71</v>
      </c>
      <c r="Q10377" t="s">
        <v>4492</v>
      </c>
    </row>
    <row r="10378" spans="11:17">
      <c r="K10378" t="s">
        <v>51</v>
      </c>
      <c r="L10378" t="s">
        <v>4490</v>
      </c>
      <c r="M10378" t="s">
        <v>4491</v>
      </c>
      <c r="N10378" t="s">
        <v>77</v>
      </c>
      <c r="O10378" t="s">
        <v>72</v>
      </c>
      <c r="P10378">
        <v>58</v>
      </c>
      <c r="Q10378" t="s">
        <v>4492</v>
      </c>
    </row>
    <row r="10379" spans="11:17">
      <c r="K10379" t="s">
        <v>51</v>
      </c>
      <c r="L10379" t="s">
        <v>4490</v>
      </c>
      <c r="M10379" t="s">
        <v>4491</v>
      </c>
      <c r="N10379" t="s">
        <v>77</v>
      </c>
      <c r="O10379" t="s">
        <v>73</v>
      </c>
      <c r="P10379" t="s">
        <v>82</v>
      </c>
      <c r="Q10379" t="s">
        <v>4492</v>
      </c>
    </row>
    <row r="10380" spans="11:17">
      <c r="K10380" t="s">
        <v>51</v>
      </c>
      <c r="L10380" t="s">
        <v>4495</v>
      </c>
      <c r="M10380" t="s">
        <v>4496</v>
      </c>
      <c r="N10380" t="s">
        <v>77</v>
      </c>
      <c r="O10380" t="s">
        <v>14</v>
      </c>
      <c r="Q10380" t="s">
        <v>4497</v>
      </c>
    </row>
    <row r="10381" spans="11:17">
      <c r="K10381" t="s">
        <v>51</v>
      </c>
      <c r="L10381" t="s">
        <v>4495</v>
      </c>
      <c r="M10381" t="s">
        <v>4496</v>
      </c>
      <c r="N10381" t="s">
        <v>77</v>
      </c>
      <c r="O10381" t="s">
        <v>56</v>
      </c>
      <c r="Q10381" t="s">
        <v>4497</v>
      </c>
    </row>
    <row r="10382" spans="11:17">
      <c r="K10382" t="s">
        <v>51</v>
      </c>
      <c r="L10382" t="s">
        <v>4495</v>
      </c>
      <c r="M10382" t="s">
        <v>4496</v>
      </c>
      <c r="N10382" t="s">
        <v>77</v>
      </c>
      <c r="O10382" t="s">
        <v>57</v>
      </c>
      <c r="P10382" t="s">
        <v>58</v>
      </c>
      <c r="Q10382" t="s">
        <v>4497</v>
      </c>
    </row>
    <row r="10383" spans="11:17">
      <c r="K10383" t="s">
        <v>51</v>
      </c>
      <c r="L10383" t="s">
        <v>4495</v>
      </c>
      <c r="M10383" t="s">
        <v>4496</v>
      </c>
      <c r="N10383" t="s">
        <v>77</v>
      </c>
      <c r="O10383" t="s">
        <v>59</v>
      </c>
      <c r="P10383">
        <v>3721</v>
      </c>
      <c r="Q10383" t="s">
        <v>4497</v>
      </c>
    </row>
    <row r="10384" spans="11:17">
      <c r="K10384" t="s">
        <v>51</v>
      </c>
      <c r="L10384" t="s">
        <v>4495</v>
      </c>
      <c r="M10384" t="s">
        <v>4496</v>
      </c>
      <c r="N10384" t="s">
        <v>77</v>
      </c>
      <c r="O10384" t="s">
        <v>60</v>
      </c>
      <c r="P10384" t="s">
        <v>4477</v>
      </c>
      <c r="Q10384" t="s">
        <v>4497</v>
      </c>
    </row>
    <row r="10385" spans="11:17">
      <c r="K10385" t="s">
        <v>51</v>
      </c>
      <c r="L10385" t="s">
        <v>4495</v>
      </c>
      <c r="M10385" t="s">
        <v>4496</v>
      </c>
      <c r="N10385" t="s">
        <v>77</v>
      </c>
      <c r="O10385" t="s">
        <v>62</v>
      </c>
      <c r="P10385" t="s">
        <v>4478</v>
      </c>
      <c r="Q10385" t="s">
        <v>4497</v>
      </c>
    </row>
    <row r="10386" spans="11:17">
      <c r="K10386" t="s">
        <v>51</v>
      </c>
      <c r="L10386" t="s">
        <v>4495</v>
      </c>
      <c r="M10386" t="s">
        <v>4496</v>
      </c>
      <c r="N10386" t="s">
        <v>77</v>
      </c>
      <c r="O10386" t="s">
        <v>64</v>
      </c>
      <c r="P10386" t="s">
        <v>4498</v>
      </c>
      <c r="Q10386" t="s">
        <v>4497</v>
      </c>
    </row>
    <row r="10387" spans="11:17">
      <c r="K10387" t="s">
        <v>51</v>
      </c>
      <c r="L10387" t="s">
        <v>4495</v>
      </c>
      <c r="M10387" t="s">
        <v>4496</v>
      </c>
      <c r="N10387" t="s">
        <v>77</v>
      </c>
      <c r="O10387" t="s">
        <v>66</v>
      </c>
      <c r="P10387" t="s">
        <v>4499</v>
      </c>
      <c r="Q10387" t="s">
        <v>4497</v>
      </c>
    </row>
    <row r="10388" spans="11:17">
      <c r="K10388" t="s">
        <v>51</v>
      </c>
      <c r="L10388" t="s">
        <v>4495</v>
      </c>
      <c r="M10388" t="s">
        <v>4496</v>
      </c>
      <c r="N10388" t="s">
        <v>77</v>
      </c>
      <c r="O10388" t="s">
        <v>68</v>
      </c>
      <c r="Q10388" t="s">
        <v>4497</v>
      </c>
    </row>
    <row r="10389" spans="11:17">
      <c r="K10389" t="s">
        <v>51</v>
      </c>
      <c r="L10389" t="s">
        <v>4495</v>
      </c>
      <c r="M10389" t="s">
        <v>4496</v>
      </c>
      <c r="N10389" t="s">
        <v>77</v>
      </c>
      <c r="O10389" t="s">
        <v>70</v>
      </c>
      <c r="P10389" t="s">
        <v>71</v>
      </c>
      <c r="Q10389" t="s">
        <v>4497</v>
      </c>
    </row>
    <row r="10390" spans="11:17">
      <c r="K10390" t="s">
        <v>51</v>
      </c>
      <c r="L10390" t="s">
        <v>4495</v>
      </c>
      <c r="M10390" t="s">
        <v>4496</v>
      </c>
      <c r="N10390" t="s">
        <v>77</v>
      </c>
      <c r="O10390" t="s">
        <v>72</v>
      </c>
      <c r="P10390">
        <v>143</v>
      </c>
      <c r="Q10390" t="s">
        <v>4497</v>
      </c>
    </row>
    <row r="10391" spans="11:17">
      <c r="K10391" t="s">
        <v>51</v>
      </c>
      <c r="L10391" t="s">
        <v>4495</v>
      </c>
      <c r="M10391" t="s">
        <v>4496</v>
      </c>
      <c r="N10391" t="s">
        <v>77</v>
      </c>
      <c r="O10391" t="s">
        <v>73</v>
      </c>
      <c r="P10391" t="s">
        <v>82</v>
      </c>
      <c r="Q10391" t="s">
        <v>4497</v>
      </c>
    </row>
    <row r="10392" spans="11:17">
      <c r="K10392" t="s">
        <v>51</v>
      </c>
      <c r="L10392" t="s">
        <v>4500</v>
      </c>
      <c r="M10392" t="s">
        <v>4501</v>
      </c>
      <c r="N10392" t="s">
        <v>54</v>
      </c>
      <c r="O10392" t="s">
        <v>14</v>
      </c>
      <c r="Q10392" t="s">
        <v>4502</v>
      </c>
    </row>
    <row r="10393" spans="11:17">
      <c r="K10393" t="s">
        <v>51</v>
      </c>
      <c r="L10393" t="s">
        <v>4500</v>
      </c>
      <c r="M10393" t="s">
        <v>4501</v>
      </c>
      <c r="N10393" t="s">
        <v>54</v>
      </c>
      <c r="O10393" t="s">
        <v>56</v>
      </c>
      <c r="Q10393" t="s">
        <v>4502</v>
      </c>
    </row>
    <row r="10394" spans="11:17">
      <c r="K10394" t="s">
        <v>51</v>
      </c>
      <c r="L10394" t="s">
        <v>4500</v>
      </c>
      <c r="M10394" t="s">
        <v>4501</v>
      </c>
      <c r="N10394" t="s">
        <v>54</v>
      </c>
      <c r="O10394" t="s">
        <v>57</v>
      </c>
      <c r="P10394" t="s">
        <v>58</v>
      </c>
      <c r="Q10394" t="s">
        <v>4502</v>
      </c>
    </row>
    <row r="10395" spans="11:17">
      <c r="K10395" t="s">
        <v>51</v>
      </c>
      <c r="L10395" t="s">
        <v>4500</v>
      </c>
      <c r="M10395" t="s">
        <v>4501</v>
      </c>
      <c r="N10395" t="s">
        <v>54</v>
      </c>
      <c r="O10395" t="s">
        <v>59</v>
      </c>
      <c r="P10395">
        <v>4193</v>
      </c>
      <c r="Q10395" t="s">
        <v>4502</v>
      </c>
    </row>
    <row r="10396" spans="11:17">
      <c r="K10396" t="s">
        <v>51</v>
      </c>
      <c r="L10396" t="s">
        <v>4500</v>
      </c>
      <c r="M10396" t="s">
        <v>4501</v>
      </c>
      <c r="N10396" t="s">
        <v>54</v>
      </c>
      <c r="O10396" t="s">
        <v>60</v>
      </c>
      <c r="P10396" t="s">
        <v>4477</v>
      </c>
      <c r="Q10396" t="s">
        <v>4502</v>
      </c>
    </row>
    <row r="10397" spans="11:17">
      <c r="K10397" t="s">
        <v>51</v>
      </c>
      <c r="L10397" t="s">
        <v>4500</v>
      </c>
      <c r="M10397" t="s">
        <v>4501</v>
      </c>
      <c r="N10397" t="s">
        <v>54</v>
      </c>
      <c r="O10397" t="s">
        <v>62</v>
      </c>
      <c r="P10397" t="s">
        <v>4478</v>
      </c>
      <c r="Q10397" t="s">
        <v>4502</v>
      </c>
    </row>
    <row r="10398" spans="11:17">
      <c r="K10398" t="s">
        <v>51</v>
      </c>
      <c r="L10398" t="s">
        <v>4500</v>
      </c>
      <c r="M10398" t="s">
        <v>4501</v>
      </c>
      <c r="N10398" t="s">
        <v>54</v>
      </c>
      <c r="O10398" t="s">
        <v>64</v>
      </c>
      <c r="P10398" t="s">
        <v>4503</v>
      </c>
      <c r="Q10398" t="s">
        <v>4502</v>
      </c>
    </row>
    <row r="10399" spans="11:17">
      <c r="K10399" t="s">
        <v>51</v>
      </c>
      <c r="L10399" t="s">
        <v>4500</v>
      </c>
      <c r="M10399" t="s">
        <v>4501</v>
      </c>
      <c r="N10399" t="s">
        <v>54</v>
      </c>
      <c r="O10399" t="s">
        <v>66</v>
      </c>
      <c r="P10399" t="s">
        <v>4504</v>
      </c>
      <c r="Q10399" t="s">
        <v>4502</v>
      </c>
    </row>
    <row r="10400" spans="11:17">
      <c r="K10400" t="s">
        <v>51</v>
      </c>
      <c r="L10400" t="s">
        <v>4500</v>
      </c>
      <c r="M10400" t="s">
        <v>4501</v>
      </c>
      <c r="N10400" t="s">
        <v>54</v>
      </c>
      <c r="O10400" t="s">
        <v>68</v>
      </c>
      <c r="Q10400" t="s">
        <v>4502</v>
      </c>
    </row>
    <row r="10401" spans="11:17">
      <c r="K10401" t="s">
        <v>51</v>
      </c>
      <c r="L10401" t="s">
        <v>4500</v>
      </c>
      <c r="M10401" t="s">
        <v>4501</v>
      </c>
      <c r="N10401" t="s">
        <v>54</v>
      </c>
      <c r="O10401" t="s">
        <v>70</v>
      </c>
      <c r="P10401" t="s">
        <v>71</v>
      </c>
      <c r="Q10401" t="s">
        <v>4502</v>
      </c>
    </row>
    <row r="10402" spans="11:17">
      <c r="K10402" t="s">
        <v>51</v>
      </c>
      <c r="L10402" t="s">
        <v>4500</v>
      </c>
      <c r="M10402" t="s">
        <v>4501</v>
      </c>
      <c r="N10402" t="s">
        <v>54</v>
      </c>
      <c r="O10402" t="s">
        <v>72</v>
      </c>
      <c r="P10402">
        <v>504</v>
      </c>
      <c r="Q10402" t="s">
        <v>4502</v>
      </c>
    </row>
    <row r="10403" spans="11:17">
      <c r="K10403" t="s">
        <v>51</v>
      </c>
      <c r="L10403" t="s">
        <v>4500</v>
      </c>
      <c r="M10403" t="s">
        <v>4501</v>
      </c>
      <c r="N10403" t="s">
        <v>54</v>
      </c>
      <c r="O10403" t="s">
        <v>73</v>
      </c>
      <c r="P10403" t="s">
        <v>74</v>
      </c>
      <c r="Q10403" t="s">
        <v>4502</v>
      </c>
    </row>
    <row r="10404" spans="11:17">
      <c r="K10404" t="s">
        <v>51</v>
      </c>
      <c r="L10404" t="s">
        <v>4505</v>
      </c>
      <c r="M10404" t="s">
        <v>4506</v>
      </c>
      <c r="N10404" t="s">
        <v>54</v>
      </c>
      <c r="O10404" t="s">
        <v>14</v>
      </c>
      <c r="Q10404" t="s">
        <v>4507</v>
      </c>
    </row>
    <row r="10405" spans="11:17">
      <c r="K10405" t="s">
        <v>51</v>
      </c>
      <c r="L10405" t="s">
        <v>4505</v>
      </c>
      <c r="M10405" t="s">
        <v>4506</v>
      </c>
      <c r="N10405" t="s">
        <v>54</v>
      </c>
      <c r="O10405" t="s">
        <v>56</v>
      </c>
      <c r="Q10405" t="s">
        <v>4507</v>
      </c>
    </row>
    <row r="10406" spans="11:17">
      <c r="K10406" t="s">
        <v>51</v>
      </c>
      <c r="L10406" t="s">
        <v>4505</v>
      </c>
      <c r="M10406" t="s">
        <v>4506</v>
      </c>
      <c r="N10406" t="s">
        <v>54</v>
      </c>
      <c r="O10406" t="s">
        <v>57</v>
      </c>
      <c r="P10406" t="s">
        <v>58</v>
      </c>
      <c r="Q10406" t="s">
        <v>4507</v>
      </c>
    </row>
    <row r="10407" spans="11:17">
      <c r="K10407" t="s">
        <v>51</v>
      </c>
      <c r="L10407" t="s">
        <v>4505</v>
      </c>
      <c r="M10407" t="s">
        <v>4506</v>
      </c>
      <c r="N10407" t="s">
        <v>54</v>
      </c>
      <c r="O10407" t="s">
        <v>59</v>
      </c>
      <c r="P10407">
        <v>4342</v>
      </c>
      <c r="Q10407" t="s">
        <v>4507</v>
      </c>
    </row>
    <row r="10408" spans="11:17">
      <c r="K10408" t="s">
        <v>51</v>
      </c>
      <c r="L10408" t="s">
        <v>4505</v>
      </c>
      <c r="M10408" t="s">
        <v>4506</v>
      </c>
      <c r="N10408" t="s">
        <v>54</v>
      </c>
      <c r="O10408" t="s">
        <v>60</v>
      </c>
      <c r="P10408" t="s">
        <v>4477</v>
      </c>
      <c r="Q10408" t="s">
        <v>4507</v>
      </c>
    </row>
    <row r="10409" spans="11:17">
      <c r="K10409" t="s">
        <v>51</v>
      </c>
      <c r="L10409" t="s">
        <v>4505</v>
      </c>
      <c r="M10409" t="s">
        <v>4506</v>
      </c>
      <c r="N10409" t="s">
        <v>54</v>
      </c>
      <c r="O10409" t="s">
        <v>62</v>
      </c>
      <c r="P10409" t="s">
        <v>4478</v>
      </c>
      <c r="Q10409" t="s">
        <v>4507</v>
      </c>
    </row>
    <row r="10410" spans="11:17">
      <c r="K10410" t="s">
        <v>51</v>
      </c>
      <c r="L10410" t="s">
        <v>4505</v>
      </c>
      <c r="M10410" t="s">
        <v>4506</v>
      </c>
      <c r="N10410" t="s">
        <v>54</v>
      </c>
      <c r="O10410" t="s">
        <v>64</v>
      </c>
      <c r="P10410" t="s">
        <v>4508</v>
      </c>
      <c r="Q10410" t="s">
        <v>4507</v>
      </c>
    </row>
    <row r="10411" spans="11:17">
      <c r="K10411" t="s">
        <v>51</v>
      </c>
      <c r="L10411" t="s">
        <v>4505</v>
      </c>
      <c r="M10411" t="s">
        <v>4506</v>
      </c>
      <c r="N10411" t="s">
        <v>54</v>
      </c>
      <c r="O10411" t="s">
        <v>66</v>
      </c>
      <c r="P10411" t="s">
        <v>4509</v>
      </c>
      <c r="Q10411" t="s">
        <v>4507</v>
      </c>
    </row>
    <row r="10412" spans="11:17">
      <c r="K10412" t="s">
        <v>51</v>
      </c>
      <c r="L10412" t="s">
        <v>4505</v>
      </c>
      <c r="M10412" t="s">
        <v>4506</v>
      </c>
      <c r="N10412" t="s">
        <v>54</v>
      </c>
      <c r="O10412" t="s">
        <v>68</v>
      </c>
      <c r="P10412" t="s">
        <v>536</v>
      </c>
      <c r="Q10412" t="s">
        <v>4507</v>
      </c>
    </row>
    <row r="10413" spans="11:17">
      <c r="K10413" t="s">
        <v>51</v>
      </c>
      <c r="L10413" t="s">
        <v>4505</v>
      </c>
      <c r="M10413" t="s">
        <v>4506</v>
      </c>
      <c r="N10413" t="s">
        <v>54</v>
      </c>
      <c r="O10413" t="s">
        <v>70</v>
      </c>
      <c r="P10413" t="s">
        <v>71</v>
      </c>
      <c r="Q10413" t="s">
        <v>4507</v>
      </c>
    </row>
    <row r="10414" spans="11:17">
      <c r="K10414" t="s">
        <v>51</v>
      </c>
      <c r="L10414" t="s">
        <v>4505</v>
      </c>
      <c r="M10414" t="s">
        <v>4506</v>
      </c>
      <c r="N10414" t="s">
        <v>54</v>
      </c>
      <c r="O10414" t="s">
        <v>72</v>
      </c>
      <c r="P10414">
        <v>421</v>
      </c>
      <c r="Q10414" t="s">
        <v>4507</v>
      </c>
    </row>
    <row r="10415" spans="11:17">
      <c r="K10415" t="s">
        <v>51</v>
      </c>
      <c r="L10415" t="s">
        <v>4505</v>
      </c>
      <c r="M10415" t="s">
        <v>4506</v>
      </c>
      <c r="N10415" t="s">
        <v>54</v>
      </c>
      <c r="O10415" t="s">
        <v>73</v>
      </c>
      <c r="P10415" t="s">
        <v>74</v>
      </c>
      <c r="Q10415" t="s">
        <v>4507</v>
      </c>
    </row>
    <row r="10416" spans="11:17">
      <c r="K10416" t="s">
        <v>51</v>
      </c>
      <c r="L10416" t="s">
        <v>4510</v>
      </c>
      <c r="M10416" t="s">
        <v>4511</v>
      </c>
      <c r="N10416" t="s">
        <v>77</v>
      </c>
      <c r="O10416" t="s">
        <v>14</v>
      </c>
      <c r="Q10416" t="s">
        <v>4512</v>
      </c>
    </row>
    <row r="10417" spans="11:17">
      <c r="K10417" t="s">
        <v>51</v>
      </c>
      <c r="L10417" t="s">
        <v>4510</v>
      </c>
      <c r="M10417" t="s">
        <v>4511</v>
      </c>
      <c r="N10417" t="s">
        <v>77</v>
      </c>
      <c r="O10417" t="s">
        <v>56</v>
      </c>
      <c r="Q10417" t="s">
        <v>4512</v>
      </c>
    </row>
    <row r="10418" spans="11:17">
      <c r="K10418" t="s">
        <v>51</v>
      </c>
      <c r="L10418" t="s">
        <v>4510</v>
      </c>
      <c r="M10418" t="s">
        <v>4511</v>
      </c>
      <c r="N10418" t="s">
        <v>77</v>
      </c>
      <c r="O10418" t="s">
        <v>57</v>
      </c>
      <c r="P10418" t="s">
        <v>58</v>
      </c>
      <c r="Q10418" t="s">
        <v>4512</v>
      </c>
    </row>
    <row r="10419" spans="11:17">
      <c r="K10419" t="s">
        <v>51</v>
      </c>
      <c r="L10419" t="s">
        <v>4510</v>
      </c>
      <c r="M10419" t="s">
        <v>4511</v>
      </c>
      <c r="N10419" t="s">
        <v>77</v>
      </c>
      <c r="O10419" t="s">
        <v>59</v>
      </c>
      <c r="P10419">
        <v>2107</v>
      </c>
      <c r="Q10419" t="s">
        <v>4512</v>
      </c>
    </row>
    <row r="10420" spans="11:17">
      <c r="K10420" t="s">
        <v>51</v>
      </c>
      <c r="L10420" t="s">
        <v>4510</v>
      </c>
      <c r="M10420" t="s">
        <v>4511</v>
      </c>
      <c r="N10420" t="s">
        <v>77</v>
      </c>
      <c r="O10420" t="s">
        <v>60</v>
      </c>
      <c r="P10420" t="s">
        <v>4477</v>
      </c>
      <c r="Q10420" t="s">
        <v>4512</v>
      </c>
    </row>
    <row r="10421" spans="11:17">
      <c r="K10421" t="s">
        <v>51</v>
      </c>
      <c r="L10421" t="s">
        <v>4510</v>
      </c>
      <c r="M10421" t="s">
        <v>4511</v>
      </c>
      <c r="N10421" t="s">
        <v>77</v>
      </c>
      <c r="O10421" t="s">
        <v>62</v>
      </c>
      <c r="P10421" t="s">
        <v>4513</v>
      </c>
      <c r="Q10421" t="s">
        <v>4512</v>
      </c>
    </row>
    <row r="10422" spans="11:17">
      <c r="K10422" t="s">
        <v>51</v>
      </c>
      <c r="L10422" t="s">
        <v>4510</v>
      </c>
      <c r="M10422" t="s">
        <v>4511</v>
      </c>
      <c r="N10422" t="s">
        <v>77</v>
      </c>
      <c r="O10422" t="s">
        <v>64</v>
      </c>
      <c r="P10422" t="s">
        <v>4514</v>
      </c>
      <c r="Q10422" t="s">
        <v>4512</v>
      </c>
    </row>
    <row r="10423" spans="11:17">
      <c r="K10423" t="s">
        <v>51</v>
      </c>
      <c r="L10423" t="s">
        <v>4510</v>
      </c>
      <c r="M10423" t="s">
        <v>4511</v>
      </c>
      <c r="N10423" t="s">
        <v>77</v>
      </c>
      <c r="O10423" t="s">
        <v>66</v>
      </c>
      <c r="P10423" t="s">
        <v>4515</v>
      </c>
      <c r="Q10423" t="s">
        <v>4512</v>
      </c>
    </row>
    <row r="10424" spans="11:17">
      <c r="K10424" t="s">
        <v>51</v>
      </c>
      <c r="L10424" t="s">
        <v>4510</v>
      </c>
      <c r="M10424" t="s">
        <v>4511</v>
      </c>
      <c r="N10424" t="s">
        <v>77</v>
      </c>
      <c r="O10424" t="s">
        <v>68</v>
      </c>
      <c r="P10424" t="s">
        <v>4516</v>
      </c>
      <c r="Q10424" t="s">
        <v>4512</v>
      </c>
    </row>
    <row r="10425" spans="11:17">
      <c r="K10425" t="s">
        <v>51</v>
      </c>
      <c r="L10425" t="s">
        <v>4510</v>
      </c>
      <c r="M10425" t="s">
        <v>4511</v>
      </c>
      <c r="N10425" t="s">
        <v>77</v>
      </c>
      <c r="O10425" t="s">
        <v>70</v>
      </c>
      <c r="P10425" t="s">
        <v>71</v>
      </c>
      <c r="Q10425" t="s">
        <v>4512</v>
      </c>
    </row>
    <row r="10426" spans="11:17">
      <c r="K10426" t="s">
        <v>51</v>
      </c>
      <c r="L10426" t="s">
        <v>4510</v>
      </c>
      <c r="M10426" t="s">
        <v>4511</v>
      </c>
      <c r="N10426" t="s">
        <v>77</v>
      </c>
      <c r="O10426" t="s">
        <v>72</v>
      </c>
      <c r="P10426">
        <v>76</v>
      </c>
      <c r="Q10426" t="s">
        <v>4512</v>
      </c>
    </row>
    <row r="10427" spans="11:17">
      <c r="K10427" t="s">
        <v>51</v>
      </c>
      <c r="L10427" t="s">
        <v>4510</v>
      </c>
      <c r="M10427" t="s">
        <v>4511</v>
      </c>
      <c r="N10427" t="s">
        <v>77</v>
      </c>
      <c r="O10427" t="s">
        <v>73</v>
      </c>
      <c r="P10427" t="s">
        <v>82</v>
      </c>
      <c r="Q10427" t="s">
        <v>4512</v>
      </c>
    </row>
    <row r="10428" spans="11:17">
      <c r="K10428" t="s">
        <v>51</v>
      </c>
      <c r="L10428" t="s">
        <v>4517</v>
      </c>
      <c r="M10428" t="s">
        <v>4518</v>
      </c>
      <c r="N10428" t="s">
        <v>54</v>
      </c>
      <c r="O10428" t="s">
        <v>14</v>
      </c>
      <c r="Q10428" t="s">
        <v>4519</v>
      </c>
    </row>
    <row r="10429" spans="11:17">
      <c r="K10429" t="s">
        <v>51</v>
      </c>
      <c r="L10429" t="s">
        <v>4517</v>
      </c>
      <c r="M10429" t="s">
        <v>4518</v>
      </c>
      <c r="N10429" t="s">
        <v>54</v>
      </c>
      <c r="O10429" t="s">
        <v>56</v>
      </c>
      <c r="Q10429" t="s">
        <v>4519</v>
      </c>
    </row>
    <row r="10430" spans="11:17">
      <c r="K10430" t="s">
        <v>51</v>
      </c>
      <c r="L10430" t="s">
        <v>4517</v>
      </c>
      <c r="M10430" t="s">
        <v>4518</v>
      </c>
      <c r="N10430" t="s">
        <v>54</v>
      </c>
      <c r="O10430" t="s">
        <v>57</v>
      </c>
      <c r="P10430" t="s">
        <v>58</v>
      </c>
      <c r="Q10430" t="s">
        <v>4519</v>
      </c>
    </row>
    <row r="10431" spans="11:17">
      <c r="K10431" t="s">
        <v>51</v>
      </c>
      <c r="L10431" t="s">
        <v>4517</v>
      </c>
      <c r="M10431" t="s">
        <v>4518</v>
      </c>
      <c r="N10431" t="s">
        <v>54</v>
      </c>
      <c r="O10431" t="s">
        <v>59</v>
      </c>
      <c r="P10431">
        <v>4217</v>
      </c>
      <c r="Q10431" t="s">
        <v>4519</v>
      </c>
    </row>
    <row r="10432" spans="11:17">
      <c r="K10432" t="s">
        <v>51</v>
      </c>
      <c r="L10432" t="s">
        <v>4517</v>
      </c>
      <c r="M10432" t="s">
        <v>4518</v>
      </c>
      <c r="N10432" t="s">
        <v>54</v>
      </c>
      <c r="O10432" t="s">
        <v>60</v>
      </c>
      <c r="P10432" t="s">
        <v>4477</v>
      </c>
      <c r="Q10432" t="s">
        <v>4519</v>
      </c>
    </row>
    <row r="10433" spans="11:17">
      <c r="K10433" t="s">
        <v>51</v>
      </c>
      <c r="L10433" t="s">
        <v>4517</v>
      </c>
      <c r="M10433" t="s">
        <v>4518</v>
      </c>
      <c r="N10433" t="s">
        <v>54</v>
      </c>
      <c r="O10433" t="s">
        <v>62</v>
      </c>
      <c r="P10433" t="s">
        <v>4478</v>
      </c>
      <c r="Q10433" t="s">
        <v>4519</v>
      </c>
    </row>
    <row r="10434" spans="11:17">
      <c r="K10434" t="s">
        <v>51</v>
      </c>
      <c r="L10434" t="s">
        <v>4517</v>
      </c>
      <c r="M10434" t="s">
        <v>4518</v>
      </c>
      <c r="N10434" t="s">
        <v>54</v>
      </c>
      <c r="O10434" t="s">
        <v>64</v>
      </c>
      <c r="P10434" t="s">
        <v>4520</v>
      </c>
      <c r="Q10434" t="s">
        <v>4519</v>
      </c>
    </row>
    <row r="10435" spans="11:17">
      <c r="K10435" t="s">
        <v>51</v>
      </c>
      <c r="L10435" t="s">
        <v>4517</v>
      </c>
      <c r="M10435" t="s">
        <v>4518</v>
      </c>
      <c r="N10435" t="s">
        <v>54</v>
      </c>
      <c r="O10435" t="s">
        <v>66</v>
      </c>
      <c r="P10435" t="s">
        <v>4521</v>
      </c>
      <c r="Q10435" t="s">
        <v>4519</v>
      </c>
    </row>
    <row r="10436" spans="11:17">
      <c r="K10436" t="s">
        <v>51</v>
      </c>
      <c r="L10436" t="s">
        <v>4517</v>
      </c>
      <c r="M10436" t="s">
        <v>4518</v>
      </c>
      <c r="N10436" t="s">
        <v>54</v>
      </c>
      <c r="O10436" t="s">
        <v>68</v>
      </c>
      <c r="P10436" t="s">
        <v>536</v>
      </c>
      <c r="Q10436" t="s">
        <v>4519</v>
      </c>
    </row>
    <row r="10437" spans="11:17">
      <c r="K10437" t="s">
        <v>51</v>
      </c>
      <c r="L10437" t="s">
        <v>4517</v>
      </c>
      <c r="M10437" t="s">
        <v>4518</v>
      </c>
      <c r="N10437" t="s">
        <v>54</v>
      </c>
      <c r="O10437" t="s">
        <v>70</v>
      </c>
      <c r="Q10437" t="s">
        <v>4519</v>
      </c>
    </row>
    <row r="10438" spans="11:17">
      <c r="K10438" t="s">
        <v>51</v>
      </c>
      <c r="L10438" t="s">
        <v>4517</v>
      </c>
      <c r="M10438" t="s">
        <v>4518</v>
      </c>
      <c r="N10438" t="s">
        <v>54</v>
      </c>
      <c r="O10438" t="s">
        <v>72</v>
      </c>
      <c r="Q10438" t="s">
        <v>4519</v>
      </c>
    </row>
    <row r="10439" spans="11:17">
      <c r="K10439" t="s">
        <v>51</v>
      </c>
      <c r="L10439" t="s">
        <v>4517</v>
      </c>
      <c r="M10439" t="s">
        <v>4518</v>
      </c>
      <c r="N10439" t="s">
        <v>54</v>
      </c>
      <c r="O10439" t="s">
        <v>73</v>
      </c>
      <c r="P10439" t="s">
        <v>74</v>
      </c>
      <c r="Q10439" t="s">
        <v>4519</v>
      </c>
    </row>
    <row r="10440" spans="11:17">
      <c r="K10440" t="s">
        <v>51</v>
      </c>
      <c r="L10440" t="s">
        <v>4522</v>
      </c>
      <c r="M10440" t="s">
        <v>4523</v>
      </c>
      <c r="N10440" t="s">
        <v>54</v>
      </c>
      <c r="O10440" t="s">
        <v>14</v>
      </c>
      <c r="Q10440" t="s">
        <v>4524</v>
      </c>
    </row>
    <row r="10441" spans="11:17">
      <c r="K10441" t="s">
        <v>51</v>
      </c>
      <c r="L10441" t="s">
        <v>4522</v>
      </c>
      <c r="M10441" t="s">
        <v>4523</v>
      </c>
      <c r="N10441" t="s">
        <v>54</v>
      </c>
      <c r="O10441" t="s">
        <v>56</v>
      </c>
      <c r="Q10441" t="s">
        <v>4524</v>
      </c>
    </row>
    <row r="10442" spans="11:17">
      <c r="K10442" t="s">
        <v>51</v>
      </c>
      <c r="L10442" t="s">
        <v>4522</v>
      </c>
      <c r="M10442" t="s">
        <v>4523</v>
      </c>
      <c r="N10442" t="s">
        <v>54</v>
      </c>
      <c r="O10442" t="s">
        <v>57</v>
      </c>
      <c r="P10442" t="s">
        <v>58</v>
      </c>
      <c r="Q10442" t="s">
        <v>4524</v>
      </c>
    </row>
    <row r="10443" spans="11:17">
      <c r="K10443" t="s">
        <v>51</v>
      </c>
      <c r="L10443" t="s">
        <v>4522</v>
      </c>
      <c r="M10443" t="s">
        <v>4523</v>
      </c>
      <c r="N10443" t="s">
        <v>54</v>
      </c>
      <c r="O10443" t="s">
        <v>59</v>
      </c>
      <c r="P10443">
        <v>4590</v>
      </c>
      <c r="Q10443" t="s">
        <v>4524</v>
      </c>
    </row>
    <row r="10444" spans="11:17">
      <c r="K10444" t="s">
        <v>51</v>
      </c>
      <c r="L10444" t="s">
        <v>4522</v>
      </c>
      <c r="M10444" t="s">
        <v>4523</v>
      </c>
      <c r="N10444" t="s">
        <v>54</v>
      </c>
      <c r="O10444" t="s">
        <v>60</v>
      </c>
      <c r="P10444" t="s">
        <v>4477</v>
      </c>
      <c r="Q10444" t="s">
        <v>4524</v>
      </c>
    </row>
    <row r="10445" spans="11:17">
      <c r="K10445" t="s">
        <v>51</v>
      </c>
      <c r="L10445" t="s">
        <v>4522</v>
      </c>
      <c r="M10445" t="s">
        <v>4523</v>
      </c>
      <c r="N10445" t="s">
        <v>54</v>
      </c>
      <c r="O10445" t="s">
        <v>62</v>
      </c>
      <c r="P10445" t="s">
        <v>4525</v>
      </c>
      <c r="Q10445" t="s">
        <v>4524</v>
      </c>
    </row>
    <row r="10446" spans="11:17">
      <c r="K10446" t="s">
        <v>51</v>
      </c>
      <c r="L10446" t="s">
        <v>4522</v>
      </c>
      <c r="M10446" t="s">
        <v>4523</v>
      </c>
      <c r="N10446" t="s">
        <v>54</v>
      </c>
      <c r="O10446" t="s">
        <v>64</v>
      </c>
      <c r="P10446" t="s">
        <v>4526</v>
      </c>
      <c r="Q10446" t="s">
        <v>4524</v>
      </c>
    </row>
    <row r="10447" spans="11:17">
      <c r="K10447" t="s">
        <v>51</v>
      </c>
      <c r="L10447" t="s">
        <v>4522</v>
      </c>
      <c r="M10447" t="s">
        <v>4523</v>
      </c>
      <c r="N10447" t="s">
        <v>54</v>
      </c>
      <c r="O10447" t="s">
        <v>66</v>
      </c>
      <c r="P10447" t="s">
        <v>4527</v>
      </c>
      <c r="Q10447" t="s">
        <v>4524</v>
      </c>
    </row>
    <row r="10448" spans="11:17">
      <c r="K10448" t="s">
        <v>51</v>
      </c>
      <c r="L10448" t="s">
        <v>4522</v>
      </c>
      <c r="M10448" t="s">
        <v>4523</v>
      </c>
      <c r="N10448" t="s">
        <v>54</v>
      </c>
      <c r="O10448" t="s">
        <v>68</v>
      </c>
      <c r="P10448" t="e">
        <f>-ต้องการหน้ากากอนามัย
-ต้องการเครื่องตรวจวัดอุณหภูมิ</f>
        <v>#NAME?</v>
      </c>
      <c r="Q10448" t="s">
        <v>4524</v>
      </c>
    </row>
    <row r="10449" spans="11:17">
      <c r="K10449" t="s">
        <v>51</v>
      </c>
      <c r="L10449" t="s">
        <v>4522</v>
      </c>
      <c r="M10449" t="s">
        <v>4523</v>
      </c>
      <c r="N10449" t="s">
        <v>54</v>
      </c>
      <c r="O10449" t="s">
        <v>70</v>
      </c>
      <c r="P10449" t="s">
        <v>71</v>
      </c>
      <c r="Q10449" t="s">
        <v>4524</v>
      </c>
    </row>
    <row r="10450" spans="11:17">
      <c r="K10450" t="s">
        <v>51</v>
      </c>
      <c r="L10450" t="s">
        <v>4522</v>
      </c>
      <c r="M10450" t="s">
        <v>4523</v>
      </c>
      <c r="N10450" t="s">
        <v>54</v>
      </c>
      <c r="O10450" t="s">
        <v>72</v>
      </c>
      <c r="P10450">
        <v>117</v>
      </c>
      <c r="Q10450" t="s">
        <v>4524</v>
      </c>
    </row>
    <row r="10451" spans="11:17">
      <c r="K10451" t="s">
        <v>51</v>
      </c>
      <c r="L10451" t="s">
        <v>4522</v>
      </c>
      <c r="M10451" t="s">
        <v>4523</v>
      </c>
      <c r="N10451" t="s">
        <v>54</v>
      </c>
      <c r="O10451" t="s">
        <v>73</v>
      </c>
      <c r="P10451" t="s">
        <v>74</v>
      </c>
      <c r="Q10451" t="s">
        <v>4524</v>
      </c>
    </row>
    <row r="10452" spans="11:17">
      <c r="K10452" t="s">
        <v>51</v>
      </c>
      <c r="L10452" t="s">
        <v>4528</v>
      </c>
      <c r="M10452" t="s">
        <v>4529</v>
      </c>
      <c r="N10452" t="s">
        <v>54</v>
      </c>
      <c r="O10452" t="s">
        <v>14</v>
      </c>
      <c r="Q10452" t="s">
        <v>4530</v>
      </c>
    </row>
    <row r="10453" spans="11:17">
      <c r="K10453" t="s">
        <v>51</v>
      </c>
      <c r="L10453" t="s">
        <v>4528</v>
      </c>
      <c r="M10453" t="s">
        <v>4529</v>
      </c>
      <c r="N10453" t="s">
        <v>54</v>
      </c>
      <c r="O10453" t="s">
        <v>56</v>
      </c>
      <c r="Q10453" t="s">
        <v>4530</v>
      </c>
    </row>
    <row r="10454" spans="11:17">
      <c r="K10454" t="s">
        <v>51</v>
      </c>
      <c r="L10454" t="s">
        <v>4528</v>
      </c>
      <c r="M10454" t="s">
        <v>4529</v>
      </c>
      <c r="N10454" t="s">
        <v>54</v>
      </c>
      <c r="O10454" t="s">
        <v>57</v>
      </c>
      <c r="P10454" t="s">
        <v>58</v>
      </c>
      <c r="Q10454" t="s">
        <v>4530</v>
      </c>
    </row>
    <row r="10455" spans="11:17">
      <c r="K10455" t="s">
        <v>51</v>
      </c>
      <c r="L10455" t="s">
        <v>4528</v>
      </c>
      <c r="M10455" t="s">
        <v>4529</v>
      </c>
      <c r="N10455" t="s">
        <v>54</v>
      </c>
      <c r="O10455" t="s">
        <v>59</v>
      </c>
      <c r="P10455">
        <v>4391</v>
      </c>
      <c r="Q10455" t="s">
        <v>4530</v>
      </c>
    </row>
    <row r="10456" spans="11:17">
      <c r="K10456" t="s">
        <v>51</v>
      </c>
      <c r="L10456" t="s">
        <v>4528</v>
      </c>
      <c r="M10456" t="s">
        <v>4529</v>
      </c>
      <c r="N10456" t="s">
        <v>54</v>
      </c>
      <c r="O10456" t="s">
        <v>60</v>
      </c>
      <c r="P10456" t="s">
        <v>4477</v>
      </c>
      <c r="Q10456" t="s">
        <v>4530</v>
      </c>
    </row>
    <row r="10457" spans="11:17">
      <c r="K10457" t="s">
        <v>51</v>
      </c>
      <c r="L10457" t="s">
        <v>4528</v>
      </c>
      <c r="M10457" t="s">
        <v>4529</v>
      </c>
      <c r="N10457" t="s">
        <v>54</v>
      </c>
      <c r="O10457" t="s">
        <v>62</v>
      </c>
      <c r="P10457" t="s">
        <v>4525</v>
      </c>
      <c r="Q10457" t="s">
        <v>4530</v>
      </c>
    </row>
    <row r="10458" spans="11:17">
      <c r="K10458" t="s">
        <v>51</v>
      </c>
      <c r="L10458" t="s">
        <v>4528</v>
      </c>
      <c r="M10458" t="s">
        <v>4529</v>
      </c>
      <c r="N10458" t="s">
        <v>54</v>
      </c>
      <c r="O10458" t="s">
        <v>64</v>
      </c>
      <c r="P10458" t="s">
        <v>4531</v>
      </c>
      <c r="Q10458" t="s">
        <v>4530</v>
      </c>
    </row>
    <row r="10459" spans="11:17">
      <c r="K10459" t="s">
        <v>51</v>
      </c>
      <c r="L10459" t="s">
        <v>4528</v>
      </c>
      <c r="M10459" t="s">
        <v>4529</v>
      </c>
      <c r="N10459" t="s">
        <v>54</v>
      </c>
      <c r="O10459" t="s">
        <v>66</v>
      </c>
      <c r="P10459" t="s">
        <v>4532</v>
      </c>
      <c r="Q10459" t="s">
        <v>4530</v>
      </c>
    </row>
    <row r="10460" spans="11:17">
      <c r="K10460" t="s">
        <v>51</v>
      </c>
      <c r="L10460" t="s">
        <v>4528</v>
      </c>
      <c r="M10460" t="s">
        <v>4529</v>
      </c>
      <c r="N10460" t="s">
        <v>54</v>
      </c>
      <c r="O10460" t="s">
        <v>68</v>
      </c>
      <c r="Q10460" t="s">
        <v>4530</v>
      </c>
    </row>
    <row r="10461" spans="11:17">
      <c r="K10461" t="s">
        <v>51</v>
      </c>
      <c r="L10461" t="s">
        <v>4528</v>
      </c>
      <c r="M10461" t="s">
        <v>4529</v>
      </c>
      <c r="N10461" t="s">
        <v>54</v>
      </c>
      <c r="O10461" t="s">
        <v>70</v>
      </c>
      <c r="P10461" t="s">
        <v>71</v>
      </c>
      <c r="Q10461" t="s">
        <v>4530</v>
      </c>
    </row>
    <row r="10462" spans="11:17">
      <c r="K10462" t="s">
        <v>51</v>
      </c>
      <c r="L10462" t="s">
        <v>4528</v>
      </c>
      <c r="M10462" t="s">
        <v>4529</v>
      </c>
      <c r="N10462" t="s">
        <v>54</v>
      </c>
      <c r="O10462" t="s">
        <v>72</v>
      </c>
      <c r="P10462">
        <v>135</v>
      </c>
      <c r="Q10462" t="s">
        <v>4530</v>
      </c>
    </row>
    <row r="10463" spans="11:17">
      <c r="K10463" t="s">
        <v>51</v>
      </c>
      <c r="L10463" t="s">
        <v>4528</v>
      </c>
      <c r="M10463" t="s">
        <v>4529</v>
      </c>
      <c r="N10463" t="s">
        <v>54</v>
      </c>
      <c r="O10463" t="s">
        <v>73</v>
      </c>
      <c r="P10463" t="s">
        <v>74</v>
      </c>
      <c r="Q10463" t="s">
        <v>4530</v>
      </c>
    </row>
    <row r="10464" spans="11:17">
      <c r="K10464" t="s">
        <v>51</v>
      </c>
      <c r="L10464" t="s">
        <v>4533</v>
      </c>
      <c r="M10464" t="s">
        <v>4534</v>
      </c>
      <c r="N10464" t="s">
        <v>77</v>
      </c>
      <c r="O10464" t="s">
        <v>14</v>
      </c>
      <c r="Q10464" t="s">
        <v>4535</v>
      </c>
    </row>
    <row r="10465" spans="11:17">
      <c r="K10465" t="s">
        <v>51</v>
      </c>
      <c r="L10465" t="s">
        <v>4533</v>
      </c>
      <c r="M10465" t="s">
        <v>4534</v>
      </c>
      <c r="N10465" t="s">
        <v>77</v>
      </c>
      <c r="O10465" t="s">
        <v>56</v>
      </c>
      <c r="Q10465" t="s">
        <v>4535</v>
      </c>
    </row>
    <row r="10466" spans="11:17">
      <c r="K10466" t="s">
        <v>51</v>
      </c>
      <c r="L10466" t="s">
        <v>4533</v>
      </c>
      <c r="M10466" t="s">
        <v>4534</v>
      </c>
      <c r="N10466" t="s">
        <v>77</v>
      </c>
      <c r="O10466" t="s">
        <v>57</v>
      </c>
      <c r="P10466" t="s">
        <v>58</v>
      </c>
      <c r="Q10466" t="s">
        <v>4535</v>
      </c>
    </row>
    <row r="10467" spans="11:17">
      <c r="K10467" t="s">
        <v>51</v>
      </c>
      <c r="L10467" t="s">
        <v>4533</v>
      </c>
      <c r="M10467" t="s">
        <v>4534</v>
      </c>
      <c r="N10467" t="s">
        <v>77</v>
      </c>
      <c r="O10467" t="s">
        <v>59</v>
      </c>
      <c r="P10467">
        <v>3144</v>
      </c>
      <c r="Q10467" t="s">
        <v>4535</v>
      </c>
    </row>
    <row r="10468" spans="11:17">
      <c r="K10468" t="s">
        <v>51</v>
      </c>
      <c r="L10468" t="s">
        <v>4533</v>
      </c>
      <c r="M10468" t="s">
        <v>4534</v>
      </c>
      <c r="N10468" t="s">
        <v>77</v>
      </c>
      <c r="O10468" t="s">
        <v>60</v>
      </c>
      <c r="P10468" t="s">
        <v>4477</v>
      </c>
      <c r="Q10468" t="s">
        <v>4535</v>
      </c>
    </row>
    <row r="10469" spans="11:17">
      <c r="K10469" t="s">
        <v>51</v>
      </c>
      <c r="L10469" t="s">
        <v>4533</v>
      </c>
      <c r="M10469" t="s">
        <v>4534</v>
      </c>
      <c r="N10469" t="s">
        <v>77</v>
      </c>
      <c r="O10469" t="s">
        <v>62</v>
      </c>
      <c r="P10469" t="s">
        <v>4525</v>
      </c>
      <c r="Q10469" t="s">
        <v>4535</v>
      </c>
    </row>
    <row r="10470" spans="11:17">
      <c r="K10470" t="s">
        <v>51</v>
      </c>
      <c r="L10470" t="s">
        <v>4533</v>
      </c>
      <c r="M10470" t="s">
        <v>4534</v>
      </c>
      <c r="N10470" t="s">
        <v>77</v>
      </c>
      <c r="O10470" t="s">
        <v>64</v>
      </c>
      <c r="P10470" t="s">
        <v>4536</v>
      </c>
      <c r="Q10470" t="s">
        <v>4535</v>
      </c>
    </row>
    <row r="10471" spans="11:17">
      <c r="K10471" t="s">
        <v>51</v>
      </c>
      <c r="L10471" t="s">
        <v>4533</v>
      </c>
      <c r="M10471" t="s">
        <v>4534</v>
      </c>
      <c r="N10471" t="s">
        <v>77</v>
      </c>
      <c r="O10471" t="s">
        <v>66</v>
      </c>
      <c r="P10471" t="s">
        <v>4537</v>
      </c>
      <c r="Q10471" t="s">
        <v>4535</v>
      </c>
    </row>
    <row r="10472" spans="11:17">
      <c r="K10472" t="s">
        <v>51</v>
      </c>
      <c r="L10472" t="s">
        <v>4533</v>
      </c>
      <c r="M10472" t="s">
        <v>4534</v>
      </c>
      <c r="N10472" t="s">
        <v>77</v>
      </c>
      <c r="O10472" t="s">
        <v>68</v>
      </c>
      <c r="P10472" s="1" t="s">
        <v>4538</v>
      </c>
      <c r="Q10472" t="s">
        <v>4535</v>
      </c>
    </row>
    <row r="10473" spans="11:17">
      <c r="K10473" t="s">
        <v>51</v>
      </c>
      <c r="L10473" t="s">
        <v>4533</v>
      </c>
      <c r="M10473" t="s">
        <v>4534</v>
      </c>
      <c r="N10473" t="s">
        <v>77</v>
      </c>
      <c r="O10473" t="s">
        <v>70</v>
      </c>
      <c r="P10473" t="s">
        <v>71</v>
      </c>
      <c r="Q10473" t="s">
        <v>4535</v>
      </c>
    </row>
    <row r="10474" spans="11:17">
      <c r="K10474" t="s">
        <v>51</v>
      </c>
      <c r="L10474" t="s">
        <v>4533</v>
      </c>
      <c r="M10474" t="s">
        <v>4534</v>
      </c>
      <c r="N10474" t="s">
        <v>77</v>
      </c>
      <c r="O10474" t="s">
        <v>72</v>
      </c>
      <c r="P10474">
        <v>431</v>
      </c>
      <c r="Q10474" t="s">
        <v>4535</v>
      </c>
    </row>
    <row r="10475" spans="11:17">
      <c r="K10475" t="s">
        <v>51</v>
      </c>
      <c r="L10475" t="s">
        <v>4533</v>
      </c>
      <c r="M10475" t="s">
        <v>4534</v>
      </c>
      <c r="N10475" t="s">
        <v>77</v>
      </c>
      <c r="O10475" t="s">
        <v>73</v>
      </c>
      <c r="P10475" t="s">
        <v>82</v>
      </c>
      <c r="Q10475" t="s">
        <v>4535</v>
      </c>
    </row>
    <row r="10476" spans="11:17">
      <c r="K10476" t="s">
        <v>51</v>
      </c>
      <c r="L10476" t="s">
        <v>4539</v>
      </c>
      <c r="M10476" t="s">
        <v>4540</v>
      </c>
      <c r="N10476" t="s">
        <v>77</v>
      </c>
      <c r="O10476" t="s">
        <v>14</v>
      </c>
      <c r="Q10476" t="s">
        <v>4541</v>
      </c>
    </row>
    <row r="10477" spans="11:17">
      <c r="K10477" t="s">
        <v>51</v>
      </c>
      <c r="L10477" t="s">
        <v>4539</v>
      </c>
      <c r="M10477" t="s">
        <v>4540</v>
      </c>
      <c r="N10477" t="s">
        <v>77</v>
      </c>
      <c r="O10477" t="s">
        <v>56</v>
      </c>
      <c r="Q10477" t="s">
        <v>4541</v>
      </c>
    </row>
    <row r="10478" spans="11:17">
      <c r="K10478" t="s">
        <v>51</v>
      </c>
      <c r="L10478" t="s">
        <v>4539</v>
      </c>
      <c r="M10478" t="s">
        <v>4540</v>
      </c>
      <c r="N10478" t="s">
        <v>77</v>
      </c>
      <c r="O10478" t="s">
        <v>57</v>
      </c>
      <c r="P10478" t="s">
        <v>58</v>
      </c>
      <c r="Q10478" t="s">
        <v>4541</v>
      </c>
    </row>
    <row r="10479" spans="11:17">
      <c r="K10479" t="s">
        <v>51</v>
      </c>
      <c r="L10479" t="s">
        <v>4539</v>
      </c>
      <c r="M10479" t="s">
        <v>4540</v>
      </c>
      <c r="N10479" t="s">
        <v>77</v>
      </c>
      <c r="O10479" t="s">
        <v>59</v>
      </c>
      <c r="P10479">
        <v>2756</v>
      </c>
      <c r="Q10479" t="s">
        <v>4541</v>
      </c>
    </row>
    <row r="10480" spans="11:17">
      <c r="K10480" t="s">
        <v>51</v>
      </c>
      <c r="L10480" t="s">
        <v>4539</v>
      </c>
      <c r="M10480" t="s">
        <v>4540</v>
      </c>
      <c r="N10480" t="s">
        <v>77</v>
      </c>
      <c r="O10480" t="s">
        <v>60</v>
      </c>
      <c r="P10480" t="s">
        <v>4477</v>
      </c>
      <c r="Q10480" t="s">
        <v>4541</v>
      </c>
    </row>
    <row r="10481" spans="11:17">
      <c r="K10481" t="s">
        <v>51</v>
      </c>
      <c r="L10481" t="s">
        <v>4539</v>
      </c>
      <c r="M10481" t="s">
        <v>4540</v>
      </c>
      <c r="N10481" t="s">
        <v>77</v>
      </c>
      <c r="O10481" t="s">
        <v>62</v>
      </c>
      <c r="P10481" t="s">
        <v>4513</v>
      </c>
      <c r="Q10481" t="s">
        <v>4541</v>
      </c>
    </row>
    <row r="10482" spans="11:17">
      <c r="K10482" t="s">
        <v>51</v>
      </c>
      <c r="L10482" t="s">
        <v>4539</v>
      </c>
      <c r="M10482" t="s">
        <v>4540</v>
      </c>
      <c r="N10482" t="s">
        <v>77</v>
      </c>
      <c r="O10482" t="s">
        <v>64</v>
      </c>
      <c r="P10482" t="s">
        <v>4542</v>
      </c>
      <c r="Q10482" t="s">
        <v>4541</v>
      </c>
    </row>
    <row r="10483" spans="11:17">
      <c r="K10483" t="s">
        <v>51</v>
      </c>
      <c r="L10483" t="s">
        <v>4539</v>
      </c>
      <c r="M10483" t="s">
        <v>4540</v>
      </c>
      <c r="N10483" t="s">
        <v>77</v>
      </c>
      <c r="O10483" t="s">
        <v>66</v>
      </c>
      <c r="P10483" t="s">
        <v>4543</v>
      </c>
      <c r="Q10483" t="s">
        <v>4541</v>
      </c>
    </row>
    <row r="10484" spans="11:17">
      <c r="K10484" t="s">
        <v>51</v>
      </c>
      <c r="L10484" t="s">
        <v>4539</v>
      </c>
      <c r="M10484" t="s">
        <v>4540</v>
      </c>
      <c r="N10484" t="s">
        <v>77</v>
      </c>
      <c r="O10484" t="s">
        <v>68</v>
      </c>
      <c r="P10484" t="e">
        <f>-ต้องการอาหารแห้ง ข้าวสาร
-ต้องการเครื่องตรวจวัดอุณหภูมิ</f>
        <v>#NAME?</v>
      </c>
      <c r="Q10484" t="s">
        <v>4541</v>
      </c>
    </row>
    <row r="10485" spans="11:17">
      <c r="K10485" t="s">
        <v>51</v>
      </c>
      <c r="L10485" t="s">
        <v>4539</v>
      </c>
      <c r="M10485" t="s">
        <v>4540</v>
      </c>
      <c r="N10485" t="s">
        <v>77</v>
      </c>
      <c r="O10485" t="s">
        <v>70</v>
      </c>
      <c r="P10485" t="s">
        <v>71</v>
      </c>
      <c r="Q10485" t="s">
        <v>4541</v>
      </c>
    </row>
    <row r="10486" spans="11:17">
      <c r="K10486" t="s">
        <v>51</v>
      </c>
      <c r="L10486" t="s">
        <v>4539</v>
      </c>
      <c r="M10486" t="s">
        <v>4540</v>
      </c>
      <c r="N10486" t="s">
        <v>77</v>
      </c>
      <c r="O10486" t="s">
        <v>72</v>
      </c>
      <c r="P10486">
        <v>48</v>
      </c>
      <c r="Q10486" t="s">
        <v>4541</v>
      </c>
    </row>
    <row r="10487" spans="11:17">
      <c r="K10487" t="s">
        <v>51</v>
      </c>
      <c r="L10487" t="s">
        <v>4539</v>
      </c>
      <c r="M10487" t="s">
        <v>4540</v>
      </c>
      <c r="N10487" t="s">
        <v>77</v>
      </c>
      <c r="O10487" t="s">
        <v>73</v>
      </c>
      <c r="P10487" t="s">
        <v>82</v>
      </c>
      <c r="Q10487" t="s">
        <v>4541</v>
      </c>
    </row>
    <row r="10488" spans="11:17">
      <c r="K10488" t="s">
        <v>51</v>
      </c>
      <c r="L10488" t="s">
        <v>4544</v>
      </c>
      <c r="M10488" t="s">
        <v>4545</v>
      </c>
      <c r="N10488" t="s">
        <v>54</v>
      </c>
      <c r="O10488" t="s">
        <v>14</v>
      </c>
      <c r="Q10488" t="s">
        <v>4546</v>
      </c>
    </row>
    <row r="10489" spans="11:17">
      <c r="K10489" t="s">
        <v>51</v>
      </c>
      <c r="L10489" t="s">
        <v>4544</v>
      </c>
      <c r="M10489" t="s">
        <v>4545</v>
      </c>
      <c r="N10489" t="s">
        <v>54</v>
      </c>
      <c r="O10489" t="s">
        <v>56</v>
      </c>
      <c r="Q10489" t="s">
        <v>4546</v>
      </c>
    </row>
    <row r="10490" spans="11:17">
      <c r="K10490" t="s">
        <v>51</v>
      </c>
      <c r="L10490" t="s">
        <v>4544</v>
      </c>
      <c r="M10490" t="s">
        <v>4545</v>
      </c>
      <c r="N10490" t="s">
        <v>54</v>
      </c>
      <c r="O10490" t="s">
        <v>57</v>
      </c>
      <c r="P10490" t="s">
        <v>58</v>
      </c>
      <c r="Q10490" t="s">
        <v>4546</v>
      </c>
    </row>
    <row r="10491" spans="11:17">
      <c r="K10491" t="s">
        <v>51</v>
      </c>
      <c r="L10491" t="s">
        <v>4544</v>
      </c>
      <c r="M10491" t="s">
        <v>4545</v>
      </c>
      <c r="N10491" t="s">
        <v>54</v>
      </c>
      <c r="O10491" t="s">
        <v>59</v>
      </c>
      <c r="P10491">
        <v>4035</v>
      </c>
      <c r="Q10491" t="s">
        <v>4546</v>
      </c>
    </row>
    <row r="10492" spans="11:17">
      <c r="K10492" t="s">
        <v>51</v>
      </c>
      <c r="L10492" t="s">
        <v>4544</v>
      </c>
      <c r="M10492" t="s">
        <v>4545</v>
      </c>
      <c r="N10492" t="s">
        <v>54</v>
      </c>
      <c r="O10492" t="s">
        <v>60</v>
      </c>
      <c r="P10492" t="s">
        <v>4477</v>
      </c>
      <c r="Q10492" t="s">
        <v>4546</v>
      </c>
    </row>
    <row r="10493" spans="11:17">
      <c r="K10493" t="s">
        <v>51</v>
      </c>
      <c r="L10493" t="s">
        <v>4544</v>
      </c>
      <c r="M10493" t="s">
        <v>4545</v>
      </c>
      <c r="N10493" t="s">
        <v>54</v>
      </c>
      <c r="O10493" t="s">
        <v>62</v>
      </c>
      <c r="P10493" t="s">
        <v>4525</v>
      </c>
      <c r="Q10493" t="s">
        <v>4546</v>
      </c>
    </row>
    <row r="10494" spans="11:17">
      <c r="K10494" t="s">
        <v>51</v>
      </c>
      <c r="L10494" t="s">
        <v>4544</v>
      </c>
      <c r="M10494" t="s">
        <v>4545</v>
      </c>
      <c r="N10494" t="s">
        <v>54</v>
      </c>
      <c r="O10494" t="s">
        <v>64</v>
      </c>
      <c r="P10494" t="s">
        <v>4547</v>
      </c>
      <c r="Q10494" t="s">
        <v>4546</v>
      </c>
    </row>
    <row r="10495" spans="11:17">
      <c r="K10495" t="s">
        <v>51</v>
      </c>
      <c r="L10495" t="s">
        <v>4544</v>
      </c>
      <c r="M10495" t="s">
        <v>4545</v>
      </c>
      <c r="N10495" t="s">
        <v>54</v>
      </c>
      <c r="O10495" t="s">
        <v>66</v>
      </c>
      <c r="P10495" t="s">
        <v>4548</v>
      </c>
      <c r="Q10495" t="s">
        <v>4546</v>
      </c>
    </row>
    <row r="10496" spans="11:17">
      <c r="K10496" t="s">
        <v>51</v>
      </c>
      <c r="L10496" t="s">
        <v>4544</v>
      </c>
      <c r="M10496" t="s">
        <v>4545</v>
      </c>
      <c r="N10496" t="s">
        <v>54</v>
      </c>
      <c r="O10496" t="s">
        <v>68</v>
      </c>
      <c r="P10496" t="s">
        <v>4516</v>
      </c>
      <c r="Q10496" t="s">
        <v>4546</v>
      </c>
    </row>
    <row r="10497" spans="11:17">
      <c r="K10497" t="s">
        <v>51</v>
      </c>
      <c r="L10497" t="s">
        <v>4544</v>
      </c>
      <c r="M10497" t="s">
        <v>4545</v>
      </c>
      <c r="N10497" t="s">
        <v>54</v>
      </c>
      <c r="O10497" t="s">
        <v>70</v>
      </c>
      <c r="P10497" t="s">
        <v>71</v>
      </c>
      <c r="Q10497" t="s">
        <v>4546</v>
      </c>
    </row>
    <row r="10498" spans="11:17">
      <c r="K10498" t="s">
        <v>51</v>
      </c>
      <c r="L10498" t="s">
        <v>4544</v>
      </c>
      <c r="M10498" t="s">
        <v>4545</v>
      </c>
      <c r="N10498" t="s">
        <v>54</v>
      </c>
      <c r="O10498" t="s">
        <v>72</v>
      </c>
      <c r="P10498">
        <v>52</v>
      </c>
      <c r="Q10498" t="s">
        <v>4546</v>
      </c>
    </row>
    <row r="10499" spans="11:17">
      <c r="K10499" t="s">
        <v>51</v>
      </c>
      <c r="L10499" t="s">
        <v>4544</v>
      </c>
      <c r="M10499" t="s">
        <v>4545</v>
      </c>
      <c r="N10499" t="s">
        <v>54</v>
      </c>
      <c r="O10499" t="s">
        <v>73</v>
      </c>
      <c r="P10499" t="s">
        <v>74</v>
      </c>
      <c r="Q10499" t="s">
        <v>4546</v>
      </c>
    </row>
    <row r="10500" spans="11:17">
      <c r="K10500" t="s">
        <v>51</v>
      </c>
      <c r="L10500" t="s">
        <v>4549</v>
      </c>
      <c r="M10500" t="s">
        <v>4550</v>
      </c>
      <c r="N10500" t="s">
        <v>77</v>
      </c>
      <c r="O10500" t="s">
        <v>14</v>
      </c>
      <c r="Q10500" t="s">
        <v>4551</v>
      </c>
    </row>
    <row r="10501" spans="11:17">
      <c r="K10501" t="s">
        <v>51</v>
      </c>
      <c r="L10501" t="s">
        <v>4549</v>
      </c>
      <c r="M10501" t="s">
        <v>4550</v>
      </c>
      <c r="N10501" t="s">
        <v>77</v>
      </c>
      <c r="O10501" t="s">
        <v>56</v>
      </c>
      <c r="Q10501" t="s">
        <v>4551</v>
      </c>
    </row>
    <row r="10502" spans="11:17">
      <c r="K10502" t="s">
        <v>51</v>
      </c>
      <c r="L10502" t="s">
        <v>4549</v>
      </c>
      <c r="M10502" t="s">
        <v>4550</v>
      </c>
      <c r="N10502" t="s">
        <v>77</v>
      </c>
      <c r="O10502" t="s">
        <v>57</v>
      </c>
      <c r="P10502" t="s">
        <v>58</v>
      </c>
      <c r="Q10502" t="s">
        <v>4551</v>
      </c>
    </row>
    <row r="10503" spans="11:17">
      <c r="K10503" t="s">
        <v>51</v>
      </c>
      <c r="L10503" t="s">
        <v>4549</v>
      </c>
      <c r="M10503" t="s">
        <v>4550</v>
      </c>
      <c r="N10503" t="s">
        <v>77</v>
      </c>
      <c r="O10503" t="s">
        <v>59</v>
      </c>
      <c r="P10503">
        <v>3874</v>
      </c>
      <c r="Q10503" t="s">
        <v>4551</v>
      </c>
    </row>
    <row r="10504" spans="11:17">
      <c r="K10504" t="s">
        <v>51</v>
      </c>
      <c r="L10504" t="s">
        <v>4549</v>
      </c>
      <c r="M10504" t="s">
        <v>4550</v>
      </c>
      <c r="N10504" t="s">
        <v>77</v>
      </c>
      <c r="O10504" t="s">
        <v>60</v>
      </c>
      <c r="P10504" t="s">
        <v>4552</v>
      </c>
      <c r="Q10504" t="s">
        <v>4551</v>
      </c>
    </row>
    <row r="10505" spans="11:17">
      <c r="K10505" t="s">
        <v>51</v>
      </c>
      <c r="L10505" t="s">
        <v>4549</v>
      </c>
      <c r="M10505" t="s">
        <v>4550</v>
      </c>
      <c r="N10505" t="s">
        <v>77</v>
      </c>
      <c r="O10505" t="s">
        <v>62</v>
      </c>
      <c r="P10505" t="s">
        <v>4553</v>
      </c>
      <c r="Q10505" t="s">
        <v>4551</v>
      </c>
    </row>
    <row r="10506" spans="11:17">
      <c r="K10506" t="s">
        <v>51</v>
      </c>
      <c r="L10506" t="s">
        <v>4549</v>
      </c>
      <c r="M10506" t="s">
        <v>4550</v>
      </c>
      <c r="N10506" t="s">
        <v>77</v>
      </c>
      <c r="O10506" t="s">
        <v>64</v>
      </c>
      <c r="P10506" t="s">
        <v>4554</v>
      </c>
      <c r="Q10506" t="s">
        <v>4551</v>
      </c>
    </row>
    <row r="10507" spans="11:17">
      <c r="K10507" t="s">
        <v>51</v>
      </c>
      <c r="L10507" t="s">
        <v>4549</v>
      </c>
      <c r="M10507" t="s">
        <v>4550</v>
      </c>
      <c r="N10507" t="s">
        <v>77</v>
      </c>
      <c r="O10507" t="s">
        <v>66</v>
      </c>
      <c r="P10507" t="s">
        <v>4555</v>
      </c>
      <c r="Q10507" t="s">
        <v>4551</v>
      </c>
    </row>
    <row r="10508" spans="11:17">
      <c r="K10508" t="s">
        <v>51</v>
      </c>
      <c r="L10508" t="s">
        <v>4549</v>
      </c>
      <c r="M10508" t="s">
        <v>4550</v>
      </c>
      <c r="N10508" t="s">
        <v>77</v>
      </c>
      <c r="O10508" t="s">
        <v>68</v>
      </c>
      <c r="P10508" t="s">
        <v>4556</v>
      </c>
      <c r="Q10508" t="s">
        <v>4551</v>
      </c>
    </row>
    <row r="10509" spans="11:17">
      <c r="K10509" t="s">
        <v>51</v>
      </c>
      <c r="L10509" t="s">
        <v>4549</v>
      </c>
      <c r="M10509" t="s">
        <v>4550</v>
      </c>
      <c r="N10509" t="s">
        <v>77</v>
      </c>
      <c r="O10509" t="s">
        <v>70</v>
      </c>
      <c r="P10509" t="s">
        <v>131</v>
      </c>
      <c r="Q10509" t="s">
        <v>4551</v>
      </c>
    </row>
    <row r="10510" spans="11:17">
      <c r="K10510" t="s">
        <v>51</v>
      </c>
      <c r="L10510" t="s">
        <v>4549</v>
      </c>
      <c r="M10510" t="s">
        <v>4550</v>
      </c>
      <c r="N10510" t="s">
        <v>77</v>
      </c>
      <c r="O10510" t="s">
        <v>72</v>
      </c>
      <c r="P10510">
        <v>273</v>
      </c>
      <c r="Q10510" t="s">
        <v>4551</v>
      </c>
    </row>
    <row r="10511" spans="11:17">
      <c r="K10511" t="s">
        <v>51</v>
      </c>
      <c r="L10511" t="s">
        <v>4549</v>
      </c>
      <c r="M10511" t="s">
        <v>4550</v>
      </c>
      <c r="N10511" t="s">
        <v>77</v>
      </c>
      <c r="O10511" t="s">
        <v>73</v>
      </c>
      <c r="P10511" t="s">
        <v>82</v>
      </c>
      <c r="Q10511" t="s">
        <v>4551</v>
      </c>
    </row>
    <row r="10512" spans="11:17">
      <c r="K10512" t="s">
        <v>51</v>
      </c>
      <c r="L10512" t="s">
        <v>4557</v>
      </c>
      <c r="M10512" t="s">
        <v>4558</v>
      </c>
      <c r="N10512" t="s">
        <v>54</v>
      </c>
      <c r="O10512" t="s">
        <v>14</v>
      </c>
      <c r="Q10512" t="s">
        <v>4559</v>
      </c>
    </row>
    <row r="10513" spans="11:17">
      <c r="K10513" t="s">
        <v>51</v>
      </c>
      <c r="L10513" t="s">
        <v>4557</v>
      </c>
      <c r="M10513" t="s">
        <v>4558</v>
      </c>
      <c r="N10513" t="s">
        <v>54</v>
      </c>
      <c r="O10513" t="s">
        <v>56</v>
      </c>
      <c r="Q10513" t="s">
        <v>4559</v>
      </c>
    </row>
    <row r="10514" spans="11:17">
      <c r="K10514" t="s">
        <v>51</v>
      </c>
      <c r="L10514" t="s">
        <v>4557</v>
      </c>
      <c r="M10514" t="s">
        <v>4558</v>
      </c>
      <c r="N10514" t="s">
        <v>54</v>
      </c>
      <c r="O10514" t="s">
        <v>57</v>
      </c>
      <c r="P10514" t="s">
        <v>58</v>
      </c>
      <c r="Q10514" t="s">
        <v>4559</v>
      </c>
    </row>
    <row r="10515" spans="11:17">
      <c r="K10515" t="s">
        <v>51</v>
      </c>
      <c r="L10515" t="s">
        <v>4557</v>
      </c>
      <c r="M10515" t="s">
        <v>4558</v>
      </c>
      <c r="N10515" t="s">
        <v>54</v>
      </c>
      <c r="O10515" t="s">
        <v>59</v>
      </c>
      <c r="P10515">
        <v>4828</v>
      </c>
      <c r="Q10515" t="s">
        <v>4559</v>
      </c>
    </row>
    <row r="10516" spans="11:17">
      <c r="K10516" t="s">
        <v>51</v>
      </c>
      <c r="L10516" t="s">
        <v>4557</v>
      </c>
      <c r="M10516" t="s">
        <v>4558</v>
      </c>
      <c r="N10516" t="s">
        <v>54</v>
      </c>
      <c r="O10516" t="s">
        <v>60</v>
      </c>
      <c r="P10516" t="s">
        <v>4552</v>
      </c>
      <c r="Q10516" t="s">
        <v>4559</v>
      </c>
    </row>
    <row r="10517" spans="11:17">
      <c r="K10517" t="s">
        <v>51</v>
      </c>
      <c r="L10517" t="s">
        <v>4557</v>
      </c>
      <c r="M10517" t="s">
        <v>4558</v>
      </c>
      <c r="N10517" t="s">
        <v>54</v>
      </c>
      <c r="O10517" t="s">
        <v>62</v>
      </c>
      <c r="P10517" t="s">
        <v>4553</v>
      </c>
      <c r="Q10517" t="s">
        <v>4559</v>
      </c>
    </row>
    <row r="10518" spans="11:17">
      <c r="K10518" t="s">
        <v>51</v>
      </c>
      <c r="L10518" t="s">
        <v>4557</v>
      </c>
      <c r="M10518" t="s">
        <v>4558</v>
      </c>
      <c r="N10518" t="s">
        <v>54</v>
      </c>
      <c r="O10518" t="s">
        <v>64</v>
      </c>
      <c r="P10518" t="s">
        <v>4560</v>
      </c>
      <c r="Q10518" t="s">
        <v>4559</v>
      </c>
    </row>
    <row r="10519" spans="11:17">
      <c r="K10519" t="s">
        <v>51</v>
      </c>
      <c r="L10519" t="s">
        <v>4557</v>
      </c>
      <c r="M10519" t="s">
        <v>4558</v>
      </c>
      <c r="N10519" t="s">
        <v>54</v>
      </c>
      <c r="O10519" t="s">
        <v>66</v>
      </c>
      <c r="P10519" t="s">
        <v>4561</v>
      </c>
      <c r="Q10519" t="s">
        <v>4559</v>
      </c>
    </row>
    <row r="10520" spans="11:17">
      <c r="K10520" t="s">
        <v>51</v>
      </c>
      <c r="L10520" t="s">
        <v>4557</v>
      </c>
      <c r="M10520" t="s">
        <v>4558</v>
      </c>
      <c r="N10520" t="s">
        <v>54</v>
      </c>
      <c r="O10520" t="s">
        <v>68</v>
      </c>
      <c r="P10520" t="s">
        <v>676</v>
      </c>
      <c r="Q10520" t="s">
        <v>4559</v>
      </c>
    </row>
    <row r="10521" spans="11:17">
      <c r="K10521" t="s">
        <v>51</v>
      </c>
      <c r="L10521" t="s">
        <v>4557</v>
      </c>
      <c r="M10521" t="s">
        <v>4558</v>
      </c>
      <c r="N10521" t="s">
        <v>54</v>
      </c>
      <c r="O10521" t="s">
        <v>70</v>
      </c>
      <c r="P10521" t="s">
        <v>71</v>
      </c>
      <c r="Q10521" t="s">
        <v>4559</v>
      </c>
    </row>
    <row r="10522" spans="11:17">
      <c r="K10522" t="s">
        <v>51</v>
      </c>
      <c r="L10522" t="s">
        <v>4557</v>
      </c>
      <c r="M10522" t="s">
        <v>4558</v>
      </c>
      <c r="N10522" t="s">
        <v>54</v>
      </c>
      <c r="O10522" t="s">
        <v>72</v>
      </c>
      <c r="P10522">
        <v>81</v>
      </c>
      <c r="Q10522" t="s">
        <v>4559</v>
      </c>
    </row>
    <row r="10523" spans="11:17">
      <c r="K10523" t="s">
        <v>51</v>
      </c>
      <c r="L10523" t="s">
        <v>4557</v>
      </c>
      <c r="M10523" t="s">
        <v>4558</v>
      </c>
      <c r="N10523" t="s">
        <v>54</v>
      </c>
      <c r="O10523" t="s">
        <v>73</v>
      </c>
      <c r="P10523" t="s">
        <v>74</v>
      </c>
      <c r="Q10523" t="s">
        <v>4559</v>
      </c>
    </row>
    <row r="10524" spans="11:17">
      <c r="K10524" t="s">
        <v>51</v>
      </c>
      <c r="L10524" t="s">
        <v>4562</v>
      </c>
      <c r="M10524" t="s">
        <v>4563</v>
      </c>
      <c r="N10524" t="s">
        <v>54</v>
      </c>
      <c r="O10524" t="s">
        <v>14</v>
      </c>
      <c r="Q10524" t="s">
        <v>4564</v>
      </c>
    </row>
    <row r="10525" spans="11:17">
      <c r="K10525" t="s">
        <v>51</v>
      </c>
      <c r="L10525" t="s">
        <v>4562</v>
      </c>
      <c r="M10525" t="s">
        <v>4563</v>
      </c>
      <c r="N10525" t="s">
        <v>54</v>
      </c>
      <c r="O10525" t="s">
        <v>56</v>
      </c>
      <c r="Q10525" t="s">
        <v>4564</v>
      </c>
    </row>
    <row r="10526" spans="11:17">
      <c r="K10526" t="s">
        <v>51</v>
      </c>
      <c r="L10526" t="s">
        <v>4562</v>
      </c>
      <c r="M10526" t="s">
        <v>4563</v>
      </c>
      <c r="N10526" t="s">
        <v>54</v>
      </c>
      <c r="O10526" t="s">
        <v>57</v>
      </c>
      <c r="P10526" t="s">
        <v>58</v>
      </c>
      <c r="Q10526" t="s">
        <v>4564</v>
      </c>
    </row>
    <row r="10527" spans="11:17">
      <c r="K10527" t="s">
        <v>51</v>
      </c>
      <c r="L10527" t="s">
        <v>4562</v>
      </c>
      <c r="M10527" t="s">
        <v>4563</v>
      </c>
      <c r="N10527" t="s">
        <v>54</v>
      </c>
      <c r="O10527" t="s">
        <v>59</v>
      </c>
      <c r="P10527">
        <v>4093</v>
      </c>
      <c r="Q10527" t="s">
        <v>4564</v>
      </c>
    </row>
    <row r="10528" spans="11:17">
      <c r="K10528" t="s">
        <v>51</v>
      </c>
      <c r="L10528" t="s">
        <v>4562</v>
      </c>
      <c r="M10528" t="s">
        <v>4563</v>
      </c>
      <c r="N10528" t="s">
        <v>54</v>
      </c>
      <c r="O10528" t="s">
        <v>60</v>
      </c>
      <c r="P10528" t="s">
        <v>4552</v>
      </c>
      <c r="Q10528" t="s">
        <v>4564</v>
      </c>
    </row>
    <row r="10529" spans="11:17">
      <c r="K10529" t="s">
        <v>51</v>
      </c>
      <c r="L10529" t="s">
        <v>4562</v>
      </c>
      <c r="M10529" t="s">
        <v>4563</v>
      </c>
      <c r="N10529" t="s">
        <v>54</v>
      </c>
      <c r="O10529" t="s">
        <v>62</v>
      </c>
      <c r="P10529" t="s">
        <v>4553</v>
      </c>
      <c r="Q10529" t="s">
        <v>4564</v>
      </c>
    </row>
    <row r="10530" spans="11:17">
      <c r="K10530" t="s">
        <v>51</v>
      </c>
      <c r="L10530" t="s">
        <v>4562</v>
      </c>
      <c r="M10530" t="s">
        <v>4563</v>
      </c>
      <c r="N10530" t="s">
        <v>54</v>
      </c>
      <c r="O10530" t="s">
        <v>64</v>
      </c>
      <c r="P10530" t="s">
        <v>238</v>
      </c>
      <c r="Q10530" t="s">
        <v>4564</v>
      </c>
    </row>
    <row r="10531" spans="11:17">
      <c r="K10531" t="s">
        <v>51</v>
      </c>
      <c r="L10531" t="s">
        <v>4562</v>
      </c>
      <c r="M10531" t="s">
        <v>4563</v>
      </c>
      <c r="N10531" t="s">
        <v>54</v>
      </c>
      <c r="O10531" t="s">
        <v>66</v>
      </c>
      <c r="P10531" t="s">
        <v>238</v>
      </c>
      <c r="Q10531" t="s">
        <v>4564</v>
      </c>
    </row>
    <row r="10532" spans="11:17">
      <c r="K10532" t="s">
        <v>51</v>
      </c>
      <c r="L10532" t="s">
        <v>4562</v>
      </c>
      <c r="M10532" t="s">
        <v>4563</v>
      </c>
      <c r="N10532" t="s">
        <v>54</v>
      </c>
      <c r="O10532" t="s">
        <v>68</v>
      </c>
      <c r="Q10532" t="s">
        <v>4564</v>
      </c>
    </row>
    <row r="10533" spans="11:17">
      <c r="K10533" t="s">
        <v>51</v>
      </c>
      <c r="L10533" t="s">
        <v>4562</v>
      </c>
      <c r="M10533" t="s">
        <v>4563</v>
      </c>
      <c r="N10533" t="s">
        <v>54</v>
      </c>
      <c r="O10533" t="s">
        <v>70</v>
      </c>
      <c r="P10533" t="s">
        <v>71</v>
      </c>
      <c r="Q10533" t="s">
        <v>4564</v>
      </c>
    </row>
    <row r="10534" spans="11:17">
      <c r="K10534" t="s">
        <v>51</v>
      </c>
      <c r="L10534" t="s">
        <v>4562</v>
      </c>
      <c r="M10534" t="s">
        <v>4563</v>
      </c>
      <c r="N10534" t="s">
        <v>54</v>
      </c>
      <c r="O10534" t="s">
        <v>72</v>
      </c>
      <c r="P10534">
        <v>50</v>
      </c>
      <c r="Q10534" t="s">
        <v>4564</v>
      </c>
    </row>
    <row r="10535" spans="11:17">
      <c r="K10535" t="s">
        <v>51</v>
      </c>
      <c r="L10535" t="s">
        <v>4562</v>
      </c>
      <c r="M10535" t="s">
        <v>4563</v>
      </c>
      <c r="N10535" t="s">
        <v>54</v>
      </c>
      <c r="O10535" t="s">
        <v>73</v>
      </c>
      <c r="P10535" t="s">
        <v>74</v>
      </c>
      <c r="Q10535" t="s">
        <v>4564</v>
      </c>
    </row>
    <row r="10536" spans="11:17">
      <c r="K10536" t="s">
        <v>51</v>
      </c>
      <c r="L10536" t="s">
        <v>4565</v>
      </c>
      <c r="M10536" t="s">
        <v>4566</v>
      </c>
      <c r="N10536" t="s">
        <v>77</v>
      </c>
      <c r="O10536" t="s">
        <v>14</v>
      </c>
      <c r="Q10536" t="s">
        <v>4567</v>
      </c>
    </row>
    <row r="10537" spans="11:17">
      <c r="K10537" t="s">
        <v>51</v>
      </c>
      <c r="L10537" t="s">
        <v>4565</v>
      </c>
      <c r="M10537" t="s">
        <v>4566</v>
      </c>
      <c r="N10537" t="s">
        <v>77</v>
      </c>
      <c r="O10537" t="s">
        <v>56</v>
      </c>
      <c r="Q10537" t="s">
        <v>4567</v>
      </c>
    </row>
    <row r="10538" spans="11:17">
      <c r="K10538" t="s">
        <v>51</v>
      </c>
      <c r="L10538" t="s">
        <v>4565</v>
      </c>
      <c r="M10538" t="s">
        <v>4566</v>
      </c>
      <c r="N10538" t="s">
        <v>77</v>
      </c>
      <c r="O10538" t="s">
        <v>57</v>
      </c>
      <c r="P10538" t="s">
        <v>58</v>
      </c>
      <c r="Q10538" t="s">
        <v>4567</v>
      </c>
    </row>
    <row r="10539" spans="11:17">
      <c r="K10539" t="s">
        <v>51</v>
      </c>
      <c r="L10539" t="s">
        <v>4565</v>
      </c>
      <c r="M10539" t="s">
        <v>4566</v>
      </c>
      <c r="N10539" t="s">
        <v>77</v>
      </c>
      <c r="O10539" t="s">
        <v>59</v>
      </c>
      <c r="P10539">
        <v>3122</v>
      </c>
      <c r="Q10539" t="s">
        <v>4567</v>
      </c>
    </row>
    <row r="10540" spans="11:17">
      <c r="K10540" t="s">
        <v>51</v>
      </c>
      <c r="L10540" t="s">
        <v>4565</v>
      </c>
      <c r="M10540" t="s">
        <v>4566</v>
      </c>
      <c r="N10540" t="s">
        <v>77</v>
      </c>
      <c r="O10540" t="s">
        <v>60</v>
      </c>
      <c r="P10540" t="s">
        <v>4552</v>
      </c>
      <c r="Q10540" t="s">
        <v>4567</v>
      </c>
    </row>
    <row r="10541" spans="11:17">
      <c r="K10541" t="s">
        <v>51</v>
      </c>
      <c r="L10541" t="s">
        <v>4565</v>
      </c>
      <c r="M10541" t="s">
        <v>4566</v>
      </c>
      <c r="N10541" t="s">
        <v>77</v>
      </c>
      <c r="O10541" t="s">
        <v>62</v>
      </c>
      <c r="P10541" t="s">
        <v>4568</v>
      </c>
      <c r="Q10541" t="s">
        <v>4567</v>
      </c>
    </row>
    <row r="10542" spans="11:17">
      <c r="K10542" t="s">
        <v>51</v>
      </c>
      <c r="L10542" t="s">
        <v>4565</v>
      </c>
      <c r="M10542" t="s">
        <v>4566</v>
      </c>
      <c r="N10542" t="s">
        <v>77</v>
      </c>
      <c r="O10542" t="s">
        <v>64</v>
      </c>
      <c r="P10542" t="s">
        <v>4569</v>
      </c>
      <c r="Q10542" t="s">
        <v>4567</v>
      </c>
    </row>
    <row r="10543" spans="11:17">
      <c r="K10543" t="s">
        <v>51</v>
      </c>
      <c r="L10543" t="s">
        <v>4565</v>
      </c>
      <c r="M10543" t="s">
        <v>4566</v>
      </c>
      <c r="N10543" t="s">
        <v>77</v>
      </c>
      <c r="O10543" t="s">
        <v>66</v>
      </c>
      <c r="P10543" t="s">
        <v>4570</v>
      </c>
      <c r="Q10543" t="s">
        <v>4567</v>
      </c>
    </row>
    <row r="10544" spans="11:17">
      <c r="K10544" t="s">
        <v>51</v>
      </c>
      <c r="L10544" t="s">
        <v>4565</v>
      </c>
      <c r="M10544" t="s">
        <v>4566</v>
      </c>
      <c r="N10544" t="s">
        <v>77</v>
      </c>
      <c r="O10544" t="s">
        <v>68</v>
      </c>
      <c r="P10544" t="s">
        <v>676</v>
      </c>
      <c r="Q10544" t="s">
        <v>4567</v>
      </c>
    </row>
    <row r="10545" spans="11:17">
      <c r="K10545" t="s">
        <v>51</v>
      </c>
      <c r="L10545" t="s">
        <v>4565</v>
      </c>
      <c r="M10545" t="s">
        <v>4566</v>
      </c>
      <c r="N10545" t="s">
        <v>77</v>
      </c>
      <c r="O10545" t="s">
        <v>70</v>
      </c>
      <c r="P10545" t="s">
        <v>71</v>
      </c>
      <c r="Q10545" t="s">
        <v>4567</v>
      </c>
    </row>
    <row r="10546" spans="11:17">
      <c r="K10546" t="s">
        <v>51</v>
      </c>
      <c r="L10546" t="s">
        <v>4565</v>
      </c>
      <c r="M10546" t="s">
        <v>4566</v>
      </c>
      <c r="N10546" t="s">
        <v>77</v>
      </c>
      <c r="O10546" t="s">
        <v>72</v>
      </c>
      <c r="P10546">
        <v>449</v>
      </c>
      <c r="Q10546" t="s">
        <v>4567</v>
      </c>
    </row>
    <row r="10547" spans="11:17">
      <c r="K10547" t="s">
        <v>51</v>
      </c>
      <c r="L10547" t="s">
        <v>4565</v>
      </c>
      <c r="M10547" t="s">
        <v>4566</v>
      </c>
      <c r="N10547" t="s">
        <v>77</v>
      </c>
      <c r="O10547" t="s">
        <v>73</v>
      </c>
      <c r="P10547" t="s">
        <v>82</v>
      </c>
      <c r="Q10547" t="s">
        <v>4567</v>
      </c>
    </row>
    <row r="10548" spans="11:17">
      <c r="K10548" t="s">
        <v>51</v>
      </c>
      <c r="L10548" t="s">
        <v>4571</v>
      </c>
      <c r="M10548" t="s">
        <v>4572</v>
      </c>
      <c r="N10548" t="s">
        <v>77</v>
      </c>
      <c r="O10548" t="s">
        <v>14</v>
      </c>
      <c r="Q10548" t="s">
        <v>4573</v>
      </c>
    </row>
    <row r="10549" spans="11:17">
      <c r="K10549" t="s">
        <v>51</v>
      </c>
      <c r="L10549" t="s">
        <v>4571</v>
      </c>
      <c r="M10549" t="s">
        <v>4572</v>
      </c>
      <c r="N10549" t="s">
        <v>77</v>
      </c>
      <c r="O10549" t="s">
        <v>56</v>
      </c>
      <c r="Q10549" t="s">
        <v>4573</v>
      </c>
    </row>
    <row r="10550" spans="11:17">
      <c r="K10550" t="s">
        <v>51</v>
      </c>
      <c r="L10550" t="s">
        <v>4571</v>
      </c>
      <c r="M10550" t="s">
        <v>4572</v>
      </c>
      <c r="N10550" t="s">
        <v>77</v>
      </c>
      <c r="O10550" t="s">
        <v>57</v>
      </c>
      <c r="P10550" t="s">
        <v>58</v>
      </c>
      <c r="Q10550" t="s">
        <v>4573</v>
      </c>
    </row>
    <row r="10551" spans="11:17">
      <c r="K10551" t="s">
        <v>51</v>
      </c>
      <c r="L10551" t="s">
        <v>4571</v>
      </c>
      <c r="M10551" t="s">
        <v>4572</v>
      </c>
      <c r="N10551" t="s">
        <v>77</v>
      </c>
      <c r="O10551" t="s">
        <v>59</v>
      </c>
      <c r="P10551">
        <v>2602</v>
      </c>
      <c r="Q10551" t="s">
        <v>4573</v>
      </c>
    </row>
    <row r="10552" spans="11:17">
      <c r="K10552" t="s">
        <v>51</v>
      </c>
      <c r="L10552" t="s">
        <v>4571</v>
      </c>
      <c r="M10552" t="s">
        <v>4572</v>
      </c>
      <c r="N10552" t="s">
        <v>77</v>
      </c>
      <c r="O10552" t="s">
        <v>60</v>
      </c>
      <c r="P10552" t="s">
        <v>4552</v>
      </c>
      <c r="Q10552" t="s">
        <v>4573</v>
      </c>
    </row>
    <row r="10553" spans="11:17">
      <c r="K10553" t="s">
        <v>51</v>
      </c>
      <c r="L10553" t="s">
        <v>4571</v>
      </c>
      <c r="M10553" t="s">
        <v>4572</v>
      </c>
      <c r="N10553" t="s">
        <v>77</v>
      </c>
      <c r="O10553" t="s">
        <v>62</v>
      </c>
      <c r="P10553" t="s">
        <v>4568</v>
      </c>
      <c r="Q10553" t="s">
        <v>4573</v>
      </c>
    </row>
    <row r="10554" spans="11:17">
      <c r="K10554" t="s">
        <v>51</v>
      </c>
      <c r="L10554" t="s">
        <v>4571</v>
      </c>
      <c r="M10554" t="s">
        <v>4572</v>
      </c>
      <c r="N10554" t="s">
        <v>77</v>
      </c>
      <c r="O10554" t="s">
        <v>64</v>
      </c>
      <c r="P10554" t="s">
        <v>4574</v>
      </c>
      <c r="Q10554" t="s">
        <v>4573</v>
      </c>
    </row>
    <row r="10555" spans="11:17">
      <c r="K10555" t="s">
        <v>51</v>
      </c>
      <c r="L10555" t="s">
        <v>4571</v>
      </c>
      <c r="M10555" t="s">
        <v>4572</v>
      </c>
      <c r="N10555" t="s">
        <v>77</v>
      </c>
      <c r="O10555" t="s">
        <v>66</v>
      </c>
      <c r="P10555" t="s">
        <v>4575</v>
      </c>
      <c r="Q10555" t="s">
        <v>4573</v>
      </c>
    </row>
    <row r="10556" spans="11:17">
      <c r="K10556" t="s">
        <v>51</v>
      </c>
      <c r="L10556" t="s">
        <v>4571</v>
      </c>
      <c r="M10556" t="s">
        <v>4572</v>
      </c>
      <c r="N10556" t="s">
        <v>77</v>
      </c>
      <c r="O10556" t="s">
        <v>68</v>
      </c>
      <c r="P10556" t="s">
        <v>676</v>
      </c>
      <c r="Q10556" t="s">
        <v>4573</v>
      </c>
    </row>
    <row r="10557" spans="11:17">
      <c r="K10557" t="s">
        <v>51</v>
      </c>
      <c r="L10557" t="s">
        <v>4571</v>
      </c>
      <c r="M10557" t="s">
        <v>4572</v>
      </c>
      <c r="N10557" t="s">
        <v>77</v>
      </c>
      <c r="O10557" t="s">
        <v>70</v>
      </c>
      <c r="P10557" t="s">
        <v>71</v>
      </c>
      <c r="Q10557" t="s">
        <v>4573</v>
      </c>
    </row>
    <row r="10558" spans="11:17">
      <c r="K10558" t="s">
        <v>51</v>
      </c>
      <c r="L10558" t="s">
        <v>4571</v>
      </c>
      <c r="M10558" t="s">
        <v>4572</v>
      </c>
      <c r="N10558" t="s">
        <v>77</v>
      </c>
      <c r="O10558" t="s">
        <v>72</v>
      </c>
      <c r="P10558">
        <v>340</v>
      </c>
      <c r="Q10558" t="s">
        <v>4573</v>
      </c>
    </row>
    <row r="10559" spans="11:17">
      <c r="K10559" t="s">
        <v>51</v>
      </c>
      <c r="L10559" t="s">
        <v>4571</v>
      </c>
      <c r="M10559" t="s">
        <v>4572</v>
      </c>
      <c r="N10559" t="s">
        <v>77</v>
      </c>
      <c r="O10559" t="s">
        <v>73</v>
      </c>
      <c r="P10559" t="s">
        <v>82</v>
      </c>
      <c r="Q10559" t="s">
        <v>4573</v>
      </c>
    </row>
    <row r="10560" spans="11:17">
      <c r="K10560" t="s">
        <v>51</v>
      </c>
      <c r="L10560" t="s">
        <v>4576</v>
      </c>
      <c r="M10560" t="s">
        <v>4577</v>
      </c>
      <c r="N10560" t="s">
        <v>54</v>
      </c>
      <c r="O10560" t="s">
        <v>14</v>
      </c>
      <c r="Q10560" t="s">
        <v>4578</v>
      </c>
    </row>
    <row r="10561" spans="11:17">
      <c r="K10561" t="s">
        <v>51</v>
      </c>
      <c r="L10561" t="s">
        <v>4576</v>
      </c>
      <c r="M10561" t="s">
        <v>4577</v>
      </c>
      <c r="N10561" t="s">
        <v>54</v>
      </c>
      <c r="O10561" t="s">
        <v>56</v>
      </c>
      <c r="Q10561" t="s">
        <v>4578</v>
      </c>
    </row>
    <row r="10562" spans="11:17">
      <c r="K10562" t="s">
        <v>51</v>
      </c>
      <c r="L10562" t="s">
        <v>4576</v>
      </c>
      <c r="M10562" t="s">
        <v>4577</v>
      </c>
      <c r="N10562" t="s">
        <v>54</v>
      </c>
      <c r="O10562" t="s">
        <v>57</v>
      </c>
      <c r="P10562" t="s">
        <v>58</v>
      </c>
      <c r="Q10562" t="s">
        <v>4578</v>
      </c>
    </row>
    <row r="10563" spans="11:17">
      <c r="K10563" t="s">
        <v>51</v>
      </c>
      <c r="L10563" t="s">
        <v>4576</v>
      </c>
      <c r="M10563" t="s">
        <v>4577</v>
      </c>
      <c r="N10563" t="s">
        <v>54</v>
      </c>
      <c r="O10563" t="s">
        <v>59</v>
      </c>
      <c r="P10563">
        <v>4568</v>
      </c>
      <c r="Q10563" t="s">
        <v>4578</v>
      </c>
    </row>
    <row r="10564" spans="11:17">
      <c r="K10564" t="s">
        <v>51</v>
      </c>
      <c r="L10564" t="s">
        <v>4576</v>
      </c>
      <c r="M10564" t="s">
        <v>4577</v>
      </c>
      <c r="N10564" t="s">
        <v>54</v>
      </c>
      <c r="O10564" t="s">
        <v>60</v>
      </c>
      <c r="P10564" t="s">
        <v>4552</v>
      </c>
      <c r="Q10564" t="s">
        <v>4578</v>
      </c>
    </row>
    <row r="10565" spans="11:17">
      <c r="K10565" t="s">
        <v>51</v>
      </c>
      <c r="L10565" t="s">
        <v>4576</v>
      </c>
      <c r="M10565" t="s">
        <v>4577</v>
      </c>
      <c r="N10565" t="s">
        <v>54</v>
      </c>
      <c r="O10565" t="s">
        <v>62</v>
      </c>
      <c r="P10565" t="s">
        <v>4568</v>
      </c>
      <c r="Q10565" t="s">
        <v>4578</v>
      </c>
    </row>
    <row r="10566" spans="11:17">
      <c r="K10566" t="s">
        <v>51</v>
      </c>
      <c r="L10566" t="s">
        <v>4576</v>
      </c>
      <c r="M10566" t="s">
        <v>4577</v>
      </c>
      <c r="N10566" t="s">
        <v>54</v>
      </c>
      <c r="O10566" t="s">
        <v>64</v>
      </c>
      <c r="P10566" t="s">
        <v>4579</v>
      </c>
      <c r="Q10566" t="s">
        <v>4578</v>
      </c>
    </row>
    <row r="10567" spans="11:17">
      <c r="K10567" t="s">
        <v>51</v>
      </c>
      <c r="L10567" t="s">
        <v>4576</v>
      </c>
      <c r="M10567" t="s">
        <v>4577</v>
      </c>
      <c r="N10567" t="s">
        <v>54</v>
      </c>
      <c r="O10567" t="s">
        <v>66</v>
      </c>
      <c r="P10567" t="s">
        <v>4580</v>
      </c>
      <c r="Q10567" t="s">
        <v>4578</v>
      </c>
    </row>
    <row r="10568" spans="11:17">
      <c r="K10568" t="s">
        <v>51</v>
      </c>
      <c r="L10568" t="s">
        <v>4576</v>
      </c>
      <c r="M10568" t="s">
        <v>4577</v>
      </c>
      <c r="N10568" t="s">
        <v>54</v>
      </c>
      <c r="O10568" t="s">
        <v>68</v>
      </c>
      <c r="P10568" t="s">
        <v>676</v>
      </c>
      <c r="Q10568" t="s">
        <v>4578</v>
      </c>
    </row>
    <row r="10569" spans="11:17">
      <c r="K10569" t="s">
        <v>51</v>
      </c>
      <c r="L10569" t="s">
        <v>4576</v>
      </c>
      <c r="M10569" t="s">
        <v>4577</v>
      </c>
      <c r="N10569" t="s">
        <v>54</v>
      </c>
      <c r="O10569" t="s">
        <v>70</v>
      </c>
      <c r="P10569" t="s">
        <v>71</v>
      </c>
      <c r="Q10569" t="s">
        <v>4578</v>
      </c>
    </row>
    <row r="10570" spans="11:17">
      <c r="K10570" t="s">
        <v>51</v>
      </c>
      <c r="L10570" t="s">
        <v>4576</v>
      </c>
      <c r="M10570" t="s">
        <v>4577</v>
      </c>
      <c r="N10570" t="s">
        <v>54</v>
      </c>
      <c r="O10570" t="s">
        <v>72</v>
      </c>
      <c r="Q10570" t="s">
        <v>4578</v>
      </c>
    </row>
    <row r="10571" spans="11:17">
      <c r="K10571" t="s">
        <v>51</v>
      </c>
      <c r="L10571" t="s">
        <v>4576</v>
      </c>
      <c r="M10571" t="s">
        <v>4577</v>
      </c>
      <c r="N10571" t="s">
        <v>54</v>
      </c>
      <c r="O10571" t="s">
        <v>73</v>
      </c>
      <c r="P10571" t="s">
        <v>74</v>
      </c>
      <c r="Q10571" t="s">
        <v>4578</v>
      </c>
    </row>
    <row r="10572" spans="11:17">
      <c r="K10572" t="s">
        <v>51</v>
      </c>
      <c r="L10572" t="s">
        <v>4581</v>
      </c>
      <c r="M10572" t="s">
        <v>4582</v>
      </c>
      <c r="N10572" t="s">
        <v>54</v>
      </c>
      <c r="O10572" t="s">
        <v>14</v>
      </c>
      <c r="Q10572" t="s">
        <v>4583</v>
      </c>
    </row>
    <row r="10573" spans="11:17">
      <c r="K10573" t="s">
        <v>51</v>
      </c>
      <c r="L10573" t="s">
        <v>4581</v>
      </c>
      <c r="M10573" t="s">
        <v>4582</v>
      </c>
      <c r="N10573" t="s">
        <v>54</v>
      </c>
      <c r="O10573" t="s">
        <v>56</v>
      </c>
      <c r="Q10573" t="s">
        <v>4583</v>
      </c>
    </row>
    <row r="10574" spans="11:17">
      <c r="K10574" t="s">
        <v>51</v>
      </c>
      <c r="L10574" t="s">
        <v>4581</v>
      </c>
      <c r="M10574" t="s">
        <v>4582</v>
      </c>
      <c r="N10574" t="s">
        <v>54</v>
      </c>
      <c r="O10574" t="s">
        <v>57</v>
      </c>
      <c r="P10574" t="s">
        <v>58</v>
      </c>
      <c r="Q10574" t="s">
        <v>4583</v>
      </c>
    </row>
    <row r="10575" spans="11:17">
      <c r="K10575" t="s">
        <v>51</v>
      </c>
      <c r="L10575" t="s">
        <v>4581</v>
      </c>
      <c r="M10575" t="s">
        <v>4582</v>
      </c>
      <c r="N10575" t="s">
        <v>54</v>
      </c>
      <c r="O10575" t="s">
        <v>59</v>
      </c>
      <c r="P10575">
        <v>4192</v>
      </c>
      <c r="Q10575" t="s">
        <v>4583</v>
      </c>
    </row>
    <row r="10576" spans="11:17">
      <c r="K10576" t="s">
        <v>51</v>
      </c>
      <c r="L10576" t="s">
        <v>4581</v>
      </c>
      <c r="M10576" t="s">
        <v>4582</v>
      </c>
      <c r="N10576" t="s">
        <v>54</v>
      </c>
      <c r="O10576" t="s">
        <v>60</v>
      </c>
      <c r="P10576" t="s">
        <v>4552</v>
      </c>
      <c r="Q10576" t="s">
        <v>4583</v>
      </c>
    </row>
    <row r="10577" spans="11:17">
      <c r="K10577" t="s">
        <v>51</v>
      </c>
      <c r="L10577" t="s">
        <v>4581</v>
      </c>
      <c r="M10577" t="s">
        <v>4582</v>
      </c>
      <c r="N10577" t="s">
        <v>54</v>
      </c>
      <c r="O10577" t="s">
        <v>62</v>
      </c>
      <c r="P10577" t="s">
        <v>4568</v>
      </c>
      <c r="Q10577" t="s">
        <v>4583</v>
      </c>
    </row>
    <row r="10578" spans="11:17">
      <c r="K10578" t="s">
        <v>51</v>
      </c>
      <c r="L10578" t="s">
        <v>4581</v>
      </c>
      <c r="M10578" t="s">
        <v>4582</v>
      </c>
      <c r="N10578" t="s">
        <v>54</v>
      </c>
      <c r="O10578" t="s">
        <v>64</v>
      </c>
      <c r="P10578" t="s">
        <v>4584</v>
      </c>
      <c r="Q10578" t="s">
        <v>4583</v>
      </c>
    </row>
    <row r="10579" spans="11:17">
      <c r="K10579" t="s">
        <v>51</v>
      </c>
      <c r="L10579" t="s">
        <v>4581</v>
      </c>
      <c r="M10579" t="s">
        <v>4582</v>
      </c>
      <c r="N10579" t="s">
        <v>54</v>
      </c>
      <c r="O10579" t="s">
        <v>66</v>
      </c>
      <c r="P10579" t="s">
        <v>4585</v>
      </c>
      <c r="Q10579" t="s">
        <v>4583</v>
      </c>
    </row>
    <row r="10580" spans="11:17">
      <c r="K10580" t="s">
        <v>51</v>
      </c>
      <c r="L10580" t="s">
        <v>4581</v>
      </c>
      <c r="M10580" t="s">
        <v>4582</v>
      </c>
      <c r="N10580" t="s">
        <v>54</v>
      </c>
      <c r="O10580" t="s">
        <v>68</v>
      </c>
      <c r="P10580" t="s">
        <v>676</v>
      </c>
      <c r="Q10580" t="s">
        <v>4583</v>
      </c>
    </row>
    <row r="10581" spans="11:17">
      <c r="K10581" t="s">
        <v>51</v>
      </c>
      <c r="L10581" t="s">
        <v>4581</v>
      </c>
      <c r="M10581" t="s">
        <v>4582</v>
      </c>
      <c r="N10581" t="s">
        <v>54</v>
      </c>
      <c r="O10581" t="s">
        <v>70</v>
      </c>
      <c r="P10581" t="s">
        <v>71</v>
      </c>
      <c r="Q10581" t="s">
        <v>4583</v>
      </c>
    </row>
    <row r="10582" spans="11:17">
      <c r="K10582" t="s">
        <v>51</v>
      </c>
      <c r="L10582" t="s">
        <v>4581</v>
      </c>
      <c r="M10582" t="s">
        <v>4582</v>
      </c>
      <c r="N10582" t="s">
        <v>54</v>
      </c>
      <c r="O10582" t="s">
        <v>72</v>
      </c>
      <c r="Q10582" t="s">
        <v>4583</v>
      </c>
    </row>
    <row r="10583" spans="11:17">
      <c r="K10583" t="s">
        <v>51</v>
      </c>
      <c r="L10583" t="s">
        <v>4581</v>
      </c>
      <c r="M10583" t="s">
        <v>4582</v>
      </c>
      <c r="N10583" t="s">
        <v>54</v>
      </c>
      <c r="O10583" t="s">
        <v>73</v>
      </c>
      <c r="P10583" t="s">
        <v>74</v>
      </c>
      <c r="Q10583" t="s">
        <v>4583</v>
      </c>
    </row>
    <row r="10584" spans="11:17">
      <c r="K10584" t="s">
        <v>51</v>
      </c>
      <c r="L10584" t="s">
        <v>4586</v>
      </c>
      <c r="M10584" t="s">
        <v>4587</v>
      </c>
      <c r="N10584" t="s">
        <v>54</v>
      </c>
      <c r="O10584" t="s">
        <v>14</v>
      </c>
      <c r="Q10584" t="s">
        <v>4588</v>
      </c>
    </row>
    <row r="10585" spans="11:17">
      <c r="K10585" t="s">
        <v>51</v>
      </c>
      <c r="L10585" t="s">
        <v>4586</v>
      </c>
      <c r="M10585" t="s">
        <v>4587</v>
      </c>
      <c r="N10585" t="s">
        <v>54</v>
      </c>
      <c r="O10585" t="s">
        <v>56</v>
      </c>
      <c r="Q10585" t="s">
        <v>4588</v>
      </c>
    </row>
    <row r="10586" spans="11:17">
      <c r="K10586" t="s">
        <v>51</v>
      </c>
      <c r="L10586" t="s">
        <v>4586</v>
      </c>
      <c r="M10586" t="s">
        <v>4587</v>
      </c>
      <c r="N10586" t="s">
        <v>54</v>
      </c>
      <c r="O10586" t="s">
        <v>57</v>
      </c>
      <c r="P10586" t="s">
        <v>58</v>
      </c>
      <c r="Q10586" t="s">
        <v>4588</v>
      </c>
    </row>
    <row r="10587" spans="11:17">
      <c r="K10587" t="s">
        <v>51</v>
      </c>
      <c r="L10587" t="s">
        <v>4586</v>
      </c>
      <c r="M10587" t="s">
        <v>4587</v>
      </c>
      <c r="N10587" t="s">
        <v>54</v>
      </c>
      <c r="O10587" t="s">
        <v>59</v>
      </c>
      <c r="P10587">
        <v>5001</v>
      </c>
      <c r="Q10587" t="s">
        <v>4588</v>
      </c>
    </row>
    <row r="10588" spans="11:17">
      <c r="K10588" t="s">
        <v>51</v>
      </c>
      <c r="L10588" t="s">
        <v>4586</v>
      </c>
      <c r="M10588" t="s">
        <v>4587</v>
      </c>
      <c r="N10588" t="s">
        <v>54</v>
      </c>
      <c r="O10588" t="s">
        <v>60</v>
      </c>
      <c r="P10588" t="s">
        <v>4552</v>
      </c>
      <c r="Q10588" t="s">
        <v>4588</v>
      </c>
    </row>
    <row r="10589" spans="11:17">
      <c r="K10589" t="s">
        <v>51</v>
      </c>
      <c r="L10589" t="s">
        <v>4586</v>
      </c>
      <c r="M10589" t="s">
        <v>4587</v>
      </c>
      <c r="N10589" t="s">
        <v>54</v>
      </c>
      <c r="O10589" t="s">
        <v>62</v>
      </c>
      <c r="P10589" t="s">
        <v>4568</v>
      </c>
      <c r="Q10589" t="s">
        <v>4588</v>
      </c>
    </row>
    <row r="10590" spans="11:17">
      <c r="K10590" t="s">
        <v>51</v>
      </c>
      <c r="L10590" t="s">
        <v>4586</v>
      </c>
      <c r="M10590" t="s">
        <v>4587</v>
      </c>
      <c r="N10590" t="s">
        <v>54</v>
      </c>
      <c r="O10590" t="s">
        <v>64</v>
      </c>
      <c r="P10590" t="s">
        <v>4589</v>
      </c>
      <c r="Q10590" t="s">
        <v>4588</v>
      </c>
    </row>
    <row r="10591" spans="11:17">
      <c r="K10591" t="s">
        <v>51</v>
      </c>
      <c r="L10591" t="s">
        <v>4586</v>
      </c>
      <c r="M10591" t="s">
        <v>4587</v>
      </c>
      <c r="N10591" t="s">
        <v>54</v>
      </c>
      <c r="O10591" t="s">
        <v>66</v>
      </c>
      <c r="P10591" t="s">
        <v>4590</v>
      </c>
      <c r="Q10591" t="s">
        <v>4588</v>
      </c>
    </row>
    <row r="10592" spans="11:17">
      <c r="K10592" t="s">
        <v>51</v>
      </c>
      <c r="L10592" t="s">
        <v>4586</v>
      </c>
      <c r="M10592" t="s">
        <v>4587</v>
      </c>
      <c r="N10592" t="s">
        <v>54</v>
      </c>
      <c r="O10592" t="s">
        <v>68</v>
      </c>
      <c r="P10592" t="s">
        <v>676</v>
      </c>
      <c r="Q10592" t="s">
        <v>4588</v>
      </c>
    </row>
    <row r="10593" spans="11:17">
      <c r="K10593" t="s">
        <v>51</v>
      </c>
      <c r="L10593" t="s">
        <v>4586</v>
      </c>
      <c r="M10593" t="s">
        <v>4587</v>
      </c>
      <c r="N10593" t="s">
        <v>54</v>
      </c>
      <c r="O10593" t="s">
        <v>70</v>
      </c>
      <c r="P10593" t="s">
        <v>71</v>
      </c>
      <c r="Q10593" t="s">
        <v>4588</v>
      </c>
    </row>
    <row r="10594" spans="11:17">
      <c r="K10594" t="s">
        <v>51</v>
      </c>
      <c r="L10594" t="s">
        <v>4586</v>
      </c>
      <c r="M10594" t="s">
        <v>4587</v>
      </c>
      <c r="N10594" t="s">
        <v>54</v>
      </c>
      <c r="O10594" t="s">
        <v>72</v>
      </c>
      <c r="Q10594" t="s">
        <v>4588</v>
      </c>
    </row>
    <row r="10595" spans="11:17">
      <c r="K10595" t="s">
        <v>51</v>
      </c>
      <c r="L10595" t="s">
        <v>4586</v>
      </c>
      <c r="M10595" t="s">
        <v>4587</v>
      </c>
      <c r="N10595" t="s">
        <v>54</v>
      </c>
      <c r="O10595" t="s">
        <v>73</v>
      </c>
      <c r="P10595" t="s">
        <v>74</v>
      </c>
      <c r="Q10595" t="s">
        <v>4588</v>
      </c>
    </row>
    <row r="10596" spans="11:17">
      <c r="K10596" t="s">
        <v>51</v>
      </c>
      <c r="L10596" t="s">
        <v>4591</v>
      </c>
      <c r="M10596" t="s">
        <v>4592</v>
      </c>
      <c r="N10596" t="s">
        <v>54</v>
      </c>
      <c r="O10596" t="s">
        <v>14</v>
      </c>
      <c r="Q10596" t="s">
        <v>4593</v>
      </c>
    </row>
    <row r="10597" spans="11:17">
      <c r="K10597" t="s">
        <v>51</v>
      </c>
      <c r="L10597" t="s">
        <v>4591</v>
      </c>
      <c r="M10597" t="s">
        <v>4592</v>
      </c>
      <c r="N10597" t="s">
        <v>54</v>
      </c>
      <c r="O10597" t="s">
        <v>56</v>
      </c>
      <c r="Q10597" t="s">
        <v>4593</v>
      </c>
    </row>
    <row r="10598" spans="11:17">
      <c r="K10598" t="s">
        <v>51</v>
      </c>
      <c r="L10598" t="s">
        <v>4591</v>
      </c>
      <c r="M10598" t="s">
        <v>4592</v>
      </c>
      <c r="N10598" t="s">
        <v>54</v>
      </c>
      <c r="O10598" t="s">
        <v>57</v>
      </c>
      <c r="P10598" t="s">
        <v>58</v>
      </c>
      <c r="Q10598" t="s">
        <v>4593</v>
      </c>
    </row>
    <row r="10599" spans="11:17">
      <c r="K10599" t="s">
        <v>51</v>
      </c>
      <c r="L10599" t="s">
        <v>4591</v>
      </c>
      <c r="M10599" t="s">
        <v>4592</v>
      </c>
      <c r="N10599" t="s">
        <v>54</v>
      </c>
      <c r="O10599" t="s">
        <v>59</v>
      </c>
      <c r="P10599">
        <v>4597</v>
      </c>
      <c r="Q10599" t="s">
        <v>4593</v>
      </c>
    </row>
    <row r="10600" spans="11:17">
      <c r="K10600" t="s">
        <v>51</v>
      </c>
      <c r="L10600" t="s">
        <v>4591</v>
      </c>
      <c r="M10600" t="s">
        <v>4592</v>
      </c>
      <c r="N10600" t="s">
        <v>54</v>
      </c>
      <c r="O10600" t="s">
        <v>60</v>
      </c>
      <c r="P10600" t="s">
        <v>4552</v>
      </c>
      <c r="Q10600" t="s">
        <v>4593</v>
      </c>
    </row>
    <row r="10601" spans="11:17">
      <c r="K10601" t="s">
        <v>51</v>
      </c>
      <c r="L10601" t="s">
        <v>4591</v>
      </c>
      <c r="M10601" t="s">
        <v>4592</v>
      </c>
      <c r="N10601" t="s">
        <v>54</v>
      </c>
      <c r="O10601" t="s">
        <v>62</v>
      </c>
      <c r="P10601" t="s">
        <v>4568</v>
      </c>
      <c r="Q10601" t="s">
        <v>4593</v>
      </c>
    </row>
    <row r="10602" spans="11:17">
      <c r="K10602" t="s">
        <v>51</v>
      </c>
      <c r="L10602" t="s">
        <v>4591</v>
      </c>
      <c r="M10602" t="s">
        <v>4592</v>
      </c>
      <c r="N10602" t="s">
        <v>54</v>
      </c>
      <c r="O10602" t="s">
        <v>64</v>
      </c>
      <c r="P10602" t="s">
        <v>4594</v>
      </c>
      <c r="Q10602" t="s">
        <v>4593</v>
      </c>
    </row>
    <row r="10603" spans="11:17">
      <c r="K10603" t="s">
        <v>51</v>
      </c>
      <c r="L10603" t="s">
        <v>4591</v>
      </c>
      <c r="M10603" t="s">
        <v>4592</v>
      </c>
      <c r="N10603" t="s">
        <v>54</v>
      </c>
      <c r="O10603" t="s">
        <v>66</v>
      </c>
      <c r="P10603" t="s">
        <v>4595</v>
      </c>
      <c r="Q10603" t="s">
        <v>4593</v>
      </c>
    </row>
    <row r="10604" spans="11:17">
      <c r="K10604" t="s">
        <v>51</v>
      </c>
      <c r="L10604" t="s">
        <v>4591</v>
      </c>
      <c r="M10604" t="s">
        <v>4592</v>
      </c>
      <c r="N10604" t="s">
        <v>54</v>
      </c>
      <c r="O10604" t="s">
        <v>68</v>
      </c>
      <c r="P10604" t="s">
        <v>676</v>
      </c>
      <c r="Q10604" t="s">
        <v>4593</v>
      </c>
    </row>
    <row r="10605" spans="11:17">
      <c r="K10605" t="s">
        <v>51</v>
      </c>
      <c r="L10605" t="s">
        <v>4591</v>
      </c>
      <c r="M10605" t="s">
        <v>4592</v>
      </c>
      <c r="N10605" t="s">
        <v>54</v>
      </c>
      <c r="O10605" t="s">
        <v>70</v>
      </c>
      <c r="P10605" t="s">
        <v>767</v>
      </c>
      <c r="Q10605" t="s">
        <v>4593</v>
      </c>
    </row>
    <row r="10606" spans="11:17">
      <c r="K10606" t="s">
        <v>51</v>
      </c>
      <c r="L10606" t="s">
        <v>4591</v>
      </c>
      <c r="M10606" t="s">
        <v>4592</v>
      </c>
      <c r="N10606" t="s">
        <v>54</v>
      </c>
      <c r="O10606" t="s">
        <v>72</v>
      </c>
      <c r="Q10606" t="s">
        <v>4593</v>
      </c>
    </row>
    <row r="10607" spans="11:17">
      <c r="K10607" t="s">
        <v>51</v>
      </c>
      <c r="L10607" t="s">
        <v>4591</v>
      </c>
      <c r="M10607" t="s">
        <v>4592</v>
      </c>
      <c r="N10607" t="s">
        <v>54</v>
      </c>
      <c r="O10607" t="s">
        <v>73</v>
      </c>
      <c r="P10607" t="s">
        <v>74</v>
      </c>
      <c r="Q10607" t="s">
        <v>4593</v>
      </c>
    </row>
    <row r="10608" spans="11:17">
      <c r="K10608" t="s">
        <v>51</v>
      </c>
      <c r="L10608" t="s">
        <v>4596</v>
      </c>
      <c r="M10608" t="s">
        <v>4597</v>
      </c>
      <c r="N10608" t="s">
        <v>54</v>
      </c>
      <c r="O10608" t="s">
        <v>14</v>
      </c>
      <c r="Q10608" t="s">
        <v>4598</v>
      </c>
    </row>
    <row r="10609" spans="11:17">
      <c r="K10609" t="s">
        <v>51</v>
      </c>
      <c r="L10609" t="s">
        <v>4596</v>
      </c>
      <c r="M10609" t="s">
        <v>4597</v>
      </c>
      <c r="N10609" t="s">
        <v>54</v>
      </c>
      <c r="O10609" t="s">
        <v>56</v>
      </c>
      <c r="Q10609" t="s">
        <v>4598</v>
      </c>
    </row>
    <row r="10610" spans="11:17">
      <c r="K10610" t="s">
        <v>51</v>
      </c>
      <c r="L10610" t="s">
        <v>4596</v>
      </c>
      <c r="M10610" t="s">
        <v>4597</v>
      </c>
      <c r="N10610" t="s">
        <v>54</v>
      </c>
      <c r="O10610" t="s">
        <v>57</v>
      </c>
      <c r="P10610" t="s">
        <v>58</v>
      </c>
      <c r="Q10610" t="s">
        <v>4598</v>
      </c>
    </row>
    <row r="10611" spans="11:17">
      <c r="K10611" t="s">
        <v>51</v>
      </c>
      <c r="L10611" t="s">
        <v>4596</v>
      </c>
      <c r="M10611" t="s">
        <v>4597</v>
      </c>
      <c r="N10611" t="s">
        <v>54</v>
      </c>
      <c r="O10611" t="s">
        <v>59</v>
      </c>
      <c r="P10611">
        <v>4192</v>
      </c>
      <c r="Q10611" t="s">
        <v>4598</v>
      </c>
    </row>
    <row r="10612" spans="11:17">
      <c r="K10612" t="s">
        <v>51</v>
      </c>
      <c r="L10612" t="s">
        <v>4596</v>
      </c>
      <c r="M10612" t="s">
        <v>4597</v>
      </c>
      <c r="N10612" t="s">
        <v>54</v>
      </c>
      <c r="O10612" t="s">
        <v>60</v>
      </c>
      <c r="P10612" t="s">
        <v>4552</v>
      </c>
      <c r="Q10612" t="s">
        <v>4598</v>
      </c>
    </row>
    <row r="10613" spans="11:17">
      <c r="K10613" t="s">
        <v>51</v>
      </c>
      <c r="L10613" t="s">
        <v>4596</v>
      </c>
      <c r="M10613" t="s">
        <v>4597</v>
      </c>
      <c r="N10613" t="s">
        <v>54</v>
      </c>
      <c r="O10613" t="s">
        <v>62</v>
      </c>
      <c r="P10613" t="s">
        <v>4568</v>
      </c>
      <c r="Q10613" t="s">
        <v>4598</v>
      </c>
    </row>
    <row r="10614" spans="11:17">
      <c r="K10614" t="s">
        <v>51</v>
      </c>
      <c r="L10614" t="s">
        <v>4596</v>
      </c>
      <c r="M10614" t="s">
        <v>4597</v>
      </c>
      <c r="N10614" t="s">
        <v>54</v>
      </c>
      <c r="O10614" t="s">
        <v>64</v>
      </c>
      <c r="P10614" t="s">
        <v>4599</v>
      </c>
      <c r="Q10614" t="s">
        <v>4598</v>
      </c>
    </row>
    <row r="10615" spans="11:17">
      <c r="K10615" t="s">
        <v>51</v>
      </c>
      <c r="L10615" t="s">
        <v>4596</v>
      </c>
      <c r="M10615" t="s">
        <v>4597</v>
      </c>
      <c r="N10615" t="s">
        <v>54</v>
      </c>
      <c r="O10615" t="s">
        <v>66</v>
      </c>
      <c r="P10615" s="1" t="s">
        <v>4600</v>
      </c>
      <c r="Q10615" t="s">
        <v>4598</v>
      </c>
    </row>
    <row r="10616" spans="11:17">
      <c r="K10616" t="s">
        <v>51</v>
      </c>
      <c r="L10616" t="s">
        <v>4596</v>
      </c>
      <c r="M10616" t="s">
        <v>4597</v>
      </c>
      <c r="N10616" t="s">
        <v>54</v>
      </c>
      <c r="O10616" t="s">
        <v>68</v>
      </c>
      <c r="P10616" t="s">
        <v>676</v>
      </c>
      <c r="Q10616" t="s">
        <v>4598</v>
      </c>
    </row>
    <row r="10617" spans="11:17">
      <c r="K10617" t="s">
        <v>51</v>
      </c>
      <c r="L10617" t="s">
        <v>4596</v>
      </c>
      <c r="M10617" t="s">
        <v>4597</v>
      </c>
      <c r="N10617" t="s">
        <v>54</v>
      </c>
      <c r="O10617" t="s">
        <v>70</v>
      </c>
      <c r="P10617" t="s">
        <v>71</v>
      </c>
      <c r="Q10617" t="s">
        <v>4598</v>
      </c>
    </row>
    <row r="10618" spans="11:17">
      <c r="K10618" t="s">
        <v>51</v>
      </c>
      <c r="L10618" t="s">
        <v>4596</v>
      </c>
      <c r="M10618" t="s">
        <v>4597</v>
      </c>
      <c r="N10618" t="s">
        <v>54</v>
      </c>
      <c r="O10618" t="s">
        <v>72</v>
      </c>
      <c r="P10618">
        <v>352</v>
      </c>
      <c r="Q10618" t="s">
        <v>4598</v>
      </c>
    </row>
    <row r="10619" spans="11:17">
      <c r="K10619" t="s">
        <v>51</v>
      </c>
      <c r="L10619" t="s">
        <v>4596</v>
      </c>
      <c r="M10619" t="s">
        <v>4597</v>
      </c>
      <c r="N10619" t="s">
        <v>54</v>
      </c>
      <c r="O10619" t="s">
        <v>73</v>
      </c>
      <c r="P10619" t="s">
        <v>74</v>
      </c>
      <c r="Q10619" t="s">
        <v>4598</v>
      </c>
    </row>
    <row r="10620" spans="11:17">
      <c r="K10620" t="s">
        <v>51</v>
      </c>
      <c r="L10620" t="s">
        <v>4601</v>
      </c>
      <c r="M10620" t="s">
        <v>4602</v>
      </c>
      <c r="N10620" t="s">
        <v>54</v>
      </c>
      <c r="O10620" t="s">
        <v>14</v>
      </c>
      <c r="Q10620" t="s">
        <v>4603</v>
      </c>
    </row>
    <row r="10621" spans="11:17">
      <c r="K10621" t="s">
        <v>51</v>
      </c>
      <c r="L10621" t="s">
        <v>4601</v>
      </c>
      <c r="M10621" t="s">
        <v>4602</v>
      </c>
      <c r="N10621" t="s">
        <v>54</v>
      </c>
      <c r="O10621" t="s">
        <v>56</v>
      </c>
      <c r="Q10621" t="s">
        <v>4603</v>
      </c>
    </row>
    <row r="10622" spans="11:17">
      <c r="K10622" t="s">
        <v>51</v>
      </c>
      <c r="L10622" t="s">
        <v>4601</v>
      </c>
      <c r="M10622" t="s">
        <v>4602</v>
      </c>
      <c r="N10622" t="s">
        <v>54</v>
      </c>
      <c r="O10622" t="s">
        <v>57</v>
      </c>
      <c r="P10622" t="s">
        <v>58</v>
      </c>
      <c r="Q10622" t="s">
        <v>4603</v>
      </c>
    </row>
    <row r="10623" spans="11:17">
      <c r="K10623" t="s">
        <v>51</v>
      </c>
      <c r="L10623" t="s">
        <v>4601</v>
      </c>
      <c r="M10623" t="s">
        <v>4602</v>
      </c>
      <c r="N10623" t="s">
        <v>54</v>
      </c>
      <c r="O10623" t="s">
        <v>59</v>
      </c>
      <c r="P10623">
        <v>4712</v>
      </c>
      <c r="Q10623" t="s">
        <v>4603</v>
      </c>
    </row>
    <row r="10624" spans="11:17">
      <c r="K10624" t="s">
        <v>51</v>
      </c>
      <c r="L10624" t="s">
        <v>4601</v>
      </c>
      <c r="M10624" t="s">
        <v>4602</v>
      </c>
      <c r="N10624" t="s">
        <v>54</v>
      </c>
      <c r="O10624" t="s">
        <v>60</v>
      </c>
      <c r="P10624" t="s">
        <v>4552</v>
      </c>
      <c r="Q10624" t="s">
        <v>4603</v>
      </c>
    </row>
    <row r="10625" spans="11:17">
      <c r="K10625" t="s">
        <v>51</v>
      </c>
      <c r="L10625" t="s">
        <v>4601</v>
      </c>
      <c r="M10625" t="s">
        <v>4602</v>
      </c>
      <c r="N10625" t="s">
        <v>54</v>
      </c>
      <c r="O10625" t="s">
        <v>62</v>
      </c>
      <c r="P10625" t="s">
        <v>4568</v>
      </c>
      <c r="Q10625" t="s">
        <v>4603</v>
      </c>
    </row>
    <row r="10626" spans="11:17">
      <c r="K10626" t="s">
        <v>51</v>
      </c>
      <c r="L10626" t="s">
        <v>4601</v>
      </c>
      <c r="M10626" t="s">
        <v>4602</v>
      </c>
      <c r="N10626" t="s">
        <v>54</v>
      </c>
      <c r="O10626" t="s">
        <v>64</v>
      </c>
      <c r="P10626" t="s">
        <v>4604</v>
      </c>
      <c r="Q10626" t="s">
        <v>4603</v>
      </c>
    </row>
    <row r="10627" spans="11:17">
      <c r="K10627" t="s">
        <v>51</v>
      </c>
      <c r="L10627" t="s">
        <v>4601</v>
      </c>
      <c r="M10627" t="s">
        <v>4602</v>
      </c>
      <c r="N10627" t="s">
        <v>54</v>
      </c>
      <c r="O10627" t="s">
        <v>66</v>
      </c>
      <c r="P10627" t="s">
        <v>4605</v>
      </c>
      <c r="Q10627" t="s">
        <v>4603</v>
      </c>
    </row>
    <row r="10628" spans="11:17">
      <c r="K10628" t="s">
        <v>51</v>
      </c>
      <c r="L10628" t="s">
        <v>4601</v>
      </c>
      <c r="M10628" t="s">
        <v>4602</v>
      </c>
      <c r="N10628" t="s">
        <v>54</v>
      </c>
      <c r="O10628" t="s">
        <v>68</v>
      </c>
      <c r="P10628" t="s">
        <v>676</v>
      </c>
      <c r="Q10628" t="s">
        <v>4603</v>
      </c>
    </row>
    <row r="10629" spans="11:17">
      <c r="K10629" t="s">
        <v>51</v>
      </c>
      <c r="L10629" t="s">
        <v>4601</v>
      </c>
      <c r="M10629" t="s">
        <v>4602</v>
      </c>
      <c r="N10629" t="s">
        <v>54</v>
      </c>
      <c r="O10629" t="s">
        <v>70</v>
      </c>
      <c r="P10629" t="s">
        <v>71</v>
      </c>
      <c r="Q10629" t="s">
        <v>4603</v>
      </c>
    </row>
    <row r="10630" spans="11:17">
      <c r="K10630" t="s">
        <v>51</v>
      </c>
      <c r="L10630" t="s">
        <v>4601</v>
      </c>
      <c r="M10630" t="s">
        <v>4602</v>
      </c>
      <c r="N10630" t="s">
        <v>54</v>
      </c>
      <c r="O10630" t="s">
        <v>72</v>
      </c>
      <c r="P10630">
        <v>341</v>
      </c>
      <c r="Q10630" t="s">
        <v>4603</v>
      </c>
    </row>
    <row r="10631" spans="11:17">
      <c r="K10631" t="s">
        <v>51</v>
      </c>
      <c r="L10631" t="s">
        <v>4601</v>
      </c>
      <c r="M10631" t="s">
        <v>4602</v>
      </c>
      <c r="N10631" t="s">
        <v>54</v>
      </c>
      <c r="O10631" t="s">
        <v>73</v>
      </c>
      <c r="P10631" t="s">
        <v>74</v>
      </c>
      <c r="Q10631" t="s">
        <v>4603</v>
      </c>
    </row>
    <row r="10632" spans="11:17">
      <c r="K10632" t="s">
        <v>51</v>
      </c>
      <c r="L10632" t="s">
        <v>4606</v>
      </c>
      <c r="M10632" t="s">
        <v>4607</v>
      </c>
      <c r="N10632" t="s">
        <v>77</v>
      </c>
      <c r="O10632" t="s">
        <v>14</v>
      </c>
      <c r="Q10632" t="s">
        <v>4608</v>
      </c>
    </row>
    <row r="10633" spans="11:17">
      <c r="K10633" t="s">
        <v>51</v>
      </c>
      <c r="L10633" t="s">
        <v>4606</v>
      </c>
      <c r="M10633" t="s">
        <v>4607</v>
      </c>
      <c r="N10633" t="s">
        <v>77</v>
      </c>
      <c r="O10633" t="s">
        <v>56</v>
      </c>
      <c r="Q10633" t="s">
        <v>4608</v>
      </c>
    </row>
    <row r="10634" spans="11:17">
      <c r="K10634" t="s">
        <v>51</v>
      </c>
      <c r="L10634" t="s">
        <v>4606</v>
      </c>
      <c r="M10634" t="s">
        <v>4607</v>
      </c>
      <c r="N10634" t="s">
        <v>77</v>
      </c>
      <c r="O10634" t="s">
        <v>57</v>
      </c>
      <c r="P10634" t="s">
        <v>58</v>
      </c>
      <c r="Q10634" t="s">
        <v>4608</v>
      </c>
    </row>
    <row r="10635" spans="11:17">
      <c r="K10635" t="s">
        <v>51</v>
      </c>
      <c r="L10635" t="s">
        <v>4606</v>
      </c>
      <c r="M10635" t="s">
        <v>4607</v>
      </c>
      <c r="N10635" t="s">
        <v>77</v>
      </c>
      <c r="O10635" t="s">
        <v>59</v>
      </c>
      <c r="P10635">
        <v>3903</v>
      </c>
      <c r="Q10635" t="s">
        <v>4608</v>
      </c>
    </row>
    <row r="10636" spans="11:17">
      <c r="K10636" t="s">
        <v>51</v>
      </c>
      <c r="L10636" t="s">
        <v>4606</v>
      </c>
      <c r="M10636" t="s">
        <v>4607</v>
      </c>
      <c r="N10636" t="s">
        <v>77</v>
      </c>
      <c r="O10636" t="s">
        <v>60</v>
      </c>
      <c r="P10636" t="s">
        <v>4552</v>
      </c>
      <c r="Q10636" t="s">
        <v>4608</v>
      </c>
    </row>
    <row r="10637" spans="11:17">
      <c r="K10637" t="s">
        <v>51</v>
      </c>
      <c r="L10637" t="s">
        <v>4606</v>
      </c>
      <c r="M10637" t="s">
        <v>4607</v>
      </c>
      <c r="N10637" t="s">
        <v>77</v>
      </c>
      <c r="O10637" t="s">
        <v>62</v>
      </c>
      <c r="P10637" t="s">
        <v>4568</v>
      </c>
      <c r="Q10637" t="s">
        <v>4608</v>
      </c>
    </row>
    <row r="10638" spans="11:17">
      <c r="K10638" t="s">
        <v>51</v>
      </c>
      <c r="L10638" t="s">
        <v>4606</v>
      </c>
      <c r="M10638" t="s">
        <v>4607</v>
      </c>
      <c r="N10638" t="s">
        <v>77</v>
      </c>
      <c r="O10638" t="s">
        <v>64</v>
      </c>
      <c r="P10638" t="s">
        <v>4609</v>
      </c>
      <c r="Q10638" t="s">
        <v>4608</v>
      </c>
    </row>
    <row r="10639" spans="11:17">
      <c r="K10639" t="s">
        <v>51</v>
      </c>
      <c r="L10639" t="s">
        <v>4606</v>
      </c>
      <c r="M10639" t="s">
        <v>4607</v>
      </c>
      <c r="N10639" t="s">
        <v>77</v>
      </c>
      <c r="O10639" t="s">
        <v>66</v>
      </c>
      <c r="P10639" t="s">
        <v>4610</v>
      </c>
      <c r="Q10639" t="s">
        <v>4608</v>
      </c>
    </row>
    <row r="10640" spans="11:17">
      <c r="K10640" t="s">
        <v>51</v>
      </c>
      <c r="L10640" t="s">
        <v>4606</v>
      </c>
      <c r="M10640" t="s">
        <v>4607</v>
      </c>
      <c r="N10640" t="s">
        <v>77</v>
      </c>
      <c r="O10640" t="s">
        <v>68</v>
      </c>
      <c r="P10640" t="s">
        <v>676</v>
      </c>
      <c r="Q10640" t="s">
        <v>4608</v>
      </c>
    </row>
    <row r="10641" spans="11:17">
      <c r="K10641" t="s">
        <v>51</v>
      </c>
      <c r="L10641" t="s">
        <v>4606</v>
      </c>
      <c r="M10641" t="s">
        <v>4607</v>
      </c>
      <c r="N10641" t="s">
        <v>77</v>
      </c>
      <c r="O10641" t="s">
        <v>70</v>
      </c>
      <c r="P10641" t="s">
        <v>767</v>
      </c>
      <c r="Q10641" t="s">
        <v>4608</v>
      </c>
    </row>
    <row r="10642" spans="11:17">
      <c r="K10642" t="s">
        <v>51</v>
      </c>
      <c r="L10642" t="s">
        <v>4606</v>
      </c>
      <c r="M10642" t="s">
        <v>4607</v>
      </c>
      <c r="N10642" t="s">
        <v>77</v>
      </c>
      <c r="O10642" t="s">
        <v>72</v>
      </c>
      <c r="Q10642" t="s">
        <v>4608</v>
      </c>
    </row>
    <row r="10643" spans="11:17">
      <c r="K10643" t="s">
        <v>51</v>
      </c>
      <c r="L10643" t="s">
        <v>4606</v>
      </c>
      <c r="M10643" t="s">
        <v>4607</v>
      </c>
      <c r="N10643" t="s">
        <v>77</v>
      </c>
      <c r="O10643" t="s">
        <v>73</v>
      </c>
      <c r="P10643" t="s">
        <v>82</v>
      </c>
      <c r="Q10643" t="s">
        <v>4608</v>
      </c>
    </row>
    <row r="10644" spans="11:17">
      <c r="K10644" t="s">
        <v>51</v>
      </c>
      <c r="L10644" t="s">
        <v>4611</v>
      </c>
      <c r="M10644" t="s">
        <v>4612</v>
      </c>
      <c r="N10644" t="s">
        <v>77</v>
      </c>
      <c r="O10644" t="s">
        <v>14</v>
      </c>
      <c r="Q10644" t="s">
        <v>4613</v>
      </c>
    </row>
    <row r="10645" spans="11:17">
      <c r="K10645" t="s">
        <v>51</v>
      </c>
      <c r="L10645" t="s">
        <v>4611</v>
      </c>
      <c r="M10645" t="s">
        <v>4612</v>
      </c>
      <c r="N10645" t="s">
        <v>77</v>
      </c>
      <c r="O10645" t="s">
        <v>56</v>
      </c>
      <c r="Q10645" t="s">
        <v>4613</v>
      </c>
    </row>
    <row r="10646" spans="11:17">
      <c r="K10646" t="s">
        <v>51</v>
      </c>
      <c r="L10646" t="s">
        <v>4611</v>
      </c>
      <c r="M10646" t="s">
        <v>4612</v>
      </c>
      <c r="N10646" t="s">
        <v>77</v>
      </c>
      <c r="O10646" t="s">
        <v>57</v>
      </c>
      <c r="P10646" t="s">
        <v>58</v>
      </c>
      <c r="Q10646" t="s">
        <v>4613</v>
      </c>
    </row>
    <row r="10647" spans="11:17">
      <c r="K10647" t="s">
        <v>51</v>
      </c>
      <c r="L10647" t="s">
        <v>4611</v>
      </c>
      <c r="M10647" t="s">
        <v>4612</v>
      </c>
      <c r="N10647" t="s">
        <v>77</v>
      </c>
      <c r="O10647" t="s">
        <v>59</v>
      </c>
      <c r="P10647">
        <v>3932</v>
      </c>
      <c r="Q10647" t="s">
        <v>4613</v>
      </c>
    </row>
    <row r="10648" spans="11:17">
      <c r="K10648" t="s">
        <v>51</v>
      </c>
      <c r="L10648" t="s">
        <v>4611</v>
      </c>
      <c r="M10648" t="s">
        <v>4612</v>
      </c>
      <c r="N10648" t="s">
        <v>77</v>
      </c>
      <c r="O10648" t="s">
        <v>60</v>
      </c>
      <c r="P10648" t="s">
        <v>4552</v>
      </c>
      <c r="Q10648" t="s">
        <v>4613</v>
      </c>
    </row>
    <row r="10649" spans="11:17">
      <c r="K10649" t="s">
        <v>51</v>
      </c>
      <c r="L10649" t="s">
        <v>4611</v>
      </c>
      <c r="M10649" t="s">
        <v>4612</v>
      </c>
      <c r="N10649" t="s">
        <v>77</v>
      </c>
      <c r="O10649" t="s">
        <v>62</v>
      </c>
      <c r="P10649" t="s">
        <v>4568</v>
      </c>
      <c r="Q10649" t="s">
        <v>4613</v>
      </c>
    </row>
    <row r="10650" spans="11:17">
      <c r="K10650" t="s">
        <v>51</v>
      </c>
      <c r="L10650" t="s">
        <v>4611</v>
      </c>
      <c r="M10650" t="s">
        <v>4612</v>
      </c>
      <c r="N10650" t="s">
        <v>77</v>
      </c>
      <c r="O10650" t="s">
        <v>64</v>
      </c>
      <c r="P10650" t="s">
        <v>4614</v>
      </c>
      <c r="Q10650" t="s">
        <v>4613</v>
      </c>
    </row>
    <row r="10651" spans="11:17">
      <c r="K10651" t="s">
        <v>51</v>
      </c>
      <c r="L10651" t="s">
        <v>4611</v>
      </c>
      <c r="M10651" t="s">
        <v>4612</v>
      </c>
      <c r="N10651" t="s">
        <v>77</v>
      </c>
      <c r="O10651" t="s">
        <v>66</v>
      </c>
      <c r="P10651" t="s">
        <v>4615</v>
      </c>
      <c r="Q10651" t="s">
        <v>4613</v>
      </c>
    </row>
    <row r="10652" spans="11:17">
      <c r="K10652" t="s">
        <v>51</v>
      </c>
      <c r="L10652" t="s">
        <v>4611</v>
      </c>
      <c r="M10652" t="s">
        <v>4612</v>
      </c>
      <c r="N10652" t="s">
        <v>77</v>
      </c>
      <c r="O10652" t="s">
        <v>68</v>
      </c>
      <c r="P10652" t="s">
        <v>676</v>
      </c>
      <c r="Q10652" t="s">
        <v>4613</v>
      </c>
    </row>
    <row r="10653" spans="11:17">
      <c r="K10653" t="s">
        <v>51</v>
      </c>
      <c r="L10653" t="s">
        <v>4611</v>
      </c>
      <c r="M10653" t="s">
        <v>4612</v>
      </c>
      <c r="N10653" t="s">
        <v>77</v>
      </c>
      <c r="O10653" t="s">
        <v>70</v>
      </c>
      <c r="P10653" t="s">
        <v>71</v>
      </c>
      <c r="Q10653" t="s">
        <v>4613</v>
      </c>
    </row>
    <row r="10654" spans="11:17">
      <c r="K10654" t="s">
        <v>51</v>
      </c>
      <c r="L10654" t="s">
        <v>4611</v>
      </c>
      <c r="M10654" t="s">
        <v>4612</v>
      </c>
      <c r="N10654" t="s">
        <v>77</v>
      </c>
      <c r="O10654" t="s">
        <v>72</v>
      </c>
      <c r="P10654">
        <v>287</v>
      </c>
      <c r="Q10654" t="s">
        <v>4613</v>
      </c>
    </row>
    <row r="10655" spans="11:17">
      <c r="K10655" t="s">
        <v>51</v>
      </c>
      <c r="L10655" t="s">
        <v>4611</v>
      </c>
      <c r="M10655" t="s">
        <v>4612</v>
      </c>
      <c r="N10655" t="s">
        <v>77</v>
      </c>
      <c r="O10655" t="s">
        <v>73</v>
      </c>
      <c r="P10655" t="s">
        <v>82</v>
      </c>
      <c r="Q10655" t="s">
        <v>4613</v>
      </c>
    </row>
    <row r="10656" spans="11:17">
      <c r="K10656" t="s">
        <v>51</v>
      </c>
      <c r="L10656" t="s">
        <v>4616</v>
      </c>
      <c r="M10656" t="s">
        <v>4617</v>
      </c>
      <c r="N10656" t="s">
        <v>77</v>
      </c>
      <c r="O10656" t="s">
        <v>14</v>
      </c>
      <c r="Q10656" t="s">
        <v>4618</v>
      </c>
    </row>
    <row r="10657" spans="11:17">
      <c r="K10657" t="s">
        <v>51</v>
      </c>
      <c r="L10657" t="s">
        <v>4616</v>
      </c>
      <c r="M10657" t="s">
        <v>4617</v>
      </c>
      <c r="N10657" t="s">
        <v>77</v>
      </c>
      <c r="O10657" t="s">
        <v>56</v>
      </c>
      <c r="Q10657" t="s">
        <v>4618</v>
      </c>
    </row>
    <row r="10658" spans="11:17">
      <c r="K10658" t="s">
        <v>51</v>
      </c>
      <c r="L10658" t="s">
        <v>4616</v>
      </c>
      <c r="M10658" t="s">
        <v>4617</v>
      </c>
      <c r="N10658" t="s">
        <v>77</v>
      </c>
      <c r="O10658" t="s">
        <v>57</v>
      </c>
      <c r="P10658" t="s">
        <v>58</v>
      </c>
      <c r="Q10658" t="s">
        <v>4618</v>
      </c>
    </row>
    <row r="10659" spans="11:17">
      <c r="K10659" t="s">
        <v>51</v>
      </c>
      <c r="L10659" t="s">
        <v>4616</v>
      </c>
      <c r="M10659" t="s">
        <v>4617</v>
      </c>
      <c r="N10659" t="s">
        <v>77</v>
      </c>
      <c r="O10659" t="s">
        <v>59</v>
      </c>
      <c r="P10659">
        <v>3642</v>
      </c>
      <c r="Q10659" t="s">
        <v>4618</v>
      </c>
    </row>
    <row r="10660" spans="11:17">
      <c r="K10660" t="s">
        <v>51</v>
      </c>
      <c r="L10660" t="s">
        <v>4616</v>
      </c>
      <c r="M10660" t="s">
        <v>4617</v>
      </c>
      <c r="N10660" t="s">
        <v>77</v>
      </c>
      <c r="O10660" t="s">
        <v>60</v>
      </c>
      <c r="P10660" t="s">
        <v>4552</v>
      </c>
      <c r="Q10660" t="s">
        <v>4618</v>
      </c>
    </row>
    <row r="10661" spans="11:17">
      <c r="K10661" t="s">
        <v>51</v>
      </c>
      <c r="L10661" t="s">
        <v>4616</v>
      </c>
      <c r="M10661" t="s">
        <v>4617</v>
      </c>
      <c r="N10661" t="s">
        <v>77</v>
      </c>
      <c r="O10661" t="s">
        <v>62</v>
      </c>
      <c r="P10661" t="s">
        <v>4568</v>
      </c>
      <c r="Q10661" t="s">
        <v>4618</v>
      </c>
    </row>
    <row r="10662" spans="11:17">
      <c r="K10662" t="s">
        <v>51</v>
      </c>
      <c r="L10662" t="s">
        <v>4616</v>
      </c>
      <c r="M10662" t="s">
        <v>4617</v>
      </c>
      <c r="N10662" t="s">
        <v>77</v>
      </c>
      <c r="O10662" t="s">
        <v>64</v>
      </c>
      <c r="P10662" t="s">
        <v>4619</v>
      </c>
      <c r="Q10662" t="s">
        <v>4618</v>
      </c>
    </row>
    <row r="10663" spans="11:17">
      <c r="K10663" t="s">
        <v>51</v>
      </c>
      <c r="L10663" t="s">
        <v>4616</v>
      </c>
      <c r="M10663" t="s">
        <v>4617</v>
      </c>
      <c r="N10663" t="s">
        <v>77</v>
      </c>
      <c r="O10663" t="s">
        <v>66</v>
      </c>
      <c r="P10663" t="s">
        <v>4620</v>
      </c>
      <c r="Q10663" t="s">
        <v>4618</v>
      </c>
    </row>
    <row r="10664" spans="11:17">
      <c r="K10664" t="s">
        <v>51</v>
      </c>
      <c r="L10664" t="s">
        <v>4616</v>
      </c>
      <c r="M10664" t="s">
        <v>4617</v>
      </c>
      <c r="N10664" t="s">
        <v>77</v>
      </c>
      <c r="O10664" t="s">
        <v>68</v>
      </c>
      <c r="P10664" t="s">
        <v>676</v>
      </c>
      <c r="Q10664" t="s">
        <v>4618</v>
      </c>
    </row>
    <row r="10665" spans="11:17">
      <c r="K10665" t="s">
        <v>51</v>
      </c>
      <c r="L10665" t="s">
        <v>4616</v>
      </c>
      <c r="M10665" t="s">
        <v>4617</v>
      </c>
      <c r="N10665" t="s">
        <v>77</v>
      </c>
      <c r="O10665" t="s">
        <v>70</v>
      </c>
      <c r="P10665" t="s">
        <v>71</v>
      </c>
      <c r="Q10665" t="s">
        <v>4618</v>
      </c>
    </row>
    <row r="10666" spans="11:17">
      <c r="K10666" t="s">
        <v>51</v>
      </c>
      <c r="L10666" t="s">
        <v>4616</v>
      </c>
      <c r="M10666" t="s">
        <v>4617</v>
      </c>
      <c r="N10666" t="s">
        <v>77</v>
      </c>
      <c r="O10666" t="s">
        <v>72</v>
      </c>
      <c r="P10666">
        <v>425</v>
      </c>
      <c r="Q10666" t="s">
        <v>4618</v>
      </c>
    </row>
    <row r="10667" spans="11:17">
      <c r="K10667" t="s">
        <v>51</v>
      </c>
      <c r="L10667" t="s">
        <v>4616</v>
      </c>
      <c r="M10667" t="s">
        <v>4617</v>
      </c>
      <c r="N10667" t="s">
        <v>77</v>
      </c>
      <c r="O10667" t="s">
        <v>73</v>
      </c>
      <c r="P10667" t="s">
        <v>82</v>
      </c>
      <c r="Q10667" t="s">
        <v>4618</v>
      </c>
    </row>
    <row r="10668" spans="11:17">
      <c r="K10668" t="s">
        <v>51</v>
      </c>
      <c r="L10668" t="s">
        <v>4621</v>
      </c>
      <c r="M10668" t="s">
        <v>4622</v>
      </c>
      <c r="N10668" t="s">
        <v>77</v>
      </c>
      <c r="O10668" t="s">
        <v>14</v>
      </c>
      <c r="Q10668" t="s">
        <v>4623</v>
      </c>
    </row>
    <row r="10669" spans="11:17">
      <c r="K10669" t="s">
        <v>51</v>
      </c>
      <c r="L10669" t="s">
        <v>4621</v>
      </c>
      <c r="M10669" t="s">
        <v>4622</v>
      </c>
      <c r="N10669" t="s">
        <v>77</v>
      </c>
      <c r="O10669" t="s">
        <v>56</v>
      </c>
      <c r="Q10669" t="s">
        <v>4623</v>
      </c>
    </row>
    <row r="10670" spans="11:17">
      <c r="K10670" t="s">
        <v>51</v>
      </c>
      <c r="L10670" t="s">
        <v>4621</v>
      </c>
      <c r="M10670" t="s">
        <v>4622</v>
      </c>
      <c r="N10670" t="s">
        <v>77</v>
      </c>
      <c r="O10670" t="s">
        <v>57</v>
      </c>
      <c r="P10670" t="s">
        <v>58</v>
      </c>
      <c r="Q10670" t="s">
        <v>4623</v>
      </c>
    </row>
    <row r="10671" spans="11:17">
      <c r="K10671" t="s">
        <v>51</v>
      </c>
      <c r="L10671" t="s">
        <v>4621</v>
      </c>
      <c r="M10671" t="s">
        <v>4622</v>
      </c>
      <c r="N10671" t="s">
        <v>77</v>
      </c>
      <c r="O10671" t="s">
        <v>59</v>
      </c>
      <c r="P10671">
        <v>2833</v>
      </c>
      <c r="Q10671" t="s">
        <v>4623</v>
      </c>
    </row>
    <row r="10672" spans="11:17">
      <c r="K10672" t="s">
        <v>51</v>
      </c>
      <c r="L10672" t="s">
        <v>4621</v>
      </c>
      <c r="M10672" t="s">
        <v>4622</v>
      </c>
      <c r="N10672" t="s">
        <v>77</v>
      </c>
      <c r="O10672" t="s">
        <v>60</v>
      </c>
      <c r="P10672" t="s">
        <v>4552</v>
      </c>
      <c r="Q10672" t="s">
        <v>4623</v>
      </c>
    </row>
    <row r="10673" spans="11:17">
      <c r="K10673" t="s">
        <v>51</v>
      </c>
      <c r="L10673" t="s">
        <v>4621</v>
      </c>
      <c r="M10673" t="s">
        <v>4622</v>
      </c>
      <c r="N10673" t="s">
        <v>77</v>
      </c>
      <c r="O10673" t="s">
        <v>62</v>
      </c>
      <c r="P10673" t="s">
        <v>4568</v>
      </c>
      <c r="Q10673" t="s">
        <v>4623</v>
      </c>
    </row>
    <row r="10674" spans="11:17">
      <c r="K10674" t="s">
        <v>51</v>
      </c>
      <c r="L10674" t="s">
        <v>4621</v>
      </c>
      <c r="M10674" t="s">
        <v>4622</v>
      </c>
      <c r="N10674" t="s">
        <v>77</v>
      </c>
      <c r="O10674" t="s">
        <v>64</v>
      </c>
      <c r="P10674" t="s">
        <v>4624</v>
      </c>
      <c r="Q10674" t="s">
        <v>4623</v>
      </c>
    </row>
    <row r="10675" spans="11:17">
      <c r="K10675" t="s">
        <v>51</v>
      </c>
      <c r="L10675" t="s">
        <v>4621</v>
      </c>
      <c r="M10675" t="s">
        <v>4622</v>
      </c>
      <c r="N10675" t="s">
        <v>77</v>
      </c>
      <c r="O10675" t="s">
        <v>66</v>
      </c>
      <c r="P10675" t="s">
        <v>4625</v>
      </c>
      <c r="Q10675" t="s">
        <v>4623</v>
      </c>
    </row>
    <row r="10676" spans="11:17">
      <c r="K10676" t="s">
        <v>51</v>
      </c>
      <c r="L10676" t="s">
        <v>4621</v>
      </c>
      <c r="M10676" t="s">
        <v>4622</v>
      </c>
      <c r="N10676" t="s">
        <v>77</v>
      </c>
      <c r="O10676" t="s">
        <v>68</v>
      </c>
      <c r="P10676" t="s">
        <v>676</v>
      </c>
      <c r="Q10676" t="s">
        <v>4623</v>
      </c>
    </row>
    <row r="10677" spans="11:17">
      <c r="K10677" t="s">
        <v>51</v>
      </c>
      <c r="L10677" t="s">
        <v>4621</v>
      </c>
      <c r="M10677" t="s">
        <v>4622</v>
      </c>
      <c r="N10677" t="s">
        <v>77</v>
      </c>
      <c r="O10677" t="s">
        <v>70</v>
      </c>
      <c r="P10677" t="s">
        <v>71</v>
      </c>
      <c r="Q10677" t="s">
        <v>4623</v>
      </c>
    </row>
    <row r="10678" spans="11:17">
      <c r="K10678" t="s">
        <v>51</v>
      </c>
      <c r="L10678" t="s">
        <v>4621</v>
      </c>
      <c r="M10678" t="s">
        <v>4622</v>
      </c>
      <c r="N10678" t="s">
        <v>77</v>
      </c>
      <c r="O10678" t="s">
        <v>72</v>
      </c>
      <c r="P10678">
        <v>212</v>
      </c>
      <c r="Q10678" t="s">
        <v>4623</v>
      </c>
    </row>
    <row r="10679" spans="11:17">
      <c r="K10679" t="s">
        <v>51</v>
      </c>
      <c r="L10679" t="s">
        <v>4621</v>
      </c>
      <c r="M10679" t="s">
        <v>4622</v>
      </c>
      <c r="N10679" t="s">
        <v>77</v>
      </c>
      <c r="O10679" t="s">
        <v>73</v>
      </c>
      <c r="P10679" t="s">
        <v>82</v>
      </c>
      <c r="Q10679" t="s">
        <v>4623</v>
      </c>
    </row>
    <row r="10680" spans="11:17">
      <c r="K10680" t="s">
        <v>51</v>
      </c>
      <c r="L10680" t="s">
        <v>4626</v>
      </c>
      <c r="M10680" t="s">
        <v>4627</v>
      </c>
      <c r="N10680" t="s">
        <v>77</v>
      </c>
      <c r="O10680" t="s">
        <v>14</v>
      </c>
      <c r="Q10680" t="s">
        <v>4628</v>
      </c>
    </row>
    <row r="10681" spans="11:17">
      <c r="K10681" t="s">
        <v>51</v>
      </c>
      <c r="L10681" t="s">
        <v>4626</v>
      </c>
      <c r="M10681" t="s">
        <v>4627</v>
      </c>
      <c r="N10681" t="s">
        <v>77</v>
      </c>
      <c r="O10681" t="s">
        <v>56</v>
      </c>
      <c r="Q10681" t="s">
        <v>4628</v>
      </c>
    </row>
    <row r="10682" spans="11:17">
      <c r="K10682" t="s">
        <v>51</v>
      </c>
      <c r="L10682" t="s">
        <v>4626</v>
      </c>
      <c r="M10682" t="s">
        <v>4627</v>
      </c>
      <c r="N10682" t="s">
        <v>77</v>
      </c>
      <c r="O10682" t="s">
        <v>57</v>
      </c>
      <c r="P10682" t="s">
        <v>58</v>
      </c>
      <c r="Q10682" t="s">
        <v>4628</v>
      </c>
    </row>
    <row r="10683" spans="11:17">
      <c r="K10683" t="s">
        <v>51</v>
      </c>
      <c r="L10683" t="s">
        <v>4626</v>
      </c>
      <c r="M10683" t="s">
        <v>4627</v>
      </c>
      <c r="N10683" t="s">
        <v>77</v>
      </c>
      <c r="O10683" t="s">
        <v>59</v>
      </c>
      <c r="P10683">
        <v>2197</v>
      </c>
      <c r="Q10683" t="s">
        <v>4628</v>
      </c>
    </row>
    <row r="10684" spans="11:17">
      <c r="K10684" t="s">
        <v>51</v>
      </c>
      <c r="L10684" t="s">
        <v>4626</v>
      </c>
      <c r="M10684" t="s">
        <v>4627</v>
      </c>
      <c r="N10684" t="s">
        <v>77</v>
      </c>
      <c r="O10684" t="s">
        <v>60</v>
      </c>
      <c r="P10684" t="s">
        <v>4552</v>
      </c>
      <c r="Q10684" t="s">
        <v>4628</v>
      </c>
    </row>
    <row r="10685" spans="11:17">
      <c r="K10685" t="s">
        <v>51</v>
      </c>
      <c r="L10685" t="s">
        <v>4626</v>
      </c>
      <c r="M10685" t="s">
        <v>4627</v>
      </c>
      <c r="N10685" t="s">
        <v>77</v>
      </c>
      <c r="O10685" t="s">
        <v>62</v>
      </c>
      <c r="P10685" t="s">
        <v>4568</v>
      </c>
      <c r="Q10685" t="s">
        <v>4628</v>
      </c>
    </row>
    <row r="10686" spans="11:17">
      <c r="K10686" t="s">
        <v>51</v>
      </c>
      <c r="L10686" t="s">
        <v>4626</v>
      </c>
      <c r="M10686" t="s">
        <v>4627</v>
      </c>
      <c r="N10686" t="s">
        <v>77</v>
      </c>
      <c r="O10686" t="s">
        <v>64</v>
      </c>
      <c r="P10686" t="s">
        <v>4629</v>
      </c>
      <c r="Q10686" t="s">
        <v>4628</v>
      </c>
    </row>
    <row r="10687" spans="11:17">
      <c r="K10687" t="s">
        <v>51</v>
      </c>
      <c r="L10687" t="s">
        <v>4626</v>
      </c>
      <c r="M10687" t="s">
        <v>4627</v>
      </c>
      <c r="N10687" t="s">
        <v>77</v>
      </c>
      <c r="O10687" t="s">
        <v>66</v>
      </c>
      <c r="P10687" t="s">
        <v>4630</v>
      </c>
      <c r="Q10687" t="s">
        <v>4628</v>
      </c>
    </row>
    <row r="10688" spans="11:17">
      <c r="K10688" t="s">
        <v>51</v>
      </c>
      <c r="L10688" t="s">
        <v>4626</v>
      </c>
      <c r="M10688" t="s">
        <v>4627</v>
      </c>
      <c r="N10688" t="s">
        <v>77</v>
      </c>
      <c r="O10688" t="s">
        <v>68</v>
      </c>
      <c r="P10688" t="s">
        <v>676</v>
      </c>
      <c r="Q10688" t="s">
        <v>4628</v>
      </c>
    </row>
    <row r="10689" spans="11:17">
      <c r="K10689" t="s">
        <v>51</v>
      </c>
      <c r="L10689" t="s">
        <v>4626</v>
      </c>
      <c r="M10689" t="s">
        <v>4627</v>
      </c>
      <c r="N10689" t="s">
        <v>77</v>
      </c>
      <c r="O10689" t="s">
        <v>70</v>
      </c>
      <c r="P10689" t="s">
        <v>71</v>
      </c>
      <c r="Q10689" t="s">
        <v>4628</v>
      </c>
    </row>
    <row r="10690" spans="11:17">
      <c r="K10690" t="s">
        <v>51</v>
      </c>
      <c r="L10690" t="s">
        <v>4626</v>
      </c>
      <c r="M10690" t="s">
        <v>4627</v>
      </c>
      <c r="N10690" t="s">
        <v>77</v>
      </c>
      <c r="O10690" t="s">
        <v>72</v>
      </c>
      <c r="P10690">
        <v>72</v>
      </c>
      <c r="Q10690" t="s">
        <v>4628</v>
      </c>
    </row>
    <row r="10691" spans="11:17">
      <c r="K10691" t="s">
        <v>51</v>
      </c>
      <c r="L10691" t="s">
        <v>4626</v>
      </c>
      <c r="M10691" t="s">
        <v>4627</v>
      </c>
      <c r="N10691" t="s">
        <v>77</v>
      </c>
      <c r="O10691" t="s">
        <v>73</v>
      </c>
      <c r="P10691" t="s">
        <v>82</v>
      </c>
      <c r="Q10691" t="s">
        <v>4628</v>
      </c>
    </row>
    <row r="10692" spans="11:17">
      <c r="K10692" t="s">
        <v>51</v>
      </c>
      <c r="L10692" t="s">
        <v>4631</v>
      </c>
      <c r="M10692" t="s">
        <v>4632</v>
      </c>
      <c r="N10692" t="s">
        <v>77</v>
      </c>
      <c r="O10692" t="s">
        <v>14</v>
      </c>
      <c r="Q10692" t="s">
        <v>4633</v>
      </c>
    </row>
    <row r="10693" spans="11:17">
      <c r="K10693" t="s">
        <v>51</v>
      </c>
      <c r="L10693" t="s">
        <v>4631</v>
      </c>
      <c r="M10693" t="s">
        <v>4632</v>
      </c>
      <c r="N10693" t="s">
        <v>77</v>
      </c>
      <c r="O10693" t="s">
        <v>56</v>
      </c>
      <c r="Q10693" t="s">
        <v>4633</v>
      </c>
    </row>
    <row r="10694" spans="11:17">
      <c r="K10694" t="s">
        <v>51</v>
      </c>
      <c r="L10694" t="s">
        <v>4631</v>
      </c>
      <c r="M10694" t="s">
        <v>4632</v>
      </c>
      <c r="N10694" t="s">
        <v>77</v>
      </c>
      <c r="O10694" t="s">
        <v>57</v>
      </c>
      <c r="P10694" t="s">
        <v>58</v>
      </c>
      <c r="Q10694" t="s">
        <v>4633</v>
      </c>
    </row>
    <row r="10695" spans="11:17">
      <c r="K10695" t="s">
        <v>51</v>
      </c>
      <c r="L10695" t="s">
        <v>4631</v>
      </c>
      <c r="M10695" t="s">
        <v>4632</v>
      </c>
      <c r="N10695" t="s">
        <v>77</v>
      </c>
      <c r="O10695" t="s">
        <v>59</v>
      </c>
      <c r="P10695">
        <v>2405</v>
      </c>
      <c r="Q10695" t="s">
        <v>4633</v>
      </c>
    </row>
    <row r="10696" spans="11:17">
      <c r="K10696" t="s">
        <v>51</v>
      </c>
      <c r="L10696" t="s">
        <v>4631</v>
      </c>
      <c r="M10696" t="s">
        <v>4632</v>
      </c>
      <c r="N10696" t="s">
        <v>77</v>
      </c>
      <c r="O10696" t="s">
        <v>60</v>
      </c>
      <c r="P10696" t="s">
        <v>4552</v>
      </c>
      <c r="Q10696" t="s">
        <v>4633</v>
      </c>
    </row>
    <row r="10697" spans="11:17">
      <c r="K10697" t="s">
        <v>51</v>
      </c>
      <c r="L10697" t="s">
        <v>4631</v>
      </c>
      <c r="M10697" t="s">
        <v>4632</v>
      </c>
      <c r="N10697" t="s">
        <v>77</v>
      </c>
      <c r="O10697" t="s">
        <v>62</v>
      </c>
      <c r="P10697" t="s">
        <v>4568</v>
      </c>
      <c r="Q10697" t="s">
        <v>4633</v>
      </c>
    </row>
    <row r="10698" spans="11:17">
      <c r="K10698" t="s">
        <v>51</v>
      </c>
      <c r="L10698" t="s">
        <v>4631</v>
      </c>
      <c r="M10698" t="s">
        <v>4632</v>
      </c>
      <c r="N10698" t="s">
        <v>77</v>
      </c>
      <c r="O10698" t="s">
        <v>64</v>
      </c>
      <c r="P10698" t="s">
        <v>4634</v>
      </c>
      <c r="Q10698" t="s">
        <v>4633</v>
      </c>
    </row>
    <row r="10699" spans="11:17">
      <c r="K10699" t="s">
        <v>51</v>
      </c>
      <c r="L10699" t="s">
        <v>4631</v>
      </c>
      <c r="M10699" t="s">
        <v>4632</v>
      </c>
      <c r="N10699" t="s">
        <v>77</v>
      </c>
      <c r="O10699" t="s">
        <v>66</v>
      </c>
      <c r="P10699" t="s">
        <v>4635</v>
      </c>
      <c r="Q10699" t="s">
        <v>4633</v>
      </c>
    </row>
    <row r="10700" spans="11:17">
      <c r="K10700" t="s">
        <v>51</v>
      </c>
      <c r="L10700" t="s">
        <v>4631</v>
      </c>
      <c r="M10700" t="s">
        <v>4632</v>
      </c>
      <c r="N10700" t="s">
        <v>77</v>
      </c>
      <c r="O10700" t="s">
        <v>68</v>
      </c>
      <c r="P10700" t="s">
        <v>676</v>
      </c>
      <c r="Q10700" t="s">
        <v>4633</v>
      </c>
    </row>
    <row r="10701" spans="11:17">
      <c r="K10701" t="s">
        <v>51</v>
      </c>
      <c r="L10701" t="s">
        <v>4631</v>
      </c>
      <c r="M10701" t="s">
        <v>4632</v>
      </c>
      <c r="N10701" t="s">
        <v>77</v>
      </c>
      <c r="O10701" t="s">
        <v>70</v>
      </c>
      <c r="P10701" t="s">
        <v>71</v>
      </c>
      <c r="Q10701" t="s">
        <v>4633</v>
      </c>
    </row>
    <row r="10702" spans="11:17">
      <c r="K10702" t="s">
        <v>51</v>
      </c>
      <c r="L10702" t="s">
        <v>4631</v>
      </c>
      <c r="M10702" t="s">
        <v>4632</v>
      </c>
      <c r="N10702" t="s">
        <v>77</v>
      </c>
      <c r="O10702" t="s">
        <v>72</v>
      </c>
      <c r="P10702">
        <v>50</v>
      </c>
      <c r="Q10702" t="s">
        <v>4633</v>
      </c>
    </row>
    <row r="10703" spans="11:17">
      <c r="K10703" t="s">
        <v>51</v>
      </c>
      <c r="L10703" t="s">
        <v>4631</v>
      </c>
      <c r="M10703" t="s">
        <v>4632</v>
      </c>
      <c r="N10703" t="s">
        <v>77</v>
      </c>
      <c r="O10703" t="s">
        <v>73</v>
      </c>
      <c r="P10703" t="s">
        <v>82</v>
      </c>
      <c r="Q10703" t="s">
        <v>4633</v>
      </c>
    </row>
    <row r="10704" spans="11:17">
      <c r="K10704" t="s">
        <v>51</v>
      </c>
      <c r="L10704" t="s">
        <v>4636</v>
      </c>
      <c r="M10704" t="s">
        <v>4637</v>
      </c>
      <c r="N10704" t="s">
        <v>77</v>
      </c>
      <c r="O10704" t="s">
        <v>14</v>
      </c>
      <c r="Q10704" t="s">
        <v>4638</v>
      </c>
    </row>
    <row r="10705" spans="11:17">
      <c r="K10705" t="s">
        <v>51</v>
      </c>
      <c r="L10705" t="s">
        <v>4636</v>
      </c>
      <c r="M10705" t="s">
        <v>4637</v>
      </c>
      <c r="N10705" t="s">
        <v>77</v>
      </c>
      <c r="O10705" t="s">
        <v>56</v>
      </c>
      <c r="Q10705" t="s">
        <v>4638</v>
      </c>
    </row>
    <row r="10706" spans="11:17">
      <c r="K10706" t="s">
        <v>51</v>
      </c>
      <c r="L10706" t="s">
        <v>4636</v>
      </c>
      <c r="M10706" t="s">
        <v>4637</v>
      </c>
      <c r="N10706" t="s">
        <v>77</v>
      </c>
      <c r="O10706" t="s">
        <v>57</v>
      </c>
      <c r="P10706" t="s">
        <v>58</v>
      </c>
      <c r="Q10706" t="s">
        <v>4638</v>
      </c>
    </row>
    <row r="10707" spans="11:17">
      <c r="K10707" t="s">
        <v>51</v>
      </c>
      <c r="L10707" t="s">
        <v>4636</v>
      </c>
      <c r="M10707" t="s">
        <v>4637</v>
      </c>
      <c r="N10707" t="s">
        <v>77</v>
      </c>
      <c r="O10707" t="s">
        <v>59</v>
      </c>
      <c r="P10707">
        <v>3758</v>
      </c>
      <c r="Q10707" t="s">
        <v>4638</v>
      </c>
    </row>
    <row r="10708" spans="11:17">
      <c r="K10708" t="s">
        <v>51</v>
      </c>
      <c r="L10708" t="s">
        <v>4636</v>
      </c>
      <c r="M10708" t="s">
        <v>4637</v>
      </c>
      <c r="N10708" t="s">
        <v>77</v>
      </c>
      <c r="O10708" t="s">
        <v>60</v>
      </c>
      <c r="P10708" t="s">
        <v>4552</v>
      </c>
      <c r="Q10708" t="s">
        <v>4638</v>
      </c>
    </row>
    <row r="10709" spans="11:17">
      <c r="K10709" t="s">
        <v>51</v>
      </c>
      <c r="L10709" t="s">
        <v>4636</v>
      </c>
      <c r="M10709" t="s">
        <v>4637</v>
      </c>
      <c r="N10709" t="s">
        <v>77</v>
      </c>
      <c r="O10709" t="s">
        <v>62</v>
      </c>
      <c r="P10709" t="s">
        <v>4568</v>
      </c>
      <c r="Q10709" t="s">
        <v>4638</v>
      </c>
    </row>
    <row r="10710" spans="11:17">
      <c r="K10710" t="s">
        <v>51</v>
      </c>
      <c r="L10710" t="s">
        <v>4636</v>
      </c>
      <c r="M10710" t="s">
        <v>4637</v>
      </c>
      <c r="N10710" t="s">
        <v>77</v>
      </c>
      <c r="O10710" t="s">
        <v>64</v>
      </c>
      <c r="P10710" t="s">
        <v>4639</v>
      </c>
      <c r="Q10710" t="s">
        <v>4638</v>
      </c>
    </row>
    <row r="10711" spans="11:17">
      <c r="K10711" t="s">
        <v>51</v>
      </c>
      <c r="L10711" t="s">
        <v>4636</v>
      </c>
      <c r="M10711" t="s">
        <v>4637</v>
      </c>
      <c r="N10711" t="s">
        <v>77</v>
      </c>
      <c r="O10711" t="s">
        <v>66</v>
      </c>
      <c r="P10711" t="s">
        <v>4640</v>
      </c>
      <c r="Q10711" t="s">
        <v>4638</v>
      </c>
    </row>
    <row r="10712" spans="11:17">
      <c r="K10712" t="s">
        <v>51</v>
      </c>
      <c r="L10712" t="s">
        <v>4636</v>
      </c>
      <c r="M10712" t="s">
        <v>4637</v>
      </c>
      <c r="N10712" t="s">
        <v>77</v>
      </c>
      <c r="O10712" t="s">
        <v>68</v>
      </c>
      <c r="P10712" t="s">
        <v>676</v>
      </c>
      <c r="Q10712" t="s">
        <v>4638</v>
      </c>
    </row>
    <row r="10713" spans="11:17">
      <c r="K10713" t="s">
        <v>51</v>
      </c>
      <c r="L10713" t="s">
        <v>4636</v>
      </c>
      <c r="M10713" t="s">
        <v>4637</v>
      </c>
      <c r="N10713" t="s">
        <v>77</v>
      </c>
      <c r="O10713" t="s">
        <v>70</v>
      </c>
      <c r="P10713" t="s">
        <v>71</v>
      </c>
      <c r="Q10713" t="s">
        <v>4638</v>
      </c>
    </row>
    <row r="10714" spans="11:17">
      <c r="K10714" t="s">
        <v>51</v>
      </c>
      <c r="L10714" t="s">
        <v>4636</v>
      </c>
      <c r="M10714" t="s">
        <v>4637</v>
      </c>
      <c r="N10714" t="s">
        <v>77</v>
      </c>
      <c r="O10714" t="s">
        <v>72</v>
      </c>
      <c r="P10714">
        <v>518</v>
      </c>
      <c r="Q10714" t="s">
        <v>4638</v>
      </c>
    </row>
    <row r="10715" spans="11:17">
      <c r="K10715" t="s">
        <v>51</v>
      </c>
      <c r="L10715" t="s">
        <v>4636</v>
      </c>
      <c r="M10715" t="s">
        <v>4637</v>
      </c>
      <c r="N10715" t="s">
        <v>77</v>
      </c>
      <c r="O10715" t="s">
        <v>73</v>
      </c>
      <c r="P10715" t="s">
        <v>82</v>
      </c>
      <c r="Q10715" t="s">
        <v>4638</v>
      </c>
    </row>
    <row r="10716" spans="11:17">
      <c r="K10716" t="s">
        <v>51</v>
      </c>
      <c r="L10716" t="s">
        <v>4641</v>
      </c>
      <c r="M10716" t="s">
        <v>4642</v>
      </c>
      <c r="N10716" t="s">
        <v>77</v>
      </c>
      <c r="O10716" t="s">
        <v>14</v>
      </c>
      <c r="Q10716" t="s">
        <v>4643</v>
      </c>
    </row>
    <row r="10717" spans="11:17">
      <c r="K10717" t="s">
        <v>51</v>
      </c>
      <c r="L10717" t="s">
        <v>4641</v>
      </c>
      <c r="M10717" t="s">
        <v>4642</v>
      </c>
      <c r="N10717" t="s">
        <v>77</v>
      </c>
      <c r="O10717" t="s">
        <v>56</v>
      </c>
      <c r="Q10717" t="s">
        <v>4643</v>
      </c>
    </row>
    <row r="10718" spans="11:17">
      <c r="K10718" t="s">
        <v>51</v>
      </c>
      <c r="L10718" t="s">
        <v>4641</v>
      </c>
      <c r="M10718" t="s">
        <v>4642</v>
      </c>
      <c r="N10718" t="s">
        <v>77</v>
      </c>
      <c r="O10718" t="s">
        <v>57</v>
      </c>
      <c r="P10718" t="s">
        <v>58</v>
      </c>
      <c r="Q10718" t="s">
        <v>4643</v>
      </c>
    </row>
    <row r="10719" spans="11:17">
      <c r="K10719" t="s">
        <v>51</v>
      </c>
      <c r="L10719" t="s">
        <v>4641</v>
      </c>
      <c r="M10719" t="s">
        <v>4642</v>
      </c>
      <c r="N10719" t="s">
        <v>77</v>
      </c>
      <c r="O10719" t="s">
        <v>59</v>
      </c>
      <c r="P10719">
        <v>3035</v>
      </c>
      <c r="Q10719" t="s">
        <v>4643</v>
      </c>
    </row>
    <row r="10720" spans="11:17">
      <c r="K10720" t="s">
        <v>51</v>
      </c>
      <c r="L10720" t="s">
        <v>4641</v>
      </c>
      <c r="M10720" t="s">
        <v>4642</v>
      </c>
      <c r="N10720" t="s">
        <v>77</v>
      </c>
      <c r="O10720" t="s">
        <v>60</v>
      </c>
      <c r="P10720" t="s">
        <v>4552</v>
      </c>
      <c r="Q10720" t="s">
        <v>4643</v>
      </c>
    </row>
    <row r="10721" spans="11:17">
      <c r="K10721" t="s">
        <v>51</v>
      </c>
      <c r="L10721" t="s">
        <v>4641</v>
      </c>
      <c r="M10721" t="s">
        <v>4642</v>
      </c>
      <c r="N10721" t="s">
        <v>77</v>
      </c>
      <c r="O10721" t="s">
        <v>62</v>
      </c>
      <c r="P10721" t="s">
        <v>4568</v>
      </c>
      <c r="Q10721" t="s">
        <v>4643</v>
      </c>
    </row>
    <row r="10722" spans="11:17">
      <c r="K10722" t="s">
        <v>51</v>
      </c>
      <c r="L10722" t="s">
        <v>4641</v>
      </c>
      <c r="M10722" t="s">
        <v>4642</v>
      </c>
      <c r="N10722" t="s">
        <v>77</v>
      </c>
      <c r="O10722" t="s">
        <v>64</v>
      </c>
      <c r="P10722" t="s">
        <v>4644</v>
      </c>
      <c r="Q10722" t="s">
        <v>4643</v>
      </c>
    </row>
    <row r="10723" spans="11:17">
      <c r="K10723" t="s">
        <v>51</v>
      </c>
      <c r="L10723" t="s">
        <v>4641</v>
      </c>
      <c r="M10723" t="s">
        <v>4642</v>
      </c>
      <c r="N10723" t="s">
        <v>77</v>
      </c>
      <c r="O10723" t="s">
        <v>66</v>
      </c>
      <c r="P10723" t="s">
        <v>4645</v>
      </c>
      <c r="Q10723" t="s">
        <v>4643</v>
      </c>
    </row>
    <row r="10724" spans="11:17">
      <c r="K10724" t="s">
        <v>51</v>
      </c>
      <c r="L10724" t="s">
        <v>4641</v>
      </c>
      <c r="M10724" t="s">
        <v>4642</v>
      </c>
      <c r="N10724" t="s">
        <v>77</v>
      </c>
      <c r="O10724" t="s">
        <v>68</v>
      </c>
      <c r="P10724" t="s">
        <v>676</v>
      </c>
      <c r="Q10724" t="s">
        <v>4643</v>
      </c>
    </row>
    <row r="10725" spans="11:17">
      <c r="K10725" t="s">
        <v>51</v>
      </c>
      <c r="L10725" t="s">
        <v>4641</v>
      </c>
      <c r="M10725" t="s">
        <v>4642</v>
      </c>
      <c r="N10725" t="s">
        <v>77</v>
      </c>
      <c r="O10725" t="s">
        <v>70</v>
      </c>
      <c r="P10725" t="s">
        <v>131</v>
      </c>
      <c r="Q10725" t="s">
        <v>4643</v>
      </c>
    </row>
    <row r="10726" spans="11:17">
      <c r="K10726" t="s">
        <v>51</v>
      </c>
      <c r="L10726" t="s">
        <v>4641</v>
      </c>
      <c r="M10726" t="s">
        <v>4642</v>
      </c>
      <c r="N10726" t="s">
        <v>77</v>
      </c>
      <c r="O10726" t="s">
        <v>72</v>
      </c>
      <c r="Q10726" t="s">
        <v>4643</v>
      </c>
    </row>
    <row r="10727" spans="11:17">
      <c r="K10727" t="s">
        <v>51</v>
      </c>
      <c r="L10727" t="s">
        <v>4641</v>
      </c>
      <c r="M10727" t="s">
        <v>4642</v>
      </c>
      <c r="N10727" t="s">
        <v>77</v>
      </c>
      <c r="O10727" t="s">
        <v>73</v>
      </c>
      <c r="P10727" t="s">
        <v>82</v>
      </c>
      <c r="Q10727" t="s">
        <v>4643</v>
      </c>
    </row>
    <row r="10728" spans="11:17">
      <c r="K10728" t="s">
        <v>51</v>
      </c>
      <c r="L10728" t="s">
        <v>4646</v>
      </c>
      <c r="M10728" t="s">
        <v>4647</v>
      </c>
      <c r="N10728" t="s">
        <v>77</v>
      </c>
      <c r="O10728" t="s">
        <v>14</v>
      </c>
      <c r="Q10728" t="s">
        <v>4648</v>
      </c>
    </row>
    <row r="10729" spans="11:17">
      <c r="K10729" t="s">
        <v>51</v>
      </c>
      <c r="L10729" t="s">
        <v>4646</v>
      </c>
      <c r="M10729" t="s">
        <v>4647</v>
      </c>
      <c r="N10729" t="s">
        <v>77</v>
      </c>
      <c r="O10729" t="s">
        <v>56</v>
      </c>
      <c r="Q10729" t="s">
        <v>4648</v>
      </c>
    </row>
    <row r="10730" spans="11:17">
      <c r="K10730" t="s">
        <v>51</v>
      </c>
      <c r="L10730" t="s">
        <v>4646</v>
      </c>
      <c r="M10730" t="s">
        <v>4647</v>
      </c>
      <c r="N10730" t="s">
        <v>77</v>
      </c>
      <c r="O10730" t="s">
        <v>57</v>
      </c>
      <c r="P10730" t="s">
        <v>58</v>
      </c>
      <c r="Q10730" t="s">
        <v>4648</v>
      </c>
    </row>
    <row r="10731" spans="11:17">
      <c r="K10731" t="s">
        <v>51</v>
      </c>
      <c r="L10731" t="s">
        <v>4646</v>
      </c>
      <c r="M10731" t="s">
        <v>4647</v>
      </c>
      <c r="N10731" t="s">
        <v>77</v>
      </c>
      <c r="O10731" t="s">
        <v>59</v>
      </c>
      <c r="P10731">
        <v>3585</v>
      </c>
      <c r="Q10731" t="s">
        <v>4648</v>
      </c>
    </row>
    <row r="10732" spans="11:17">
      <c r="K10732" t="s">
        <v>51</v>
      </c>
      <c r="L10732" t="s">
        <v>4646</v>
      </c>
      <c r="M10732" t="s">
        <v>4647</v>
      </c>
      <c r="N10732" t="s">
        <v>77</v>
      </c>
      <c r="O10732" t="s">
        <v>60</v>
      </c>
      <c r="P10732" t="s">
        <v>4552</v>
      </c>
      <c r="Q10732" t="s">
        <v>4648</v>
      </c>
    </row>
    <row r="10733" spans="11:17">
      <c r="K10733" t="s">
        <v>51</v>
      </c>
      <c r="L10733" t="s">
        <v>4646</v>
      </c>
      <c r="M10733" t="s">
        <v>4647</v>
      </c>
      <c r="N10733" t="s">
        <v>77</v>
      </c>
      <c r="O10733" t="s">
        <v>62</v>
      </c>
      <c r="P10733" t="s">
        <v>4568</v>
      </c>
      <c r="Q10733" t="s">
        <v>4648</v>
      </c>
    </row>
    <row r="10734" spans="11:17">
      <c r="K10734" t="s">
        <v>51</v>
      </c>
      <c r="L10734" t="s">
        <v>4646</v>
      </c>
      <c r="M10734" t="s">
        <v>4647</v>
      </c>
      <c r="N10734" t="s">
        <v>77</v>
      </c>
      <c r="O10734" t="s">
        <v>64</v>
      </c>
      <c r="P10734" t="s">
        <v>4649</v>
      </c>
      <c r="Q10734" t="s">
        <v>4648</v>
      </c>
    </row>
    <row r="10735" spans="11:17">
      <c r="K10735" t="s">
        <v>51</v>
      </c>
      <c r="L10735" t="s">
        <v>4646</v>
      </c>
      <c r="M10735" t="s">
        <v>4647</v>
      </c>
      <c r="N10735" t="s">
        <v>77</v>
      </c>
      <c r="O10735" t="s">
        <v>66</v>
      </c>
      <c r="P10735" t="s">
        <v>4650</v>
      </c>
      <c r="Q10735" t="s">
        <v>4648</v>
      </c>
    </row>
    <row r="10736" spans="11:17">
      <c r="K10736" t="s">
        <v>51</v>
      </c>
      <c r="L10736" t="s">
        <v>4646</v>
      </c>
      <c r="M10736" t="s">
        <v>4647</v>
      </c>
      <c r="N10736" t="s">
        <v>77</v>
      </c>
      <c r="O10736" t="s">
        <v>68</v>
      </c>
      <c r="P10736" t="s">
        <v>676</v>
      </c>
      <c r="Q10736" t="s">
        <v>4648</v>
      </c>
    </row>
    <row r="10737" spans="11:17">
      <c r="K10737" t="s">
        <v>51</v>
      </c>
      <c r="L10737" t="s">
        <v>4646</v>
      </c>
      <c r="M10737" t="s">
        <v>4647</v>
      </c>
      <c r="N10737" t="s">
        <v>77</v>
      </c>
      <c r="O10737" t="s">
        <v>70</v>
      </c>
      <c r="P10737" t="s">
        <v>71</v>
      </c>
      <c r="Q10737" t="s">
        <v>4648</v>
      </c>
    </row>
    <row r="10738" spans="11:17">
      <c r="K10738" t="s">
        <v>51</v>
      </c>
      <c r="L10738" t="s">
        <v>4646</v>
      </c>
      <c r="M10738" t="s">
        <v>4647</v>
      </c>
      <c r="N10738" t="s">
        <v>77</v>
      </c>
      <c r="O10738" t="s">
        <v>72</v>
      </c>
      <c r="P10738">
        <v>219</v>
      </c>
      <c r="Q10738" t="s">
        <v>4648</v>
      </c>
    </row>
    <row r="10739" spans="11:17">
      <c r="K10739" t="s">
        <v>51</v>
      </c>
      <c r="L10739" t="s">
        <v>4646</v>
      </c>
      <c r="M10739" t="s">
        <v>4647</v>
      </c>
      <c r="N10739" t="s">
        <v>77</v>
      </c>
      <c r="O10739" t="s">
        <v>73</v>
      </c>
      <c r="P10739" t="s">
        <v>82</v>
      </c>
      <c r="Q10739" t="s">
        <v>4648</v>
      </c>
    </row>
    <row r="10740" spans="11:17">
      <c r="K10740" t="s">
        <v>51</v>
      </c>
      <c r="L10740" t="s">
        <v>4651</v>
      </c>
      <c r="M10740" t="s">
        <v>4652</v>
      </c>
      <c r="N10740" t="s">
        <v>77</v>
      </c>
      <c r="O10740" t="s">
        <v>14</v>
      </c>
      <c r="Q10740" t="s">
        <v>4653</v>
      </c>
    </row>
    <row r="10741" spans="11:17">
      <c r="K10741" t="s">
        <v>51</v>
      </c>
      <c r="L10741" t="s">
        <v>4651</v>
      </c>
      <c r="M10741" t="s">
        <v>4652</v>
      </c>
      <c r="N10741" t="s">
        <v>77</v>
      </c>
      <c r="O10741" t="s">
        <v>56</v>
      </c>
      <c r="Q10741" t="s">
        <v>4653</v>
      </c>
    </row>
    <row r="10742" spans="11:17">
      <c r="K10742" t="s">
        <v>51</v>
      </c>
      <c r="L10742" t="s">
        <v>4651</v>
      </c>
      <c r="M10742" t="s">
        <v>4652</v>
      </c>
      <c r="N10742" t="s">
        <v>77</v>
      </c>
      <c r="O10742" t="s">
        <v>57</v>
      </c>
      <c r="P10742" t="s">
        <v>58</v>
      </c>
      <c r="Q10742" t="s">
        <v>4653</v>
      </c>
    </row>
    <row r="10743" spans="11:17">
      <c r="K10743" t="s">
        <v>51</v>
      </c>
      <c r="L10743" t="s">
        <v>4651</v>
      </c>
      <c r="M10743" t="s">
        <v>4652</v>
      </c>
      <c r="N10743" t="s">
        <v>77</v>
      </c>
      <c r="O10743" t="s">
        <v>59</v>
      </c>
      <c r="P10743">
        <v>2168</v>
      </c>
      <c r="Q10743" t="s">
        <v>4653</v>
      </c>
    </row>
    <row r="10744" spans="11:17">
      <c r="K10744" t="s">
        <v>51</v>
      </c>
      <c r="L10744" t="s">
        <v>4651</v>
      </c>
      <c r="M10744" t="s">
        <v>4652</v>
      </c>
      <c r="N10744" t="s">
        <v>77</v>
      </c>
      <c r="O10744" t="s">
        <v>60</v>
      </c>
      <c r="P10744" t="s">
        <v>4552</v>
      </c>
      <c r="Q10744" t="s">
        <v>4653</v>
      </c>
    </row>
    <row r="10745" spans="11:17">
      <c r="K10745" t="s">
        <v>51</v>
      </c>
      <c r="L10745" t="s">
        <v>4651</v>
      </c>
      <c r="M10745" t="s">
        <v>4652</v>
      </c>
      <c r="N10745" t="s">
        <v>77</v>
      </c>
      <c r="O10745" t="s">
        <v>62</v>
      </c>
      <c r="P10745" t="s">
        <v>4568</v>
      </c>
      <c r="Q10745" t="s">
        <v>4653</v>
      </c>
    </row>
    <row r="10746" spans="11:17">
      <c r="K10746" t="s">
        <v>51</v>
      </c>
      <c r="L10746" t="s">
        <v>4651</v>
      </c>
      <c r="M10746" t="s">
        <v>4652</v>
      </c>
      <c r="N10746" t="s">
        <v>77</v>
      </c>
      <c r="O10746" t="s">
        <v>64</v>
      </c>
      <c r="P10746" t="s">
        <v>4654</v>
      </c>
      <c r="Q10746" t="s">
        <v>4653</v>
      </c>
    </row>
    <row r="10747" spans="11:17">
      <c r="K10747" t="s">
        <v>51</v>
      </c>
      <c r="L10747" t="s">
        <v>4651</v>
      </c>
      <c r="M10747" t="s">
        <v>4652</v>
      </c>
      <c r="N10747" t="s">
        <v>77</v>
      </c>
      <c r="O10747" t="s">
        <v>66</v>
      </c>
      <c r="P10747" t="s">
        <v>4655</v>
      </c>
      <c r="Q10747" t="s">
        <v>4653</v>
      </c>
    </row>
    <row r="10748" spans="11:17">
      <c r="K10748" t="s">
        <v>51</v>
      </c>
      <c r="L10748" t="s">
        <v>4651</v>
      </c>
      <c r="M10748" t="s">
        <v>4652</v>
      </c>
      <c r="N10748" t="s">
        <v>77</v>
      </c>
      <c r="O10748" t="s">
        <v>68</v>
      </c>
      <c r="P10748" t="s">
        <v>676</v>
      </c>
      <c r="Q10748" t="s">
        <v>4653</v>
      </c>
    </row>
    <row r="10749" spans="11:17">
      <c r="K10749" t="s">
        <v>51</v>
      </c>
      <c r="L10749" t="s">
        <v>4651</v>
      </c>
      <c r="M10749" t="s">
        <v>4652</v>
      </c>
      <c r="N10749" t="s">
        <v>77</v>
      </c>
      <c r="O10749" t="s">
        <v>70</v>
      </c>
      <c r="P10749" t="s">
        <v>71</v>
      </c>
      <c r="Q10749" t="s">
        <v>4653</v>
      </c>
    </row>
    <row r="10750" spans="11:17">
      <c r="K10750" t="s">
        <v>51</v>
      </c>
      <c r="L10750" t="s">
        <v>4651</v>
      </c>
      <c r="M10750" t="s">
        <v>4652</v>
      </c>
      <c r="N10750" t="s">
        <v>77</v>
      </c>
      <c r="O10750" t="s">
        <v>72</v>
      </c>
      <c r="P10750">
        <v>439</v>
      </c>
      <c r="Q10750" t="s">
        <v>4653</v>
      </c>
    </row>
    <row r="10751" spans="11:17">
      <c r="K10751" t="s">
        <v>51</v>
      </c>
      <c r="L10751" t="s">
        <v>4651</v>
      </c>
      <c r="M10751" t="s">
        <v>4652</v>
      </c>
      <c r="N10751" t="s">
        <v>77</v>
      </c>
      <c r="O10751" t="s">
        <v>73</v>
      </c>
      <c r="P10751" t="s">
        <v>82</v>
      </c>
      <c r="Q10751" t="s">
        <v>4653</v>
      </c>
    </row>
    <row r="10752" spans="11:17">
      <c r="K10752" t="s">
        <v>51</v>
      </c>
      <c r="L10752" t="s">
        <v>4656</v>
      </c>
      <c r="M10752" t="s">
        <v>4657</v>
      </c>
      <c r="N10752" t="s">
        <v>54</v>
      </c>
      <c r="O10752" t="s">
        <v>14</v>
      </c>
      <c r="Q10752" t="s">
        <v>4658</v>
      </c>
    </row>
    <row r="10753" spans="11:17">
      <c r="K10753" t="s">
        <v>51</v>
      </c>
      <c r="L10753" t="s">
        <v>4656</v>
      </c>
      <c r="M10753" t="s">
        <v>4657</v>
      </c>
      <c r="N10753" t="s">
        <v>54</v>
      </c>
      <c r="O10753" t="s">
        <v>56</v>
      </c>
      <c r="Q10753" t="s">
        <v>4658</v>
      </c>
    </row>
    <row r="10754" spans="11:17">
      <c r="K10754" t="s">
        <v>51</v>
      </c>
      <c r="L10754" t="s">
        <v>4656</v>
      </c>
      <c r="M10754" t="s">
        <v>4657</v>
      </c>
      <c r="N10754" t="s">
        <v>54</v>
      </c>
      <c r="O10754" t="s">
        <v>57</v>
      </c>
      <c r="P10754" t="s">
        <v>58</v>
      </c>
      <c r="Q10754" t="s">
        <v>4658</v>
      </c>
    </row>
    <row r="10755" spans="11:17">
      <c r="K10755" t="s">
        <v>51</v>
      </c>
      <c r="L10755" t="s">
        <v>4656</v>
      </c>
      <c r="M10755" t="s">
        <v>4657</v>
      </c>
      <c r="N10755" t="s">
        <v>54</v>
      </c>
      <c r="O10755" t="s">
        <v>59</v>
      </c>
      <c r="P10755">
        <v>4481</v>
      </c>
      <c r="Q10755" t="s">
        <v>4658</v>
      </c>
    </row>
    <row r="10756" spans="11:17">
      <c r="K10756" t="s">
        <v>51</v>
      </c>
      <c r="L10756" t="s">
        <v>4656</v>
      </c>
      <c r="M10756" t="s">
        <v>4657</v>
      </c>
      <c r="N10756" t="s">
        <v>54</v>
      </c>
      <c r="O10756" t="s">
        <v>60</v>
      </c>
      <c r="P10756" t="s">
        <v>4552</v>
      </c>
      <c r="Q10756" t="s">
        <v>4658</v>
      </c>
    </row>
    <row r="10757" spans="11:17">
      <c r="K10757" t="s">
        <v>51</v>
      </c>
      <c r="L10757" t="s">
        <v>4656</v>
      </c>
      <c r="M10757" t="s">
        <v>4657</v>
      </c>
      <c r="N10757" t="s">
        <v>54</v>
      </c>
      <c r="O10757" t="s">
        <v>62</v>
      </c>
      <c r="P10757" t="s">
        <v>4568</v>
      </c>
      <c r="Q10757" t="s">
        <v>4658</v>
      </c>
    </row>
    <row r="10758" spans="11:17">
      <c r="K10758" t="s">
        <v>51</v>
      </c>
      <c r="L10758" t="s">
        <v>4656</v>
      </c>
      <c r="M10758" t="s">
        <v>4657</v>
      </c>
      <c r="N10758" t="s">
        <v>54</v>
      </c>
      <c r="O10758" t="s">
        <v>64</v>
      </c>
      <c r="P10758" t="s">
        <v>4659</v>
      </c>
      <c r="Q10758" t="s">
        <v>4658</v>
      </c>
    </row>
    <row r="10759" spans="11:17">
      <c r="K10759" t="s">
        <v>51</v>
      </c>
      <c r="L10759" t="s">
        <v>4656</v>
      </c>
      <c r="M10759" t="s">
        <v>4657</v>
      </c>
      <c r="N10759" t="s">
        <v>54</v>
      </c>
      <c r="O10759" t="s">
        <v>66</v>
      </c>
      <c r="P10759" t="s">
        <v>4660</v>
      </c>
      <c r="Q10759" t="s">
        <v>4658</v>
      </c>
    </row>
    <row r="10760" spans="11:17">
      <c r="K10760" t="s">
        <v>51</v>
      </c>
      <c r="L10760" t="s">
        <v>4656</v>
      </c>
      <c r="M10760" t="s">
        <v>4657</v>
      </c>
      <c r="N10760" t="s">
        <v>54</v>
      </c>
      <c r="O10760" t="s">
        <v>68</v>
      </c>
      <c r="P10760" s="1" t="s">
        <v>4661</v>
      </c>
      <c r="Q10760" t="s">
        <v>4658</v>
      </c>
    </row>
    <row r="10761" spans="11:17">
      <c r="K10761" t="s">
        <v>51</v>
      </c>
      <c r="L10761" t="s">
        <v>4656</v>
      </c>
      <c r="M10761" t="s">
        <v>4657</v>
      </c>
      <c r="N10761" t="s">
        <v>54</v>
      </c>
      <c r="O10761" t="s">
        <v>70</v>
      </c>
      <c r="P10761" t="s">
        <v>71</v>
      </c>
      <c r="Q10761" t="s">
        <v>4658</v>
      </c>
    </row>
    <row r="10762" spans="11:17">
      <c r="K10762" t="s">
        <v>51</v>
      </c>
      <c r="L10762" t="s">
        <v>4656</v>
      </c>
      <c r="M10762" t="s">
        <v>4657</v>
      </c>
      <c r="N10762" t="s">
        <v>54</v>
      </c>
      <c r="O10762" t="s">
        <v>72</v>
      </c>
      <c r="P10762">
        <v>178</v>
      </c>
      <c r="Q10762" t="s">
        <v>4658</v>
      </c>
    </row>
    <row r="10763" spans="11:17">
      <c r="K10763" t="s">
        <v>51</v>
      </c>
      <c r="L10763" t="s">
        <v>4656</v>
      </c>
      <c r="M10763" t="s">
        <v>4657</v>
      </c>
      <c r="N10763" t="s">
        <v>54</v>
      </c>
      <c r="O10763" t="s">
        <v>73</v>
      </c>
      <c r="P10763" t="s">
        <v>74</v>
      </c>
      <c r="Q10763" t="s">
        <v>4658</v>
      </c>
    </row>
    <row r="10764" spans="11:17">
      <c r="K10764" t="s">
        <v>51</v>
      </c>
      <c r="L10764" t="s">
        <v>4662</v>
      </c>
      <c r="M10764" t="s">
        <v>4663</v>
      </c>
      <c r="N10764" t="s">
        <v>77</v>
      </c>
      <c r="O10764" t="s">
        <v>14</v>
      </c>
      <c r="Q10764" t="s">
        <v>4664</v>
      </c>
    </row>
    <row r="10765" spans="11:17">
      <c r="K10765" t="s">
        <v>51</v>
      </c>
      <c r="L10765" t="s">
        <v>4662</v>
      </c>
      <c r="M10765" t="s">
        <v>4663</v>
      </c>
      <c r="N10765" t="s">
        <v>77</v>
      </c>
      <c r="O10765" t="s">
        <v>56</v>
      </c>
      <c r="Q10765" t="s">
        <v>4664</v>
      </c>
    </row>
    <row r="10766" spans="11:17">
      <c r="K10766" t="s">
        <v>51</v>
      </c>
      <c r="L10766" t="s">
        <v>4662</v>
      </c>
      <c r="M10766" t="s">
        <v>4663</v>
      </c>
      <c r="N10766" t="s">
        <v>77</v>
      </c>
      <c r="O10766" t="s">
        <v>57</v>
      </c>
      <c r="P10766" t="s">
        <v>58</v>
      </c>
      <c r="Q10766" t="s">
        <v>4664</v>
      </c>
    </row>
    <row r="10767" spans="11:17">
      <c r="K10767" t="s">
        <v>51</v>
      </c>
      <c r="L10767" t="s">
        <v>4662</v>
      </c>
      <c r="M10767" t="s">
        <v>4663</v>
      </c>
      <c r="N10767" t="s">
        <v>77</v>
      </c>
      <c r="O10767" t="s">
        <v>59</v>
      </c>
      <c r="P10767">
        <v>3440</v>
      </c>
      <c r="Q10767" t="s">
        <v>4664</v>
      </c>
    </row>
    <row r="10768" spans="11:17">
      <c r="K10768" t="s">
        <v>51</v>
      </c>
      <c r="L10768" t="s">
        <v>4662</v>
      </c>
      <c r="M10768" t="s">
        <v>4663</v>
      </c>
      <c r="N10768" t="s">
        <v>77</v>
      </c>
      <c r="O10768" t="s">
        <v>60</v>
      </c>
      <c r="P10768" t="s">
        <v>4552</v>
      </c>
      <c r="Q10768" t="s">
        <v>4664</v>
      </c>
    </row>
    <row r="10769" spans="11:17">
      <c r="K10769" t="s">
        <v>51</v>
      </c>
      <c r="L10769" t="s">
        <v>4662</v>
      </c>
      <c r="M10769" t="s">
        <v>4663</v>
      </c>
      <c r="N10769" t="s">
        <v>77</v>
      </c>
      <c r="O10769" t="s">
        <v>62</v>
      </c>
      <c r="P10769" t="s">
        <v>4553</v>
      </c>
      <c r="Q10769" t="s">
        <v>4664</v>
      </c>
    </row>
    <row r="10770" spans="11:17">
      <c r="K10770" t="s">
        <v>51</v>
      </c>
      <c r="L10770" t="s">
        <v>4662</v>
      </c>
      <c r="M10770" t="s">
        <v>4663</v>
      </c>
      <c r="N10770" t="s">
        <v>77</v>
      </c>
      <c r="O10770" t="s">
        <v>64</v>
      </c>
      <c r="P10770" t="s">
        <v>4665</v>
      </c>
      <c r="Q10770" t="s">
        <v>4664</v>
      </c>
    </row>
    <row r="10771" spans="11:17">
      <c r="K10771" t="s">
        <v>51</v>
      </c>
      <c r="L10771" t="s">
        <v>4662</v>
      </c>
      <c r="M10771" t="s">
        <v>4663</v>
      </c>
      <c r="N10771" t="s">
        <v>77</v>
      </c>
      <c r="O10771" t="s">
        <v>66</v>
      </c>
      <c r="P10771" t="s">
        <v>4666</v>
      </c>
      <c r="Q10771" t="s">
        <v>4664</v>
      </c>
    </row>
    <row r="10772" spans="11:17">
      <c r="K10772" t="s">
        <v>51</v>
      </c>
      <c r="L10772" t="s">
        <v>4662</v>
      </c>
      <c r="M10772" t="s">
        <v>4663</v>
      </c>
      <c r="N10772" t="s">
        <v>77</v>
      </c>
      <c r="O10772" t="s">
        <v>68</v>
      </c>
      <c r="P10772" t="s">
        <v>676</v>
      </c>
      <c r="Q10772" t="s">
        <v>4664</v>
      </c>
    </row>
    <row r="10773" spans="11:17">
      <c r="K10773" t="s">
        <v>51</v>
      </c>
      <c r="L10773" t="s">
        <v>4662</v>
      </c>
      <c r="M10773" t="s">
        <v>4663</v>
      </c>
      <c r="N10773" t="s">
        <v>77</v>
      </c>
      <c r="O10773" t="s">
        <v>70</v>
      </c>
      <c r="P10773" t="s">
        <v>71</v>
      </c>
      <c r="Q10773" t="s">
        <v>4664</v>
      </c>
    </row>
    <row r="10774" spans="11:17">
      <c r="K10774" t="s">
        <v>51</v>
      </c>
      <c r="L10774" t="s">
        <v>4662</v>
      </c>
      <c r="M10774" t="s">
        <v>4663</v>
      </c>
      <c r="N10774" t="s">
        <v>77</v>
      </c>
      <c r="O10774" t="s">
        <v>72</v>
      </c>
      <c r="P10774">
        <v>224</v>
      </c>
      <c r="Q10774" t="s">
        <v>4664</v>
      </c>
    </row>
    <row r="10775" spans="11:17">
      <c r="K10775" t="s">
        <v>51</v>
      </c>
      <c r="L10775" t="s">
        <v>4662</v>
      </c>
      <c r="M10775" t="s">
        <v>4663</v>
      </c>
      <c r="N10775" t="s">
        <v>77</v>
      </c>
      <c r="O10775" t="s">
        <v>73</v>
      </c>
      <c r="P10775" t="s">
        <v>82</v>
      </c>
      <c r="Q10775" t="s">
        <v>4664</v>
      </c>
    </row>
    <row r="10776" spans="11:17">
      <c r="K10776" t="s">
        <v>51</v>
      </c>
      <c r="L10776" t="s">
        <v>4667</v>
      </c>
      <c r="M10776" t="s">
        <v>4668</v>
      </c>
      <c r="N10776" t="s">
        <v>54</v>
      </c>
      <c r="O10776" t="s">
        <v>14</v>
      </c>
      <c r="Q10776" t="s">
        <v>4669</v>
      </c>
    </row>
    <row r="10777" spans="11:17">
      <c r="K10777" t="s">
        <v>51</v>
      </c>
      <c r="L10777" t="s">
        <v>4667</v>
      </c>
      <c r="M10777" t="s">
        <v>4668</v>
      </c>
      <c r="N10777" t="s">
        <v>54</v>
      </c>
      <c r="O10777" t="s">
        <v>56</v>
      </c>
      <c r="Q10777" t="s">
        <v>4669</v>
      </c>
    </row>
    <row r="10778" spans="11:17">
      <c r="K10778" t="s">
        <v>51</v>
      </c>
      <c r="L10778" t="s">
        <v>4667</v>
      </c>
      <c r="M10778" t="s">
        <v>4668</v>
      </c>
      <c r="N10778" t="s">
        <v>54</v>
      </c>
      <c r="O10778" t="s">
        <v>57</v>
      </c>
      <c r="P10778" t="s">
        <v>58</v>
      </c>
      <c r="Q10778" t="s">
        <v>4669</v>
      </c>
    </row>
    <row r="10779" spans="11:17">
      <c r="K10779" t="s">
        <v>51</v>
      </c>
      <c r="L10779" t="s">
        <v>4667</v>
      </c>
      <c r="M10779" t="s">
        <v>4668</v>
      </c>
      <c r="N10779" t="s">
        <v>54</v>
      </c>
      <c r="O10779" t="s">
        <v>59</v>
      </c>
      <c r="P10779">
        <v>4857</v>
      </c>
      <c r="Q10779" t="s">
        <v>4669</v>
      </c>
    </row>
    <row r="10780" spans="11:17">
      <c r="K10780" t="s">
        <v>51</v>
      </c>
      <c r="L10780" t="s">
        <v>4667</v>
      </c>
      <c r="M10780" t="s">
        <v>4668</v>
      </c>
      <c r="N10780" t="s">
        <v>54</v>
      </c>
      <c r="O10780" t="s">
        <v>60</v>
      </c>
      <c r="P10780" t="s">
        <v>4552</v>
      </c>
      <c r="Q10780" t="s">
        <v>4669</v>
      </c>
    </row>
    <row r="10781" spans="11:17">
      <c r="K10781" t="s">
        <v>51</v>
      </c>
      <c r="L10781" t="s">
        <v>4667</v>
      </c>
      <c r="M10781" t="s">
        <v>4668</v>
      </c>
      <c r="N10781" t="s">
        <v>54</v>
      </c>
      <c r="O10781" t="s">
        <v>62</v>
      </c>
      <c r="P10781" t="s">
        <v>4568</v>
      </c>
      <c r="Q10781" t="s">
        <v>4669</v>
      </c>
    </row>
    <row r="10782" spans="11:17">
      <c r="K10782" t="s">
        <v>51</v>
      </c>
      <c r="L10782" t="s">
        <v>4667</v>
      </c>
      <c r="M10782" t="s">
        <v>4668</v>
      </c>
      <c r="N10782" t="s">
        <v>54</v>
      </c>
      <c r="O10782" t="s">
        <v>64</v>
      </c>
      <c r="P10782" t="s">
        <v>4670</v>
      </c>
      <c r="Q10782" t="s">
        <v>4669</v>
      </c>
    </row>
    <row r="10783" spans="11:17">
      <c r="K10783" t="s">
        <v>51</v>
      </c>
      <c r="L10783" t="s">
        <v>4667</v>
      </c>
      <c r="M10783" t="s">
        <v>4668</v>
      </c>
      <c r="N10783" t="s">
        <v>54</v>
      </c>
      <c r="O10783" t="s">
        <v>66</v>
      </c>
      <c r="P10783" t="s">
        <v>4671</v>
      </c>
      <c r="Q10783" t="s">
        <v>4669</v>
      </c>
    </row>
    <row r="10784" spans="11:17">
      <c r="K10784" t="s">
        <v>51</v>
      </c>
      <c r="L10784" t="s">
        <v>4667</v>
      </c>
      <c r="M10784" t="s">
        <v>4668</v>
      </c>
      <c r="N10784" t="s">
        <v>54</v>
      </c>
      <c r="O10784" t="s">
        <v>68</v>
      </c>
      <c r="P10784" t="s">
        <v>676</v>
      </c>
      <c r="Q10784" t="s">
        <v>4669</v>
      </c>
    </row>
    <row r="10785" spans="11:17">
      <c r="K10785" t="s">
        <v>51</v>
      </c>
      <c r="L10785" t="s">
        <v>4667</v>
      </c>
      <c r="M10785" t="s">
        <v>4668</v>
      </c>
      <c r="N10785" t="s">
        <v>54</v>
      </c>
      <c r="O10785" t="s">
        <v>70</v>
      </c>
      <c r="P10785" t="s">
        <v>767</v>
      </c>
      <c r="Q10785" t="s">
        <v>4669</v>
      </c>
    </row>
    <row r="10786" spans="11:17">
      <c r="K10786" t="s">
        <v>51</v>
      </c>
      <c r="L10786" t="s">
        <v>4667</v>
      </c>
      <c r="M10786" t="s">
        <v>4668</v>
      </c>
      <c r="N10786" t="s">
        <v>54</v>
      </c>
      <c r="O10786" t="s">
        <v>72</v>
      </c>
      <c r="P10786">
        <v>480</v>
      </c>
      <c r="Q10786" t="s">
        <v>4669</v>
      </c>
    </row>
    <row r="10787" spans="11:17">
      <c r="K10787" t="s">
        <v>51</v>
      </c>
      <c r="L10787" t="s">
        <v>4667</v>
      </c>
      <c r="M10787" t="s">
        <v>4668</v>
      </c>
      <c r="N10787" t="s">
        <v>54</v>
      </c>
      <c r="O10787" t="s">
        <v>73</v>
      </c>
      <c r="P10787" t="s">
        <v>74</v>
      </c>
      <c r="Q10787" t="s">
        <v>4669</v>
      </c>
    </row>
    <row r="10788" spans="11:17">
      <c r="K10788" t="s">
        <v>51</v>
      </c>
      <c r="L10788" t="s">
        <v>4672</v>
      </c>
      <c r="M10788" t="s">
        <v>4673</v>
      </c>
      <c r="N10788" t="s">
        <v>77</v>
      </c>
      <c r="O10788" t="s">
        <v>14</v>
      </c>
      <c r="Q10788" t="s">
        <v>4674</v>
      </c>
    </row>
    <row r="10789" spans="11:17">
      <c r="K10789" t="s">
        <v>51</v>
      </c>
      <c r="L10789" t="s">
        <v>4672</v>
      </c>
      <c r="M10789" t="s">
        <v>4673</v>
      </c>
      <c r="N10789" t="s">
        <v>77</v>
      </c>
      <c r="O10789" t="s">
        <v>56</v>
      </c>
      <c r="Q10789" t="s">
        <v>4674</v>
      </c>
    </row>
    <row r="10790" spans="11:17">
      <c r="K10790" t="s">
        <v>51</v>
      </c>
      <c r="L10790" t="s">
        <v>4672</v>
      </c>
      <c r="M10790" t="s">
        <v>4673</v>
      </c>
      <c r="N10790" t="s">
        <v>77</v>
      </c>
      <c r="O10790" t="s">
        <v>57</v>
      </c>
      <c r="P10790" t="s">
        <v>58</v>
      </c>
      <c r="Q10790" t="s">
        <v>4674</v>
      </c>
    </row>
    <row r="10791" spans="11:17">
      <c r="K10791" t="s">
        <v>51</v>
      </c>
      <c r="L10791" t="s">
        <v>4672</v>
      </c>
      <c r="M10791" t="s">
        <v>4673</v>
      </c>
      <c r="N10791" t="s">
        <v>77</v>
      </c>
      <c r="O10791" t="s">
        <v>59</v>
      </c>
      <c r="P10791">
        <v>2780</v>
      </c>
      <c r="Q10791" t="s">
        <v>4674</v>
      </c>
    </row>
    <row r="10792" spans="11:17">
      <c r="K10792" t="s">
        <v>51</v>
      </c>
      <c r="L10792" t="s">
        <v>4672</v>
      </c>
      <c r="M10792" t="s">
        <v>4673</v>
      </c>
      <c r="N10792" t="s">
        <v>77</v>
      </c>
      <c r="O10792" t="s">
        <v>60</v>
      </c>
      <c r="P10792" t="s">
        <v>4552</v>
      </c>
      <c r="Q10792" t="s">
        <v>4674</v>
      </c>
    </row>
    <row r="10793" spans="11:17">
      <c r="K10793" t="s">
        <v>51</v>
      </c>
      <c r="L10793" t="s">
        <v>4672</v>
      </c>
      <c r="M10793" t="s">
        <v>4673</v>
      </c>
      <c r="N10793" t="s">
        <v>77</v>
      </c>
      <c r="O10793" t="s">
        <v>62</v>
      </c>
      <c r="P10793" t="s">
        <v>4553</v>
      </c>
      <c r="Q10793" t="s">
        <v>4674</v>
      </c>
    </row>
    <row r="10794" spans="11:17">
      <c r="K10794" t="s">
        <v>51</v>
      </c>
      <c r="L10794" t="s">
        <v>4672</v>
      </c>
      <c r="M10794" t="s">
        <v>4673</v>
      </c>
      <c r="N10794" t="s">
        <v>77</v>
      </c>
      <c r="O10794" t="s">
        <v>64</v>
      </c>
      <c r="P10794" t="s">
        <v>4675</v>
      </c>
      <c r="Q10794" t="s">
        <v>4674</v>
      </c>
    </row>
    <row r="10795" spans="11:17">
      <c r="K10795" t="s">
        <v>51</v>
      </c>
      <c r="L10795" t="s">
        <v>4672</v>
      </c>
      <c r="M10795" t="s">
        <v>4673</v>
      </c>
      <c r="N10795" t="s">
        <v>77</v>
      </c>
      <c r="O10795" t="s">
        <v>66</v>
      </c>
      <c r="P10795" t="s">
        <v>4676</v>
      </c>
      <c r="Q10795" t="s">
        <v>4674</v>
      </c>
    </row>
    <row r="10796" spans="11:17">
      <c r="K10796" t="s">
        <v>51</v>
      </c>
      <c r="L10796" t="s">
        <v>4672</v>
      </c>
      <c r="M10796" t="s">
        <v>4673</v>
      </c>
      <c r="N10796" t="s">
        <v>77</v>
      </c>
      <c r="O10796" t="s">
        <v>68</v>
      </c>
      <c r="P10796" t="s">
        <v>676</v>
      </c>
      <c r="Q10796" t="s">
        <v>4674</v>
      </c>
    </row>
    <row r="10797" spans="11:17">
      <c r="K10797" t="s">
        <v>51</v>
      </c>
      <c r="L10797" t="s">
        <v>4672</v>
      </c>
      <c r="M10797" t="s">
        <v>4673</v>
      </c>
      <c r="N10797" t="s">
        <v>77</v>
      </c>
      <c r="O10797" t="s">
        <v>70</v>
      </c>
      <c r="P10797" t="s">
        <v>71</v>
      </c>
      <c r="Q10797" t="s">
        <v>4674</v>
      </c>
    </row>
    <row r="10798" spans="11:17">
      <c r="K10798" t="s">
        <v>51</v>
      </c>
      <c r="L10798" t="s">
        <v>4672</v>
      </c>
      <c r="M10798" t="s">
        <v>4673</v>
      </c>
      <c r="N10798" t="s">
        <v>77</v>
      </c>
      <c r="O10798" t="s">
        <v>72</v>
      </c>
      <c r="P10798">
        <v>63</v>
      </c>
      <c r="Q10798" t="s">
        <v>4674</v>
      </c>
    </row>
    <row r="10799" spans="11:17">
      <c r="K10799" t="s">
        <v>51</v>
      </c>
      <c r="L10799" t="s">
        <v>4672</v>
      </c>
      <c r="M10799" t="s">
        <v>4673</v>
      </c>
      <c r="N10799" t="s">
        <v>77</v>
      </c>
      <c r="O10799" t="s">
        <v>73</v>
      </c>
      <c r="P10799" t="s">
        <v>82</v>
      </c>
      <c r="Q10799" t="s">
        <v>4674</v>
      </c>
    </row>
    <row r="10800" spans="11:17">
      <c r="K10800" t="s">
        <v>51</v>
      </c>
      <c r="L10800" t="s">
        <v>984</v>
      </c>
      <c r="M10800" t="s">
        <v>4677</v>
      </c>
      <c r="N10800" t="s">
        <v>77</v>
      </c>
      <c r="O10800" t="s">
        <v>14</v>
      </c>
      <c r="Q10800" t="s">
        <v>4678</v>
      </c>
    </row>
    <row r="10801" spans="11:17">
      <c r="K10801" t="s">
        <v>51</v>
      </c>
      <c r="L10801" t="s">
        <v>984</v>
      </c>
      <c r="M10801" t="s">
        <v>4677</v>
      </c>
      <c r="N10801" t="s">
        <v>77</v>
      </c>
      <c r="O10801" t="s">
        <v>56</v>
      </c>
      <c r="Q10801" t="s">
        <v>4678</v>
      </c>
    </row>
    <row r="10802" spans="11:17">
      <c r="K10802" t="s">
        <v>51</v>
      </c>
      <c r="L10802" t="s">
        <v>984</v>
      </c>
      <c r="M10802" t="s">
        <v>4677</v>
      </c>
      <c r="N10802" t="s">
        <v>77</v>
      </c>
      <c r="O10802" t="s">
        <v>57</v>
      </c>
      <c r="P10802" t="s">
        <v>58</v>
      </c>
      <c r="Q10802" t="s">
        <v>4678</v>
      </c>
    </row>
    <row r="10803" spans="11:17">
      <c r="K10803" t="s">
        <v>51</v>
      </c>
      <c r="L10803" t="s">
        <v>984</v>
      </c>
      <c r="M10803" t="s">
        <v>4677</v>
      </c>
      <c r="N10803" t="s">
        <v>77</v>
      </c>
      <c r="O10803" t="s">
        <v>59</v>
      </c>
      <c r="P10803">
        <v>2386</v>
      </c>
      <c r="Q10803" t="s">
        <v>4678</v>
      </c>
    </row>
    <row r="10804" spans="11:17">
      <c r="K10804" t="s">
        <v>51</v>
      </c>
      <c r="L10804" t="s">
        <v>984</v>
      </c>
      <c r="M10804" t="s">
        <v>4677</v>
      </c>
      <c r="N10804" t="s">
        <v>77</v>
      </c>
      <c r="O10804" t="s">
        <v>60</v>
      </c>
      <c r="P10804" t="s">
        <v>4552</v>
      </c>
      <c r="Q10804" t="s">
        <v>4678</v>
      </c>
    </row>
    <row r="10805" spans="11:17">
      <c r="K10805" t="s">
        <v>51</v>
      </c>
      <c r="L10805" t="s">
        <v>984</v>
      </c>
      <c r="M10805" t="s">
        <v>4677</v>
      </c>
      <c r="N10805" t="s">
        <v>77</v>
      </c>
      <c r="O10805" t="s">
        <v>62</v>
      </c>
      <c r="P10805" t="s">
        <v>4553</v>
      </c>
      <c r="Q10805" t="s">
        <v>4678</v>
      </c>
    </row>
    <row r="10806" spans="11:17">
      <c r="K10806" t="s">
        <v>51</v>
      </c>
      <c r="L10806" t="s">
        <v>984</v>
      </c>
      <c r="M10806" t="s">
        <v>4677</v>
      </c>
      <c r="N10806" t="s">
        <v>77</v>
      </c>
      <c r="O10806" t="s">
        <v>64</v>
      </c>
      <c r="P10806" t="s">
        <v>987</v>
      </c>
      <c r="Q10806" t="s">
        <v>4678</v>
      </c>
    </row>
    <row r="10807" spans="11:17">
      <c r="K10807" t="s">
        <v>51</v>
      </c>
      <c r="L10807" t="s">
        <v>984</v>
      </c>
      <c r="M10807" t="s">
        <v>4677</v>
      </c>
      <c r="N10807" t="s">
        <v>77</v>
      </c>
      <c r="O10807" t="s">
        <v>66</v>
      </c>
      <c r="P10807" t="s">
        <v>988</v>
      </c>
      <c r="Q10807" t="s">
        <v>4678</v>
      </c>
    </row>
    <row r="10808" spans="11:17">
      <c r="K10808" t="s">
        <v>51</v>
      </c>
      <c r="L10808" t="s">
        <v>984</v>
      </c>
      <c r="M10808" t="s">
        <v>4677</v>
      </c>
      <c r="N10808" t="s">
        <v>77</v>
      </c>
      <c r="O10808" t="s">
        <v>68</v>
      </c>
      <c r="P10808" t="s">
        <v>676</v>
      </c>
      <c r="Q10808" t="s">
        <v>4678</v>
      </c>
    </row>
    <row r="10809" spans="11:17">
      <c r="K10809" t="s">
        <v>51</v>
      </c>
      <c r="L10809" t="s">
        <v>984</v>
      </c>
      <c r="M10809" t="s">
        <v>4677</v>
      </c>
      <c r="N10809" t="s">
        <v>77</v>
      </c>
      <c r="O10809" t="s">
        <v>70</v>
      </c>
      <c r="P10809" t="s">
        <v>131</v>
      </c>
      <c r="Q10809" t="s">
        <v>4678</v>
      </c>
    </row>
    <row r="10810" spans="11:17">
      <c r="K10810" t="s">
        <v>51</v>
      </c>
      <c r="L10810" t="s">
        <v>984</v>
      </c>
      <c r="M10810" t="s">
        <v>4677</v>
      </c>
      <c r="N10810" t="s">
        <v>77</v>
      </c>
      <c r="O10810" t="s">
        <v>72</v>
      </c>
      <c r="P10810">
        <v>329</v>
      </c>
      <c r="Q10810" t="s">
        <v>4678</v>
      </c>
    </row>
    <row r="10811" spans="11:17">
      <c r="K10811" t="s">
        <v>51</v>
      </c>
      <c r="L10811" t="s">
        <v>984</v>
      </c>
      <c r="M10811" t="s">
        <v>4677</v>
      </c>
      <c r="N10811" t="s">
        <v>77</v>
      </c>
      <c r="O10811" t="s">
        <v>73</v>
      </c>
      <c r="P10811" t="s">
        <v>82</v>
      </c>
      <c r="Q10811" t="s">
        <v>4678</v>
      </c>
    </row>
    <row r="10812" spans="11:17">
      <c r="K10812" t="s">
        <v>51</v>
      </c>
      <c r="L10812" t="s">
        <v>4679</v>
      </c>
      <c r="M10812" t="s">
        <v>4680</v>
      </c>
      <c r="N10812" t="s">
        <v>54</v>
      </c>
      <c r="O10812" t="s">
        <v>14</v>
      </c>
      <c r="Q10812" t="s">
        <v>4681</v>
      </c>
    </row>
    <row r="10813" spans="11:17">
      <c r="K10813" t="s">
        <v>51</v>
      </c>
      <c r="L10813" t="s">
        <v>4679</v>
      </c>
      <c r="M10813" t="s">
        <v>4680</v>
      </c>
      <c r="N10813" t="s">
        <v>54</v>
      </c>
      <c r="O10813" t="s">
        <v>56</v>
      </c>
      <c r="Q10813" t="s">
        <v>4681</v>
      </c>
    </row>
    <row r="10814" spans="11:17">
      <c r="K10814" t="s">
        <v>51</v>
      </c>
      <c r="L10814" t="s">
        <v>4679</v>
      </c>
      <c r="M10814" t="s">
        <v>4680</v>
      </c>
      <c r="N10814" t="s">
        <v>54</v>
      </c>
      <c r="O10814" t="s">
        <v>57</v>
      </c>
      <c r="P10814" t="s">
        <v>58</v>
      </c>
      <c r="Q10814" t="s">
        <v>4681</v>
      </c>
    </row>
    <row r="10815" spans="11:17">
      <c r="K10815" t="s">
        <v>51</v>
      </c>
      <c r="L10815" t="s">
        <v>4679</v>
      </c>
      <c r="M10815" t="s">
        <v>4680</v>
      </c>
      <c r="N10815" t="s">
        <v>54</v>
      </c>
      <c r="O10815" t="s">
        <v>59</v>
      </c>
      <c r="P10815">
        <v>4510</v>
      </c>
      <c r="Q10815" t="s">
        <v>4681</v>
      </c>
    </row>
    <row r="10816" spans="11:17">
      <c r="K10816" t="s">
        <v>51</v>
      </c>
      <c r="L10816" t="s">
        <v>4679</v>
      </c>
      <c r="M10816" t="s">
        <v>4680</v>
      </c>
      <c r="N10816" t="s">
        <v>54</v>
      </c>
      <c r="O10816" t="s">
        <v>60</v>
      </c>
      <c r="P10816" t="s">
        <v>4552</v>
      </c>
      <c r="Q10816" t="s">
        <v>4681</v>
      </c>
    </row>
    <row r="10817" spans="11:17">
      <c r="K10817" t="s">
        <v>51</v>
      </c>
      <c r="L10817" t="s">
        <v>4679</v>
      </c>
      <c r="M10817" t="s">
        <v>4680</v>
      </c>
      <c r="N10817" t="s">
        <v>54</v>
      </c>
      <c r="O10817" t="s">
        <v>62</v>
      </c>
      <c r="P10817" t="s">
        <v>4568</v>
      </c>
      <c r="Q10817" t="s">
        <v>4681</v>
      </c>
    </row>
    <row r="10818" spans="11:17">
      <c r="K10818" t="s">
        <v>51</v>
      </c>
      <c r="L10818" t="s">
        <v>4679</v>
      </c>
      <c r="M10818" t="s">
        <v>4680</v>
      </c>
      <c r="N10818" t="s">
        <v>54</v>
      </c>
      <c r="O10818" t="s">
        <v>64</v>
      </c>
      <c r="P10818" t="s">
        <v>4682</v>
      </c>
      <c r="Q10818" t="s">
        <v>4681</v>
      </c>
    </row>
    <row r="10819" spans="11:17">
      <c r="K10819" t="s">
        <v>51</v>
      </c>
      <c r="L10819" t="s">
        <v>4679</v>
      </c>
      <c r="M10819" t="s">
        <v>4680</v>
      </c>
      <c r="N10819" t="s">
        <v>54</v>
      </c>
      <c r="O10819" t="s">
        <v>66</v>
      </c>
      <c r="P10819" t="s">
        <v>4683</v>
      </c>
      <c r="Q10819" t="s">
        <v>4681</v>
      </c>
    </row>
    <row r="10820" spans="11:17">
      <c r="K10820" t="s">
        <v>51</v>
      </c>
      <c r="L10820" t="s">
        <v>4679</v>
      </c>
      <c r="M10820" t="s">
        <v>4680</v>
      </c>
      <c r="N10820" t="s">
        <v>54</v>
      </c>
      <c r="O10820" t="s">
        <v>68</v>
      </c>
      <c r="P10820" t="s">
        <v>676</v>
      </c>
      <c r="Q10820" t="s">
        <v>4681</v>
      </c>
    </row>
    <row r="10821" spans="11:17">
      <c r="K10821" t="s">
        <v>51</v>
      </c>
      <c r="L10821" t="s">
        <v>4679</v>
      </c>
      <c r="M10821" t="s">
        <v>4680</v>
      </c>
      <c r="N10821" t="s">
        <v>54</v>
      </c>
      <c r="O10821" t="s">
        <v>70</v>
      </c>
      <c r="P10821" t="s">
        <v>131</v>
      </c>
      <c r="Q10821" t="s">
        <v>4681</v>
      </c>
    </row>
    <row r="10822" spans="11:17">
      <c r="K10822" t="s">
        <v>51</v>
      </c>
      <c r="L10822" t="s">
        <v>4679</v>
      </c>
      <c r="M10822" t="s">
        <v>4680</v>
      </c>
      <c r="N10822" t="s">
        <v>54</v>
      </c>
      <c r="O10822" t="s">
        <v>72</v>
      </c>
      <c r="Q10822" t="s">
        <v>4681</v>
      </c>
    </row>
    <row r="10823" spans="11:17">
      <c r="K10823" t="s">
        <v>51</v>
      </c>
      <c r="L10823" t="s">
        <v>4679</v>
      </c>
      <c r="M10823" t="s">
        <v>4680</v>
      </c>
      <c r="N10823" t="s">
        <v>54</v>
      </c>
      <c r="O10823" t="s">
        <v>73</v>
      </c>
      <c r="P10823" t="s">
        <v>74</v>
      </c>
      <c r="Q10823" t="s">
        <v>4681</v>
      </c>
    </row>
    <row r="10824" spans="11:17">
      <c r="K10824" t="s">
        <v>51</v>
      </c>
      <c r="L10824" t="s">
        <v>4684</v>
      </c>
      <c r="M10824" t="s">
        <v>4685</v>
      </c>
      <c r="N10824" t="s">
        <v>54</v>
      </c>
      <c r="O10824" t="s">
        <v>14</v>
      </c>
      <c r="Q10824" t="s">
        <v>4686</v>
      </c>
    </row>
    <row r="10825" spans="11:17">
      <c r="K10825" t="s">
        <v>51</v>
      </c>
      <c r="L10825" t="s">
        <v>4684</v>
      </c>
      <c r="M10825" t="s">
        <v>4685</v>
      </c>
      <c r="N10825" t="s">
        <v>54</v>
      </c>
      <c r="O10825" t="s">
        <v>56</v>
      </c>
      <c r="Q10825" t="s">
        <v>4686</v>
      </c>
    </row>
    <row r="10826" spans="11:17">
      <c r="K10826" t="s">
        <v>51</v>
      </c>
      <c r="L10826" t="s">
        <v>4684</v>
      </c>
      <c r="M10826" t="s">
        <v>4685</v>
      </c>
      <c r="N10826" t="s">
        <v>54</v>
      </c>
      <c r="O10826" t="s">
        <v>57</v>
      </c>
      <c r="P10826" t="s">
        <v>58</v>
      </c>
      <c r="Q10826" t="s">
        <v>4686</v>
      </c>
    </row>
    <row r="10827" spans="11:17">
      <c r="K10827" t="s">
        <v>51</v>
      </c>
      <c r="L10827" t="s">
        <v>4684</v>
      </c>
      <c r="M10827" t="s">
        <v>4685</v>
      </c>
      <c r="N10827" t="s">
        <v>54</v>
      </c>
      <c r="O10827" t="s">
        <v>59</v>
      </c>
      <c r="P10827">
        <v>5782</v>
      </c>
      <c r="Q10827" t="s">
        <v>4686</v>
      </c>
    </row>
    <row r="10828" spans="11:17">
      <c r="K10828" t="s">
        <v>51</v>
      </c>
      <c r="L10828" t="s">
        <v>4684</v>
      </c>
      <c r="M10828" t="s">
        <v>4685</v>
      </c>
      <c r="N10828" t="s">
        <v>54</v>
      </c>
      <c r="O10828" t="s">
        <v>60</v>
      </c>
      <c r="P10828" t="s">
        <v>4552</v>
      </c>
      <c r="Q10828" t="s">
        <v>4686</v>
      </c>
    </row>
    <row r="10829" spans="11:17">
      <c r="K10829" t="s">
        <v>51</v>
      </c>
      <c r="L10829" t="s">
        <v>4684</v>
      </c>
      <c r="M10829" t="s">
        <v>4685</v>
      </c>
      <c r="N10829" t="s">
        <v>54</v>
      </c>
      <c r="O10829" t="s">
        <v>62</v>
      </c>
      <c r="P10829" t="s">
        <v>4687</v>
      </c>
      <c r="Q10829" t="s">
        <v>4686</v>
      </c>
    </row>
    <row r="10830" spans="11:17">
      <c r="K10830" t="s">
        <v>51</v>
      </c>
      <c r="L10830" t="s">
        <v>4684</v>
      </c>
      <c r="M10830" t="s">
        <v>4685</v>
      </c>
      <c r="N10830" t="s">
        <v>54</v>
      </c>
      <c r="O10830" t="s">
        <v>64</v>
      </c>
      <c r="P10830" t="s">
        <v>4688</v>
      </c>
      <c r="Q10830" t="s">
        <v>4686</v>
      </c>
    </row>
    <row r="10831" spans="11:17">
      <c r="K10831" t="s">
        <v>51</v>
      </c>
      <c r="L10831" t="s">
        <v>4684</v>
      </c>
      <c r="M10831" t="s">
        <v>4685</v>
      </c>
      <c r="N10831" t="s">
        <v>54</v>
      </c>
      <c r="O10831" t="s">
        <v>66</v>
      </c>
      <c r="P10831" t="s">
        <v>4689</v>
      </c>
      <c r="Q10831" t="s">
        <v>4686</v>
      </c>
    </row>
    <row r="10832" spans="11:17">
      <c r="K10832" t="s">
        <v>51</v>
      </c>
      <c r="L10832" t="s">
        <v>4684</v>
      </c>
      <c r="M10832" t="s">
        <v>4685</v>
      </c>
      <c r="N10832" t="s">
        <v>54</v>
      </c>
      <c r="O10832" t="s">
        <v>68</v>
      </c>
      <c r="Q10832" t="s">
        <v>4686</v>
      </c>
    </row>
    <row r="10833" spans="11:17">
      <c r="K10833" t="s">
        <v>51</v>
      </c>
      <c r="L10833" t="s">
        <v>4684</v>
      </c>
      <c r="M10833" t="s">
        <v>4685</v>
      </c>
      <c r="N10833" t="s">
        <v>54</v>
      </c>
      <c r="O10833" t="s">
        <v>70</v>
      </c>
      <c r="P10833" t="s">
        <v>131</v>
      </c>
      <c r="Q10833" t="s">
        <v>4686</v>
      </c>
    </row>
    <row r="10834" spans="11:17">
      <c r="K10834" t="s">
        <v>51</v>
      </c>
      <c r="L10834" t="s">
        <v>4684</v>
      </c>
      <c r="M10834" t="s">
        <v>4685</v>
      </c>
      <c r="N10834" t="s">
        <v>54</v>
      </c>
      <c r="O10834" t="s">
        <v>72</v>
      </c>
      <c r="P10834">
        <v>117</v>
      </c>
      <c r="Q10834" t="s">
        <v>4686</v>
      </c>
    </row>
    <row r="10835" spans="11:17">
      <c r="K10835" t="s">
        <v>51</v>
      </c>
      <c r="L10835" t="s">
        <v>4684</v>
      </c>
      <c r="M10835" t="s">
        <v>4685</v>
      </c>
      <c r="N10835" t="s">
        <v>54</v>
      </c>
      <c r="O10835" t="s">
        <v>73</v>
      </c>
      <c r="P10835" t="s">
        <v>74</v>
      </c>
      <c r="Q10835" t="s">
        <v>4686</v>
      </c>
    </row>
    <row r="10836" spans="11:17">
      <c r="K10836" t="s">
        <v>51</v>
      </c>
      <c r="L10836" t="s">
        <v>4690</v>
      </c>
      <c r="M10836" t="s">
        <v>4691</v>
      </c>
      <c r="N10836" t="s">
        <v>77</v>
      </c>
      <c r="O10836" t="s">
        <v>14</v>
      </c>
      <c r="Q10836" t="s">
        <v>4692</v>
      </c>
    </row>
    <row r="10837" spans="11:17">
      <c r="K10837" t="s">
        <v>51</v>
      </c>
      <c r="L10837" t="s">
        <v>4690</v>
      </c>
      <c r="M10837" t="s">
        <v>4691</v>
      </c>
      <c r="N10837" t="s">
        <v>77</v>
      </c>
      <c r="O10837" t="s">
        <v>56</v>
      </c>
      <c r="Q10837" t="s">
        <v>4692</v>
      </c>
    </row>
    <row r="10838" spans="11:17">
      <c r="K10838" t="s">
        <v>51</v>
      </c>
      <c r="L10838" t="s">
        <v>4690</v>
      </c>
      <c r="M10838" t="s">
        <v>4691</v>
      </c>
      <c r="N10838" t="s">
        <v>77</v>
      </c>
      <c r="O10838" t="s">
        <v>57</v>
      </c>
      <c r="P10838" t="s">
        <v>58</v>
      </c>
      <c r="Q10838" t="s">
        <v>4692</v>
      </c>
    </row>
    <row r="10839" spans="11:17">
      <c r="K10839" t="s">
        <v>51</v>
      </c>
      <c r="L10839" t="s">
        <v>4690</v>
      </c>
      <c r="M10839" t="s">
        <v>4691</v>
      </c>
      <c r="N10839" t="s">
        <v>77</v>
      </c>
      <c r="O10839" t="s">
        <v>59</v>
      </c>
      <c r="P10839">
        <v>3180</v>
      </c>
      <c r="Q10839" t="s">
        <v>4692</v>
      </c>
    </row>
    <row r="10840" spans="11:17">
      <c r="K10840" t="s">
        <v>51</v>
      </c>
      <c r="L10840" t="s">
        <v>4690</v>
      </c>
      <c r="M10840" t="s">
        <v>4691</v>
      </c>
      <c r="N10840" t="s">
        <v>77</v>
      </c>
      <c r="O10840" t="s">
        <v>60</v>
      </c>
      <c r="P10840" t="s">
        <v>4552</v>
      </c>
      <c r="Q10840" t="s">
        <v>4692</v>
      </c>
    </row>
    <row r="10841" spans="11:17">
      <c r="K10841" t="s">
        <v>51</v>
      </c>
      <c r="L10841" t="s">
        <v>4690</v>
      </c>
      <c r="M10841" t="s">
        <v>4691</v>
      </c>
      <c r="N10841" t="s">
        <v>77</v>
      </c>
      <c r="O10841" t="s">
        <v>62</v>
      </c>
      <c r="P10841" t="s">
        <v>4568</v>
      </c>
      <c r="Q10841" t="s">
        <v>4692</v>
      </c>
    </row>
    <row r="10842" spans="11:17">
      <c r="K10842" t="s">
        <v>51</v>
      </c>
      <c r="L10842" t="s">
        <v>4690</v>
      </c>
      <c r="M10842" t="s">
        <v>4691</v>
      </c>
      <c r="N10842" t="s">
        <v>77</v>
      </c>
      <c r="O10842" t="s">
        <v>64</v>
      </c>
      <c r="P10842" t="s">
        <v>4693</v>
      </c>
      <c r="Q10842" t="s">
        <v>4692</v>
      </c>
    </row>
    <row r="10843" spans="11:17">
      <c r="K10843" t="s">
        <v>51</v>
      </c>
      <c r="L10843" t="s">
        <v>4690</v>
      </c>
      <c r="M10843" t="s">
        <v>4691</v>
      </c>
      <c r="N10843" t="s">
        <v>77</v>
      </c>
      <c r="O10843" t="s">
        <v>66</v>
      </c>
      <c r="P10843" t="s">
        <v>4694</v>
      </c>
      <c r="Q10843" t="s">
        <v>4692</v>
      </c>
    </row>
    <row r="10844" spans="11:17">
      <c r="K10844" t="s">
        <v>51</v>
      </c>
      <c r="L10844" t="s">
        <v>4690</v>
      </c>
      <c r="M10844" t="s">
        <v>4691</v>
      </c>
      <c r="N10844" t="s">
        <v>77</v>
      </c>
      <c r="O10844" t="s">
        <v>68</v>
      </c>
      <c r="Q10844" t="s">
        <v>4692</v>
      </c>
    </row>
    <row r="10845" spans="11:17">
      <c r="K10845" t="s">
        <v>51</v>
      </c>
      <c r="L10845" t="s">
        <v>4690</v>
      </c>
      <c r="M10845" t="s">
        <v>4691</v>
      </c>
      <c r="N10845" t="s">
        <v>77</v>
      </c>
      <c r="O10845" t="s">
        <v>70</v>
      </c>
      <c r="P10845" t="s">
        <v>4695</v>
      </c>
      <c r="Q10845" t="s">
        <v>4692</v>
      </c>
    </row>
    <row r="10846" spans="11:17">
      <c r="K10846" t="s">
        <v>51</v>
      </c>
      <c r="L10846" t="s">
        <v>4690</v>
      </c>
      <c r="M10846" t="s">
        <v>4691</v>
      </c>
      <c r="N10846" t="s">
        <v>77</v>
      </c>
      <c r="O10846" t="s">
        <v>72</v>
      </c>
      <c r="P10846">
        <v>380</v>
      </c>
      <c r="Q10846" t="s">
        <v>4692</v>
      </c>
    </row>
    <row r="10847" spans="11:17">
      <c r="K10847" t="s">
        <v>51</v>
      </c>
      <c r="L10847" t="s">
        <v>4690</v>
      </c>
      <c r="M10847" t="s">
        <v>4691</v>
      </c>
      <c r="N10847" t="s">
        <v>77</v>
      </c>
      <c r="O10847" t="s">
        <v>73</v>
      </c>
      <c r="P10847" t="s">
        <v>82</v>
      </c>
      <c r="Q10847" t="s">
        <v>4692</v>
      </c>
    </row>
    <row r="10848" spans="11:17">
      <c r="K10848" t="s">
        <v>51</v>
      </c>
      <c r="L10848" t="s">
        <v>4696</v>
      </c>
      <c r="M10848" t="s">
        <v>4697</v>
      </c>
      <c r="N10848" t="s">
        <v>77</v>
      </c>
      <c r="O10848" t="s">
        <v>14</v>
      </c>
      <c r="Q10848" t="s">
        <v>4698</v>
      </c>
    </row>
    <row r="10849" spans="11:17">
      <c r="K10849" t="s">
        <v>51</v>
      </c>
      <c r="L10849" t="s">
        <v>4696</v>
      </c>
      <c r="M10849" t="s">
        <v>4697</v>
      </c>
      <c r="N10849" t="s">
        <v>77</v>
      </c>
      <c r="O10849" t="s">
        <v>56</v>
      </c>
      <c r="Q10849" t="s">
        <v>4698</v>
      </c>
    </row>
    <row r="10850" spans="11:17">
      <c r="K10850" t="s">
        <v>51</v>
      </c>
      <c r="L10850" t="s">
        <v>4696</v>
      </c>
      <c r="M10850" t="s">
        <v>4697</v>
      </c>
      <c r="N10850" t="s">
        <v>77</v>
      </c>
      <c r="O10850" t="s">
        <v>57</v>
      </c>
      <c r="P10850" t="s">
        <v>58</v>
      </c>
      <c r="Q10850" t="s">
        <v>4698</v>
      </c>
    </row>
    <row r="10851" spans="11:17">
      <c r="K10851" t="s">
        <v>51</v>
      </c>
      <c r="L10851" t="s">
        <v>4696</v>
      </c>
      <c r="M10851" t="s">
        <v>4697</v>
      </c>
      <c r="N10851" t="s">
        <v>77</v>
      </c>
      <c r="O10851" t="s">
        <v>59</v>
      </c>
      <c r="P10851">
        <v>2631</v>
      </c>
      <c r="Q10851" t="s">
        <v>4698</v>
      </c>
    </row>
    <row r="10852" spans="11:17">
      <c r="K10852" t="s">
        <v>51</v>
      </c>
      <c r="L10852" t="s">
        <v>4696</v>
      </c>
      <c r="M10852" t="s">
        <v>4697</v>
      </c>
      <c r="N10852" t="s">
        <v>77</v>
      </c>
      <c r="O10852" t="s">
        <v>60</v>
      </c>
      <c r="P10852" t="s">
        <v>4552</v>
      </c>
      <c r="Q10852" t="s">
        <v>4698</v>
      </c>
    </row>
    <row r="10853" spans="11:17">
      <c r="K10853" t="s">
        <v>51</v>
      </c>
      <c r="L10853" t="s">
        <v>4696</v>
      </c>
      <c r="M10853" t="s">
        <v>4697</v>
      </c>
      <c r="N10853" t="s">
        <v>77</v>
      </c>
      <c r="O10853" t="s">
        <v>62</v>
      </c>
      <c r="P10853" t="s">
        <v>4568</v>
      </c>
      <c r="Q10853" t="s">
        <v>4698</v>
      </c>
    </row>
    <row r="10854" spans="11:17">
      <c r="K10854" t="s">
        <v>51</v>
      </c>
      <c r="L10854" t="s">
        <v>4696</v>
      </c>
      <c r="M10854" t="s">
        <v>4697</v>
      </c>
      <c r="N10854" t="s">
        <v>77</v>
      </c>
      <c r="O10854" t="s">
        <v>64</v>
      </c>
      <c r="P10854" t="s">
        <v>4699</v>
      </c>
      <c r="Q10854" t="s">
        <v>4698</v>
      </c>
    </row>
    <row r="10855" spans="11:17">
      <c r="K10855" t="s">
        <v>51</v>
      </c>
      <c r="L10855" t="s">
        <v>4696</v>
      </c>
      <c r="M10855" t="s">
        <v>4697</v>
      </c>
      <c r="N10855" t="s">
        <v>77</v>
      </c>
      <c r="O10855" t="s">
        <v>66</v>
      </c>
      <c r="P10855" t="s">
        <v>4700</v>
      </c>
      <c r="Q10855" t="s">
        <v>4698</v>
      </c>
    </row>
    <row r="10856" spans="11:17">
      <c r="K10856" t="s">
        <v>51</v>
      </c>
      <c r="L10856" t="s">
        <v>4696</v>
      </c>
      <c r="M10856" t="s">
        <v>4697</v>
      </c>
      <c r="N10856" t="s">
        <v>77</v>
      </c>
      <c r="O10856" t="s">
        <v>68</v>
      </c>
      <c r="P10856" t="s">
        <v>676</v>
      </c>
      <c r="Q10856" t="s">
        <v>4698</v>
      </c>
    </row>
    <row r="10857" spans="11:17">
      <c r="K10857" t="s">
        <v>51</v>
      </c>
      <c r="L10857" t="s">
        <v>4696</v>
      </c>
      <c r="M10857" t="s">
        <v>4697</v>
      </c>
      <c r="N10857" t="s">
        <v>77</v>
      </c>
      <c r="O10857" t="s">
        <v>70</v>
      </c>
      <c r="P10857" t="s">
        <v>767</v>
      </c>
      <c r="Q10857" t="s">
        <v>4698</v>
      </c>
    </row>
    <row r="10858" spans="11:17">
      <c r="K10858" t="s">
        <v>51</v>
      </c>
      <c r="L10858" t="s">
        <v>4696</v>
      </c>
      <c r="M10858" t="s">
        <v>4697</v>
      </c>
      <c r="N10858" t="s">
        <v>77</v>
      </c>
      <c r="O10858" t="s">
        <v>72</v>
      </c>
      <c r="P10858">
        <v>430</v>
      </c>
      <c r="Q10858" t="s">
        <v>4698</v>
      </c>
    </row>
    <row r="10859" spans="11:17">
      <c r="K10859" t="s">
        <v>51</v>
      </c>
      <c r="L10859" t="s">
        <v>4696</v>
      </c>
      <c r="M10859" t="s">
        <v>4697</v>
      </c>
      <c r="N10859" t="s">
        <v>77</v>
      </c>
      <c r="O10859" t="s">
        <v>73</v>
      </c>
      <c r="P10859" t="s">
        <v>82</v>
      </c>
      <c r="Q10859" t="s">
        <v>4698</v>
      </c>
    </row>
    <row r="10860" spans="11:17">
      <c r="K10860" t="s">
        <v>51</v>
      </c>
      <c r="L10860" t="s">
        <v>4701</v>
      </c>
      <c r="M10860" t="s">
        <v>4702</v>
      </c>
      <c r="N10860" t="s">
        <v>77</v>
      </c>
      <c r="O10860" t="s">
        <v>14</v>
      </c>
      <c r="Q10860" t="s">
        <v>4703</v>
      </c>
    </row>
    <row r="10861" spans="11:17">
      <c r="K10861" t="s">
        <v>51</v>
      </c>
      <c r="L10861" t="s">
        <v>4701</v>
      </c>
      <c r="M10861" t="s">
        <v>4702</v>
      </c>
      <c r="N10861" t="s">
        <v>77</v>
      </c>
      <c r="O10861" t="s">
        <v>56</v>
      </c>
      <c r="Q10861" t="s">
        <v>4703</v>
      </c>
    </row>
    <row r="10862" spans="11:17">
      <c r="K10862" t="s">
        <v>51</v>
      </c>
      <c r="L10862" t="s">
        <v>4701</v>
      </c>
      <c r="M10862" t="s">
        <v>4702</v>
      </c>
      <c r="N10862" t="s">
        <v>77</v>
      </c>
      <c r="O10862" t="s">
        <v>57</v>
      </c>
      <c r="P10862" t="s">
        <v>58</v>
      </c>
      <c r="Q10862" t="s">
        <v>4703</v>
      </c>
    </row>
    <row r="10863" spans="11:17">
      <c r="K10863" t="s">
        <v>51</v>
      </c>
      <c r="L10863" t="s">
        <v>4701</v>
      </c>
      <c r="M10863" t="s">
        <v>4702</v>
      </c>
      <c r="N10863" t="s">
        <v>77</v>
      </c>
      <c r="O10863" t="s">
        <v>59</v>
      </c>
      <c r="P10863">
        <v>3498</v>
      </c>
      <c r="Q10863" t="s">
        <v>4703</v>
      </c>
    </row>
    <row r="10864" spans="11:17">
      <c r="K10864" t="s">
        <v>51</v>
      </c>
      <c r="L10864" t="s">
        <v>4701</v>
      </c>
      <c r="M10864" t="s">
        <v>4702</v>
      </c>
      <c r="N10864" t="s">
        <v>77</v>
      </c>
      <c r="O10864" t="s">
        <v>60</v>
      </c>
      <c r="P10864" t="s">
        <v>4552</v>
      </c>
      <c r="Q10864" t="s">
        <v>4703</v>
      </c>
    </row>
    <row r="10865" spans="11:17">
      <c r="K10865" t="s">
        <v>51</v>
      </c>
      <c r="L10865" t="s">
        <v>4701</v>
      </c>
      <c r="M10865" t="s">
        <v>4702</v>
      </c>
      <c r="N10865" t="s">
        <v>77</v>
      </c>
      <c r="O10865" t="s">
        <v>62</v>
      </c>
      <c r="P10865" t="s">
        <v>4687</v>
      </c>
      <c r="Q10865" t="s">
        <v>4703</v>
      </c>
    </row>
    <row r="10866" spans="11:17">
      <c r="K10866" t="s">
        <v>51</v>
      </c>
      <c r="L10866" t="s">
        <v>4701</v>
      </c>
      <c r="M10866" t="s">
        <v>4702</v>
      </c>
      <c r="N10866" t="s">
        <v>77</v>
      </c>
      <c r="O10866" t="s">
        <v>64</v>
      </c>
      <c r="P10866" t="s">
        <v>4704</v>
      </c>
      <c r="Q10866" t="s">
        <v>4703</v>
      </c>
    </row>
    <row r="10867" spans="11:17">
      <c r="K10867" t="s">
        <v>51</v>
      </c>
      <c r="L10867" t="s">
        <v>4701</v>
      </c>
      <c r="M10867" t="s">
        <v>4702</v>
      </c>
      <c r="N10867" t="s">
        <v>77</v>
      </c>
      <c r="O10867" t="s">
        <v>66</v>
      </c>
      <c r="P10867" t="s">
        <v>4705</v>
      </c>
      <c r="Q10867" t="s">
        <v>4703</v>
      </c>
    </row>
    <row r="10868" spans="11:17">
      <c r="K10868" t="s">
        <v>51</v>
      </c>
      <c r="L10868" t="s">
        <v>4701</v>
      </c>
      <c r="M10868" t="s">
        <v>4702</v>
      </c>
      <c r="N10868" t="s">
        <v>77</v>
      </c>
      <c r="O10868" t="s">
        <v>68</v>
      </c>
      <c r="P10868" t="s">
        <v>751</v>
      </c>
      <c r="Q10868" t="s">
        <v>4703</v>
      </c>
    </row>
    <row r="10869" spans="11:17">
      <c r="K10869" t="s">
        <v>51</v>
      </c>
      <c r="L10869" t="s">
        <v>4701</v>
      </c>
      <c r="M10869" t="s">
        <v>4702</v>
      </c>
      <c r="N10869" t="s">
        <v>77</v>
      </c>
      <c r="O10869" t="s">
        <v>70</v>
      </c>
      <c r="P10869" t="s">
        <v>131</v>
      </c>
      <c r="Q10869" t="s">
        <v>4703</v>
      </c>
    </row>
    <row r="10870" spans="11:17">
      <c r="K10870" t="s">
        <v>51</v>
      </c>
      <c r="L10870" t="s">
        <v>4701</v>
      </c>
      <c r="M10870" t="s">
        <v>4702</v>
      </c>
      <c r="N10870" t="s">
        <v>77</v>
      </c>
      <c r="O10870" t="s">
        <v>72</v>
      </c>
      <c r="P10870">
        <v>228</v>
      </c>
      <c r="Q10870" t="s">
        <v>4703</v>
      </c>
    </row>
    <row r="10871" spans="11:17">
      <c r="K10871" t="s">
        <v>51</v>
      </c>
      <c r="L10871" t="s">
        <v>4701</v>
      </c>
      <c r="M10871" t="s">
        <v>4702</v>
      </c>
      <c r="N10871" t="s">
        <v>77</v>
      </c>
      <c r="O10871" t="s">
        <v>73</v>
      </c>
      <c r="P10871" t="s">
        <v>82</v>
      </c>
      <c r="Q10871" t="s">
        <v>4703</v>
      </c>
    </row>
    <row r="10872" spans="11:17">
      <c r="K10872" t="s">
        <v>51</v>
      </c>
      <c r="L10872" t="s">
        <v>4706</v>
      </c>
      <c r="M10872" t="s">
        <v>4707</v>
      </c>
      <c r="N10872" t="s">
        <v>77</v>
      </c>
      <c r="O10872" t="s">
        <v>14</v>
      </c>
      <c r="Q10872" t="s">
        <v>4708</v>
      </c>
    </row>
    <row r="10873" spans="11:17">
      <c r="K10873" t="s">
        <v>51</v>
      </c>
      <c r="L10873" t="s">
        <v>4706</v>
      </c>
      <c r="M10873" t="s">
        <v>4707</v>
      </c>
      <c r="N10873" t="s">
        <v>77</v>
      </c>
      <c r="O10873" t="s">
        <v>56</v>
      </c>
      <c r="Q10873" t="s">
        <v>4708</v>
      </c>
    </row>
    <row r="10874" spans="11:17">
      <c r="K10874" t="s">
        <v>51</v>
      </c>
      <c r="L10874" t="s">
        <v>4706</v>
      </c>
      <c r="M10874" t="s">
        <v>4707</v>
      </c>
      <c r="N10874" t="s">
        <v>77</v>
      </c>
      <c r="O10874" t="s">
        <v>57</v>
      </c>
      <c r="P10874" t="s">
        <v>58</v>
      </c>
      <c r="Q10874" t="s">
        <v>4708</v>
      </c>
    </row>
    <row r="10875" spans="11:17">
      <c r="K10875" t="s">
        <v>51</v>
      </c>
      <c r="L10875" t="s">
        <v>4706</v>
      </c>
      <c r="M10875" t="s">
        <v>4707</v>
      </c>
      <c r="N10875" t="s">
        <v>77</v>
      </c>
      <c r="O10875" t="s">
        <v>59</v>
      </c>
      <c r="P10875">
        <v>2659</v>
      </c>
      <c r="Q10875" t="s">
        <v>4708</v>
      </c>
    </row>
    <row r="10876" spans="11:17">
      <c r="K10876" t="s">
        <v>51</v>
      </c>
      <c r="L10876" t="s">
        <v>4706</v>
      </c>
      <c r="M10876" t="s">
        <v>4707</v>
      </c>
      <c r="N10876" t="s">
        <v>77</v>
      </c>
      <c r="O10876" t="s">
        <v>60</v>
      </c>
      <c r="P10876" t="s">
        <v>4552</v>
      </c>
      <c r="Q10876" t="s">
        <v>4708</v>
      </c>
    </row>
    <row r="10877" spans="11:17">
      <c r="K10877" t="s">
        <v>51</v>
      </c>
      <c r="L10877" t="s">
        <v>4706</v>
      </c>
      <c r="M10877" t="s">
        <v>4707</v>
      </c>
      <c r="N10877" t="s">
        <v>77</v>
      </c>
      <c r="O10877" t="s">
        <v>62</v>
      </c>
      <c r="P10877" t="s">
        <v>4568</v>
      </c>
      <c r="Q10877" t="s">
        <v>4708</v>
      </c>
    </row>
    <row r="10878" spans="11:17">
      <c r="K10878" t="s">
        <v>51</v>
      </c>
      <c r="L10878" t="s">
        <v>4706</v>
      </c>
      <c r="M10878" t="s">
        <v>4707</v>
      </c>
      <c r="N10878" t="s">
        <v>77</v>
      </c>
      <c r="O10878" t="s">
        <v>64</v>
      </c>
      <c r="P10878" t="s">
        <v>4709</v>
      </c>
      <c r="Q10878" t="s">
        <v>4708</v>
      </c>
    </row>
    <row r="10879" spans="11:17">
      <c r="K10879" t="s">
        <v>51</v>
      </c>
      <c r="L10879" t="s">
        <v>4706</v>
      </c>
      <c r="M10879" t="s">
        <v>4707</v>
      </c>
      <c r="N10879" t="s">
        <v>77</v>
      </c>
      <c r="O10879" t="s">
        <v>66</v>
      </c>
      <c r="P10879" t="s">
        <v>4710</v>
      </c>
      <c r="Q10879" t="s">
        <v>4708</v>
      </c>
    </row>
    <row r="10880" spans="11:17">
      <c r="K10880" t="s">
        <v>51</v>
      </c>
      <c r="L10880" t="s">
        <v>4706</v>
      </c>
      <c r="M10880" t="s">
        <v>4707</v>
      </c>
      <c r="N10880" t="s">
        <v>77</v>
      </c>
      <c r="O10880" t="s">
        <v>68</v>
      </c>
      <c r="P10880" t="s">
        <v>676</v>
      </c>
      <c r="Q10880" t="s">
        <v>4708</v>
      </c>
    </row>
    <row r="10881" spans="11:17">
      <c r="K10881" t="s">
        <v>51</v>
      </c>
      <c r="L10881" t="s">
        <v>4706</v>
      </c>
      <c r="M10881" t="s">
        <v>4707</v>
      </c>
      <c r="N10881" t="s">
        <v>77</v>
      </c>
      <c r="O10881" t="s">
        <v>70</v>
      </c>
      <c r="P10881" t="s">
        <v>71</v>
      </c>
      <c r="Q10881" t="s">
        <v>4708</v>
      </c>
    </row>
    <row r="10882" spans="11:17">
      <c r="K10882" t="s">
        <v>51</v>
      </c>
      <c r="L10882" t="s">
        <v>4706</v>
      </c>
      <c r="M10882" t="s">
        <v>4707</v>
      </c>
      <c r="N10882" t="s">
        <v>77</v>
      </c>
      <c r="O10882" t="s">
        <v>72</v>
      </c>
      <c r="P10882">
        <v>125</v>
      </c>
      <c r="Q10882" t="s">
        <v>4708</v>
      </c>
    </row>
    <row r="10883" spans="11:17">
      <c r="K10883" t="s">
        <v>51</v>
      </c>
      <c r="L10883" t="s">
        <v>4706</v>
      </c>
      <c r="M10883" t="s">
        <v>4707</v>
      </c>
      <c r="N10883" t="s">
        <v>77</v>
      </c>
      <c r="O10883" t="s">
        <v>73</v>
      </c>
      <c r="P10883" t="s">
        <v>82</v>
      </c>
      <c r="Q10883" t="s">
        <v>4708</v>
      </c>
    </row>
    <row r="10884" spans="11:17">
      <c r="K10884" t="s">
        <v>51</v>
      </c>
      <c r="L10884" t="s">
        <v>4711</v>
      </c>
      <c r="M10884" t="s">
        <v>4712</v>
      </c>
      <c r="N10884" t="s">
        <v>77</v>
      </c>
      <c r="O10884" t="s">
        <v>14</v>
      </c>
      <c r="Q10884" t="s">
        <v>4713</v>
      </c>
    </row>
    <row r="10885" spans="11:17">
      <c r="K10885" t="s">
        <v>51</v>
      </c>
      <c r="L10885" t="s">
        <v>4711</v>
      </c>
      <c r="M10885" t="s">
        <v>4712</v>
      </c>
      <c r="N10885" t="s">
        <v>77</v>
      </c>
      <c r="O10885" t="s">
        <v>56</v>
      </c>
      <c r="Q10885" t="s">
        <v>4713</v>
      </c>
    </row>
    <row r="10886" spans="11:17">
      <c r="K10886" t="s">
        <v>51</v>
      </c>
      <c r="L10886" t="s">
        <v>4711</v>
      </c>
      <c r="M10886" t="s">
        <v>4712</v>
      </c>
      <c r="N10886" t="s">
        <v>77</v>
      </c>
      <c r="O10886" t="s">
        <v>57</v>
      </c>
      <c r="P10886" t="s">
        <v>58</v>
      </c>
      <c r="Q10886" t="s">
        <v>4713</v>
      </c>
    </row>
    <row r="10887" spans="11:17">
      <c r="K10887" t="s">
        <v>51</v>
      </c>
      <c r="L10887" t="s">
        <v>4711</v>
      </c>
      <c r="M10887" t="s">
        <v>4712</v>
      </c>
      <c r="N10887" t="s">
        <v>77</v>
      </c>
      <c r="O10887" t="s">
        <v>59</v>
      </c>
      <c r="P10887">
        <v>2775</v>
      </c>
      <c r="Q10887" t="s">
        <v>4713</v>
      </c>
    </row>
    <row r="10888" spans="11:17">
      <c r="K10888" t="s">
        <v>51</v>
      </c>
      <c r="L10888" t="s">
        <v>4711</v>
      </c>
      <c r="M10888" t="s">
        <v>4712</v>
      </c>
      <c r="N10888" t="s">
        <v>77</v>
      </c>
      <c r="O10888" t="s">
        <v>60</v>
      </c>
      <c r="P10888" t="s">
        <v>4552</v>
      </c>
      <c r="Q10888" t="s">
        <v>4713</v>
      </c>
    </row>
    <row r="10889" spans="11:17">
      <c r="K10889" t="s">
        <v>51</v>
      </c>
      <c r="L10889" t="s">
        <v>4711</v>
      </c>
      <c r="M10889" t="s">
        <v>4712</v>
      </c>
      <c r="N10889" t="s">
        <v>77</v>
      </c>
      <c r="O10889" t="s">
        <v>62</v>
      </c>
      <c r="P10889" t="s">
        <v>4568</v>
      </c>
      <c r="Q10889" t="s">
        <v>4713</v>
      </c>
    </row>
    <row r="10890" spans="11:17">
      <c r="K10890" t="s">
        <v>51</v>
      </c>
      <c r="L10890" t="s">
        <v>4711</v>
      </c>
      <c r="M10890" t="s">
        <v>4712</v>
      </c>
      <c r="N10890" t="s">
        <v>77</v>
      </c>
      <c r="O10890" t="s">
        <v>64</v>
      </c>
      <c r="P10890" t="s">
        <v>4714</v>
      </c>
      <c r="Q10890" t="s">
        <v>4713</v>
      </c>
    </row>
    <row r="10891" spans="11:17">
      <c r="K10891" t="s">
        <v>51</v>
      </c>
      <c r="L10891" t="s">
        <v>4711</v>
      </c>
      <c r="M10891" t="s">
        <v>4712</v>
      </c>
      <c r="N10891" t="s">
        <v>77</v>
      </c>
      <c r="O10891" t="s">
        <v>66</v>
      </c>
      <c r="P10891" t="s">
        <v>4715</v>
      </c>
      <c r="Q10891" t="s">
        <v>4713</v>
      </c>
    </row>
    <row r="10892" spans="11:17">
      <c r="K10892" t="s">
        <v>51</v>
      </c>
      <c r="L10892" t="s">
        <v>4711</v>
      </c>
      <c r="M10892" t="s">
        <v>4712</v>
      </c>
      <c r="N10892" t="s">
        <v>77</v>
      </c>
      <c r="O10892" t="s">
        <v>68</v>
      </c>
      <c r="P10892" t="s">
        <v>69</v>
      </c>
      <c r="Q10892" t="s">
        <v>4713</v>
      </c>
    </row>
    <row r="10893" spans="11:17">
      <c r="K10893" t="s">
        <v>51</v>
      </c>
      <c r="L10893" t="s">
        <v>4711</v>
      </c>
      <c r="M10893" t="s">
        <v>4712</v>
      </c>
      <c r="N10893" t="s">
        <v>77</v>
      </c>
      <c r="O10893" t="s">
        <v>70</v>
      </c>
      <c r="Q10893" t="s">
        <v>4713</v>
      </c>
    </row>
    <row r="10894" spans="11:17">
      <c r="K10894" t="s">
        <v>51</v>
      </c>
      <c r="L10894" t="s">
        <v>4711</v>
      </c>
      <c r="M10894" t="s">
        <v>4712</v>
      </c>
      <c r="N10894" t="s">
        <v>77</v>
      </c>
      <c r="O10894" t="s">
        <v>72</v>
      </c>
      <c r="Q10894" t="s">
        <v>4713</v>
      </c>
    </row>
    <row r="10895" spans="11:17">
      <c r="K10895" t="s">
        <v>51</v>
      </c>
      <c r="L10895" t="s">
        <v>4711</v>
      </c>
      <c r="M10895" t="s">
        <v>4712</v>
      </c>
      <c r="N10895" t="s">
        <v>77</v>
      </c>
      <c r="O10895" t="s">
        <v>73</v>
      </c>
      <c r="P10895" t="s">
        <v>82</v>
      </c>
      <c r="Q10895" t="s">
        <v>4713</v>
      </c>
    </row>
    <row r="10896" spans="11:17">
      <c r="K10896" t="s">
        <v>51</v>
      </c>
      <c r="L10896" t="s">
        <v>4716</v>
      </c>
      <c r="M10896" t="s">
        <v>4717</v>
      </c>
      <c r="N10896" t="s">
        <v>77</v>
      </c>
      <c r="O10896" t="s">
        <v>14</v>
      </c>
      <c r="Q10896" t="s">
        <v>4718</v>
      </c>
    </row>
    <row r="10897" spans="11:17">
      <c r="K10897" t="s">
        <v>51</v>
      </c>
      <c r="L10897" t="s">
        <v>4716</v>
      </c>
      <c r="M10897" t="s">
        <v>4717</v>
      </c>
      <c r="N10897" t="s">
        <v>77</v>
      </c>
      <c r="O10897" t="s">
        <v>56</v>
      </c>
      <c r="Q10897" t="s">
        <v>4718</v>
      </c>
    </row>
    <row r="10898" spans="11:17">
      <c r="K10898" t="s">
        <v>51</v>
      </c>
      <c r="L10898" t="s">
        <v>4716</v>
      </c>
      <c r="M10898" t="s">
        <v>4717</v>
      </c>
      <c r="N10898" t="s">
        <v>77</v>
      </c>
      <c r="O10898" t="s">
        <v>57</v>
      </c>
      <c r="P10898" t="s">
        <v>58</v>
      </c>
      <c r="Q10898" t="s">
        <v>4718</v>
      </c>
    </row>
    <row r="10899" spans="11:17">
      <c r="K10899" t="s">
        <v>51</v>
      </c>
      <c r="L10899" t="s">
        <v>4716</v>
      </c>
      <c r="M10899" t="s">
        <v>4717</v>
      </c>
      <c r="N10899" t="s">
        <v>77</v>
      </c>
      <c r="O10899" t="s">
        <v>59</v>
      </c>
      <c r="P10899">
        <v>3757</v>
      </c>
      <c r="Q10899" t="s">
        <v>4718</v>
      </c>
    </row>
    <row r="10900" spans="11:17">
      <c r="K10900" t="s">
        <v>51</v>
      </c>
      <c r="L10900" t="s">
        <v>4716</v>
      </c>
      <c r="M10900" t="s">
        <v>4717</v>
      </c>
      <c r="N10900" t="s">
        <v>77</v>
      </c>
      <c r="O10900" t="s">
        <v>60</v>
      </c>
      <c r="P10900" t="s">
        <v>4552</v>
      </c>
      <c r="Q10900" t="s">
        <v>4718</v>
      </c>
    </row>
    <row r="10901" spans="11:17">
      <c r="K10901" t="s">
        <v>51</v>
      </c>
      <c r="L10901" t="s">
        <v>4716</v>
      </c>
      <c r="M10901" t="s">
        <v>4717</v>
      </c>
      <c r="N10901" t="s">
        <v>77</v>
      </c>
      <c r="O10901" t="s">
        <v>62</v>
      </c>
      <c r="P10901" t="s">
        <v>4553</v>
      </c>
      <c r="Q10901" t="s">
        <v>4718</v>
      </c>
    </row>
    <row r="10902" spans="11:17">
      <c r="K10902" t="s">
        <v>51</v>
      </c>
      <c r="L10902" t="s">
        <v>4716</v>
      </c>
      <c r="M10902" t="s">
        <v>4717</v>
      </c>
      <c r="N10902" t="s">
        <v>77</v>
      </c>
      <c r="O10902" t="s">
        <v>64</v>
      </c>
      <c r="P10902" t="s">
        <v>238</v>
      </c>
      <c r="Q10902" t="s">
        <v>4718</v>
      </c>
    </row>
    <row r="10903" spans="11:17">
      <c r="K10903" t="s">
        <v>51</v>
      </c>
      <c r="L10903" t="s">
        <v>4716</v>
      </c>
      <c r="M10903" t="s">
        <v>4717</v>
      </c>
      <c r="N10903" t="s">
        <v>77</v>
      </c>
      <c r="O10903" t="s">
        <v>66</v>
      </c>
      <c r="P10903" t="s">
        <v>238</v>
      </c>
      <c r="Q10903" t="s">
        <v>4718</v>
      </c>
    </row>
    <row r="10904" spans="11:17">
      <c r="K10904" t="s">
        <v>51</v>
      </c>
      <c r="L10904" t="s">
        <v>4716</v>
      </c>
      <c r="M10904" t="s">
        <v>4717</v>
      </c>
      <c r="N10904" t="s">
        <v>77</v>
      </c>
      <c r="O10904" t="s">
        <v>68</v>
      </c>
      <c r="Q10904" t="s">
        <v>4718</v>
      </c>
    </row>
    <row r="10905" spans="11:17">
      <c r="K10905" t="s">
        <v>51</v>
      </c>
      <c r="L10905" t="s">
        <v>4716</v>
      </c>
      <c r="M10905" t="s">
        <v>4717</v>
      </c>
      <c r="N10905" t="s">
        <v>77</v>
      </c>
      <c r="O10905" t="s">
        <v>70</v>
      </c>
      <c r="P10905" t="s">
        <v>131</v>
      </c>
      <c r="Q10905" t="s">
        <v>4718</v>
      </c>
    </row>
    <row r="10906" spans="11:17">
      <c r="K10906" t="s">
        <v>51</v>
      </c>
      <c r="L10906" t="s">
        <v>4716</v>
      </c>
      <c r="M10906" t="s">
        <v>4717</v>
      </c>
      <c r="N10906" t="s">
        <v>77</v>
      </c>
      <c r="O10906" t="s">
        <v>72</v>
      </c>
      <c r="P10906">
        <v>374</v>
      </c>
      <c r="Q10906" t="s">
        <v>4718</v>
      </c>
    </row>
    <row r="10907" spans="11:17">
      <c r="K10907" t="s">
        <v>51</v>
      </c>
      <c r="L10907" t="s">
        <v>4716</v>
      </c>
      <c r="M10907" t="s">
        <v>4717</v>
      </c>
      <c r="N10907" t="s">
        <v>77</v>
      </c>
      <c r="O10907" t="s">
        <v>73</v>
      </c>
      <c r="P10907" t="s">
        <v>82</v>
      </c>
      <c r="Q10907" t="s">
        <v>4718</v>
      </c>
    </row>
    <row r="10908" spans="11:17">
      <c r="K10908" t="s">
        <v>51</v>
      </c>
      <c r="L10908" t="s">
        <v>4719</v>
      </c>
      <c r="M10908" t="s">
        <v>4720</v>
      </c>
      <c r="N10908" t="s">
        <v>54</v>
      </c>
      <c r="O10908" t="s">
        <v>14</v>
      </c>
      <c r="Q10908" t="s">
        <v>4721</v>
      </c>
    </row>
    <row r="10909" spans="11:17">
      <c r="K10909" t="s">
        <v>51</v>
      </c>
      <c r="L10909" t="s">
        <v>4719</v>
      </c>
      <c r="M10909" t="s">
        <v>4720</v>
      </c>
      <c r="N10909" t="s">
        <v>54</v>
      </c>
      <c r="O10909" t="s">
        <v>56</v>
      </c>
      <c r="Q10909" t="s">
        <v>4721</v>
      </c>
    </row>
    <row r="10910" spans="11:17">
      <c r="K10910" t="s">
        <v>51</v>
      </c>
      <c r="L10910" t="s">
        <v>4719</v>
      </c>
      <c r="M10910" t="s">
        <v>4720</v>
      </c>
      <c r="N10910" t="s">
        <v>54</v>
      </c>
      <c r="O10910" t="s">
        <v>57</v>
      </c>
      <c r="P10910" t="s">
        <v>58</v>
      </c>
      <c r="Q10910" t="s">
        <v>4721</v>
      </c>
    </row>
    <row r="10911" spans="11:17">
      <c r="K10911" t="s">
        <v>51</v>
      </c>
      <c r="L10911" t="s">
        <v>4719</v>
      </c>
      <c r="M10911" t="s">
        <v>4720</v>
      </c>
      <c r="N10911" t="s">
        <v>54</v>
      </c>
      <c r="O10911" t="s">
        <v>59</v>
      </c>
      <c r="P10911">
        <v>5001</v>
      </c>
      <c r="Q10911" t="s">
        <v>4721</v>
      </c>
    </row>
    <row r="10912" spans="11:17">
      <c r="K10912" t="s">
        <v>51</v>
      </c>
      <c r="L10912" t="s">
        <v>4719</v>
      </c>
      <c r="M10912" t="s">
        <v>4720</v>
      </c>
      <c r="N10912" t="s">
        <v>54</v>
      </c>
      <c r="O10912" t="s">
        <v>60</v>
      </c>
      <c r="P10912" t="s">
        <v>4552</v>
      </c>
      <c r="Q10912" t="s">
        <v>4721</v>
      </c>
    </row>
    <row r="10913" spans="11:17">
      <c r="K10913" t="s">
        <v>51</v>
      </c>
      <c r="L10913" t="s">
        <v>4719</v>
      </c>
      <c r="M10913" t="s">
        <v>4720</v>
      </c>
      <c r="N10913" t="s">
        <v>54</v>
      </c>
      <c r="O10913" t="s">
        <v>62</v>
      </c>
      <c r="P10913" t="s">
        <v>4687</v>
      </c>
      <c r="Q10913" t="s">
        <v>4721</v>
      </c>
    </row>
    <row r="10914" spans="11:17">
      <c r="K10914" t="s">
        <v>51</v>
      </c>
      <c r="L10914" t="s">
        <v>4719</v>
      </c>
      <c r="M10914" t="s">
        <v>4720</v>
      </c>
      <c r="N10914" t="s">
        <v>54</v>
      </c>
      <c r="O10914" t="s">
        <v>64</v>
      </c>
      <c r="P10914" t="s">
        <v>4722</v>
      </c>
      <c r="Q10914" t="s">
        <v>4721</v>
      </c>
    </row>
    <row r="10915" spans="11:17">
      <c r="K10915" t="s">
        <v>51</v>
      </c>
      <c r="L10915" t="s">
        <v>4719</v>
      </c>
      <c r="M10915" t="s">
        <v>4720</v>
      </c>
      <c r="N10915" t="s">
        <v>54</v>
      </c>
      <c r="O10915" t="s">
        <v>66</v>
      </c>
      <c r="P10915" t="s">
        <v>4723</v>
      </c>
      <c r="Q10915" t="s">
        <v>4721</v>
      </c>
    </row>
    <row r="10916" spans="11:17">
      <c r="K10916" t="s">
        <v>51</v>
      </c>
      <c r="L10916" t="s">
        <v>4719</v>
      </c>
      <c r="M10916" t="s">
        <v>4720</v>
      </c>
      <c r="N10916" t="s">
        <v>54</v>
      </c>
      <c r="O10916" t="s">
        <v>68</v>
      </c>
      <c r="P10916" t="s">
        <v>676</v>
      </c>
      <c r="Q10916" t="s">
        <v>4721</v>
      </c>
    </row>
    <row r="10917" spans="11:17">
      <c r="K10917" t="s">
        <v>51</v>
      </c>
      <c r="L10917" t="s">
        <v>4719</v>
      </c>
      <c r="M10917" t="s">
        <v>4720</v>
      </c>
      <c r="N10917" t="s">
        <v>54</v>
      </c>
      <c r="O10917" t="s">
        <v>70</v>
      </c>
      <c r="P10917" t="s">
        <v>131</v>
      </c>
      <c r="Q10917" t="s">
        <v>4721</v>
      </c>
    </row>
    <row r="10918" spans="11:17">
      <c r="K10918" t="s">
        <v>51</v>
      </c>
      <c r="L10918" t="s">
        <v>4719</v>
      </c>
      <c r="M10918" t="s">
        <v>4720</v>
      </c>
      <c r="N10918" t="s">
        <v>54</v>
      </c>
      <c r="O10918" t="s">
        <v>72</v>
      </c>
      <c r="P10918">
        <v>980</v>
      </c>
      <c r="Q10918" t="s">
        <v>4721</v>
      </c>
    </row>
    <row r="10919" spans="11:17">
      <c r="K10919" t="s">
        <v>51</v>
      </c>
      <c r="L10919" t="s">
        <v>4719</v>
      </c>
      <c r="M10919" t="s">
        <v>4720</v>
      </c>
      <c r="N10919" t="s">
        <v>54</v>
      </c>
      <c r="O10919" t="s">
        <v>73</v>
      </c>
      <c r="P10919" t="s">
        <v>74</v>
      </c>
      <c r="Q10919" t="s">
        <v>4721</v>
      </c>
    </row>
    <row r="10920" spans="11:17">
      <c r="K10920" t="s">
        <v>51</v>
      </c>
      <c r="L10920" t="s">
        <v>4724</v>
      </c>
      <c r="M10920" t="s">
        <v>4725</v>
      </c>
      <c r="N10920" t="s">
        <v>77</v>
      </c>
      <c r="O10920" t="s">
        <v>14</v>
      </c>
      <c r="Q10920" t="s">
        <v>4726</v>
      </c>
    </row>
    <row r="10921" spans="11:17">
      <c r="K10921" t="s">
        <v>51</v>
      </c>
      <c r="L10921" t="s">
        <v>4724</v>
      </c>
      <c r="M10921" t="s">
        <v>4725</v>
      </c>
      <c r="N10921" t="s">
        <v>77</v>
      </c>
      <c r="O10921" t="s">
        <v>56</v>
      </c>
      <c r="Q10921" t="s">
        <v>4726</v>
      </c>
    </row>
    <row r="10922" spans="11:17">
      <c r="K10922" t="s">
        <v>51</v>
      </c>
      <c r="L10922" t="s">
        <v>4724</v>
      </c>
      <c r="M10922" t="s">
        <v>4725</v>
      </c>
      <c r="N10922" t="s">
        <v>77</v>
      </c>
      <c r="O10922" t="s">
        <v>57</v>
      </c>
      <c r="P10922" t="s">
        <v>58</v>
      </c>
      <c r="Q10922" t="s">
        <v>4726</v>
      </c>
    </row>
    <row r="10923" spans="11:17">
      <c r="K10923" t="s">
        <v>51</v>
      </c>
      <c r="L10923" t="s">
        <v>4724</v>
      </c>
      <c r="M10923" t="s">
        <v>4725</v>
      </c>
      <c r="N10923" t="s">
        <v>77</v>
      </c>
      <c r="O10923" t="s">
        <v>59</v>
      </c>
      <c r="P10923">
        <v>2544</v>
      </c>
      <c r="Q10923" t="s">
        <v>4726</v>
      </c>
    </row>
    <row r="10924" spans="11:17">
      <c r="K10924" t="s">
        <v>51</v>
      </c>
      <c r="L10924" t="s">
        <v>4724</v>
      </c>
      <c r="M10924" t="s">
        <v>4725</v>
      </c>
      <c r="N10924" t="s">
        <v>77</v>
      </c>
      <c r="O10924" t="s">
        <v>60</v>
      </c>
      <c r="P10924" t="s">
        <v>4552</v>
      </c>
      <c r="Q10924" t="s">
        <v>4726</v>
      </c>
    </row>
    <row r="10925" spans="11:17">
      <c r="K10925" t="s">
        <v>51</v>
      </c>
      <c r="L10925" t="s">
        <v>4724</v>
      </c>
      <c r="M10925" t="s">
        <v>4725</v>
      </c>
      <c r="N10925" t="s">
        <v>77</v>
      </c>
      <c r="O10925" t="s">
        <v>62</v>
      </c>
      <c r="P10925" t="s">
        <v>4568</v>
      </c>
      <c r="Q10925" t="s">
        <v>4726</v>
      </c>
    </row>
    <row r="10926" spans="11:17">
      <c r="K10926" t="s">
        <v>51</v>
      </c>
      <c r="L10926" t="s">
        <v>4724</v>
      </c>
      <c r="M10926" t="s">
        <v>4725</v>
      </c>
      <c r="N10926" t="s">
        <v>77</v>
      </c>
      <c r="O10926" t="s">
        <v>64</v>
      </c>
      <c r="P10926" t="s">
        <v>4727</v>
      </c>
      <c r="Q10926" t="s">
        <v>4726</v>
      </c>
    </row>
    <row r="10927" spans="11:17">
      <c r="K10927" t="s">
        <v>51</v>
      </c>
      <c r="L10927" t="s">
        <v>4724</v>
      </c>
      <c r="M10927" t="s">
        <v>4725</v>
      </c>
      <c r="N10927" t="s">
        <v>77</v>
      </c>
      <c r="O10927" t="s">
        <v>66</v>
      </c>
      <c r="P10927" t="s">
        <v>4728</v>
      </c>
      <c r="Q10927" t="s">
        <v>4726</v>
      </c>
    </row>
    <row r="10928" spans="11:17">
      <c r="K10928" t="s">
        <v>51</v>
      </c>
      <c r="L10928" t="s">
        <v>4724</v>
      </c>
      <c r="M10928" t="s">
        <v>4725</v>
      </c>
      <c r="N10928" t="s">
        <v>77</v>
      </c>
      <c r="O10928" t="s">
        <v>68</v>
      </c>
      <c r="P10928" t="s">
        <v>676</v>
      </c>
      <c r="Q10928" t="s">
        <v>4726</v>
      </c>
    </row>
    <row r="10929" spans="11:17">
      <c r="K10929" t="s">
        <v>51</v>
      </c>
      <c r="L10929" t="s">
        <v>4724</v>
      </c>
      <c r="M10929" t="s">
        <v>4725</v>
      </c>
      <c r="N10929" t="s">
        <v>77</v>
      </c>
      <c r="O10929" t="s">
        <v>70</v>
      </c>
      <c r="P10929" t="s">
        <v>131</v>
      </c>
      <c r="Q10929" t="s">
        <v>4726</v>
      </c>
    </row>
    <row r="10930" spans="11:17">
      <c r="K10930" t="s">
        <v>51</v>
      </c>
      <c r="L10930" t="s">
        <v>4724</v>
      </c>
      <c r="M10930" t="s">
        <v>4725</v>
      </c>
      <c r="N10930" t="s">
        <v>77</v>
      </c>
      <c r="O10930" t="s">
        <v>72</v>
      </c>
      <c r="P10930">
        <v>155</v>
      </c>
      <c r="Q10930" t="s">
        <v>4726</v>
      </c>
    </row>
    <row r="10931" spans="11:17">
      <c r="K10931" t="s">
        <v>51</v>
      </c>
      <c r="L10931" t="s">
        <v>4724</v>
      </c>
      <c r="M10931" t="s">
        <v>4725</v>
      </c>
      <c r="N10931" t="s">
        <v>77</v>
      </c>
      <c r="O10931" t="s">
        <v>73</v>
      </c>
      <c r="P10931" t="s">
        <v>82</v>
      </c>
      <c r="Q10931" t="s">
        <v>4726</v>
      </c>
    </row>
    <row r="10932" spans="11:17">
      <c r="K10932" t="s">
        <v>51</v>
      </c>
      <c r="L10932" t="s">
        <v>4729</v>
      </c>
      <c r="M10932" t="s">
        <v>4730</v>
      </c>
      <c r="N10932" t="s">
        <v>77</v>
      </c>
      <c r="O10932" t="s">
        <v>14</v>
      </c>
      <c r="Q10932" t="s">
        <v>4731</v>
      </c>
    </row>
    <row r="10933" spans="11:17">
      <c r="K10933" t="s">
        <v>51</v>
      </c>
      <c r="L10933" t="s">
        <v>4729</v>
      </c>
      <c r="M10933" t="s">
        <v>4730</v>
      </c>
      <c r="N10933" t="s">
        <v>77</v>
      </c>
      <c r="O10933" t="s">
        <v>56</v>
      </c>
      <c r="Q10933" t="s">
        <v>4731</v>
      </c>
    </row>
    <row r="10934" spans="11:17">
      <c r="K10934" t="s">
        <v>51</v>
      </c>
      <c r="L10934" t="s">
        <v>4729</v>
      </c>
      <c r="M10934" t="s">
        <v>4730</v>
      </c>
      <c r="N10934" t="s">
        <v>77</v>
      </c>
      <c r="O10934" t="s">
        <v>57</v>
      </c>
      <c r="P10934" t="s">
        <v>58</v>
      </c>
      <c r="Q10934" t="s">
        <v>4731</v>
      </c>
    </row>
    <row r="10935" spans="11:17">
      <c r="K10935" t="s">
        <v>51</v>
      </c>
      <c r="L10935" t="s">
        <v>4729</v>
      </c>
      <c r="M10935" t="s">
        <v>4730</v>
      </c>
      <c r="N10935" t="s">
        <v>77</v>
      </c>
      <c r="O10935" t="s">
        <v>59</v>
      </c>
      <c r="P10935">
        <v>3061</v>
      </c>
      <c r="Q10935" t="s">
        <v>4731</v>
      </c>
    </row>
    <row r="10936" spans="11:17">
      <c r="K10936" t="s">
        <v>51</v>
      </c>
      <c r="L10936" t="s">
        <v>4729</v>
      </c>
      <c r="M10936" t="s">
        <v>4730</v>
      </c>
      <c r="N10936" t="s">
        <v>77</v>
      </c>
      <c r="O10936" t="s">
        <v>60</v>
      </c>
      <c r="P10936" t="s">
        <v>4552</v>
      </c>
      <c r="Q10936" t="s">
        <v>4731</v>
      </c>
    </row>
    <row r="10937" spans="11:17">
      <c r="K10937" t="s">
        <v>51</v>
      </c>
      <c r="L10937" t="s">
        <v>4729</v>
      </c>
      <c r="M10937" t="s">
        <v>4730</v>
      </c>
      <c r="N10937" t="s">
        <v>77</v>
      </c>
      <c r="O10937" t="s">
        <v>62</v>
      </c>
      <c r="P10937" t="s">
        <v>4553</v>
      </c>
      <c r="Q10937" t="s">
        <v>4731</v>
      </c>
    </row>
    <row r="10938" spans="11:17">
      <c r="K10938" t="s">
        <v>51</v>
      </c>
      <c r="L10938" t="s">
        <v>4729</v>
      </c>
      <c r="M10938" t="s">
        <v>4730</v>
      </c>
      <c r="N10938" t="s">
        <v>77</v>
      </c>
      <c r="O10938" t="s">
        <v>64</v>
      </c>
      <c r="P10938" t="s">
        <v>4732</v>
      </c>
      <c r="Q10938" t="s">
        <v>4731</v>
      </c>
    </row>
    <row r="10939" spans="11:17">
      <c r="K10939" t="s">
        <v>51</v>
      </c>
      <c r="L10939" t="s">
        <v>4729</v>
      </c>
      <c r="M10939" t="s">
        <v>4730</v>
      </c>
      <c r="N10939" t="s">
        <v>77</v>
      </c>
      <c r="O10939" t="s">
        <v>66</v>
      </c>
      <c r="P10939" t="s">
        <v>4733</v>
      </c>
      <c r="Q10939" t="s">
        <v>4731</v>
      </c>
    </row>
    <row r="10940" spans="11:17">
      <c r="K10940" t="s">
        <v>51</v>
      </c>
      <c r="L10940" t="s">
        <v>4729</v>
      </c>
      <c r="M10940" t="s">
        <v>4730</v>
      </c>
      <c r="N10940" t="s">
        <v>77</v>
      </c>
      <c r="O10940" t="s">
        <v>68</v>
      </c>
      <c r="P10940" t="s">
        <v>676</v>
      </c>
      <c r="Q10940" t="s">
        <v>4731</v>
      </c>
    </row>
    <row r="10941" spans="11:17">
      <c r="K10941" t="s">
        <v>51</v>
      </c>
      <c r="L10941" t="s">
        <v>4729</v>
      </c>
      <c r="M10941" t="s">
        <v>4730</v>
      </c>
      <c r="N10941" t="s">
        <v>77</v>
      </c>
      <c r="O10941" t="s">
        <v>70</v>
      </c>
      <c r="P10941" t="s">
        <v>71</v>
      </c>
      <c r="Q10941" t="s">
        <v>4731</v>
      </c>
    </row>
    <row r="10942" spans="11:17">
      <c r="K10942" t="s">
        <v>51</v>
      </c>
      <c r="L10942" t="s">
        <v>4729</v>
      </c>
      <c r="M10942" t="s">
        <v>4730</v>
      </c>
      <c r="N10942" t="s">
        <v>77</v>
      </c>
      <c r="O10942" t="s">
        <v>72</v>
      </c>
      <c r="P10942">
        <v>120</v>
      </c>
      <c r="Q10942" t="s">
        <v>4731</v>
      </c>
    </row>
    <row r="10943" spans="11:17">
      <c r="K10943" t="s">
        <v>51</v>
      </c>
      <c r="L10943" t="s">
        <v>4729</v>
      </c>
      <c r="M10943" t="s">
        <v>4730</v>
      </c>
      <c r="N10943" t="s">
        <v>77</v>
      </c>
      <c r="O10943" t="s">
        <v>73</v>
      </c>
      <c r="P10943" t="s">
        <v>82</v>
      </c>
      <c r="Q10943" t="s">
        <v>4731</v>
      </c>
    </row>
    <row r="10944" spans="11:17">
      <c r="K10944" t="s">
        <v>51</v>
      </c>
      <c r="L10944" t="s">
        <v>4734</v>
      </c>
      <c r="M10944" t="s">
        <v>4735</v>
      </c>
      <c r="N10944" t="s">
        <v>54</v>
      </c>
      <c r="O10944" t="s">
        <v>14</v>
      </c>
      <c r="Q10944" t="s">
        <v>4736</v>
      </c>
    </row>
    <row r="10945" spans="11:17">
      <c r="K10945" t="s">
        <v>51</v>
      </c>
      <c r="L10945" t="s">
        <v>4734</v>
      </c>
      <c r="M10945" t="s">
        <v>4735</v>
      </c>
      <c r="N10945" t="s">
        <v>54</v>
      </c>
      <c r="O10945" t="s">
        <v>56</v>
      </c>
      <c r="Q10945" t="s">
        <v>4736</v>
      </c>
    </row>
    <row r="10946" spans="11:17">
      <c r="K10946" t="s">
        <v>51</v>
      </c>
      <c r="L10946" t="s">
        <v>4734</v>
      </c>
      <c r="M10946" t="s">
        <v>4735</v>
      </c>
      <c r="N10946" t="s">
        <v>54</v>
      </c>
      <c r="O10946" t="s">
        <v>57</v>
      </c>
      <c r="P10946" t="s">
        <v>58</v>
      </c>
      <c r="Q10946" t="s">
        <v>4736</v>
      </c>
    </row>
    <row r="10947" spans="11:17">
      <c r="K10947" t="s">
        <v>51</v>
      </c>
      <c r="L10947" t="s">
        <v>4734</v>
      </c>
      <c r="M10947" t="s">
        <v>4735</v>
      </c>
      <c r="N10947" t="s">
        <v>54</v>
      </c>
      <c r="O10947" t="s">
        <v>59</v>
      </c>
      <c r="P10947">
        <v>4712</v>
      </c>
      <c r="Q10947" t="s">
        <v>4736</v>
      </c>
    </row>
    <row r="10948" spans="11:17">
      <c r="K10948" t="s">
        <v>51</v>
      </c>
      <c r="L10948" t="s">
        <v>4734</v>
      </c>
      <c r="M10948" t="s">
        <v>4735</v>
      </c>
      <c r="N10948" t="s">
        <v>54</v>
      </c>
      <c r="O10948" t="s">
        <v>60</v>
      </c>
      <c r="P10948" t="s">
        <v>4552</v>
      </c>
      <c r="Q10948" t="s">
        <v>4736</v>
      </c>
    </row>
    <row r="10949" spans="11:17">
      <c r="K10949" t="s">
        <v>51</v>
      </c>
      <c r="L10949" t="s">
        <v>4734</v>
      </c>
      <c r="M10949" t="s">
        <v>4735</v>
      </c>
      <c r="N10949" t="s">
        <v>54</v>
      </c>
      <c r="O10949" t="s">
        <v>62</v>
      </c>
      <c r="P10949" t="s">
        <v>4687</v>
      </c>
      <c r="Q10949" t="s">
        <v>4736</v>
      </c>
    </row>
    <row r="10950" spans="11:17">
      <c r="K10950" t="s">
        <v>51</v>
      </c>
      <c r="L10950" t="s">
        <v>4734</v>
      </c>
      <c r="M10950" t="s">
        <v>4735</v>
      </c>
      <c r="N10950" t="s">
        <v>54</v>
      </c>
      <c r="O10950" t="s">
        <v>64</v>
      </c>
      <c r="P10950" t="s">
        <v>4737</v>
      </c>
      <c r="Q10950" t="s">
        <v>4736</v>
      </c>
    </row>
    <row r="10951" spans="11:17">
      <c r="K10951" t="s">
        <v>51</v>
      </c>
      <c r="L10951" t="s">
        <v>4734</v>
      </c>
      <c r="M10951" t="s">
        <v>4735</v>
      </c>
      <c r="N10951" t="s">
        <v>54</v>
      </c>
      <c r="O10951" t="s">
        <v>66</v>
      </c>
      <c r="P10951" t="s">
        <v>4738</v>
      </c>
      <c r="Q10951" t="s">
        <v>4736</v>
      </c>
    </row>
    <row r="10952" spans="11:17">
      <c r="K10952" t="s">
        <v>51</v>
      </c>
      <c r="L10952" t="s">
        <v>4734</v>
      </c>
      <c r="M10952" t="s">
        <v>4735</v>
      </c>
      <c r="N10952" t="s">
        <v>54</v>
      </c>
      <c r="O10952" t="s">
        <v>68</v>
      </c>
      <c r="P10952" t="s">
        <v>676</v>
      </c>
      <c r="Q10952" t="s">
        <v>4736</v>
      </c>
    </row>
    <row r="10953" spans="11:17">
      <c r="K10953" t="s">
        <v>51</v>
      </c>
      <c r="L10953" t="s">
        <v>4734</v>
      </c>
      <c r="M10953" t="s">
        <v>4735</v>
      </c>
      <c r="N10953" t="s">
        <v>54</v>
      </c>
      <c r="O10953" t="s">
        <v>70</v>
      </c>
      <c r="P10953" t="s">
        <v>131</v>
      </c>
      <c r="Q10953" t="s">
        <v>4736</v>
      </c>
    </row>
    <row r="10954" spans="11:17">
      <c r="K10954" t="s">
        <v>51</v>
      </c>
      <c r="L10954" t="s">
        <v>4734</v>
      </c>
      <c r="M10954" t="s">
        <v>4735</v>
      </c>
      <c r="N10954" t="s">
        <v>54</v>
      </c>
      <c r="O10954" t="s">
        <v>72</v>
      </c>
      <c r="P10954">
        <v>412</v>
      </c>
      <c r="Q10954" t="s">
        <v>4736</v>
      </c>
    </row>
    <row r="10955" spans="11:17">
      <c r="K10955" t="s">
        <v>51</v>
      </c>
      <c r="L10955" t="s">
        <v>4734</v>
      </c>
      <c r="M10955" t="s">
        <v>4735</v>
      </c>
      <c r="N10955" t="s">
        <v>54</v>
      </c>
      <c r="O10955" t="s">
        <v>73</v>
      </c>
      <c r="P10955" t="s">
        <v>74</v>
      </c>
      <c r="Q10955" t="s">
        <v>4736</v>
      </c>
    </row>
    <row r="10956" spans="11:17">
      <c r="K10956" t="s">
        <v>51</v>
      </c>
      <c r="L10956" t="s">
        <v>4739</v>
      </c>
      <c r="M10956" t="s">
        <v>4740</v>
      </c>
      <c r="N10956" t="s">
        <v>1337</v>
      </c>
      <c r="O10956" t="s">
        <v>14</v>
      </c>
      <c r="Q10956" t="s">
        <v>4741</v>
      </c>
    </row>
    <row r="10957" spans="11:17">
      <c r="K10957" t="s">
        <v>51</v>
      </c>
      <c r="L10957" t="s">
        <v>4739</v>
      </c>
      <c r="M10957" t="s">
        <v>4740</v>
      </c>
      <c r="N10957" t="s">
        <v>1337</v>
      </c>
      <c r="O10957" t="s">
        <v>56</v>
      </c>
      <c r="Q10957" t="s">
        <v>4741</v>
      </c>
    </row>
    <row r="10958" spans="11:17">
      <c r="K10958" t="s">
        <v>51</v>
      </c>
      <c r="L10958" t="s">
        <v>4739</v>
      </c>
      <c r="M10958" t="s">
        <v>4740</v>
      </c>
      <c r="N10958" t="s">
        <v>1337</v>
      </c>
      <c r="O10958" t="s">
        <v>57</v>
      </c>
      <c r="P10958" t="s">
        <v>1863</v>
      </c>
      <c r="Q10958" t="s">
        <v>4741</v>
      </c>
    </row>
    <row r="10959" spans="11:17">
      <c r="K10959" t="s">
        <v>51</v>
      </c>
      <c r="L10959" t="s">
        <v>4739</v>
      </c>
      <c r="M10959" t="s">
        <v>4740</v>
      </c>
      <c r="N10959" t="s">
        <v>1337</v>
      </c>
      <c r="O10959" t="s">
        <v>59</v>
      </c>
      <c r="P10959">
        <v>1710</v>
      </c>
      <c r="Q10959" t="s">
        <v>4741</v>
      </c>
    </row>
    <row r="10960" spans="11:17">
      <c r="K10960" t="s">
        <v>51</v>
      </c>
      <c r="L10960" t="s">
        <v>4739</v>
      </c>
      <c r="M10960" t="s">
        <v>4740</v>
      </c>
      <c r="N10960" t="s">
        <v>1337</v>
      </c>
      <c r="O10960" t="s">
        <v>60</v>
      </c>
      <c r="P10960" t="s">
        <v>4742</v>
      </c>
      <c r="Q10960" t="s">
        <v>4741</v>
      </c>
    </row>
    <row r="10961" spans="11:17">
      <c r="K10961" t="s">
        <v>51</v>
      </c>
      <c r="L10961" t="s">
        <v>4739</v>
      </c>
      <c r="M10961" t="s">
        <v>4740</v>
      </c>
      <c r="N10961" t="s">
        <v>1337</v>
      </c>
      <c r="O10961" t="s">
        <v>62</v>
      </c>
      <c r="P10961" t="s">
        <v>4743</v>
      </c>
      <c r="Q10961" t="s">
        <v>4741</v>
      </c>
    </row>
    <row r="10962" spans="11:17">
      <c r="K10962" t="s">
        <v>51</v>
      </c>
      <c r="L10962" t="s">
        <v>4739</v>
      </c>
      <c r="M10962" t="s">
        <v>4740</v>
      </c>
      <c r="N10962" t="s">
        <v>1337</v>
      </c>
      <c r="O10962" t="s">
        <v>64</v>
      </c>
      <c r="P10962" t="s">
        <v>4744</v>
      </c>
      <c r="Q10962" t="s">
        <v>4741</v>
      </c>
    </row>
    <row r="10963" spans="11:17">
      <c r="K10963" t="s">
        <v>51</v>
      </c>
      <c r="L10963" t="s">
        <v>4739</v>
      </c>
      <c r="M10963" t="s">
        <v>4740</v>
      </c>
      <c r="N10963" t="s">
        <v>1337</v>
      </c>
      <c r="O10963" t="s">
        <v>66</v>
      </c>
      <c r="P10963" t="s">
        <v>4745</v>
      </c>
      <c r="Q10963" t="s">
        <v>4741</v>
      </c>
    </row>
    <row r="10964" spans="11:17">
      <c r="K10964" t="s">
        <v>51</v>
      </c>
      <c r="L10964" t="s">
        <v>4739</v>
      </c>
      <c r="M10964" t="s">
        <v>4740</v>
      </c>
      <c r="N10964" t="s">
        <v>1337</v>
      </c>
      <c r="O10964" t="s">
        <v>68</v>
      </c>
      <c r="P10964" t="s">
        <v>4746</v>
      </c>
      <c r="Q10964" t="s">
        <v>4741</v>
      </c>
    </row>
    <row r="10965" spans="11:17">
      <c r="K10965" t="s">
        <v>51</v>
      </c>
      <c r="L10965" t="s">
        <v>4739</v>
      </c>
      <c r="M10965" t="s">
        <v>4740</v>
      </c>
      <c r="N10965" t="s">
        <v>1337</v>
      </c>
      <c r="O10965" t="s">
        <v>70</v>
      </c>
      <c r="P10965" t="s">
        <v>131</v>
      </c>
      <c r="Q10965" t="s">
        <v>4741</v>
      </c>
    </row>
    <row r="10966" spans="11:17">
      <c r="K10966" t="s">
        <v>51</v>
      </c>
      <c r="L10966" t="s">
        <v>4739</v>
      </c>
      <c r="M10966" t="s">
        <v>4740</v>
      </c>
      <c r="N10966" t="s">
        <v>1337</v>
      </c>
      <c r="O10966" t="s">
        <v>72</v>
      </c>
      <c r="P10966">
        <v>217</v>
      </c>
      <c r="Q10966" t="s">
        <v>4741</v>
      </c>
    </row>
    <row r="10967" spans="11:17">
      <c r="K10967" t="s">
        <v>51</v>
      </c>
      <c r="L10967" t="s">
        <v>4739</v>
      </c>
      <c r="M10967" t="s">
        <v>4740</v>
      </c>
      <c r="N10967" t="s">
        <v>1337</v>
      </c>
      <c r="O10967" t="s">
        <v>73</v>
      </c>
      <c r="P10967" t="s">
        <v>1343</v>
      </c>
      <c r="Q10967" t="s">
        <v>4741</v>
      </c>
    </row>
    <row r="10968" spans="11:17">
      <c r="K10968" t="s">
        <v>51</v>
      </c>
      <c r="L10968" t="s">
        <v>4747</v>
      </c>
      <c r="M10968" t="s">
        <v>4748</v>
      </c>
      <c r="N10968" t="s">
        <v>1337</v>
      </c>
      <c r="O10968" t="s">
        <v>14</v>
      </c>
      <c r="Q10968" t="s">
        <v>4749</v>
      </c>
    </row>
    <row r="10969" spans="11:17">
      <c r="K10969" t="s">
        <v>51</v>
      </c>
      <c r="L10969" t="s">
        <v>4747</v>
      </c>
      <c r="M10969" t="s">
        <v>4748</v>
      </c>
      <c r="N10969" t="s">
        <v>1337</v>
      </c>
      <c r="O10969" t="s">
        <v>56</v>
      </c>
      <c r="Q10969" t="s">
        <v>4749</v>
      </c>
    </row>
    <row r="10970" spans="11:17">
      <c r="K10970" t="s">
        <v>51</v>
      </c>
      <c r="L10970" t="s">
        <v>4747</v>
      </c>
      <c r="M10970" t="s">
        <v>4748</v>
      </c>
      <c r="N10970" t="s">
        <v>1337</v>
      </c>
      <c r="O10970" t="s">
        <v>57</v>
      </c>
      <c r="P10970" t="s">
        <v>1863</v>
      </c>
      <c r="Q10970" t="s">
        <v>4749</v>
      </c>
    </row>
    <row r="10971" spans="11:17">
      <c r="K10971" t="s">
        <v>51</v>
      </c>
      <c r="L10971" t="s">
        <v>4747</v>
      </c>
      <c r="M10971" t="s">
        <v>4748</v>
      </c>
      <c r="N10971" t="s">
        <v>1337</v>
      </c>
      <c r="O10971" t="s">
        <v>59</v>
      </c>
      <c r="P10971">
        <v>1733</v>
      </c>
      <c r="Q10971" t="s">
        <v>4749</v>
      </c>
    </row>
    <row r="10972" spans="11:17">
      <c r="K10972" t="s">
        <v>51</v>
      </c>
      <c r="L10972" t="s">
        <v>4747</v>
      </c>
      <c r="M10972" t="s">
        <v>4748</v>
      </c>
      <c r="N10972" t="s">
        <v>1337</v>
      </c>
      <c r="O10972" t="s">
        <v>60</v>
      </c>
      <c r="P10972" t="s">
        <v>4742</v>
      </c>
      <c r="Q10972" t="s">
        <v>4749</v>
      </c>
    </row>
    <row r="10973" spans="11:17">
      <c r="K10973" t="s">
        <v>51</v>
      </c>
      <c r="L10973" t="s">
        <v>4747</v>
      </c>
      <c r="M10973" t="s">
        <v>4748</v>
      </c>
      <c r="N10973" t="s">
        <v>1337</v>
      </c>
      <c r="O10973" t="s">
        <v>62</v>
      </c>
      <c r="P10973" t="s">
        <v>4743</v>
      </c>
      <c r="Q10973" t="s">
        <v>4749</v>
      </c>
    </row>
    <row r="10974" spans="11:17">
      <c r="K10974" t="s">
        <v>51</v>
      </c>
      <c r="L10974" t="s">
        <v>4747</v>
      </c>
      <c r="M10974" t="s">
        <v>4748</v>
      </c>
      <c r="N10974" t="s">
        <v>1337</v>
      </c>
      <c r="O10974" t="s">
        <v>64</v>
      </c>
      <c r="P10974" t="s">
        <v>4750</v>
      </c>
      <c r="Q10974" t="s">
        <v>4749</v>
      </c>
    </row>
    <row r="10975" spans="11:17">
      <c r="K10975" t="s">
        <v>51</v>
      </c>
      <c r="L10975" t="s">
        <v>4747</v>
      </c>
      <c r="M10975" t="s">
        <v>4748</v>
      </c>
      <c r="N10975" t="s">
        <v>1337</v>
      </c>
      <c r="O10975" t="s">
        <v>66</v>
      </c>
      <c r="P10975" t="s">
        <v>4751</v>
      </c>
      <c r="Q10975" t="s">
        <v>4749</v>
      </c>
    </row>
    <row r="10976" spans="11:17">
      <c r="K10976" t="s">
        <v>51</v>
      </c>
      <c r="L10976" t="s">
        <v>4747</v>
      </c>
      <c r="M10976" t="s">
        <v>4748</v>
      </c>
      <c r="N10976" t="s">
        <v>1337</v>
      </c>
      <c r="O10976" t="s">
        <v>68</v>
      </c>
      <c r="P10976" t="s">
        <v>4556</v>
      </c>
      <c r="Q10976" t="s">
        <v>4749</v>
      </c>
    </row>
    <row r="10977" spans="11:17">
      <c r="K10977" t="s">
        <v>51</v>
      </c>
      <c r="L10977" t="s">
        <v>4747</v>
      </c>
      <c r="M10977" t="s">
        <v>4748</v>
      </c>
      <c r="N10977" t="s">
        <v>1337</v>
      </c>
      <c r="O10977" t="s">
        <v>70</v>
      </c>
      <c r="Q10977" t="s">
        <v>4749</v>
      </c>
    </row>
    <row r="10978" spans="11:17">
      <c r="K10978" t="s">
        <v>51</v>
      </c>
      <c r="L10978" t="s">
        <v>4747</v>
      </c>
      <c r="M10978" t="s">
        <v>4748</v>
      </c>
      <c r="N10978" t="s">
        <v>1337</v>
      </c>
      <c r="O10978" t="s">
        <v>72</v>
      </c>
      <c r="Q10978" t="s">
        <v>4749</v>
      </c>
    </row>
    <row r="10979" spans="11:17">
      <c r="K10979" t="s">
        <v>51</v>
      </c>
      <c r="L10979" t="s">
        <v>4747</v>
      </c>
      <c r="M10979" t="s">
        <v>4748</v>
      </c>
      <c r="N10979" t="s">
        <v>1337</v>
      </c>
      <c r="O10979" t="s">
        <v>73</v>
      </c>
      <c r="P10979" t="s">
        <v>1343</v>
      </c>
      <c r="Q10979" t="s">
        <v>4749</v>
      </c>
    </row>
    <row r="10980" spans="11:17">
      <c r="K10980" t="s">
        <v>51</v>
      </c>
      <c r="L10980" t="s">
        <v>4752</v>
      </c>
      <c r="M10980" t="s">
        <v>4753</v>
      </c>
      <c r="N10980" t="s">
        <v>1337</v>
      </c>
      <c r="O10980" t="s">
        <v>14</v>
      </c>
      <c r="Q10980" t="s">
        <v>4754</v>
      </c>
    </row>
    <row r="10981" spans="11:17">
      <c r="K10981" t="s">
        <v>51</v>
      </c>
      <c r="L10981" t="s">
        <v>4752</v>
      </c>
      <c r="M10981" t="s">
        <v>4753</v>
      </c>
      <c r="N10981" t="s">
        <v>1337</v>
      </c>
      <c r="O10981" t="s">
        <v>56</v>
      </c>
      <c r="Q10981" t="s">
        <v>4754</v>
      </c>
    </row>
    <row r="10982" spans="11:17">
      <c r="K10982" t="s">
        <v>51</v>
      </c>
      <c r="L10982" t="s">
        <v>4752</v>
      </c>
      <c r="M10982" t="s">
        <v>4753</v>
      </c>
      <c r="N10982" t="s">
        <v>1337</v>
      </c>
      <c r="O10982" t="s">
        <v>57</v>
      </c>
      <c r="P10982" t="s">
        <v>1863</v>
      </c>
      <c r="Q10982" t="s">
        <v>4754</v>
      </c>
    </row>
    <row r="10983" spans="11:17">
      <c r="K10983" t="s">
        <v>51</v>
      </c>
      <c r="L10983" t="s">
        <v>4752</v>
      </c>
      <c r="M10983" t="s">
        <v>4753</v>
      </c>
      <c r="N10983" t="s">
        <v>1337</v>
      </c>
      <c r="O10983" t="s">
        <v>59</v>
      </c>
      <c r="P10983">
        <v>1170</v>
      </c>
      <c r="Q10983" t="s">
        <v>4754</v>
      </c>
    </row>
    <row r="10984" spans="11:17">
      <c r="K10984" t="s">
        <v>51</v>
      </c>
      <c r="L10984" t="s">
        <v>4752</v>
      </c>
      <c r="M10984" t="s">
        <v>4753</v>
      </c>
      <c r="N10984" t="s">
        <v>1337</v>
      </c>
      <c r="O10984" t="s">
        <v>60</v>
      </c>
      <c r="P10984" t="s">
        <v>4742</v>
      </c>
      <c r="Q10984" t="s">
        <v>4754</v>
      </c>
    </row>
    <row r="10985" spans="11:17">
      <c r="K10985" t="s">
        <v>51</v>
      </c>
      <c r="L10985" t="s">
        <v>4752</v>
      </c>
      <c r="M10985" t="s">
        <v>4753</v>
      </c>
      <c r="N10985" t="s">
        <v>1337</v>
      </c>
      <c r="O10985" t="s">
        <v>62</v>
      </c>
      <c r="P10985" t="s">
        <v>4743</v>
      </c>
      <c r="Q10985" t="s">
        <v>4754</v>
      </c>
    </row>
    <row r="10986" spans="11:17">
      <c r="K10986" t="s">
        <v>51</v>
      </c>
      <c r="L10986" t="s">
        <v>4752</v>
      </c>
      <c r="M10986" t="s">
        <v>4753</v>
      </c>
      <c r="N10986" t="s">
        <v>1337</v>
      </c>
      <c r="O10986" t="s">
        <v>64</v>
      </c>
      <c r="P10986" t="s">
        <v>4755</v>
      </c>
      <c r="Q10986" t="s">
        <v>4754</v>
      </c>
    </row>
    <row r="10987" spans="11:17">
      <c r="K10987" t="s">
        <v>51</v>
      </c>
      <c r="L10987" t="s">
        <v>4752</v>
      </c>
      <c r="M10987" t="s">
        <v>4753</v>
      </c>
      <c r="N10987" t="s">
        <v>1337</v>
      </c>
      <c r="O10987" t="s">
        <v>66</v>
      </c>
      <c r="P10987" t="s">
        <v>4756</v>
      </c>
      <c r="Q10987" t="s">
        <v>4754</v>
      </c>
    </row>
    <row r="10988" spans="11:17">
      <c r="K10988" t="s">
        <v>51</v>
      </c>
      <c r="L10988" t="s">
        <v>4752</v>
      </c>
      <c r="M10988" t="s">
        <v>4753</v>
      </c>
      <c r="N10988" t="s">
        <v>1337</v>
      </c>
      <c r="O10988" t="s">
        <v>68</v>
      </c>
      <c r="P10988" t="s">
        <v>4556</v>
      </c>
      <c r="Q10988" t="s">
        <v>4754</v>
      </c>
    </row>
    <row r="10989" spans="11:17">
      <c r="K10989" t="s">
        <v>51</v>
      </c>
      <c r="L10989" t="s">
        <v>4752</v>
      </c>
      <c r="M10989" t="s">
        <v>4753</v>
      </c>
      <c r="N10989" t="s">
        <v>1337</v>
      </c>
      <c r="O10989" t="s">
        <v>70</v>
      </c>
      <c r="P10989" t="s">
        <v>131</v>
      </c>
      <c r="Q10989" t="s">
        <v>4754</v>
      </c>
    </row>
    <row r="10990" spans="11:17">
      <c r="K10990" t="s">
        <v>51</v>
      </c>
      <c r="L10990" t="s">
        <v>4752</v>
      </c>
      <c r="M10990" t="s">
        <v>4753</v>
      </c>
      <c r="N10990" t="s">
        <v>1337</v>
      </c>
      <c r="O10990" t="s">
        <v>72</v>
      </c>
      <c r="P10990">
        <v>430</v>
      </c>
      <c r="Q10990" t="s">
        <v>4754</v>
      </c>
    </row>
    <row r="10991" spans="11:17">
      <c r="K10991" t="s">
        <v>51</v>
      </c>
      <c r="L10991" t="s">
        <v>4752</v>
      </c>
      <c r="M10991" t="s">
        <v>4753</v>
      </c>
      <c r="N10991" t="s">
        <v>1337</v>
      </c>
      <c r="O10991" t="s">
        <v>73</v>
      </c>
      <c r="P10991" t="s">
        <v>1343</v>
      </c>
      <c r="Q10991" t="s">
        <v>4754</v>
      </c>
    </row>
    <row r="10992" spans="11:17">
      <c r="K10992" t="s">
        <v>51</v>
      </c>
      <c r="L10992" t="s">
        <v>4757</v>
      </c>
      <c r="M10992" t="s">
        <v>4758</v>
      </c>
      <c r="N10992" t="s">
        <v>1337</v>
      </c>
      <c r="O10992" t="s">
        <v>14</v>
      </c>
      <c r="Q10992" t="s">
        <v>4759</v>
      </c>
    </row>
    <row r="10993" spans="11:17">
      <c r="K10993" t="s">
        <v>51</v>
      </c>
      <c r="L10993" t="s">
        <v>4757</v>
      </c>
      <c r="M10993" t="s">
        <v>4758</v>
      </c>
      <c r="N10993" t="s">
        <v>1337</v>
      </c>
      <c r="O10993" t="s">
        <v>56</v>
      </c>
      <c r="Q10993" t="s">
        <v>4759</v>
      </c>
    </row>
    <row r="10994" spans="11:17">
      <c r="K10994" t="s">
        <v>51</v>
      </c>
      <c r="L10994" t="s">
        <v>4757</v>
      </c>
      <c r="M10994" t="s">
        <v>4758</v>
      </c>
      <c r="N10994" t="s">
        <v>1337</v>
      </c>
      <c r="O10994" t="s">
        <v>57</v>
      </c>
      <c r="P10994" t="s">
        <v>1863</v>
      </c>
      <c r="Q10994" t="s">
        <v>4759</v>
      </c>
    </row>
    <row r="10995" spans="11:17">
      <c r="K10995" t="s">
        <v>51</v>
      </c>
      <c r="L10995" t="s">
        <v>4757</v>
      </c>
      <c r="M10995" t="s">
        <v>4758</v>
      </c>
      <c r="N10995" t="s">
        <v>1337</v>
      </c>
      <c r="O10995" t="s">
        <v>59</v>
      </c>
      <c r="P10995">
        <v>1046</v>
      </c>
      <c r="Q10995" t="s">
        <v>4759</v>
      </c>
    </row>
    <row r="10996" spans="11:17">
      <c r="K10996" t="s">
        <v>51</v>
      </c>
      <c r="L10996" t="s">
        <v>4757</v>
      </c>
      <c r="M10996" t="s">
        <v>4758</v>
      </c>
      <c r="N10996" t="s">
        <v>1337</v>
      </c>
      <c r="O10996" t="s">
        <v>60</v>
      </c>
      <c r="P10996" t="s">
        <v>4742</v>
      </c>
      <c r="Q10996" t="s">
        <v>4759</v>
      </c>
    </row>
    <row r="10997" spans="11:17">
      <c r="K10997" t="s">
        <v>51</v>
      </c>
      <c r="L10997" t="s">
        <v>4757</v>
      </c>
      <c r="M10997" t="s">
        <v>4758</v>
      </c>
      <c r="N10997" t="s">
        <v>1337</v>
      </c>
      <c r="O10997" t="s">
        <v>62</v>
      </c>
      <c r="P10997" t="s">
        <v>4760</v>
      </c>
      <c r="Q10997" t="s">
        <v>4759</v>
      </c>
    </row>
    <row r="10998" spans="11:17">
      <c r="K10998" t="s">
        <v>51</v>
      </c>
      <c r="L10998" t="s">
        <v>4757</v>
      </c>
      <c r="M10998" t="s">
        <v>4758</v>
      </c>
      <c r="N10998" t="s">
        <v>1337</v>
      </c>
      <c r="O10998" t="s">
        <v>64</v>
      </c>
      <c r="P10998" t="s">
        <v>4761</v>
      </c>
      <c r="Q10998" t="s">
        <v>4759</v>
      </c>
    </row>
    <row r="10999" spans="11:17">
      <c r="K10999" t="s">
        <v>51</v>
      </c>
      <c r="L10999" t="s">
        <v>4757</v>
      </c>
      <c r="M10999" t="s">
        <v>4758</v>
      </c>
      <c r="N10999" t="s">
        <v>1337</v>
      </c>
      <c r="O10999" t="s">
        <v>66</v>
      </c>
      <c r="P10999" t="s">
        <v>4762</v>
      </c>
      <c r="Q10999" t="s">
        <v>4759</v>
      </c>
    </row>
    <row r="11000" spans="11:17">
      <c r="K11000" t="s">
        <v>51</v>
      </c>
      <c r="L11000" t="s">
        <v>4757</v>
      </c>
      <c r="M11000" t="s">
        <v>4758</v>
      </c>
      <c r="N11000" t="s">
        <v>1337</v>
      </c>
      <c r="O11000" t="s">
        <v>68</v>
      </c>
      <c r="P11000" t="s">
        <v>4556</v>
      </c>
      <c r="Q11000" t="s">
        <v>4759</v>
      </c>
    </row>
    <row r="11001" spans="11:17">
      <c r="K11001" t="s">
        <v>51</v>
      </c>
      <c r="L11001" t="s">
        <v>4757</v>
      </c>
      <c r="M11001" t="s">
        <v>4758</v>
      </c>
      <c r="N11001" t="s">
        <v>1337</v>
      </c>
      <c r="O11001" t="s">
        <v>70</v>
      </c>
      <c r="P11001" t="s">
        <v>131</v>
      </c>
      <c r="Q11001" t="s">
        <v>4759</v>
      </c>
    </row>
    <row r="11002" spans="11:17">
      <c r="K11002" t="s">
        <v>51</v>
      </c>
      <c r="L11002" t="s">
        <v>4757</v>
      </c>
      <c r="M11002" t="s">
        <v>4758</v>
      </c>
      <c r="N11002" t="s">
        <v>1337</v>
      </c>
      <c r="O11002" t="s">
        <v>72</v>
      </c>
      <c r="P11002">
        <v>180</v>
      </c>
      <c r="Q11002" t="s">
        <v>4759</v>
      </c>
    </row>
    <row r="11003" spans="11:17">
      <c r="K11003" t="s">
        <v>51</v>
      </c>
      <c r="L11003" t="s">
        <v>4757</v>
      </c>
      <c r="M11003" t="s">
        <v>4758</v>
      </c>
      <c r="N11003" t="s">
        <v>1337</v>
      </c>
      <c r="O11003" t="s">
        <v>73</v>
      </c>
      <c r="P11003" t="s">
        <v>1343</v>
      </c>
      <c r="Q11003" t="s">
        <v>4759</v>
      </c>
    </row>
    <row r="11004" spans="11:17">
      <c r="K11004" t="s">
        <v>51</v>
      </c>
      <c r="L11004" t="s">
        <v>4763</v>
      </c>
      <c r="M11004" t="s">
        <v>4764</v>
      </c>
      <c r="N11004" t="s">
        <v>1337</v>
      </c>
      <c r="O11004" t="s">
        <v>14</v>
      </c>
      <c r="Q11004" t="s">
        <v>4765</v>
      </c>
    </row>
    <row r="11005" spans="11:17">
      <c r="K11005" t="s">
        <v>51</v>
      </c>
      <c r="L11005" t="s">
        <v>4763</v>
      </c>
      <c r="M11005" t="s">
        <v>4764</v>
      </c>
      <c r="N11005" t="s">
        <v>1337</v>
      </c>
      <c r="O11005" t="s">
        <v>56</v>
      </c>
      <c r="Q11005" t="s">
        <v>4765</v>
      </c>
    </row>
    <row r="11006" spans="11:17">
      <c r="K11006" t="s">
        <v>51</v>
      </c>
      <c r="L11006" t="s">
        <v>4763</v>
      </c>
      <c r="M11006" t="s">
        <v>4764</v>
      </c>
      <c r="N11006" t="s">
        <v>1337</v>
      </c>
      <c r="O11006" t="s">
        <v>57</v>
      </c>
      <c r="P11006" t="s">
        <v>1863</v>
      </c>
      <c r="Q11006" t="s">
        <v>4765</v>
      </c>
    </row>
    <row r="11007" spans="11:17">
      <c r="K11007" t="s">
        <v>51</v>
      </c>
      <c r="L11007" t="s">
        <v>4763</v>
      </c>
      <c r="M11007" t="s">
        <v>4764</v>
      </c>
      <c r="N11007" t="s">
        <v>1337</v>
      </c>
      <c r="O11007" t="s">
        <v>59</v>
      </c>
      <c r="P11007">
        <v>1519</v>
      </c>
      <c r="Q11007" t="s">
        <v>4765</v>
      </c>
    </row>
    <row r="11008" spans="11:17">
      <c r="K11008" t="s">
        <v>51</v>
      </c>
      <c r="L11008" t="s">
        <v>4763</v>
      </c>
      <c r="M11008" t="s">
        <v>4764</v>
      </c>
      <c r="N11008" t="s">
        <v>1337</v>
      </c>
      <c r="O11008" t="s">
        <v>60</v>
      </c>
      <c r="P11008" t="s">
        <v>4742</v>
      </c>
      <c r="Q11008" t="s">
        <v>4765</v>
      </c>
    </row>
    <row r="11009" spans="11:17">
      <c r="K11009" t="s">
        <v>51</v>
      </c>
      <c r="L11009" t="s">
        <v>4763</v>
      </c>
      <c r="M11009" t="s">
        <v>4764</v>
      </c>
      <c r="N11009" t="s">
        <v>1337</v>
      </c>
      <c r="O11009" t="s">
        <v>62</v>
      </c>
      <c r="P11009" t="s">
        <v>4743</v>
      </c>
      <c r="Q11009" t="s">
        <v>4765</v>
      </c>
    </row>
    <row r="11010" spans="11:17">
      <c r="K11010" t="s">
        <v>51</v>
      </c>
      <c r="L11010" t="s">
        <v>4763</v>
      </c>
      <c r="M11010" t="s">
        <v>4764</v>
      </c>
      <c r="N11010" t="s">
        <v>1337</v>
      </c>
      <c r="O11010" t="s">
        <v>64</v>
      </c>
      <c r="P11010" t="s">
        <v>4766</v>
      </c>
      <c r="Q11010" t="s">
        <v>4765</v>
      </c>
    </row>
    <row r="11011" spans="11:17">
      <c r="K11011" t="s">
        <v>51</v>
      </c>
      <c r="L11011" t="s">
        <v>4763</v>
      </c>
      <c r="M11011" t="s">
        <v>4764</v>
      </c>
      <c r="N11011" t="s">
        <v>1337</v>
      </c>
      <c r="O11011" t="s">
        <v>66</v>
      </c>
      <c r="P11011" t="s">
        <v>4767</v>
      </c>
      <c r="Q11011" t="s">
        <v>4765</v>
      </c>
    </row>
    <row r="11012" spans="11:17">
      <c r="K11012" t="s">
        <v>51</v>
      </c>
      <c r="L11012" t="s">
        <v>4763</v>
      </c>
      <c r="M11012" t="s">
        <v>4764</v>
      </c>
      <c r="N11012" t="s">
        <v>1337</v>
      </c>
      <c r="O11012" t="s">
        <v>68</v>
      </c>
      <c r="P11012" t="s">
        <v>4768</v>
      </c>
      <c r="Q11012" t="s">
        <v>4765</v>
      </c>
    </row>
    <row r="11013" spans="11:17">
      <c r="K11013" t="s">
        <v>51</v>
      </c>
      <c r="L11013" t="s">
        <v>4763</v>
      </c>
      <c r="M11013" t="s">
        <v>4764</v>
      </c>
      <c r="N11013" t="s">
        <v>1337</v>
      </c>
      <c r="O11013" t="s">
        <v>70</v>
      </c>
      <c r="P11013" t="s">
        <v>131</v>
      </c>
      <c r="Q11013" t="s">
        <v>4765</v>
      </c>
    </row>
    <row r="11014" spans="11:17">
      <c r="K11014" t="s">
        <v>51</v>
      </c>
      <c r="L11014" t="s">
        <v>4763</v>
      </c>
      <c r="M11014" t="s">
        <v>4764</v>
      </c>
      <c r="N11014" t="s">
        <v>1337</v>
      </c>
      <c r="O11014" t="s">
        <v>72</v>
      </c>
      <c r="P11014">
        <v>139</v>
      </c>
      <c r="Q11014" t="s">
        <v>4765</v>
      </c>
    </row>
    <row r="11015" spans="11:17">
      <c r="K11015" t="s">
        <v>51</v>
      </c>
      <c r="L11015" t="s">
        <v>4763</v>
      </c>
      <c r="M11015" t="s">
        <v>4764</v>
      </c>
      <c r="N11015" t="s">
        <v>1337</v>
      </c>
      <c r="O11015" t="s">
        <v>73</v>
      </c>
      <c r="P11015" t="s">
        <v>1343</v>
      </c>
      <c r="Q11015" t="s">
        <v>4765</v>
      </c>
    </row>
    <row r="11016" spans="11:17">
      <c r="K11016" t="s">
        <v>51</v>
      </c>
      <c r="L11016" t="s">
        <v>4769</v>
      </c>
      <c r="M11016" t="s">
        <v>4770</v>
      </c>
      <c r="N11016" t="s">
        <v>1337</v>
      </c>
      <c r="O11016" t="s">
        <v>14</v>
      </c>
      <c r="Q11016" t="s">
        <v>4771</v>
      </c>
    </row>
    <row r="11017" spans="11:17">
      <c r="K11017" t="s">
        <v>51</v>
      </c>
      <c r="L11017" t="s">
        <v>4769</v>
      </c>
      <c r="M11017" t="s">
        <v>4770</v>
      </c>
      <c r="N11017" t="s">
        <v>1337</v>
      </c>
      <c r="O11017" t="s">
        <v>56</v>
      </c>
      <c r="Q11017" t="s">
        <v>4771</v>
      </c>
    </row>
    <row r="11018" spans="11:17">
      <c r="K11018" t="s">
        <v>51</v>
      </c>
      <c r="L11018" t="s">
        <v>4769</v>
      </c>
      <c r="M11018" t="s">
        <v>4770</v>
      </c>
      <c r="N11018" t="s">
        <v>1337</v>
      </c>
      <c r="O11018" t="s">
        <v>57</v>
      </c>
      <c r="P11018" t="s">
        <v>1863</v>
      </c>
      <c r="Q11018" t="s">
        <v>4771</v>
      </c>
    </row>
    <row r="11019" spans="11:17">
      <c r="K11019" t="s">
        <v>51</v>
      </c>
      <c r="L11019" t="s">
        <v>4769</v>
      </c>
      <c r="M11019" t="s">
        <v>4770</v>
      </c>
      <c r="N11019" t="s">
        <v>1337</v>
      </c>
      <c r="O11019" t="s">
        <v>59</v>
      </c>
      <c r="P11019">
        <v>1440</v>
      </c>
      <c r="Q11019" t="s">
        <v>4771</v>
      </c>
    </row>
    <row r="11020" spans="11:17">
      <c r="K11020" t="s">
        <v>51</v>
      </c>
      <c r="L11020" t="s">
        <v>4769</v>
      </c>
      <c r="M11020" t="s">
        <v>4770</v>
      </c>
      <c r="N11020" t="s">
        <v>1337</v>
      </c>
      <c r="O11020" t="s">
        <v>60</v>
      </c>
      <c r="P11020" t="s">
        <v>4742</v>
      </c>
      <c r="Q11020" t="s">
        <v>4771</v>
      </c>
    </row>
    <row r="11021" spans="11:17">
      <c r="K11021" t="s">
        <v>51</v>
      </c>
      <c r="L11021" t="s">
        <v>4769</v>
      </c>
      <c r="M11021" t="s">
        <v>4770</v>
      </c>
      <c r="N11021" t="s">
        <v>1337</v>
      </c>
      <c r="O11021" t="s">
        <v>62</v>
      </c>
      <c r="P11021" t="s">
        <v>4743</v>
      </c>
      <c r="Q11021" t="s">
        <v>4771</v>
      </c>
    </row>
    <row r="11022" spans="11:17">
      <c r="K11022" t="s">
        <v>51</v>
      </c>
      <c r="L11022" t="s">
        <v>4769</v>
      </c>
      <c r="M11022" t="s">
        <v>4770</v>
      </c>
      <c r="N11022" t="s">
        <v>1337</v>
      </c>
      <c r="O11022" t="s">
        <v>64</v>
      </c>
      <c r="P11022" t="s">
        <v>4772</v>
      </c>
      <c r="Q11022" t="s">
        <v>4771</v>
      </c>
    </row>
    <row r="11023" spans="11:17">
      <c r="K11023" t="s">
        <v>51</v>
      </c>
      <c r="L11023" t="s">
        <v>4769</v>
      </c>
      <c r="M11023" t="s">
        <v>4770</v>
      </c>
      <c r="N11023" t="s">
        <v>1337</v>
      </c>
      <c r="O11023" t="s">
        <v>66</v>
      </c>
      <c r="P11023" t="s">
        <v>4773</v>
      </c>
      <c r="Q11023" t="s">
        <v>4771</v>
      </c>
    </row>
    <row r="11024" spans="11:17">
      <c r="K11024" t="s">
        <v>51</v>
      </c>
      <c r="L11024" t="s">
        <v>4769</v>
      </c>
      <c r="M11024" t="s">
        <v>4770</v>
      </c>
      <c r="N11024" t="s">
        <v>1337</v>
      </c>
      <c r="O11024" t="s">
        <v>68</v>
      </c>
      <c r="P11024" t="s">
        <v>4556</v>
      </c>
      <c r="Q11024" t="s">
        <v>4771</v>
      </c>
    </row>
    <row r="11025" spans="11:17">
      <c r="K11025" t="s">
        <v>51</v>
      </c>
      <c r="L11025" t="s">
        <v>4769</v>
      </c>
      <c r="M11025" t="s">
        <v>4770</v>
      </c>
      <c r="N11025" t="s">
        <v>1337</v>
      </c>
      <c r="O11025" t="s">
        <v>70</v>
      </c>
      <c r="P11025" t="s">
        <v>131</v>
      </c>
      <c r="Q11025" t="s">
        <v>4771</v>
      </c>
    </row>
    <row r="11026" spans="11:17">
      <c r="K11026" t="s">
        <v>51</v>
      </c>
      <c r="L11026" t="s">
        <v>4769</v>
      </c>
      <c r="M11026" t="s">
        <v>4770</v>
      </c>
      <c r="N11026" t="s">
        <v>1337</v>
      </c>
      <c r="O11026" t="s">
        <v>72</v>
      </c>
      <c r="P11026">
        <v>153</v>
      </c>
      <c r="Q11026" t="s">
        <v>4771</v>
      </c>
    </row>
    <row r="11027" spans="11:17">
      <c r="K11027" t="s">
        <v>51</v>
      </c>
      <c r="L11027" t="s">
        <v>4769</v>
      </c>
      <c r="M11027" t="s">
        <v>4770</v>
      </c>
      <c r="N11027" t="s">
        <v>1337</v>
      </c>
      <c r="O11027" t="s">
        <v>73</v>
      </c>
      <c r="P11027" t="s">
        <v>1343</v>
      </c>
      <c r="Q11027" t="s">
        <v>4771</v>
      </c>
    </row>
    <row r="11028" spans="11:17">
      <c r="K11028" t="s">
        <v>51</v>
      </c>
      <c r="L11028" t="s">
        <v>4774</v>
      </c>
      <c r="M11028" t="s">
        <v>4775</v>
      </c>
      <c r="N11028" t="s">
        <v>1337</v>
      </c>
      <c r="O11028" t="s">
        <v>14</v>
      </c>
      <c r="Q11028" t="s">
        <v>4776</v>
      </c>
    </row>
    <row r="11029" spans="11:17">
      <c r="K11029" t="s">
        <v>51</v>
      </c>
      <c r="L11029" t="s">
        <v>4774</v>
      </c>
      <c r="M11029" t="s">
        <v>4775</v>
      </c>
      <c r="N11029" t="s">
        <v>1337</v>
      </c>
      <c r="O11029" t="s">
        <v>56</v>
      </c>
      <c r="Q11029" t="s">
        <v>4776</v>
      </c>
    </row>
    <row r="11030" spans="11:17">
      <c r="K11030" t="s">
        <v>51</v>
      </c>
      <c r="L11030" t="s">
        <v>4774</v>
      </c>
      <c r="M11030" t="s">
        <v>4775</v>
      </c>
      <c r="N11030" t="s">
        <v>1337</v>
      </c>
      <c r="O11030" t="s">
        <v>57</v>
      </c>
      <c r="P11030" t="s">
        <v>1863</v>
      </c>
      <c r="Q11030" t="s">
        <v>4776</v>
      </c>
    </row>
    <row r="11031" spans="11:17">
      <c r="K11031" t="s">
        <v>51</v>
      </c>
      <c r="L11031" t="s">
        <v>4774</v>
      </c>
      <c r="M11031" t="s">
        <v>4775</v>
      </c>
      <c r="N11031" t="s">
        <v>1337</v>
      </c>
      <c r="O11031" t="s">
        <v>59</v>
      </c>
      <c r="P11031">
        <v>1114</v>
      </c>
      <c r="Q11031" t="s">
        <v>4776</v>
      </c>
    </row>
    <row r="11032" spans="11:17">
      <c r="K11032" t="s">
        <v>51</v>
      </c>
      <c r="L11032" t="s">
        <v>4774</v>
      </c>
      <c r="M11032" t="s">
        <v>4775</v>
      </c>
      <c r="N11032" t="s">
        <v>1337</v>
      </c>
      <c r="O11032" t="s">
        <v>60</v>
      </c>
      <c r="P11032" t="s">
        <v>4742</v>
      </c>
      <c r="Q11032" t="s">
        <v>4776</v>
      </c>
    </row>
    <row r="11033" spans="11:17">
      <c r="K11033" t="s">
        <v>51</v>
      </c>
      <c r="L11033" t="s">
        <v>4774</v>
      </c>
      <c r="M11033" t="s">
        <v>4775</v>
      </c>
      <c r="N11033" t="s">
        <v>1337</v>
      </c>
      <c r="O11033" t="s">
        <v>62</v>
      </c>
      <c r="P11033" t="s">
        <v>4743</v>
      </c>
      <c r="Q11033" t="s">
        <v>4776</v>
      </c>
    </row>
    <row r="11034" spans="11:17">
      <c r="K11034" t="s">
        <v>51</v>
      </c>
      <c r="L11034" t="s">
        <v>4774</v>
      </c>
      <c r="M11034" t="s">
        <v>4775</v>
      </c>
      <c r="N11034" t="s">
        <v>1337</v>
      </c>
      <c r="O11034" t="s">
        <v>64</v>
      </c>
      <c r="P11034" t="s">
        <v>4777</v>
      </c>
      <c r="Q11034" t="s">
        <v>4776</v>
      </c>
    </row>
    <row r="11035" spans="11:17">
      <c r="K11035" t="s">
        <v>51</v>
      </c>
      <c r="L11035" t="s">
        <v>4774</v>
      </c>
      <c r="M11035" t="s">
        <v>4775</v>
      </c>
      <c r="N11035" t="s">
        <v>1337</v>
      </c>
      <c r="O11035" t="s">
        <v>66</v>
      </c>
      <c r="Q11035" t="s">
        <v>4776</v>
      </c>
    </row>
    <row r="11036" spans="11:17">
      <c r="K11036" t="s">
        <v>51</v>
      </c>
      <c r="L11036" t="s">
        <v>4774</v>
      </c>
      <c r="M11036" t="s">
        <v>4775</v>
      </c>
      <c r="N11036" t="s">
        <v>1337</v>
      </c>
      <c r="O11036" t="s">
        <v>68</v>
      </c>
      <c r="Q11036" t="s">
        <v>4776</v>
      </c>
    </row>
    <row r="11037" spans="11:17">
      <c r="K11037" t="s">
        <v>51</v>
      </c>
      <c r="L11037" t="s">
        <v>4774</v>
      </c>
      <c r="M11037" t="s">
        <v>4775</v>
      </c>
      <c r="N11037" t="s">
        <v>1337</v>
      </c>
      <c r="O11037" t="s">
        <v>70</v>
      </c>
      <c r="P11037" t="s">
        <v>71</v>
      </c>
      <c r="Q11037" t="s">
        <v>4776</v>
      </c>
    </row>
    <row r="11038" spans="11:17">
      <c r="K11038" t="s">
        <v>51</v>
      </c>
      <c r="L11038" t="s">
        <v>4774</v>
      </c>
      <c r="M11038" t="s">
        <v>4775</v>
      </c>
      <c r="N11038" t="s">
        <v>1337</v>
      </c>
      <c r="O11038" t="s">
        <v>72</v>
      </c>
      <c r="P11038">
        <v>57</v>
      </c>
      <c r="Q11038" t="s">
        <v>4776</v>
      </c>
    </row>
    <row r="11039" spans="11:17">
      <c r="K11039" t="s">
        <v>51</v>
      </c>
      <c r="L11039" t="s">
        <v>4774</v>
      </c>
      <c r="M11039" t="s">
        <v>4775</v>
      </c>
      <c r="N11039" t="s">
        <v>1337</v>
      </c>
      <c r="O11039" t="s">
        <v>73</v>
      </c>
      <c r="P11039" t="s">
        <v>1343</v>
      </c>
      <c r="Q11039" t="s">
        <v>4776</v>
      </c>
    </row>
    <row r="11040" spans="11:17">
      <c r="K11040" t="s">
        <v>51</v>
      </c>
      <c r="L11040" t="s">
        <v>4778</v>
      </c>
      <c r="M11040" t="s">
        <v>4779</v>
      </c>
      <c r="N11040" t="s">
        <v>1337</v>
      </c>
      <c r="O11040" t="s">
        <v>14</v>
      </c>
      <c r="Q11040" t="s">
        <v>4780</v>
      </c>
    </row>
    <row r="11041" spans="11:17">
      <c r="K11041" t="s">
        <v>51</v>
      </c>
      <c r="L11041" t="s">
        <v>4778</v>
      </c>
      <c r="M11041" t="s">
        <v>4779</v>
      </c>
      <c r="N11041" t="s">
        <v>1337</v>
      </c>
      <c r="O11041" t="s">
        <v>56</v>
      </c>
      <c r="Q11041" t="s">
        <v>4780</v>
      </c>
    </row>
    <row r="11042" spans="11:17">
      <c r="K11042" t="s">
        <v>51</v>
      </c>
      <c r="L11042" t="s">
        <v>4778</v>
      </c>
      <c r="M11042" t="s">
        <v>4779</v>
      </c>
      <c r="N11042" t="s">
        <v>1337</v>
      </c>
      <c r="O11042" t="s">
        <v>57</v>
      </c>
      <c r="P11042" t="s">
        <v>1863</v>
      </c>
      <c r="Q11042" t="s">
        <v>4780</v>
      </c>
    </row>
    <row r="11043" spans="11:17">
      <c r="K11043" t="s">
        <v>51</v>
      </c>
      <c r="L11043" t="s">
        <v>4778</v>
      </c>
      <c r="M11043" t="s">
        <v>4779</v>
      </c>
      <c r="N11043" t="s">
        <v>1337</v>
      </c>
      <c r="O11043" t="s">
        <v>59</v>
      </c>
      <c r="P11043">
        <v>1755</v>
      </c>
      <c r="Q11043" t="s">
        <v>4780</v>
      </c>
    </row>
    <row r="11044" spans="11:17">
      <c r="K11044" t="s">
        <v>51</v>
      </c>
      <c r="L11044" t="s">
        <v>4778</v>
      </c>
      <c r="M11044" t="s">
        <v>4779</v>
      </c>
      <c r="N11044" t="s">
        <v>1337</v>
      </c>
      <c r="O11044" t="s">
        <v>60</v>
      </c>
      <c r="P11044" t="s">
        <v>4742</v>
      </c>
      <c r="Q11044" t="s">
        <v>4780</v>
      </c>
    </row>
    <row r="11045" spans="11:17">
      <c r="K11045" t="s">
        <v>51</v>
      </c>
      <c r="L11045" t="s">
        <v>4778</v>
      </c>
      <c r="M11045" t="s">
        <v>4779</v>
      </c>
      <c r="N11045" t="s">
        <v>1337</v>
      </c>
      <c r="O11045" t="s">
        <v>62</v>
      </c>
      <c r="P11045" t="s">
        <v>4743</v>
      </c>
      <c r="Q11045" t="s">
        <v>4780</v>
      </c>
    </row>
    <row r="11046" spans="11:17">
      <c r="K11046" t="s">
        <v>51</v>
      </c>
      <c r="L11046" t="s">
        <v>4778</v>
      </c>
      <c r="M11046" t="s">
        <v>4779</v>
      </c>
      <c r="N11046" t="s">
        <v>1337</v>
      </c>
      <c r="O11046" t="s">
        <v>64</v>
      </c>
      <c r="P11046" t="s">
        <v>4781</v>
      </c>
      <c r="Q11046" t="s">
        <v>4780</v>
      </c>
    </row>
    <row r="11047" spans="11:17">
      <c r="K11047" t="s">
        <v>51</v>
      </c>
      <c r="L11047" t="s">
        <v>4778</v>
      </c>
      <c r="M11047" t="s">
        <v>4779</v>
      </c>
      <c r="N11047" t="s">
        <v>1337</v>
      </c>
      <c r="O11047" t="s">
        <v>66</v>
      </c>
      <c r="P11047" t="s">
        <v>4782</v>
      </c>
      <c r="Q11047" t="s">
        <v>4780</v>
      </c>
    </row>
    <row r="11048" spans="11:17">
      <c r="K11048" t="s">
        <v>51</v>
      </c>
      <c r="L11048" t="s">
        <v>4778</v>
      </c>
      <c r="M11048" t="s">
        <v>4779</v>
      </c>
      <c r="N11048" t="s">
        <v>1337</v>
      </c>
      <c r="O11048" t="s">
        <v>68</v>
      </c>
      <c r="P11048" t="s">
        <v>4783</v>
      </c>
      <c r="Q11048" t="s">
        <v>4780</v>
      </c>
    </row>
    <row r="11049" spans="11:17">
      <c r="K11049" t="s">
        <v>51</v>
      </c>
      <c r="L11049" t="s">
        <v>4778</v>
      </c>
      <c r="M11049" t="s">
        <v>4779</v>
      </c>
      <c r="N11049" t="s">
        <v>1337</v>
      </c>
      <c r="O11049" t="s">
        <v>70</v>
      </c>
      <c r="P11049" t="s">
        <v>71</v>
      </c>
      <c r="Q11049" t="s">
        <v>4780</v>
      </c>
    </row>
    <row r="11050" spans="11:17">
      <c r="K11050" t="s">
        <v>51</v>
      </c>
      <c r="L11050" t="s">
        <v>4778</v>
      </c>
      <c r="M11050" t="s">
        <v>4779</v>
      </c>
      <c r="N11050" t="s">
        <v>1337</v>
      </c>
      <c r="O11050" t="s">
        <v>72</v>
      </c>
      <c r="P11050">
        <v>175</v>
      </c>
      <c r="Q11050" t="s">
        <v>4780</v>
      </c>
    </row>
    <row r="11051" spans="11:17">
      <c r="K11051" t="s">
        <v>51</v>
      </c>
      <c r="L11051" t="s">
        <v>4778</v>
      </c>
      <c r="M11051" t="s">
        <v>4779</v>
      </c>
      <c r="N11051" t="s">
        <v>1337</v>
      </c>
      <c r="O11051" t="s">
        <v>73</v>
      </c>
      <c r="P11051" t="s">
        <v>1343</v>
      </c>
      <c r="Q11051" t="s">
        <v>4780</v>
      </c>
    </row>
    <row r="11052" spans="11:17">
      <c r="K11052" t="s">
        <v>51</v>
      </c>
      <c r="L11052" t="s">
        <v>1544</v>
      </c>
      <c r="M11052" t="s">
        <v>4784</v>
      </c>
      <c r="N11052" t="s">
        <v>1337</v>
      </c>
      <c r="O11052" t="s">
        <v>14</v>
      </c>
      <c r="Q11052" t="s">
        <v>4785</v>
      </c>
    </row>
    <row r="11053" spans="11:17">
      <c r="K11053" t="s">
        <v>51</v>
      </c>
      <c r="L11053" t="s">
        <v>1544</v>
      </c>
      <c r="M11053" t="s">
        <v>4784</v>
      </c>
      <c r="N11053" t="s">
        <v>1337</v>
      </c>
      <c r="O11053" t="s">
        <v>56</v>
      </c>
      <c r="Q11053" t="s">
        <v>4785</v>
      </c>
    </row>
    <row r="11054" spans="11:17">
      <c r="K11054" t="s">
        <v>51</v>
      </c>
      <c r="L11054" t="s">
        <v>1544</v>
      </c>
      <c r="M11054" t="s">
        <v>4784</v>
      </c>
      <c r="N11054" t="s">
        <v>1337</v>
      </c>
      <c r="O11054" t="s">
        <v>57</v>
      </c>
      <c r="P11054" t="s">
        <v>1863</v>
      </c>
      <c r="Q11054" t="s">
        <v>4785</v>
      </c>
    </row>
    <row r="11055" spans="11:17">
      <c r="K11055" t="s">
        <v>51</v>
      </c>
      <c r="L11055" t="s">
        <v>1544</v>
      </c>
      <c r="M11055" t="s">
        <v>4784</v>
      </c>
      <c r="N11055" t="s">
        <v>1337</v>
      </c>
      <c r="O11055" t="s">
        <v>59</v>
      </c>
      <c r="P11055">
        <v>1237</v>
      </c>
      <c r="Q11055" t="s">
        <v>4785</v>
      </c>
    </row>
    <row r="11056" spans="11:17">
      <c r="K11056" t="s">
        <v>51</v>
      </c>
      <c r="L11056" t="s">
        <v>1544</v>
      </c>
      <c r="M11056" t="s">
        <v>4784</v>
      </c>
      <c r="N11056" t="s">
        <v>1337</v>
      </c>
      <c r="O11056" t="s">
        <v>60</v>
      </c>
      <c r="P11056" t="s">
        <v>4742</v>
      </c>
      <c r="Q11056" t="s">
        <v>4785</v>
      </c>
    </row>
    <row r="11057" spans="11:17">
      <c r="K11057" t="s">
        <v>51</v>
      </c>
      <c r="L11057" t="s">
        <v>1544</v>
      </c>
      <c r="M11057" t="s">
        <v>4784</v>
      </c>
      <c r="N11057" t="s">
        <v>1337</v>
      </c>
      <c r="O11057" t="s">
        <v>62</v>
      </c>
      <c r="P11057" t="s">
        <v>4743</v>
      </c>
      <c r="Q11057" t="s">
        <v>4785</v>
      </c>
    </row>
    <row r="11058" spans="11:17">
      <c r="K11058" t="s">
        <v>51</v>
      </c>
      <c r="L11058" t="s">
        <v>1544</v>
      </c>
      <c r="M11058" t="s">
        <v>4784</v>
      </c>
      <c r="N11058" t="s">
        <v>1337</v>
      </c>
      <c r="O11058" t="s">
        <v>64</v>
      </c>
      <c r="P11058" t="s">
        <v>1547</v>
      </c>
      <c r="Q11058" t="s">
        <v>4785</v>
      </c>
    </row>
    <row r="11059" spans="11:17">
      <c r="K11059" t="s">
        <v>51</v>
      </c>
      <c r="L11059" t="s">
        <v>1544</v>
      </c>
      <c r="M11059" t="s">
        <v>4784</v>
      </c>
      <c r="N11059" t="s">
        <v>1337</v>
      </c>
      <c r="O11059" t="s">
        <v>66</v>
      </c>
      <c r="P11059" t="s">
        <v>1548</v>
      </c>
      <c r="Q11059" t="s">
        <v>4785</v>
      </c>
    </row>
    <row r="11060" spans="11:17">
      <c r="K11060" t="s">
        <v>51</v>
      </c>
      <c r="L11060" t="s">
        <v>1544</v>
      </c>
      <c r="M11060" t="s">
        <v>4784</v>
      </c>
      <c r="N11060" t="s">
        <v>1337</v>
      </c>
      <c r="O11060" t="s">
        <v>68</v>
      </c>
      <c r="Q11060" t="s">
        <v>4785</v>
      </c>
    </row>
    <row r="11061" spans="11:17">
      <c r="K11061" t="s">
        <v>51</v>
      </c>
      <c r="L11061" t="s">
        <v>1544</v>
      </c>
      <c r="M11061" t="s">
        <v>4784</v>
      </c>
      <c r="N11061" t="s">
        <v>1337</v>
      </c>
      <c r="O11061" t="s">
        <v>70</v>
      </c>
      <c r="P11061" t="s">
        <v>1020</v>
      </c>
      <c r="Q11061" t="s">
        <v>4785</v>
      </c>
    </row>
    <row r="11062" spans="11:17">
      <c r="K11062" t="s">
        <v>51</v>
      </c>
      <c r="L11062" t="s">
        <v>1544</v>
      </c>
      <c r="M11062" t="s">
        <v>4784</v>
      </c>
      <c r="N11062" t="s">
        <v>1337</v>
      </c>
      <c r="O11062" t="s">
        <v>72</v>
      </c>
      <c r="P11062">
        <v>237</v>
      </c>
      <c r="Q11062" t="s">
        <v>4785</v>
      </c>
    </row>
    <row r="11063" spans="11:17">
      <c r="K11063" t="s">
        <v>51</v>
      </c>
      <c r="L11063" t="s">
        <v>1544</v>
      </c>
      <c r="M11063" t="s">
        <v>4784</v>
      </c>
      <c r="N11063" t="s">
        <v>1337</v>
      </c>
      <c r="O11063" t="s">
        <v>73</v>
      </c>
      <c r="P11063" t="s">
        <v>1343</v>
      </c>
      <c r="Q11063" t="s">
        <v>4785</v>
      </c>
    </row>
    <row r="11064" spans="11:17">
      <c r="K11064" t="s">
        <v>51</v>
      </c>
      <c r="L11064" t="s">
        <v>4786</v>
      </c>
      <c r="M11064" t="s">
        <v>4787</v>
      </c>
      <c r="N11064" t="s">
        <v>1337</v>
      </c>
      <c r="O11064" t="s">
        <v>14</v>
      </c>
      <c r="Q11064" t="s">
        <v>4788</v>
      </c>
    </row>
    <row r="11065" spans="11:17">
      <c r="K11065" t="s">
        <v>51</v>
      </c>
      <c r="L11065" t="s">
        <v>4786</v>
      </c>
      <c r="M11065" t="s">
        <v>4787</v>
      </c>
      <c r="N11065" t="s">
        <v>1337</v>
      </c>
      <c r="O11065" t="s">
        <v>56</v>
      </c>
      <c r="Q11065" t="s">
        <v>4788</v>
      </c>
    </row>
    <row r="11066" spans="11:17">
      <c r="K11066" t="s">
        <v>51</v>
      </c>
      <c r="L11066" t="s">
        <v>4786</v>
      </c>
      <c r="M11066" t="s">
        <v>4787</v>
      </c>
      <c r="N11066" t="s">
        <v>1337</v>
      </c>
      <c r="O11066" t="s">
        <v>57</v>
      </c>
      <c r="P11066" t="s">
        <v>1863</v>
      </c>
      <c r="Q11066" t="s">
        <v>4788</v>
      </c>
    </row>
    <row r="11067" spans="11:17">
      <c r="K11067" t="s">
        <v>51</v>
      </c>
      <c r="L11067" t="s">
        <v>4786</v>
      </c>
      <c r="M11067" t="s">
        <v>4787</v>
      </c>
      <c r="N11067" t="s">
        <v>1337</v>
      </c>
      <c r="O11067" t="s">
        <v>59</v>
      </c>
      <c r="P11067">
        <v>1950</v>
      </c>
      <c r="Q11067" t="s">
        <v>4788</v>
      </c>
    </row>
    <row r="11068" spans="11:17">
      <c r="K11068" t="s">
        <v>51</v>
      </c>
      <c r="L11068" t="s">
        <v>4786</v>
      </c>
      <c r="M11068" t="s">
        <v>4787</v>
      </c>
      <c r="N11068" t="s">
        <v>1337</v>
      </c>
      <c r="O11068" t="s">
        <v>60</v>
      </c>
      <c r="P11068" t="s">
        <v>4742</v>
      </c>
      <c r="Q11068" t="s">
        <v>4788</v>
      </c>
    </row>
    <row r="11069" spans="11:17">
      <c r="K11069" t="s">
        <v>51</v>
      </c>
      <c r="L11069" t="s">
        <v>4786</v>
      </c>
      <c r="M11069" t="s">
        <v>4787</v>
      </c>
      <c r="N11069" t="s">
        <v>1337</v>
      </c>
      <c r="O11069" t="s">
        <v>62</v>
      </c>
      <c r="P11069" t="s">
        <v>4743</v>
      </c>
      <c r="Q11069" t="s">
        <v>4788</v>
      </c>
    </row>
    <row r="11070" spans="11:17">
      <c r="K11070" t="s">
        <v>51</v>
      </c>
      <c r="L11070" t="s">
        <v>4786</v>
      </c>
      <c r="M11070" t="s">
        <v>4787</v>
      </c>
      <c r="N11070" t="s">
        <v>1337</v>
      </c>
      <c r="O11070" t="s">
        <v>64</v>
      </c>
      <c r="P11070" t="s">
        <v>4789</v>
      </c>
      <c r="Q11070" t="s">
        <v>4788</v>
      </c>
    </row>
    <row r="11071" spans="11:17">
      <c r="K11071" t="s">
        <v>51</v>
      </c>
      <c r="L11071" t="s">
        <v>4786</v>
      </c>
      <c r="M11071" t="s">
        <v>4787</v>
      </c>
      <c r="N11071" t="s">
        <v>1337</v>
      </c>
      <c r="O11071" t="s">
        <v>66</v>
      </c>
      <c r="P11071" t="s">
        <v>4790</v>
      </c>
      <c r="Q11071" t="s">
        <v>4788</v>
      </c>
    </row>
    <row r="11072" spans="11:17">
      <c r="K11072" t="s">
        <v>51</v>
      </c>
      <c r="L11072" t="s">
        <v>4786</v>
      </c>
      <c r="M11072" t="s">
        <v>4787</v>
      </c>
      <c r="N11072" t="s">
        <v>1337</v>
      </c>
      <c r="O11072" t="s">
        <v>68</v>
      </c>
      <c r="P11072" t="s">
        <v>4768</v>
      </c>
      <c r="Q11072" t="s">
        <v>4788</v>
      </c>
    </row>
    <row r="11073" spans="11:17">
      <c r="K11073" t="s">
        <v>51</v>
      </c>
      <c r="L11073" t="s">
        <v>4786</v>
      </c>
      <c r="M11073" t="s">
        <v>4787</v>
      </c>
      <c r="N11073" t="s">
        <v>1337</v>
      </c>
      <c r="O11073" t="s">
        <v>70</v>
      </c>
      <c r="P11073" t="s">
        <v>131</v>
      </c>
      <c r="Q11073" t="s">
        <v>4788</v>
      </c>
    </row>
    <row r="11074" spans="11:17">
      <c r="K11074" t="s">
        <v>51</v>
      </c>
      <c r="L11074" t="s">
        <v>4786</v>
      </c>
      <c r="M11074" t="s">
        <v>4787</v>
      </c>
      <c r="N11074" t="s">
        <v>1337</v>
      </c>
      <c r="O11074" t="s">
        <v>72</v>
      </c>
      <c r="P11074">
        <v>130</v>
      </c>
      <c r="Q11074" t="s">
        <v>4788</v>
      </c>
    </row>
    <row r="11075" spans="11:17">
      <c r="K11075" t="s">
        <v>51</v>
      </c>
      <c r="L11075" t="s">
        <v>4786</v>
      </c>
      <c r="M11075" t="s">
        <v>4787</v>
      </c>
      <c r="N11075" t="s">
        <v>1337</v>
      </c>
      <c r="O11075" t="s">
        <v>73</v>
      </c>
      <c r="P11075" t="s">
        <v>1343</v>
      </c>
      <c r="Q11075" t="s">
        <v>4788</v>
      </c>
    </row>
    <row r="11076" spans="11:17">
      <c r="K11076" t="s">
        <v>51</v>
      </c>
      <c r="L11076" t="s">
        <v>4791</v>
      </c>
      <c r="M11076" t="s">
        <v>4792</v>
      </c>
      <c r="N11076" t="s">
        <v>1337</v>
      </c>
      <c r="O11076" t="s">
        <v>14</v>
      </c>
      <c r="Q11076" t="s">
        <v>4793</v>
      </c>
    </row>
    <row r="11077" spans="11:17">
      <c r="K11077" t="s">
        <v>51</v>
      </c>
      <c r="L11077" t="s">
        <v>4791</v>
      </c>
      <c r="M11077" t="s">
        <v>4792</v>
      </c>
      <c r="N11077" t="s">
        <v>1337</v>
      </c>
      <c r="O11077" t="s">
        <v>56</v>
      </c>
      <c r="Q11077" t="s">
        <v>4793</v>
      </c>
    </row>
    <row r="11078" spans="11:17">
      <c r="K11078" t="s">
        <v>51</v>
      </c>
      <c r="L11078" t="s">
        <v>4791</v>
      </c>
      <c r="M11078" t="s">
        <v>4792</v>
      </c>
      <c r="N11078" t="s">
        <v>1337</v>
      </c>
      <c r="O11078" t="s">
        <v>57</v>
      </c>
      <c r="P11078" t="s">
        <v>1863</v>
      </c>
      <c r="Q11078" t="s">
        <v>4793</v>
      </c>
    </row>
    <row r="11079" spans="11:17">
      <c r="K11079" t="s">
        <v>51</v>
      </c>
      <c r="L11079" t="s">
        <v>4791</v>
      </c>
      <c r="M11079" t="s">
        <v>4792</v>
      </c>
      <c r="N11079" t="s">
        <v>1337</v>
      </c>
      <c r="O11079" t="s">
        <v>59</v>
      </c>
      <c r="P11079">
        <v>1586</v>
      </c>
      <c r="Q11079" t="s">
        <v>4793</v>
      </c>
    </row>
    <row r="11080" spans="11:17">
      <c r="K11080" t="s">
        <v>51</v>
      </c>
      <c r="L11080" t="s">
        <v>4791</v>
      </c>
      <c r="M11080" t="s">
        <v>4792</v>
      </c>
      <c r="N11080" t="s">
        <v>1337</v>
      </c>
      <c r="O11080" t="s">
        <v>60</v>
      </c>
      <c r="P11080" t="s">
        <v>4742</v>
      </c>
      <c r="Q11080" t="s">
        <v>4793</v>
      </c>
    </row>
    <row r="11081" spans="11:17">
      <c r="K11081" t="s">
        <v>51</v>
      </c>
      <c r="L11081" t="s">
        <v>4791</v>
      </c>
      <c r="M11081" t="s">
        <v>4792</v>
      </c>
      <c r="N11081" t="s">
        <v>1337</v>
      </c>
      <c r="O11081" t="s">
        <v>62</v>
      </c>
      <c r="P11081" t="s">
        <v>4743</v>
      </c>
      <c r="Q11081" t="s">
        <v>4793</v>
      </c>
    </row>
    <row r="11082" spans="11:17">
      <c r="K11082" t="s">
        <v>51</v>
      </c>
      <c r="L11082" t="s">
        <v>4791</v>
      </c>
      <c r="M11082" t="s">
        <v>4792</v>
      </c>
      <c r="N11082" t="s">
        <v>1337</v>
      </c>
      <c r="O11082" t="s">
        <v>64</v>
      </c>
      <c r="P11082" t="s">
        <v>4794</v>
      </c>
      <c r="Q11082" t="s">
        <v>4793</v>
      </c>
    </row>
    <row r="11083" spans="11:17">
      <c r="K11083" t="s">
        <v>51</v>
      </c>
      <c r="L11083" t="s">
        <v>4791</v>
      </c>
      <c r="M11083" t="s">
        <v>4792</v>
      </c>
      <c r="N11083" t="s">
        <v>1337</v>
      </c>
      <c r="O11083" t="s">
        <v>66</v>
      </c>
      <c r="P11083" t="s">
        <v>4795</v>
      </c>
      <c r="Q11083" t="s">
        <v>4793</v>
      </c>
    </row>
    <row r="11084" spans="11:17">
      <c r="K11084" t="s">
        <v>51</v>
      </c>
      <c r="L11084" t="s">
        <v>4791</v>
      </c>
      <c r="M11084" t="s">
        <v>4792</v>
      </c>
      <c r="N11084" t="s">
        <v>1337</v>
      </c>
      <c r="O11084" t="s">
        <v>68</v>
      </c>
      <c r="P11084" t="s">
        <v>4556</v>
      </c>
      <c r="Q11084" t="s">
        <v>4793</v>
      </c>
    </row>
    <row r="11085" spans="11:17">
      <c r="K11085" t="s">
        <v>51</v>
      </c>
      <c r="L11085" t="s">
        <v>4791</v>
      </c>
      <c r="M11085" t="s">
        <v>4792</v>
      </c>
      <c r="N11085" t="s">
        <v>1337</v>
      </c>
      <c r="O11085" t="s">
        <v>70</v>
      </c>
      <c r="P11085" t="s">
        <v>131</v>
      </c>
      <c r="Q11085" t="s">
        <v>4793</v>
      </c>
    </row>
    <row r="11086" spans="11:17">
      <c r="K11086" t="s">
        <v>51</v>
      </c>
      <c r="L11086" t="s">
        <v>4791</v>
      </c>
      <c r="M11086" t="s">
        <v>4792</v>
      </c>
      <c r="N11086" t="s">
        <v>1337</v>
      </c>
      <c r="O11086" t="s">
        <v>72</v>
      </c>
      <c r="P11086">
        <v>243</v>
      </c>
      <c r="Q11086" t="s">
        <v>4793</v>
      </c>
    </row>
    <row r="11087" spans="11:17">
      <c r="K11087" t="s">
        <v>51</v>
      </c>
      <c r="L11087" t="s">
        <v>4791</v>
      </c>
      <c r="M11087" t="s">
        <v>4792</v>
      </c>
      <c r="N11087" t="s">
        <v>1337</v>
      </c>
      <c r="O11087" t="s">
        <v>73</v>
      </c>
      <c r="P11087" t="s">
        <v>1343</v>
      </c>
      <c r="Q11087" t="s">
        <v>4793</v>
      </c>
    </row>
    <row r="11088" spans="11:17">
      <c r="K11088" t="s">
        <v>51</v>
      </c>
      <c r="L11088" t="s">
        <v>4796</v>
      </c>
      <c r="M11088" t="s">
        <v>4797</v>
      </c>
      <c r="N11088" t="s">
        <v>1337</v>
      </c>
      <c r="O11088" t="s">
        <v>14</v>
      </c>
      <c r="Q11088" t="s">
        <v>4798</v>
      </c>
    </row>
    <row r="11089" spans="11:17">
      <c r="K11089" t="s">
        <v>51</v>
      </c>
      <c r="L11089" t="s">
        <v>4796</v>
      </c>
      <c r="M11089" t="s">
        <v>4797</v>
      </c>
      <c r="N11089" t="s">
        <v>1337</v>
      </c>
      <c r="O11089" t="s">
        <v>56</v>
      </c>
      <c r="Q11089" t="s">
        <v>4798</v>
      </c>
    </row>
    <row r="11090" spans="11:17">
      <c r="K11090" t="s">
        <v>51</v>
      </c>
      <c r="L11090" t="s">
        <v>4796</v>
      </c>
      <c r="M11090" t="s">
        <v>4797</v>
      </c>
      <c r="N11090" t="s">
        <v>1337</v>
      </c>
      <c r="O11090" t="s">
        <v>57</v>
      </c>
      <c r="P11090" t="s">
        <v>1863</v>
      </c>
      <c r="Q11090" t="s">
        <v>4798</v>
      </c>
    </row>
    <row r="11091" spans="11:17">
      <c r="K11091" t="s">
        <v>51</v>
      </c>
      <c r="L11091" t="s">
        <v>4796</v>
      </c>
      <c r="M11091" t="s">
        <v>4797</v>
      </c>
      <c r="N11091" t="s">
        <v>1337</v>
      </c>
      <c r="O11091" t="s">
        <v>59</v>
      </c>
      <c r="P11091">
        <v>1789</v>
      </c>
      <c r="Q11091" t="s">
        <v>4798</v>
      </c>
    </row>
    <row r="11092" spans="11:17">
      <c r="K11092" t="s">
        <v>51</v>
      </c>
      <c r="L11092" t="s">
        <v>4796</v>
      </c>
      <c r="M11092" t="s">
        <v>4797</v>
      </c>
      <c r="N11092" t="s">
        <v>1337</v>
      </c>
      <c r="O11092" t="s">
        <v>60</v>
      </c>
      <c r="P11092" t="s">
        <v>4742</v>
      </c>
      <c r="Q11092" t="s">
        <v>4798</v>
      </c>
    </row>
    <row r="11093" spans="11:17">
      <c r="K11093" t="s">
        <v>51</v>
      </c>
      <c r="L11093" t="s">
        <v>4796</v>
      </c>
      <c r="M11093" t="s">
        <v>4797</v>
      </c>
      <c r="N11093" t="s">
        <v>1337</v>
      </c>
      <c r="O11093" t="s">
        <v>62</v>
      </c>
      <c r="P11093" t="s">
        <v>4743</v>
      </c>
      <c r="Q11093" t="s">
        <v>4798</v>
      </c>
    </row>
    <row r="11094" spans="11:17">
      <c r="K11094" t="s">
        <v>51</v>
      </c>
      <c r="L11094" t="s">
        <v>4796</v>
      </c>
      <c r="M11094" t="s">
        <v>4797</v>
      </c>
      <c r="N11094" t="s">
        <v>1337</v>
      </c>
      <c r="O11094" t="s">
        <v>64</v>
      </c>
      <c r="P11094" t="s">
        <v>4799</v>
      </c>
      <c r="Q11094" t="s">
        <v>4798</v>
      </c>
    </row>
    <row r="11095" spans="11:17">
      <c r="K11095" t="s">
        <v>51</v>
      </c>
      <c r="L11095" t="s">
        <v>4796</v>
      </c>
      <c r="M11095" t="s">
        <v>4797</v>
      </c>
      <c r="N11095" t="s">
        <v>1337</v>
      </c>
      <c r="O11095" t="s">
        <v>66</v>
      </c>
      <c r="P11095" t="s">
        <v>4800</v>
      </c>
      <c r="Q11095" t="s">
        <v>4798</v>
      </c>
    </row>
    <row r="11096" spans="11:17">
      <c r="K11096" t="s">
        <v>51</v>
      </c>
      <c r="L11096" t="s">
        <v>4796</v>
      </c>
      <c r="M11096" t="s">
        <v>4797</v>
      </c>
      <c r="N11096" t="s">
        <v>1337</v>
      </c>
      <c r="O11096" t="s">
        <v>68</v>
      </c>
      <c r="P11096" t="s">
        <v>4768</v>
      </c>
      <c r="Q11096" t="s">
        <v>4798</v>
      </c>
    </row>
    <row r="11097" spans="11:17">
      <c r="K11097" t="s">
        <v>51</v>
      </c>
      <c r="L11097" t="s">
        <v>4796</v>
      </c>
      <c r="M11097" t="s">
        <v>4797</v>
      </c>
      <c r="N11097" t="s">
        <v>1337</v>
      </c>
      <c r="O11097" t="s">
        <v>70</v>
      </c>
      <c r="P11097" t="s">
        <v>131</v>
      </c>
      <c r="Q11097" t="s">
        <v>4798</v>
      </c>
    </row>
    <row r="11098" spans="11:17">
      <c r="K11098" t="s">
        <v>51</v>
      </c>
      <c r="L11098" t="s">
        <v>4796</v>
      </c>
      <c r="M11098" t="s">
        <v>4797</v>
      </c>
      <c r="N11098" t="s">
        <v>1337</v>
      </c>
      <c r="O11098" t="s">
        <v>72</v>
      </c>
      <c r="P11098">
        <v>457</v>
      </c>
      <c r="Q11098" t="s">
        <v>4798</v>
      </c>
    </row>
    <row r="11099" spans="11:17">
      <c r="K11099" t="s">
        <v>51</v>
      </c>
      <c r="L11099" t="s">
        <v>4796</v>
      </c>
      <c r="M11099" t="s">
        <v>4797</v>
      </c>
      <c r="N11099" t="s">
        <v>1337</v>
      </c>
      <c r="O11099" t="s">
        <v>73</v>
      </c>
      <c r="P11099" t="s">
        <v>1343</v>
      </c>
      <c r="Q11099" t="s">
        <v>4798</v>
      </c>
    </row>
    <row r="11100" spans="11:17">
      <c r="K11100" t="s">
        <v>51</v>
      </c>
      <c r="L11100" t="s">
        <v>4801</v>
      </c>
      <c r="M11100" t="s">
        <v>4802</v>
      </c>
      <c r="N11100" t="s">
        <v>77</v>
      </c>
      <c r="O11100" t="s">
        <v>14</v>
      </c>
      <c r="Q11100" t="s">
        <v>4803</v>
      </c>
    </row>
    <row r="11101" spans="11:17">
      <c r="K11101" t="s">
        <v>51</v>
      </c>
      <c r="L11101" t="s">
        <v>4801</v>
      </c>
      <c r="M11101" t="s">
        <v>4802</v>
      </c>
      <c r="N11101" t="s">
        <v>77</v>
      </c>
      <c r="O11101" t="s">
        <v>56</v>
      </c>
      <c r="Q11101" t="s">
        <v>4803</v>
      </c>
    </row>
    <row r="11102" spans="11:17">
      <c r="K11102" t="s">
        <v>51</v>
      </c>
      <c r="L11102" t="s">
        <v>4801</v>
      </c>
      <c r="M11102" t="s">
        <v>4802</v>
      </c>
      <c r="N11102" t="s">
        <v>77</v>
      </c>
      <c r="O11102" t="s">
        <v>57</v>
      </c>
      <c r="P11102" t="s">
        <v>1863</v>
      </c>
      <c r="Q11102" t="s">
        <v>4803</v>
      </c>
    </row>
    <row r="11103" spans="11:17">
      <c r="K11103" t="s">
        <v>51</v>
      </c>
      <c r="L11103" t="s">
        <v>4801</v>
      </c>
      <c r="M11103" t="s">
        <v>4802</v>
      </c>
      <c r="N11103" t="s">
        <v>77</v>
      </c>
      <c r="O11103" t="s">
        <v>59</v>
      </c>
      <c r="P11103">
        <v>2659</v>
      </c>
      <c r="Q11103" t="s">
        <v>4803</v>
      </c>
    </row>
    <row r="11104" spans="11:17">
      <c r="K11104" t="s">
        <v>51</v>
      </c>
      <c r="L11104" t="s">
        <v>4801</v>
      </c>
      <c r="M11104" t="s">
        <v>4802</v>
      </c>
      <c r="N11104" t="s">
        <v>77</v>
      </c>
      <c r="O11104" t="s">
        <v>60</v>
      </c>
      <c r="P11104" t="s">
        <v>4742</v>
      </c>
      <c r="Q11104" t="s">
        <v>4803</v>
      </c>
    </row>
    <row r="11105" spans="11:17">
      <c r="K11105" t="s">
        <v>51</v>
      </c>
      <c r="L11105" t="s">
        <v>4801</v>
      </c>
      <c r="M11105" t="s">
        <v>4802</v>
      </c>
      <c r="N11105" t="s">
        <v>77</v>
      </c>
      <c r="O11105" t="s">
        <v>62</v>
      </c>
      <c r="P11105" t="s">
        <v>4804</v>
      </c>
      <c r="Q11105" t="s">
        <v>4803</v>
      </c>
    </row>
    <row r="11106" spans="11:17">
      <c r="K11106" t="s">
        <v>51</v>
      </c>
      <c r="L11106" t="s">
        <v>4801</v>
      </c>
      <c r="M11106" t="s">
        <v>4802</v>
      </c>
      <c r="N11106" t="s">
        <v>77</v>
      </c>
      <c r="O11106" t="s">
        <v>64</v>
      </c>
      <c r="P11106" t="s">
        <v>4805</v>
      </c>
      <c r="Q11106" t="s">
        <v>4803</v>
      </c>
    </row>
    <row r="11107" spans="11:17">
      <c r="K11107" t="s">
        <v>51</v>
      </c>
      <c r="L11107" t="s">
        <v>4801</v>
      </c>
      <c r="M11107" t="s">
        <v>4802</v>
      </c>
      <c r="N11107" t="s">
        <v>77</v>
      </c>
      <c r="O11107" t="s">
        <v>66</v>
      </c>
      <c r="Q11107" t="s">
        <v>4803</v>
      </c>
    </row>
    <row r="11108" spans="11:17">
      <c r="K11108" t="s">
        <v>51</v>
      </c>
      <c r="L11108" t="s">
        <v>4801</v>
      </c>
      <c r="M11108" t="s">
        <v>4802</v>
      </c>
      <c r="N11108" t="s">
        <v>77</v>
      </c>
      <c r="O11108" t="s">
        <v>68</v>
      </c>
      <c r="Q11108" t="s">
        <v>4803</v>
      </c>
    </row>
    <row r="11109" spans="11:17">
      <c r="K11109" t="s">
        <v>51</v>
      </c>
      <c r="L11109" t="s">
        <v>4801</v>
      </c>
      <c r="M11109" t="s">
        <v>4802</v>
      </c>
      <c r="N11109" t="s">
        <v>77</v>
      </c>
      <c r="O11109" t="s">
        <v>70</v>
      </c>
      <c r="Q11109" t="s">
        <v>4803</v>
      </c>
    </row>
    <row r="11110" spans="11:17">
      <c r="K11110" t="s">
        <v>51</v>
      </c>
      <c r="L11110" t="s">
        <v>4801</v>
      </c>
      <c r="M11110" t="s">
        <v>4802</v>
      </c>
      <c r="N11110" t="s">
        <v>77</v>
      </c>
      <c r="O11110" t="s">
        <v>72</v>
      </c>
      <c r="Q11110" t="s">
        <v>4803</v>
      </c>
    </row>
    <row r="11111" spans="11:17">
      <c r="K11111" t="s">
        <v>51</v>
      </c>
      <c r="L11111" t="s">
        <v>4801</v>
      </c>
      <c r="M11111" t="s">
        <v>4802</v>
      </c>
      <c r="N11111" t="s">
        <v>77</v>
      </c>
      <c r="O11111" t="s">
        <v>73</v>
      </c>
      <c r="P11111" t="s">
        <v>82</v>
      </c>
      <c r="Q11111" t="s">
        <v>4803</v>
      </c>
    </row>
    <row r="11112" spans="11:17">
      <c r="K11112" t="s">
        <v>51</v>
      </c>
      <c r="L11112" t="s">
        <v>4806</v>
      </c>
      <c r="M11112" t="s">
        <v>4807</v>
      </c>
      <c r="N11112" t="s">
        <v>1337</v>
      </c>
      <c r="O11112" t="s">
        <v>14</v>
      </c>
      <c r="Q11112" t="s">
        <v>4808</v>
      </c>
    </row>
    <row r="11113" spans="11:17">
      <c r="K11113" t="s">
        <v>51</v>
      </c>
      <c r="L11113" t="s">
        <v>4806</v>
      </c>
      <c r="M11113" t="s">
        <v>4807</v>
      </c>
      <c r="N11113" t="s">
        <v>1337</v>
      </c>
      <c r="O11113" t="s">
        <v>56</v>
      </c>
      <c r="Q11113" t="s">
        <v>4808</v>
      </c>
    </row>
    <row r="11114" spans="11:17">
      <c r="K11114" t="s">
        <v>51</v>
      </c>
      <c r="L11114" t="s">
        <v>4806</v>
      </c>
      <c r="M11114" t="s">
        <v>4807</v>
      </c>
      <c r="N11114" t="s">
        <v>1337</v>
      </c>
      <c r="O11114" t="s">
        <v>57</v>
      </c>
      <c r="P11114" t="s">
        <v>1863</v>
      </c>
      <c r="Q11114" t="s">
        <v>4808</v>
      </c>
    </row>
    <row r="11115" spans="11:17">
      <c r="K11115" t="s">
        <v>51</v>
      </c>
      <c r="L11115" t="s">
        <v>4806</v>
      </c>
      <c r="M11115" t="s">
        <v>4807</v>
      </c>
      <c r="N11115" t="s">
        <v>1337</v>
      </c>
      <c r="O11115" t="s">
        <v>59</v>
      </c>
      <c r="P11115">
        <v>1688</v>
      </c>
      <c r="Q11115" t="s">
        <v>4808</v>
      </c>
    </row>
    <row r="11116" spans="11:17">
      <c r="K11116" t="s">
        <v>51</v>
      </c>
      <c r="L11116" t="s">
        <v>4806</v>
      </c>
      <c r="M11116" t="s">
        <v>4807</v>
      </c>
      <c r="N11116" t="s">
        <v>1337</v>
      </c>
      <c r="O11116" t="s">
        <v>60</v>
      </c>
      <c r="P11116" t="s">
        <v>4742</v>
      </c>
      <c r="Q11116" t="s">
        <v>4808</v>
      </c>
    </row>
    <row r="11117" spans="11:17">
      <c r="K11117" t="s">
        <v>51</v>
      </c>
      <c r="L11117" t="s">
        <v>4806</v>
      </c>
      <c r="M11117" t="s">
        <v>4807</v>
      </c>
      <c r="N11117" t="s">
        <v>1337</v>
      </c>
      <c r="O11117" t="s">
        <v>62</v>
      </c>
      <c r="P11117" t="s">
        <v>4743</v>
      </c>
      <c r="Q11117" t="s">
        <v>4808</v>
      </c>
    </row>
    <row r="11118" spans="11:17">
      <c r="K11118" t="s">
        <v>51</v>
      </c>
      <c r="L11118" t="s">
        <v>4806</v>
      </c>
      <c r="M11118" t="s">
        <v>4807</v>
      </c>
      <c r="N11118" t="s">
        <v>1337</v>
      </c>
      <c r="O11118" t="s">
        <v>64</v>
      </c>
      <c r="P11118" t="s">
        <v>4809</v>
      </c>
      <c r="Q11118" t="s">
        <v>4808</v>
      </c>
    </row>
    <row r="11119" spans="11:17">
      <c r="K11119" t="s">
        <v>51</v>
      </c>
      <c r="L11119" t="s">
        <v>4806</v>
      </c>
      <c r="M11119" t="s">
        <v>4807</v>
      </c>
      <c r="N11119" t="s">
        <v>1337</v>
      </c>
      <c r="O11119" t="s">
        <v>66</v>
      </c>
      <c r="P11119" t="s">
        <v>4810</v>
      </c>
      <c r="Q11119" t="s">
        <v>4808</v>
      </c>
    </row>
    <row r="11120" spans="11:17">
      <c r="K11120" t="s">
        <v>51</v>
      </c>
      <c r="L11120" t="s">
        <v>4806</v>
      </c>
      <c r="M11120" t="s">
        <v>4807</v>
      </c>
      <c r="N11120" t="s">
        <v>1337</v>
      </c>
      <c r="O11120" t="s">
        <v>68</v>
      </c>
      <c r="P11120" t="s">
        <v>4811</v>
      </c>
      <c r="Q11120" t="s">
        <v>4808</v>
      </c>
    </row>
    <row r="11121" spans="11:17">
      <c r="K11121" t="s">
        <v>51</v>
      </c>
      <c r="L11121" t="s">
        <v>4806</v>
      </c>
      <c r="M11121" t="s">
        <v>4807</v>
      </c>
      <c r="N11121" t="s">
        <v>1337</v>
      </c>
      <c r="O11121" t="s">
        <v>70</v>
      </c>
      <c r="P11121" t="s">
        <v>131</v>
      </c>
      <c r="Q11121" t="s">
        <v>4808</v>
      </c>
    </row>
    <row r="11122" spans="11:17">
      <c r="K11122" t="s">
        <v>51</v>
      </c>
      <c r="L11122" t="s">
        <v>4806</v>
      </c>
      <c r="M11122" t="s">
        <v>4807</v>
      </c>
      <c r="N11122" t="s">
        <v>1337</v>
      </c>
      <c r="O11122" t="s">
        <v>72</v>
      </c>
      <c r="P11122">
        <v>175</v>
      </c>
      <c r="Q11122" t="s">
        <v>4808</v>
      </c>
    </row>
    <row r="11123" spans="11:17">
      <c r="K11123" t="s">
        <v>51</v>
      </c>
      <c r="L11123" t="s">
        <v>4806</v>
      </c>
      <c r="M11123" t="s">
        <v>4807</v>
      </c>
      <c r="N11123" t="s">
        <v>1337</v>
      </c>
      <c r="O11123" t="s">
        <v>73</v>
      </c>
      <c r="P11123" t="s">
        <v>1343</v>
      </c>
      <c r="Q11123" t="s">
        <v>4808</v>
      </c>
    </row>
    <row r="11124" spans="11:17">
      <c r="K11124" t="s">
        <v>51</v>
      </c>
      <c r="L11124" t="s">
        <v>4812</v>
      </c>
      <c r="M11124" t="s">
        <v>4813</v>
      </c>
      <c r="N11124" t="s">
        <v>1337</v>
      </c>
      <c r="O11124" t="s">
        <v>14</v>
      </c>
      <c r="Q11124" t="s">
        <v>4814</v>
      </c>
    </row>
    <row r="11125" spans="11:17">
      <c r="K11125" t="s">
        <v>51</v>
      </c>
      <c r="L11125" t="s">
        <v>4812</v>
      </c>
      <c r="M11125" t="s">
        <v>4813</v>
      </c>
      <c r="N11125" t="s">
        <v>1337</v>
      </c>
      <c r="O11125" t="s">
        <v>56</v>
      </c>
      <c r="Q11125" t="s">
        <v>4814</v>
      </c>
    </row>
    <row r="11126" spans="11:17">
      <c r="K11126" t="s">
        <v>51</v>
      </c>
      <c r="L11126" t="s">
        <v>4812</v>
      </c>
      <c r="M11126" t="s">
        <v>4813</v>
      </c>
      <c r="N11126" t="s">
        <v>1337</v>
      </c>
      <c r="O11126" t="s">
        <v>57</v>
      </c>
      <c r="P11126" t="s">
        <v>1863</v>
      </c>
      <c r="Q11126" t="s">
        <v>4814</v>
      </c>
    </row>
    <row r="11127" spans="11:17">
      <c r="K11127" t="s">
        <v>51</v>
      </c>
      <c r="L11127" t="s">
        <v>4812</v>
      </c>
      <c r="M11127" t="s">
        <v>4813</v>
      </c>
      <c r="N11127" t="s">
        <v>1337</v>
      </c>
      <c r="O11127" t="s">
        <v>59</v>
      </c>
      <c r="P11127">
        <v>1607</v>
      </c>
      <c r="Q11127" t="s">
        <v>4814</v>
      </c>
    </row>
    <row r="11128" spans="11:17">
      <c r="K11128" t="s">
        <v>51</v>
      </c>
      <c r="L11128" t="s">
        <v>4812</v>
      </c>
      <c r="M11128" t="s">
        <v>4813</v>
      </c>
      <c r="N11128" t="s">
        <v>1337</v>
      </c>
      <c r="O11128" t="s">
        <v>60</v>
      </c>
      <c r="P11128" t="s">
        <v>4742</v>
      </c>
      <c r="Q11128" t="s">
        <v>4814</v>
      </c>
    </row>
    <row r="11129" spans="11:17">
      <c r="K11129" t="s">
        <v>51</v>
      </c>
      <c r="L11129" t="s">
        <v>4812</v>
      </c>
      <c r="M11129" t="s">
        <v>4813</v>
      </c>
      <c r="N11129" t="s">
        <v>1337</v>
      </c>
      <c r="O11129" t="s">
        <v>62</v>
      </c>
      <c r="P11129" t="s">
        <v>4743</v>
      </c>
      <c r="Q11129" t="s">
        <v>4814</v>
      </c>
    </row>
    <row r="11130" spans="11:17">
      <c r="K11130" t="s">
        <v>51</v>
      </c>
      <c r="L11130" t="s">
        <v>4812</v>
      </c>
      <c r="M11130" t="s">
        <v>4813</v>
      </c>
      <c r="N11130" t="s">
        <v>1337</v>
      </c>
      <c r="O11130" t="s">
        <v>64</v>
      </c>
      <c r="P11130" t="s">
        <v>4815</v>
      </c>
      <c r="Q11130" t="s">
        <v>4814</v>
      </c>
    </row>
    <row r="11131" spans="11:17">
      <c r="K11131" t="s">
        <v>51</v>
      </c>
      <c r="L11131" t="s">
        <v>4812</v>
      </c>
      <c r="M11131" t="s">
        <v>4813</v>
      </c>
      <c r="N11131" t="s">
        <v>1337</v>
      </c>
      <c r="O11131" t="s">
        <v>66</v>
      </c>
      <c r="P11131" t="s">
        <v>4816</v>
      </c>
      <c r="Q11131" t="s">
        <v>4814</v>
      </c>
    </row>
    <row r="11132" spans="11:17">
      <c r="K11132" t="s">
        <v>51</v>
      </c>
      <c r="L11132" t="s">
        <v>4812</v>
      </c>
      <c r="M11132" t="s">
        <v>4813</v>
      </c>
      <c r="N11132" t="s">
        <v>1337</v>
      </c>
      <c r="O11132" t="s">
        <v>68</v>
      </c>
      <c r="P11132" t="s">
        <v>4556</v>
      </c>
      <c r="Q11132" t="s">
        <v>4814</v>
      </c>
    </row>
    <row r="11133" spans="11:17">
      <c r="K11133" t="s">
        <v>51</v>
      </c>
      <c r="L11133" t="s">
        <v>4812</v>
      </c>
      <c r="M11133" t="s">
        <v>4813</v>
      </c>
      <c r="N11133" t="s">
        <v>1337</v>
      </c>
      <c r="O11133" t="s">
        <v>70</v>
      </c>
      <c r="P11133" t="s">
        <v>131</v>
      </c>
      <c r="Q11133" t="s">
        <v>4814</v>
      </c>
    </row>
    <row r="11134" spans="11:17">
      <c r="K11134" t="s">
        <v>51</v>
      </c>
      <c r="L11134" t="s">
        <v>4812</v>
      </c>
      <c r="M11134" t="s">
        <v>4813</v>
      </c>
      <c r="N11134" t="s">
        <v>1337</v>
      </c>
      <c r="O11134" t="s">
        <v>72</v>
      </c>
      <c r="P11134">
        <v>222</v>
      </c>
      <c r="Q11134" t="s">
        <v>4814</v>
      </c>
    </row>
    <row r="11135" spans="11:17">
      <c r="K11135" t="s">
        <v>51</v>
      </c>
      <c r="L11135" t="s">
        <v>4812</v>
      </c>
      <c r="M11135" t="s">
        <v>4813</v>
      </c>
      <c r="N11135" t="s">
        <v>1337</v>
      </c>
      <c r="O11135" t="s">
        <v>73</v>
      </c>
      <c r="P11135" t="s">
        <v>1343</v>
      </c>
      <c r="Q11135" t="s">
        <v>4814</v>
      </c>
    </row>
    <row r="11136" spans="11:17">
      <c r="K11136" t="s">
        <v>51</v>
      </c>
      <c r="L11136" t="s">
        <v>4817</v>
      </c>
      <c r="M11136" t="s">
        <v>4818</v>
      </c>
      <c r="N11136" t="s">
        <v>1337</v>
      </c>
      <c r="O11136" t="s">
        <v>14</v>
      </c>
      <c r="Q11136" t="s">
        <v>4819</v>
      </c>
    </row>
    <row r="11137" spans="11:17">
      <c r="K11137" t="s">
        <v>51</v>
      </c>
      <c r="L11137" t="s">
        <v>4817</v>
      </c>
      <c r="M11137" t="s">
        <v>4818</v>
      </c>
      <c r="N11137" t="s">
        <v>1337</v>
      </c>
      <c r="O11137" t="s">
        <v>56</v>
      </c>
      <c r="Q11137" t="s">
        <v>4819</v>
      </c>
    </row>
    <row r="11138" spans="11:17">
      <c r="K11138" t="s">
        <v>51</v>
      </c>
      <c r="L11138" t="s">
        <v>4817</v>
      </c>
      <c r="M11138" t="s">
        <v>4818</v>
      </c>
      <c r="N11138" t="s">
        <v>1337</v>
      </c>
      <c r="O11138" t="s">
        <v>57</v>
      </c>
      <c r="P11138" t="s">
        <v>1863</v>
      </c>
      <c r="Q11138" t="s">
        <v>4819</v>
      </c>
    </row>
    <row r="11139" spans="11:17">
      <c r="K11139" t="s">
        <v>51</v>
      </c>
      <c r="L11139" t="s">
        <v>4817</v>
      </c>
      <c r="M11139" t="s">
        <v>4818</v>
      </c>
      <c r="N11139" t="s">
        <v>1337</v>
      </c>
      <c r="O11139" t="s">
        <v>59</v>
      </c>
      <c r="P11139">
        <v>1305</v>
      </c>
      <c r="Q11139" t="s">
        <v>4819</v>
      </c>
    </row>
    <row r="11140" spans="11:17">
      <c r="K11140" t="s">
        <v>51</v>
      </c>
      <c r="L11140" t="s">
        <v>4817</v>
      </c>
      <c r="M11140" t="s">
        <v>4818</v>
      </c>
      <c r="N11140" t="s">
        <v>1337</v>
      </c>
      <c r="O11140" t="s">
        <v>60</v>
      </c>
      <c r="P11140" t="s">
        <v>4742</v>
      </c>
      <c r="Q11140" t="s">
        <v>4819</v>
      </c>
    </row>
    <row r="11141" spans="11:17">
      <c r="K11141" t="s">
        <v>51</v>
      </c>
      <c r="L11141" t="s">
        <v>4817</v>
      </c>
      <c r="M11141" t="s">
        <v>4818</v>
      </c>
      <c r="N11141" t="s">
        <v>1337</v>
      </c>
      <c r="O11141" t="s">
        <v>62</v>
      </c>
      <c r="P11141" t="s">
        <v>4743</v>
      </c>
      <c r="Q11141" t="s">
        <v>4819</v>
      </c>
    </row>
    <row r="11142" spans="11:17">
      <c r="K11142" t="s">
        <v>51</v>
      </c>
      <c r="L11142" t="s">
        <v>4817</v>
      </c>
      <c r="M11142" t="s">
        <v>4818</v>
      </c>
      <c r="N11142" t="s">
        <v>1337</v>
      </c>
      <c r="O11142" t="s">
        <v>64</v>
      </c>
      <c r="P11142" t="s">
        <v>4820</v>
      </c>
      <c r="Q11142" t="s">
        <v>4819</v>
      </c>
    </row>
    <row r="11143" spans="11:17">
      <c r="K11143" t="s">
        <v>51</v>
      </c>
      <c r="L11143" t="s">
        <v>4817</v>
      </c>
      <c r="M11143" t="s">
        <v>4818</v>
      </c>
      <c r="N11143" t="s">
        <v>1337</v>
      </c>
      <c r="O11143" t="s">
        <v>66</v>
      </c>
      <c r="P11143" t="s">
        <v>4821</v>
      </c>
      <c r="Q11143" t="s">
        <v>4819</v>
      </c>
    </row>
    <row r="11144" spans="11:17">
      <c r="K11144" t="s">
        <v>51</v>
      </c>
      <c r="L11144" t="s">
        <v>4817</v>
      </c>
      <c r="M11144" t="s">
        <v>4818</v>
      </c>
      <c r="N11144" t="s">
        <v>1337</v>
      </c>
      <c r="O11144" t="s">
        <v>68</v>
      </c>
      <c r="P11144" t="s">
        <v>4822</v>
      </c>
      <c r="Q11144" t="s">
        <v>4819</v>
      </c>
    </row>
    <row r="11145" spans="11:17">
      <c r="K11145" t="s">
        <v>51</v>
      </c>
      <c r="L11145" t="s">
        <v>4817</v>
      </c>
      <c r="M11145" t="s">
        <v>4818</v>
      </c>
      <c r="N11145" t="s">
        <v>1337</v>
      </c>
      <c r="O11145" t="s">
        <v>70</v>
      </c>
      <c r="P11145" t="s">
        <v>131</v>
      </c>
      <c r="Q11145" t="s">
        <v>4819</v>
      </c>
    </row>
    <row r="11146" spans="11:17">
      <c r="K11146" t="s">
        <v>51</v>
      </c>
      <c r="L11146" t="s">
        <v>4817</v>
      </c>
      <c r="M11146" t="s">
        <v>4818</v>
      </c>
      <c r="N11146" t="s">
        <v>1337</v>
      </c>
      <c r="O11146" t="s">
        <v>72</v>
      </c>
      <c r="P11146">
        <v>84</v>
      </c>
      <c r="Q11146" t="s">
        <v>4819</v>
      </c>
    </row>
    <row r="11147" spans="11:17">
      <c r="K11147" t="s">
        <v>51</v>
      </c>
      <c r="L11147" t="s">
        <v>4817</v>
      </c>
      <c r="M11147" t="s">
        <v>4818</v>
      </c>
      <c r="N11147" t="s">
        <v>1337</v>
      </c>
      <c r="O11147" t="s">
        <v>73</v>
      </c>
      <c r="P11147" t="s">
        <v>1343</v>
      </c>
      <c r="Q11147" t="s">
        <v>4819</v>
      </c>
    </row>
    <row r="11148" spans="11:17">
      <c r="K11148" t="s">
        <v>51</v>
      </c>
      <c r="L11148" t="s">
        <v>4823</v>
      </c>
      <c r="M11148" t="s">
        <v>4824</v>
      </c>
      <c r="N11148" t="s">
        <v>1337</v>
      </c>
      <c r="O11148" t="s">
        <v>14</v>
      </c>
      <c r="Q11148" t="s">
        <v>4825</v>
      </c>
    </row>
    <row r="11149" spans="11:17">
      <c r="K11149" t="s">
        <v>51</v>
      </c>
      <c r="L11149" t="s">
        <v>4823</v>
      </c>
      <c r="M11149" t="s">
        <v>4824</v>
      </c>
      <c r="N11149" t="s">
        <v>1337</v>
      </c>
      <c r="O11149" t="s">
        <v>56</v>
      </c>
      <c r="Q11149" t="s">
        <v>4825</v>
      </c>
    </row>
    <row r="11150" spans="11:17">
      <c r="K11150" t="s">
        <v>51</v>
      </c>
      <c r="L11150" t="s">
        <v>4823</v>
      </c>
      <c r="M11150" t="s">
        <v>4824</v>
      </c>
      <c r="N11150" t="s">
        <v>1337</v>
      </c>
      <c r="O11150" t="s">
        <v>57</v>
      </c>
      <c r="P11150" t="s">
        <v>1863</v>
      </c>
      <c r="Q11150" t="s">
        <v>4825</v>
      </c>
    </row>
    <row r="11151" spans="11:17">
      <c r="K11151" t="s">
        <v>51</v>
      </c>
      <c r="L11151" t="s">
        <v>4823</v>
      </c>
      <c r="M11151" t="s">
        <v>4824</v>
      </c>
      <c r="N11151" t="s">
        <v>1337</v>
      </c>
      <c r="O11151" t="s">
        <v>59</v>
      </c>
      <c r="P11151">
        <v>292</v>
      </c>
      <c r="Q11151" t="s">
        <v>4825</v>
      </c>
    </row>
    <row r="11152" spans="11:17">
      <c r="K11152" t="s">
        <v>51</v>
      </c>
      <c r="L11152" t="s">
        <v>4823</v>
      </c>
      <c r="M11152" t="s">
        <v>4824</v>
      </c>
      <c r="N11152" t="s">
        <v>1337</v>
      </c>
      <c r="O11152" t="s">
        <v>60</v>
      </c>
      <c r="P11152" t="s">
        <v>4742</v>
      </c>
      <c r="Q11152" t="s">
        <v>4825</v>
      </c>
    </row>
    <row r="11153" spans="11:17">
      <c r="K11153" t="s">
        <v>51</v>
      </c>
      <c r="L11153" t="s">
        <v>4823</v>
      </c>
      <c r="M11153" t="s">
        <v>4824</v>
      </c>
      <c r="N11153" t="s">
        <v>1337</v>
      </c>
      <c r="O11153" t="s">
        <v>62</v>
      </c>
      <c r="P11153" t="s">
        <v>4743</v>
      </c>
      <c r="Q11153" t="s">
        <v>4825</v>
      </c>
    </row>
    <row r="11154" spans="11:17">
      <c r="K11154" t="s">
        <v>51</v>
      </c>
      <c r="L11154" t="s">
        <v>4823</v>
      </c>
      <c r="M11154" t="s">
        <v>4824</v>
      </c>
      <c r="N11154" t="s">
        <v>1337</v>
      </c>
      <c r="O11154" t="s">
        <v>64</v>
      </c>
      <c r="P11154" t="s">
        <v>4826</v>
      </c>
      <c r="Q11154" t="s">
        <v>4825</v>
      </c>
    </row>
    <row r="11155" spans="11:17">
      <c r="K11155" t="s">
        <v>51</v>
      </c>
      <c r="L11155" t="s">
        <v>4823</v>
      </c>
      <c r="M11155" t="s">
        <v>4824</v>
      </c>
      <c r="N11155" t="s">
        <v>1337</v>
      </c>
      <c r="O11155" t="s">
        <v>66</v>
      </c>
      <c r="P11155" t="s">
        <v>4827</v>
      </c>
      <c r="Q11155" t="s">
        <v>4825</v>
      </c>
    </row>
    <row r="11156" spans="11:17">
      <c r="K11156" t="s">
        <v>51</v>
      </c>
      <c r="L11156" t="s">
        <v>4823</v>
      </c>
      <c r="M11156" t="s">
        <v>4824</v>
      </c>
      <c r="N11156" t="s">
        <v>1337</v>
      </c>
      <c r="O11156" t="s">
        <v>68</v>
      </c>
      <c r="P11156" t="s">
        <v>4556</v>
      </c>
      <c r="Q11156" t="s">
        <v>4825</v>
      </c>
    </row>
    <row r="11157" spans="11:17">
      <c r="K11157" t="s">
        <v>51</v>
      </c>
      <c r="L11157" t="s">
        <v>4823</v>
      </c>
      <c r="M11157" t="s">
        <v>4824</v>
      </c>
      <c r="N11157" t="s">
        <v>1337</v>
      </c>
      <c r="O11157" t="s">
        <v>70</v>
      </c>
      <c r="P11157" t="s">
        <v>131</v>
      </c>
      <c r="Q11157" t="s">
        <v>4825</v>
      </c>
    </row>
    <row r="11158" spans="11:17">
      <c r="K11158" t="s">
        <v>51</v>
      </c>
      <c r="L11158" t="s">
        <v>4823</v>
      </c>
      <c r="M11158" t="s">
        <v>4824</v>
      </c>
      <c r="N11158" t="s">
        <v>1337</v>
      </c>
      <c r="O11158" t="s">
        <v>72</v>
      </c>
      <c r="P11158">
        <v>310</v>
      </c>
      <c r="Q11158" t="s">
        <v>4825</v>
      </c>
    </row>
    <row r="11159" spans="11:17">
      <c r="K11159" t="s">
        <v>51</v>
      </c>
      <c r="L11159" t="s">
        <v>4823</v>
      </c>
      <c r="M11159" t="s">
        <v>4824</v>
      </c>
      <c r="N11159" t="s">
        <v>1337</v>
      </c>
      <c r="O11159" t="s">
        <v>73</v>
      </c>
      <c r="P11159" t="s">
        <v>1343</v>
      </c>
      <c r="Q11159" t="s">
        <v>4825</v>
      </c>
    </row>
    <row r="11160" spans="11:17">
      <c r="K11160" t="s">
        <v>51</v>
      </c>
      <c r="L11160" t="s">
        <v>4828</v>
      </c>
      <c r="M11160" t="s">
        <v>4829</v>
      </c>
      <c r="N11160" t="s">
        <v>77</v>
      </c>
      <c r="O11160" t="s">
        <v>14</v>
      </c>
      <c r="Q11160" t="s">
        <v>4830</v>
      </c>
    </row>
    <row r="11161" spans="11:17">
      <c r="K11161" t="s">
        <v>51</v>
      </c>
      <c r="L11161" t="s">
        <v>4828</v>
      </c>
      <c r="M11161" t="s">
        <v>4829</v>
      </c>
      <c r="N11161" t="s">
        <v>77</v>
      </c>
      <c r="O11161" t="s">
        <v>56</v>
      </c>
      <c r="Q11161" t="s">
        <v>4830</v>
      </c>
    </row>
    <row r="11162" spans="11:17">
      <c r="K11162" t="s">
        <v>51</v>
      </c>
      <c r="L11162" t="s">
        <v>4828</v>
      </c>
      <c r="M11162" t="s">
        <v>4829</v>
      </c>
      <c r="N11162" t="s">
        <v>77</v>
      </c>
      <c r="O11162" t="s">
        <v>57</v>
      </c>
      <c r="P11162" t="s">
        <v>1863</v>
      </c>
      <c r="Q11162" t="s">
        <v>4830</v>
      </c>
    </row>
    <row r="11163" spans="11:17">
      <c r="K11163" t="s">
        <v>51</v>
      </c>
      <c r="L11163" t="s">
        <v>4828</v>
      </c>
      <c r="M11163" t="s">
        <v>4829</v>
      </c>
      <c r="N11163" t="s">
        <v>77</v>
      </c>
      <c r="O11163" t="s">
        <v>59</v>
      </c>
      <c r="P11163">
        <v>2512</v>
      </c>
      <c r="Q11163" t="s">
        <v>4830</v>
      </c>
    </row>
    <row r="11164" spans="11:17">
      <c r="K11164" t="s">
        <v>51</v>
      </c>
      <c r="L11164" t="s">
        <v>4828</v>
      </c>
      <c r="M11164" t="s">
        <v>4829</v>
      </c>
      <c r="N11164" t="s">
        <v>77</v>
      </c>
      <c r="O11164" t="s">
        <v>60</v>
      </c>
      <c r="P11164" t="s">
        <v>4742</v>
      </c>
      <c r="Q11164" t="s">
        <v>4830</v>
      </c>
    </row>
    <row r="11165" spans="11:17">
      <c r="K11165" t="s">
        <v>51</v>
      </c>
      <c r="L11165" t="s">
        <v>4828</v>
      </c>
      <c r="M11165" t="s">
        <v>4829</v>
      </c>
      <c r="N11165" t="s">
        <v>77</v>
      </c>
      <c r="O11165" t="s">
        <v>62</v>
      </c>
      <c r="P11165" t="s">
        <v>4804</v>
      </c>
      <c r="Q11165" t="s">
        <v>4830</v>
      </c>
    </row>
    <row r="11166" spans="11:17">
      <c r="K11166" t="s">
        <v>51</v>
      </c>
      <c r="L11166" t="s">
        <v>4828</v>
      </c>
      <c r="M11166" t="s">
        <v>4829</v>
      </c>
      <c r="N11166" t="s">
        <v>77</v>
      </c>
      <c r="O11166" t="s">
        <v>64</v>
      </c>
      <c r="P11166" t="s">
        <v>4831</v>
      </c>
      <c r="Q11166" t="s">
        <v>4830</v>
      </c>
    </row>
    <row r="11167" spans="11:17">
      <c r="K11167" t="s">
        <v>51</v>
      </c>
      <c r="L11167" t="s">
        <v>4828</v>
      </c>
      <c r="M11167" t="s">
        <v>4829</v>
      </c>
      <c r="N11167" t="s">
        <v>77</v>
      </c>
      <c r="O11167" t="s">
        <v>66</v>
      </c>
      <c r="P11167" t="s">
        <v>4832</v>
      </c>
      <c r="Q11167" t="s">
        <v>4830</v>
      </c>
    </row>
    <row r="11168" spans="11:17">
      <c r="K11168" t="s">
        <v>51</v>
      </c>
      <c r="L11168" t="s">
        <v>4828</v>
      </c>
      <c r="M11168" t="s">
        <v>4829</v>
      </c>
      <c r="N11168" t="s">
        <v>77</v>
      </c>
      <c r="O11168" t="s">
        <v>68</v>
      </c>
      <c r="P11168" t="s">
        <v>4556</v>
      </c>
      <c r="Q11168" t="s">
        <v>4830</v>
      </c>
    </row>
    <row r="11169" spans="11:17">
      <c r="K11169" t="s">
        <v>51</v>
      </c>
      <c r="L11169" t="s">
        <v>4828</v>
      </c>
      <c r="M11169" t="s">
        <v>4829</v>
      </c>
      <c r="N11169" t="s">
        <v>77</v>
      </c>
      <c r="O11169" t="s">
        <v>70</v>
      </c>
      <c r="Q11169" t="s">
        <v>4830</v>
      </c>
    </row>
    <row r="11170" spans="11:17">
      <c r="K11170" t="s">
        <v>51</v>
      </c>
      <c r="L11170" t="s">
        <v>4828</v>
      </c>
      <c r="M11170" t="s">
        <v>4829</v>
      </c>
      <c r="N11170" t="s">
        <v>77</v>
      </c>
      <c r="O11170" t="s">
        <v>72</v>
      </c>
      <c r="Q11170" t="s">
        <v>4830</v>
      </c>
    </row>
    <row r="11171" spans="11:17">
      <c r="K11171" t="s">
        <v>51</v>
      </c>
      <c r="L11171" t="s">
        <v>4828</v>
      </c>
      <c r="M11171" t="s">
        <v>4829</v>
      </c>
      <c r="N11171" t="s">
        <v>77</v>
      </c>
      <c r="O11171" t="s">
        <v>73</v>
      </c>
      <c r="P11171" t="s">
        <v>82</v>
      </c>
      <c r="Q11171" t="s">
        <v>4830</v>
      </c>
    </row>
    <row r="11172" spans="11:17">
      <c r="K11172" t="s">
        <v>51</v>
      </c>
      <c r="L11172" t="s">
        <v>4833</v>
      </c>
      <c r="M11172" t="s">
        <v>4834</v>
      </c>
      <c r="N11172" t="s">
        <v>1337</v>
      </c>
      <c r="O11172" t="s">
        <v>14</v>
      </c>
      <c r="Q11172" t="s">
        <v>4835</v>
      </c>
    </row>
    <row r="11173" spans="11:17">
      <c r="K11173" t="s">
        <v>51</v>
      </c>
      <c r="L11173" t="s">
        <v>4833</v>
      </c>
      <c r="M11173" t="s">
        <v>4834</v>
      </c>
      <c r="N11173" t="s">
        <v>1337</v>
      </c>
      <c r="O11173" t="s">
        <v>56</v>
      </c>
      <c r="Q11173" t="s">
        <v>4835</v>
      </c>
    </row>
    <row r="11174" spans="11:17">
      <c r="K11174" t="s">
        <v>51</v>
      </c>
      <c r="L11174" t="s">
        <v>4833</v>
      </c>
      <c r="M11174" t="s">
        <v>4834</v>
      </c>
      <c r="N11174" t="s">
        <v>1337</v>
      </c>
      <c r="O11174" t="s">
        <v>57</v>
      </c>
      <c r="P11174" t="s">
        <v>1863</v>
      </c>
      <c r="Q11174" t="s">
        <v>4835</v>
      </c>
    </row>
    <row r="11175" spans="11:17">
      <c r="K11175" t="s">
        <v>51</v>
      </c>
      <c r="L11175" t="s">
        <v>4833</v>
      </c>
      <c r="M11175" t="s">
        <v>4834</v>
      </c>
      <c r="N11175" t="s">
        <v>1337</v>
      </c>
      <c r="O11175" t="s">
        <v>59</v>
      </c>
      <c r="P11175">
        <v>1012</v>
      </c>
      <c r="Q11175" t="s">
        <v>4835</v>
      </c>
    </row>
    <row r="11176" spans="11:17">
      <c r="K11176" t="s">
        <v>51</v>
      </c>
      <c r="L11176" t="s">
        <v>4833</v>
      </c>
      <c r="M11176" t="s">
        <v>4834</v>
      </c>
      <c r="N11176" t="s">
        <v>1337</v>
      </c>
      <c r="O11176" t="s">
        <v>60</v>
      </c>
      <c r="P11176" t="s">
        <v>4742</v>
      </c>
      <c r="Q11176" t="s">
        <v>4835</v>
      </c>
    </row>
    <row r="11177" spans="11:17">
      <c r="K11177" t="s">
        <v>51</v>
      </c>
      <c r="L11177" t="s">
        <v>4833</v>
      </c>
      <c r="M11177" t="s">
        <v>4834</v>
      </c>
      <c r="N11177" t="s">
        <v>1337</v>
      </c>
      <c r="O11177" t="s">
        <v>62</v>
      </c>
      <c r="P11177" t="s">
        <v>4804</v>
      </c>
      <c r="Q11177" t="s">
        <v>4835</v>
      </c>
    </row>
    <row r="11178" spans="11:17">
      <c r="K11178" t="s">
        <v>51</v>
      </c>
      <c r="L11178" t="s">
        <v>4833</v>
      </c>
      <c r="M11178" t="s">
        <v>4834</v>
      </c>
      <c r="N11178" t="s">
        <v>1337</v>
      </c>
      <c r="O11178" t="s">
        <v>64</v>
      </c>
      <c r="P11178" t="s">
        <v>4836</v>
      </c>
      <c r="Q11178" t="s">
        <v>4835</v>
      </c>
    </row>
    <row r="11179" spans="11:17">
      <c r="K11179" t="s">
        <v>51</v>
      </c>
      <c r="L11179" t="s">
        <v>4833</v>
      </c>
      <c r="M11179" t="s">
        <v>4834</v>
      </c>
      <c r="N11179" t="s">
        <v>1337</v>
      </c>
      <c r="O11179" t="s">
        <v>66</v>
      </c>
      <c r="P11179" t="s">
        <v>238</v>
      </c>
      <c r="Q11179" t="s">
        <v>4835</v>
      </c>
    </row>
    <row r="11180" spans="11:17">
      <c r="K11180" t="s">
        <v>51</v>
      </c>
      <c r="L11180" t="s">
        <v>4833</v>
      </c>
      <c r="M11180" t="s">
        <v>4834</v>
      </c>
      <c r="N11180" t="s">
        <v>1337</v>
      </c>
      <c r="O11180" t="s">
        <v>68</v>
      </c>
      <c r="Q11180" t="s">
        <v>4835</v>
      </c>
    </row>
    <row r="11181" spans="11:17">
      <c r="K11181" t="s">
        <v>51</v>
      </c>
      <c r="L11181" t="s">
        <v>4833</v>
      </c>
      <c r="M11181" t="s">
        <v>4834</v>
      </c>
      <c r="N11181" t="s">
        <v>1337</v>
      </c>
      <c r="O11181" t="s">
        <v>70</v>
      </c>
      <c r="P11181" t="s">
        <v>131</v>
      </c>
      <c r="Q11181" t="s">
        <v>4835</v>
      </c>
    </row>
    <row r="11182" spans="11:17">
      <c r="K11182" t="s">
        <v>51</v>
      </c>
      <c r="L11182" t="s">
        <v>4833</v>
      </c>
      <c r="M11182" t="s">
        <v>4834</v>
      </c>
      <c r="N11182" t="s">
        <v>1337</v>
      </c>
      <c r="O11182" t="s">
        <v>72</v>
      </c>
      <c r="P11182">
        <v>114</v>
      </c>
      <c r="Q11182" t="s">
        <v>4835</v>
      </c>
    </row>
    <row r="11183" spans="11:17">
      <c r="K11183" t="s">
        <v>51</v>
      </c>
      <c r="L11183" t="s">
        <v>4833</v>
      </c>
      <c r="M11183" t="s">
        <v>4834</v>
      </c>
      <c r="N11183" t="s">
        <v>1337</v>
      </c>
      <c r="O11183" t="s">
        <v>73</v>
      </c>
      <c r="P11183" t="s">
        <v>1343</v>
      </c>
      <c r="Q11183" t="s">
        <v>4835</v>
      </c>
    </row>
    <row r="11184" spans="11:17">
      <c r="K11184" t="s">
        <v>51</v>
      </c>
      <c r="L11184" t="s">
        <v>4837</v>
      </c>
      <c r="M11184" t="s">
        <v>4838</v>
      </c>
      <c r="N11184" t="s">
        <v>1337</v>
      </c>
      <c r="O11184" t="s">
        <v>14</v>
      </c>
      <c r="Q11184" t="s">
        <v>4839</v>
      </c>
    </row>
    <row r="11185" spans="11:17">
      <c r="K11185" t="s">
        <v>51</v>
      </c>
      <c r="L11185" t="s">
        <v>4837</v>
      </c>
      <c r="M11185" t="s">
        <v>4838</v>
      </c>
      <c r="N11185" t="s">
        <v>1337</v>
      </c>
      <c r="O11185" t="s">
        <v>56</v>
      </c>
      <c r="Q11185" t="s">
        <v>4839</v>
      </c>
    </row>
    <row r="11186" spans="11:17">
      <c r="K11186" t="s">
        <v>51</v>
      </c>
      <c r="L11186" t="s">
        <v>4837</v>
      </c>
      <c r="M11186" t="s">
        <v>4838</v>
      </c>
      <c r="N11186" t="s">
        <v>1337</v>
      </c>
      <c r="O11186" t="s">
        <v>57</v>
      </c>
      <c r="P11186" t="s">
        <v>1863</v>
      </c>
      <c r="Q11186" t="s">
        <v>4839</v>
      </c>
    </row>
    <row r="11187" spans="11:17">
      <c r="K11187" t="s">
        <v>51</v>
      </c>
      <c r="L11187" t="s">
        <v>4837</v>
      </c>
      <c r="M11187" t="s">
        <v>4838</v>
      </c>
      <c r="N11187" t="s">
        <v>1337</v>
      </c>
      <c r="O11187" t="s">
        <v>59</v>
      </c>
      <c r="P11187">
        <v>1879</v>
      </c>
      <c r="Q11187" t="s">
        <v>4839</v>
      </c>
    </row>
    <row r="11188" spans="11:17">
      <c r="K11188" t="s">
        <v>51</v>
      </c>
      <c r="L11188" t="s">
        <v>4837</v>
      </c>
      <c r="M11188" t="s">
        <v>4838</v>
      </c>
      <c r="N11188" t="s">
        <v>1337</v>
      </c>
      <c r="O11188" t="s">
        <v>60</v>
      </c>
      <c r="P11188" t="s">
        <v>4742</v>
      </c>
      <c r="Q11188" t="s">
        <v>4839</v>
      </c>
    </row>
    <row r="11189" spans="11:17">
      <c r="K11189" t="s">
        <v>51</v>
      </c>
      <c r="L11189" t="s">
        <v>4837</v>
      </c>
      <c r="M11189" t="s">
        <v>4838</v>
      </c>
      <c r="N11189" t="s">
        <v>1337</v>
      </c>
      <c r="O11189" t="s">
        <v>62</v>
      </c>
      <c r="P11189" t="s">
        <v>4804</v>
      </c>
      <c r="Q11189" t="s">
        <v>4839</v>
      </c>
    </row>
    <row r="11190" spans="11:17">
      <c r="K11190" t="s">
        <v>51</v>
      </c>
      <c r="L11190" t="s">
        <v>4837</v>
      </c>
      <c r="M11190" t="s">
        <v>4838</v>
      </c>
      <c r="N11190" t="s">
        <v>1337</v>
      </c>
      <c r="O11190" t="s">
        <v>64</v>
      </c>
      <c r="P11190" t="s">
        <v>4840</v>
      </c>
      <c r="Q11190" t="s">
        <v>4839</v>
      </c>
    </row>
    <row r="11191" spans="11:17">
      <c r="K11191" t="s">
        <v>51</v>
      </c>
      <c r="L11191" t="s">
        <v>4837</v>
      </c>
      <c r="M11191" t="s">
        <v>4838</v>
      </c>
      <c r="N11191" t="s">
        <v>1337</v>
      </c>
      <c r="O11191" t="s">
        <v>66</v>
      </c>
      <c r="P11191" t="s">
        <v>4841</v>
      </c>
      <c r="Q11191" t="s">
        <v>4839</v>
      </c>
    </row>
    <row r="11192" spans="11:17">
      <c r="K11192" t="s">
        <v>51</v>
      </c>
      <c r="L11192" t="s">
        <v>4837</v>
      </c>
      <c r="M11192" t="s">
        <v>4838</v>
      </c>
      <c r="N11192" t="s">
        <v>1337</v>
      </c>
      <c r="O11192" t="s">
        <v>68</v>
      </c>
      <c r="P11192" t="s">
        <v>4556</v>
      </c>
      <c r="Q11192" t="s">
        <v>4839</v>
      </c>
    </row>
    <row r="11193" spans="11:17">
      <c r="K11193" t="s">
        <v>51</v>
      </c>
      <c r="L11193" t="s">
        <v>4837</v>
      </c>
      <c r="M11193" t="s">
        <v>4838</v>
      </c>
      <c r="N11193" t="s">
        <v>1337</v>
      </c>
      <c r="O11193" t="s">
        <v>70</v>
      </c>
      <c r="P11193" t="s">
        <v>1912</v>
      </c>
      <c r="Q11193" t="s">
        <v>4839</v>
      </c>
    </row>
    <row r="11194" spans="11:17">
      <c r="K11194" t="s">
        <v>51</v>
      </c>
      <c r="L11194" t="s">
        <v>4837</v>
      </c>
      <c r="M11194" t="s">
        <v>4838</v>
      </c>
      <c r="N11194" t="s">
        <v>1337</v>
      </c>
      <c r="O11194" t="s">
        <v>72</v>
      </c>
      <c r="P11194">
        <v>94</v>
      </c>
      <c r="Q11194" t="s">
        <v>4839</v>
      </c>
    </row>
    <row r="11195" spans="11:17">
      <c r="K11195" t="s">
        <v>51</v>
      </c>
      <c r="L11195" t="s">
        <v>4837</v>
      </c>
      <c r="M11195" t="s">
        <v>4838</v>
      </c>
      <c r="N11195" t="s">
        <v>1337</v>
      </c>
      <c r="O11195" t="s">
        <v>73</v>
      </c>
      <c r="P11195" t="s">
        <v>1343</v>
      </c>
      <c r="Q11195" t="s">
        <v>4839</v>
      </c>
    </row>
    <row r="11196" spans="11:17">
      <c r="K11196" t="s">
        <v>51</v>
      </c>
      <c r="L11196" t="s">
        <v>4842</v>
      </c>
      <c r="M11196" t="s">
        <v>4843</v>
      </c>
      <c r="N11196" t="s">
        <v>1337</v>
      </c>
      <c r="O11196" t="s">
        <v>14</v>
      </c>
      <c r="Q11196" t="s">
        <v>4844</v>
      </c>
    </row>
    <row r="11197" spans="11:17">
      <c r="K11197" t="s">
        <v>51</v>
      </c>
      <c r="L11197" t="s">
        <v>4842</v>
      </c>
      <c r="M11197" t="s">
        <v>4843</v>
      </c>
      <c r="N11197" t="s">
        <v>1337</v>
      </c>
      <c r="O11197" t="s">
        <v>56</v>
      </c>
      <c r="Q11197" t="s">
        <v>4844</v>
      </c>
    </row>
    <row r="11198" spans="11:17">
      <c r="K11198" t="s">
        <v>51</v>
      </c>
      <c r="L11198" t="s">
        <v>4842</v>
      </c>
      <c r="M11198" t="s">
        <v>4843</v>
      </c>
      <c r="N11198" t="s">
        <v>1337</v>
      </c>
      <c r="O11198" t="s">
        <v>57</v>
      </c>
      <c r="P11198" t="s">
        <v>1863</v>
      </c>
      <c r="Q11198" t="s">
        <v>4844</v>
      </c>
    </row>
    <row r="11199" spans="11:17">
      <c r="K11199" t="s">
        <v>51</v>
      </c>
      <c r="L11199" t="s">
        <v>4842</v>
      </c>
      <c r="M11199" t="s">
        <v>4843</v>
      </c>
      <c r="N11199" t="s">
        <v>1337</v>
      </c>
      <c r="O11199" t="s">
        <v>59</v>
      </c>
      <c r="P11199">
        <v>1170</v>
      </c>
      <c r="Q11199" t="s">
        <v>4844</v>
      </c>
    </row>
    <row r="11200" spans="11:17">
      <c r="K11200" t="s">
        <v>51</v>
      </c>
      <c r="L11200" t="s">
        <v>4842</v>
      </c>
      <c r="M11200" t="s">
        <v>4843</v>
      </c>
      <c r="N11200" t="s">
        <v>1337</v>
      </c>
      <c r="O11200" t="s">
        <v>60</v>
      </c>
      <c r="P11200" t="s">
        <v>4742</v>
      </c>
      <c r="Q11200" t="s">
        <v>4844</v>
      </c>
    </row>
    <row r="11201" spans="11:17">
      <c r="K11201" t="s">
        <v>51</v>
      </c>
      <c r="L11201" t="s">
        <v>4842</v>
      </c>
      <c r="M11201" t="s">
        <v>4843</v>
      </c>
      <c r="N11201" t="s">
        <v>1337</v>
      </c>
      <c r="O11201" t="s">
        <v>62</v>
      </c>
      <c r="P11201" t="s">
        <v>4743</v>
      </c>
      <c r="Q11201" t="s">
        <v>4844</v>
      </c>
    </row>
    <row r="11202" spans="11:17">
      <c r="K11202" t="s">
        <v>51</v>
      </c>
      <c r="L11202" t="s">
        <v>4842</v>
      </c>
      <c r="M11202" t="s">
        <v>4843</v>
      </c>
      <c r="N11202" t="s">
        <v>1337</v>
      </c>
      <c r="O11202" t="s">
        <v>64</v>
      </c>
      <c r="P11202" t="s">
        <v>4845</v>
      </c>
      <c r="Q11202" t="s">
        <v>4844</v>
      </c>
    </row>
    <row r="11203" spans="11:17">
      <c r="K11203" t="s">
        <v>51</v>
      </c>
      <c r="L11203" t="s">
        <v>4842</v>
      </c>
      <c r="M11203" t="s">
        <v>4843</v>
      </c>
      <c r="N11203" t="s">
        <v>1337</v>
      </c>
      <c r="O11203" t="s">
        <v>66</v>
      </c>
      <c r="P11203" t="s">
        <v>4846</v>
      </c>
      <c r="Q11203" t="s">
        <v>4844</v>
      </c>
    </row>
    <row r="11204" spans="11:17">
      <c r="K11204" t="s">
        <v>51</v>
      </c>
      <c r="L11204" t="s">
        <v>4842</v>
      </c>
      <c r="M11204" t="s">
        <v>4843</v>
      </c>
      <c r="N11204" t="s">
        <v>1337</v>
      </c>
      <c r="O11204" t="s">
        <v>68</v>
      </c>
      <c r="P11204" t="s">
        <v>4556</v>
      </c>
      <c r="Q11204" t="s">
        <v>4844</v>
      </c>
    </row>
    <row r="11205" spans="11:17">
      <c r="K11205" t="s">
        <v>51</v>
      </c>
      <c r="L11205" t="s">
        <v>4842</v>
      </c>
      <c r="M11205" t="s">
        <v>4843</v>
      </c>
      <c r="N11205" t="s">
        <v>1337</v>
      </c>
      <c r="O11205" t="s">
        <v>70</v>
      </c>
      <c r="Q11205" t="s">
        <v>4844</v>
      </c>
    </row>
    <row r="11206" spans="11:17">
      <c r="K11206" t="s">
        <v>51</v>
      </c>
      <c r="L11206" t="s">
        <v>4842</v>
      </c>
      <c r="M11206" t="s">
        <v>4843</v>
      </c>
      <c r="N11206" t="s">
        <v>1337</v>
      </c>
      <c r="O11206" t="s">
        <v>72</v>
      </c>
      <c r="Q11206" t="s">
        <v>4844</v>
      </c>
    </row>
    <row r="11207" spans="11:17">
      <c r="K11207" t="s">
        <v>51</v>
      </c>
      <c r="L11207" t="s">
        <v>4842</v>
      </c>
      <c r="M11207" t="s">
        <v>4843</v>
      </c>
      <c r="N11207" t="s">
        <v>1337</v>
      </c>
      <c r="O11207" t="s">
        <v>73</v>
      </c>
      <c r="P11207" t="s">
        <v>1343</v>
      </c>
      <c r="Q11207" t="s">
        <v>4844</v>
      </c>
    </row>
    <row r="11208" spans="11:17">
      <c r="K11208" t="s">
        <v>51</v>
      </c>
      <c r="L11208" t="s">
        <v>4847</v>
      </c>
      <c r="M11208" t="s">
        <v>4848</v>
      </c>
      <c r="N11208" t="s">
        <v>1337</v>
      </c>
      <c r="O11208" t="s">
        <v>14</v>
      </c>
      <c r="Q11208" t="s">
        <v>4849</v>
      </c>
    </row>
    <row r="11209" spans="11:17">
      <c r="K11209" t="s">
        <v>51</v>
      </c>
      <c r="L11209" t="s">
        <v>4847</v>
      </c>
      <c r="M11209" t="s">
        <v>4848</v>
      </c>
      <c r="N11209" t="s">
        <v>1337</v>
      </c>
      <c r="O11209" t="s">
        <v>56</v>
      </c>
      <c r="Q11209" t="s">
        <v>4849</v>
      </c>
    </row>
    <row r="11210" spans="11:17">
      <c r="K11210" t="s">
        <v>51</v>
      </c>
      <c r="L11210" t="s">
        <v>4847</v>
      </c>
      <c r="M11210" t="s">
        <v>4848</v>
      </c>
      <c r="N11210" t="s">
        <v>1337</v>
      </c>
      <c r="O11210" t="s">
        <v>57</v>
      </c>
      <c r="P11210" t="s">
        <v>1863</v>
      </c>
      <c r="Q11210" t="s">
        <v>4849</v>
      </c>
    </row>
    <row r="11211" spans="11:17">
      <c r="K11211" t="s">
        <v>51</v>
      </c>
      <c r="L11211" t="s">
        <v>4847</v>
      </c>
      <c r="M11211" t="s">
        <v>4848</v>
      </c>
      <c r="N11211" t="s">
        <v>1337</v>
      </c>
      <c r="O11211" t="s">
        <v>59</v>
      </c>
      <c r="P11211">
        <v>1823</v>
      </c>
      <c r="Q11211" t="s">
        <v>4849</v>
      </c>
    </row>
    <row r="11212" spans="11:17">
      <c r="K11212" t="s">
        <v>51</v>
      </c>
      <c r="L11212" t="s">
        <v>4847</v>
      </c>
      <c r="M11212" t="s">
        <v>4848</v>
      </c>
      <c r="N11212" t="s">
        <v>1337</v>
      </c>
      <c r="O11212" t="s">
        <v>60</v>
      </c>
      <c r="P11212" t="s">
        <v>4742</v>
      </c>
      <c r="Q11212" t="s">
        <v>4849</v>
      </c>
    </row>
    <row r="11213" spans="11:17">
      <c r="K11213" t="s">
        <v>51</v>
      </c>
      <c r="L11213" t="s">
        <v>4847</v>
      </c>
      <c r="M11213" t="s">
        <v>4848</v>
      </c>
      <c r="N11213" t="s">
        <v>1337</v>
      </c>
      <c r="O11213" t="s">
        <v>62</v>
      </c>
      <c r="P11213" t="s">
        <v>4743</v>
      </c>
      <c r="Q11213" t="s">
        <v>4849</v>
      </c>
    </row>
    <row r="11214" spans="11:17">
      <c r="K11214" t="s">
        <v>51</v>
      </c>
      <c r="L11214" t="s">
        <v>4847</v>
      </c>
      <c r="M11214" t="s">
        <v>4848</v>
      </c>
      <c r="N11214" t="s">
        <v>1337</v>
      </c>
      <c r="O11214" t="s">
        <v>64</v>
      </c>
      <c r="P11214" t="s">
        <v>4850</v>
      </c>
      <c r="Q11214" t="s">
        <v>4849</v>
      </c>
    </row>
    <row r="11215" spans="11:17">
      <c r="K11215" t="s">
        <v>51</v>
      </c>
      <c r="L11215" t="s">
        <v>4847</v>
      </c>
      <c r="M11215" t="s">
        <v>4848</v>
      </c>
      <c r="N11215" t="s">
        <v>1337</v>
      </c>
      <c r="O11215" t="s">
        <v>66</v>
      </c>
      <c r="P11215" t="s">
        <v>4851</v>
      </c>
      <c r="Q11215" t="s">
        <v>4849</v>
      </c>
    </row>
    <row r="11216" spans="11:17">
      <c r="K11216" t="s">
        <v>51</v>
      </c>
      <c r="L11216" t="s">
        <v>4847</v>
      </c>
      <c r="M11216" t="s">
        <v>4848</v>
      </c>
      <c r="N11216" t="s">
        <v>1337</v>
      </c>
      <c r="O11216" t="s">
        <v>68</v>
      </c>
      <c r="P11216" t="s">
        <v>4852</v>
      </c>
      <c r="Q11216" t="s">
        <v>4849</v>
      </c>
    </row>
    <row r="11217" spans="11:17">
      <c r="K11217" t="s">
        <v>51</v>
      </c>
      <c r="L11217" t="s">
        <v>4847</v>
      </c>
      <c r="M11217" t="s">
        <v>4848</v>
      </c>
      <c r="N11217" t="s">
        <v>1337</v>
      </c>
      <c r="O11217" t="s">
        <v>70</v>
      </c>
      <c r="P11217" t="s">
        <v>131</v>
      </c>
      <c r="Q11217" t="s">
        <v>4849</v>
      </c>
    </row>
    <row r="11218" spans="11:17">
      <c r="K11218" t="s">
        <v>51</v>
      </c>
      <c r="L11218" t="s">
        <v>4847</v>
      </c>
      <c r="M11218" t="s">
        <v>4848</v>
      </c>
      <c r="N11218" t="s">
        <v>1337</v>
      </c>
      <c r="O11218" t="s">
        <v>72</v>
      </c>
      <c r="P11218">
        <v>553</v>
      </c>
      <c r="Q11218" t="s">
        <v>4849</v>
      </c>
    </row>
    <row r="11219" spans="11:17">
      <c r="K11219" t="s">
        <v>51</v>
      </c>
      <c r="L11219" t="s">
        <v>4847</v>
      </c>
      <c r="M11219" t="s">
        <v>4848</v>
      </c>
      <c r="N11219" t="s">
        <v>1337</v>
      </c>
      <c r="O11219" t="s">
        <v>73</v>
      </c>
      <c r="P11219" t="s">
        <v>1343</v>
      </c>
      <c r="Q11219" t="s">
        <v>4849</v>
      </c>
    </row>
    <row r="11220" spans="11:17">
      <c r="K11220" t="s">
        <v>51</v>
      </c>
      <c r="L11220" t="s">
        <v>4853</v>
      </c>
      <c r="M11220" t="s">
        <v>4854</v>
      </c>
      <c r="N11220" t="s">
        <v>1337</v>
      </c>
      <c r="O11220" t="s">
        <v>14</v>
      </c>
      <c r="Q11220" t="s">
        <v>4855</v>
      </c>
    </row>
    <row r="11221" spans="11:17">
      <c r="K11221" t="s">
        <v>51</v>
      </c>
      <c r="L11221" t="s">
        <v>4853</v>
      </c>
      <c r="M11221" t="s">
        <v>4854</v>
      </c>
      <c r="N11221" t="s">
        <v>1337</v>
      </c>
      <c r="O11221" t="s">
        <v>56</v>
      </c>
      <c r="Q11221" t="s">
        <v>4855</v>
      </c>
    </row>
    <row r="11222" spans="11:17">
      <c r="K11222" t="s">
        <v>51</v>
      </c>
      <c r="L11222" t="s">
        <v>4853</v>
      </c>
      <c r="M11222" t="s">
        <v>4854</v>
      </c>
      <c r="N11222" t="s">
        <v>1337</v>
      </c>
      <c r="O11222" t="s">
        <v>57</v>
      </c>
      <c r="P11222" t="s">
        <v>1863</v>
      </c>
      <c r="Q11222" t="s">
        <v>4855</v>
      </c>
    </row>
    <row r="11223" spans="11:17">
      <c r="K11223" t="s">
        <v>51</v>
      </c>
      <c r="L11223" t="s">
        <v>4853</v>
      </c>
      <c r="M11223" t="s">
        <v>4854</v>
      </c>
      <c r="N11223" t="s">
        <v>1337</v>
      </c>
      <c r="O11223" t="s">
        <v>59</v>
      </c>
      <c r="P11223">
        <v>1845</v>
      </c>
      <c r="Q11223" t="s">
        <v>4855</v>
      </c>
    </row>
    <row r="11224" spans="11:17">
      <c r="K11224" t="s">
        <v>51</v>
      </c>
      <c r="L11224" t="s">
        <v>4853</v>
      </c>
      <c r="M11224" t="s">
        <v>4854</v>
      </c>
      <c r="N11224" t="s">
        <v>1337</v>
      </c>
      <c r="O11224" t="s">
        <v>60</v>
      </c>
      <c r="P11224" t="s">
        <v>4742</v>
      </c>
      <c r="Q11224" t="s">
        <v>4855</v>
      </c>
    </row>
    <row r="11225" spans="11:17">
      <c r="K11225" t="s">
        <v>51</v>
      </c>
      <c r="L11225" t="s">
        <v>4853</v>
      </c>
      <c r="M11225" t="s">
        <v>4854</v>
      </c>
      <c r="N11225" t="s">
        <v>1337</v>
      </c>
      <c r="O11225" t="s">
        <v>62</v>
      </c>
      <c r="P11225" t="s">
        <v>4743</v>
      </c>
      <c r="Q11225" t="s">
        <v>4855</v>
      </c>
    </row>
    <row r="11226" spans="11:17">
      <c r="K11226" t="s">
        <v>51</v>
      </c>
      <c r="L11226" t="s">
        <v>4853</v>
      </c>
      <c r="M11226" t="s">
        <v>4854</v>
      </c>
      <c r="N11226" t="s">
        <v>1337</v>
      </c>
      <c r="O11226" t="s">
        <v>64</v>
      </c>
      <c r="P11226" t="s">
        <v>4856</v>
      </c>
      <c r="Q11226" t="s">
        <v>4855</v>
      </c>
    </row>
    <row r="11227" spans="11:17">
      <c r="K11227" t="s">
        <v>51</v>
      </c>
      <c r="L11227" t="s">
        <v>4853</v>
      </c>
      <c r="M11227" t="s">
        <v>4854</v>
      </c>
      <c r="N11227" t="s">
        <v>1337</v>
      </c>
      <c r="O11227" t="s">
        <v>66</v>
      </c>
      <c r="P11227" t="s">
        <v>238</v>
      </c>
      <c r="Q11227" t="s">
        <v>4855</v>
      </c>
    </row>
    <row r="11228" spans="11:17">
      <c r="K11228" t="s">
        <v>51</v>
      </c>
      <c r="L11228" t="s">
        <v>4853</v>
      </c>
      <c r="M11228" t="s">
        <v>4854</v>
      </c>
      <c r="N11228" t="s">
        <v>1337</v>
      </c>
      <c r="O11228" t="s">
        <v>68</v>
      </c>
      <c r="P11228" t="s">
        <v>4857</v>
      </c>
      <c r="Q11228" t="s">
        <v>4855</v>
      </c>
    </row>
    <row r="11229" spans="11:17">
      <c r="K11229" t="s">
        <v>51</v>
      </c>
      <c r="L11229" t="s">
        <v>4853</v>
      </c>
      <c r="M11229" t="s">
        <v>4854</v>
      </c>
      <c r="N11229" t="s">
        <v>1337</v>
      </c>
      <c r="O11229" t="s">
        <v>70</v>
      </c>
      <c r="Q11229" t="s">
        <v>4855</v>
      </c>
    </row>
    <row r="11230" spans="11:17">
      <c r="K11230" t="s">
        <v>51</v>
      </c>
      <c r="L11230" t="s">
        <v>4853</v>
      </c>
      <c r="M11230" t="s">
        <v>4854</v>
      </c>
      <c r="N11230" t="s">
        <v>1337</v>
      </c>
      <c r="O11230" t="s">
        <v>72</v>
      </c>
      <c r="Q11230" t="s">
        <v>4855</v>
      </c>
    </row>
    <row r="11231" spans="11:17">
      <c r="K11231" t="s">
        <v>51</v>
      </c>
      <c r="L11231" t="s">
        <v>4853</v>
      </c>
      <c r="M11231" t="s">
        <v>4854</v>
      </c>
      <c r="N11231" t="s">
        <v>1337</v>
      </c>
      <c r="O11231" t="s">
        <v>73</v>
      </c>
      <c r="P11231" t="s">
        <v>1343</v>
      </c>
      <c r="Q11231" t="s">
        <v>4855</v>
      </c>
    </row>
    <row r="11232" spans="11:17">
      <c r="K11232" t="s">
        <v>51</v>
      </c>
      <c r="L11232" t="s">
        <v>4858</v>
      </c>
      <c r="M11232" t="s">
        <v>4859</v>
      </c>
      <c r="N11232" t="s">
        <v>1337</v>
      </c>
      <c r="O11232" t="s">
        <v>14</v>
      </c>
      <c r="Q11232" t="s">
        <v>4860</v>
      </c>
    </row>
    <row r="11233" spans="11:17">
      <c r="K11233" t="s">
        <v>51</v>
      </c>
      <c r="L11233" t="s">
        <v>4858</v>
      </c>
      <c r="M11233" t="s">
        <v>4859</v>
      </c>
      <c r="N11233" t="s">
        <v>1337</v>
      </c>
      <c r="O11233" t="s">
        <v>56</v>
      </c>
      <c r="Q11233" t="s">
        <v>4860</v>
      </c>
    </row>
    <row r="11234" spans="11:17">
      <c r="K11234" t="s">
        <v>51</v>
      </c>
      <c r="L11234" t="s">
        <v>4858</v>
      </c>
      <c r="M11234" t="s">
        <v>4859</v>
      </c>
      <c r="N11234" t="s">
        <v>1337</v>
      </c>
      <c r="O11234" t="s">
        <v>57</v>
      </c>
      <c r="P11234" t="s">
        <v>1863</v>
      </c>
      <c r="Q11234" t="s">
        <v>4860</v>
      </c>
    </row>
    <row r="11235" spans="11:17">
      <c r="K11235" t="s">
        <v>51</v>
      </c>
      <c r="L11235" t="s">
        <v>4858</v>
      </c>
      <c r="M11235" t="s">
        <v>4859</v>
      </c>
      <c r="N11235" t="s">
        <v>1337</v>
      </c>
      <c r="O11235" t="s">
        <v>59</v>
      </c>
      <c r="P11235">
        <v>585</v>
      </c>
      <c r="Q11235" t="s">
        <v>4860</v>
      </c>
    </row>
    <row r="11236" spans="11:17">
      <c r="K11236" t="s">
        <v>51</v>
      </c>
      <c r="L11236" t="s">
        <v>4858</v>
      </c>
      <c r="M11236" t="s">
        <v>4859</v>
      </c>
      <c r="N11236" t="s">
        <v>1337</v>
      </c>
      <c r="O11236" t="s">
        <v>60</v>
      </c>
      <c r="P11236" t="s">
        <v>4742</v>
      </c>
      <c r="Q11236" t="s">
        <v>4860</v>
      </c>
    </row>
    <row r="11237" spans="11:17">
      <c r="K11237" t="s">
        <v>51</v>
      </c>
      <c r="L11237" t="s">
        <v>4858</v>
      </c>
      <c r="M11237" t="s">
        <v>4859</v>
      </c>
      <c r="N11237" t="s">
        <v>1337</v>
      </c>
      <c r="O11237" t="s">
        <v>62</v>
      </c>
      <c r="P11237" t="s">
        <v>4743</v>
      </c>
      <c r="Q11237" t="s">
        <v>4860</v>
      </c>
    </row>
    <row r="11238" spans="11:17">
      <c r="K11238" t="s">
        <v>51</v>
      </c>
      <c r="L11238" t="s">
        <v>4858</v>
      </c>
      <c r="M11238" t="s">
        <v>4859</v>
      </c>
      <c r="N11238" t="s">
        <v>1337</v>
      </c>
      <c r="O11238" t="s">
        <v>64</v>
      </c>
      <c r="P11238" t="s">
        <v>4861</v>
      </c>
      <c r="Q11238" t="s">
        <v>4860</v>
      </c>
    </row>
    <row r="11239" spans="11:17">
      <c r="K11239" t="s">
        <v>51</v>
      </c>
      <c r="L11239" t="s">
        <v>4858</v>
      </c>
      <c r="M11239" t="s">
        <v>4859</v>
      </c>
      <c r="N11239" t="s">
        <v>1337</v>
      </c>
      <c r="O11239" t="s">
        <v>66</v>
      </c>
      <c r="P11239" t="s">
        <v>4862</v>
      </c>
      <c r="Q11239" t="s">
        <v>4860</v>
      </c>
    </row>
    <row r="11240" spans="11:17">
      <c r="K11240" t="s">
        <v>51</v>
      </c>
      <c r="L11240" t="s">
        <v>4858</v>
      </c>
      <c r="M11240" t="s">
        <v>4859</v>
      </c>
      <c r="N11240" t="s">
        <v>1337</v>
      </c>
      <c r="O11240" t="s">
        <v>68</v>
      </c>
      <c r="P11240" t="s">
        <v>4556</v>
      </c>
      <c r="Q11240" t="s">
        <v>4860</v>
      </c>
    </row>
    <row r="11241" spans="11:17">
      <c r="K11241" t="s">
        <v>51</v>
      </c>
      <c r="L11241" t="s">
        <v>4858</v>
      </c>
      <c r="M11241" t="s">
        <v>4859</v>
      </c>
      <c r="N11241" t="s">
        <v>1337</v>
      </c>
      <c r="O11241" t="s">
        <v>70</v>
      </c>
      <c r="P11241" t="s">
        <v>131</v>
      </c>
      <c r="Q11241" t="s">
        <v>4860</v>
      </c>
    </row>
    <row r="11242" spans="11:17">
      <c r="K11242" t="s">
        <v>51</v>
      </c>
      <c r="L11242" t="s">
        <v>4858</v>
      </c>
      <c r="M11242" t="s">
        <v>4859</v>
      </c>
      <c r="N11242" t="s">
        <v>1337</v>
      </c>
      <c r="O11242" t="s">
        <v>72</v>
      </c>
      <c r="P11242">
        <v>225</v>
      </c>
      <c r="Q11242" t="s">
        <v>4860</v>
      </c>
    </row>
    <row r="11243" spans="11:17">
      <c r="K11243" t="s">
        <v>51</v>
      </c>
      <c r="L11243" t="s">
        <v>4858</v>
      </c>
      <c r="M11243" t="s">
        <v>4859</v>
      </c>
      <c r="N11243" t="s">
        <v>1337</v>
      </c>
      <c r="O11243" t="s">
        <v>73</v>
      </c>
      <c r="P11243" t="s">
        <v>1343</v>
      </c>
      <c r="Q11243" t="s">
        <v>4860</v>
      </c>
    </row>
    <row r="11244" spans="11:17">
      <c r="K11244" t="s">
        <v>51</v>
      </c>
      <c r="L11244" t="s">
        <v>1928</v>
      </c>
      <c r="M11244" t="s">
        <v>4863</v>
      </c>
      <c r="N11244" t="s">
        <v>1337</v>
      </c>
      <c r="O11244" t="s">
        <v>14</v>
      </c>
      <c r="Q11244" t="s">
        <v>4864</v>
      </c>
    </row>
    <row r="11245" spans="11:17">
      <c r="K11245" t="s">
        <v>51</v>
      </c>
      <c r="L11245" t="s">
        <v>1928</v>
      </c>
      <c r="M11245" t="s">
        <v>4863</v>
      </c>
      <c r="N11245" t="s">
        <v>1337</v>
      </c>
      <c r="O11245" t="s">
        <v>56</v>
      </c>
      <c r="Q11245" t="s">
        <v>4864</v>
      </c>
    </row>
    <row r="11246" spans="11:17">
      <c r="K11246" t="s">
        <v>51</v>
      </c>
      <c r="L11246" t="s">
        <v>1928</v>
      </c>
      <c r="M11246" t="s">
        <v>4863</v>
      </c>
      <c r="N11246" t="s">
        <v>1337</v>
      </c>
      <c r="O11246" t="s">
        <v>57</v>
      </c>
      <c r="P11246" t="s">
        <v>1863</v>
      </c>
      <c r="Q11246" t="s">
        <v>4864</v>
      </c>
    </row>
    <row r="11247" spans="11:17">
      <c r="K11247" t="s">
        <v>51</v>
      </c>
      <c r="L11247" t="s">
        <v>1928</v>
      </c>
      <c r="M11247" t="s">
        <v>4863</v>
      </c>
      <c r="N11247" t="s">
        <v>1337</v>
      </c>
      <c r="O11247" t="s">
        <v>59</v>
      </c>
      <c r="P11247">
        <v>405</v>
      </c>
      <c r="Q11247" t="s">
        <v>4864</v>
      </c>
    </row>
    <row r="11248" spans="11:17">
      <c r="K11248" t="s">
        <v>51</v>
      </c>
      <c r="L11248" t="s">
        <v>1928</v>
      </c>
      <c r="M11248" t="s">
        <v>4863</v>
      </c>
      <c r="N11248" t="s">
        <v>1337</v>
      </c>
      <c r="O11248" t="s">
        <v>60</v>
      </c>
      <c r="P11248" t="s">
        <v>4742</v>
      </c>
      <c r="Q11248" t="s">
        <v>4864</v>
      </c>
    </row>
    <row r="11249" spans="11:17">
      <c r="K11249" t="s">
        <v>51</v>
      </c>
      <c r="L11249" t="s">
        <v>1928</v>
      </c>
      <c r="M11249" t="s">
        <v>4863</v>
      </c>
      <c r="N11249" t="s">
        <v>1337</v>
      </c>
      <c r="O11249" t="s">
        <v>62</v>
      </c>
      <c r="P11249" t="s">
        <v>4804</v>
      </c>
      <c r="Q11249" t="s">
        <v>4864</v>
      </c>
    </row>
    <row r="11250" spans="11:17">
      <c r="K11250" t="s">
        <v>51</v>
      </c>
      <c r="L11250" t="s">
        <v>1928</v>
      </c>
      <c r="M11250" t="s">
        <v>4863</v>
      </c>
      <c r="N11250" t="s">
        <v>1337</v>
      </c>
      <c r="O11250" t="s">
        <v>64</v>
      </c>
      <c r="P11250" t="s">
        <v>1931</v>
      </c>
      <c r="Q11250" t="s">
        <v>4864</v>
      </c>
    </row>
    <row r="11251" spans="11:17">
      <c r="K11251" t="s">
        <v>51</v>
      </c>
      <c r="L11251" t="s">
        <v>1928</v>
      </c>
      <c r="M11251" t="s">
        <v>4863</v>
      </c>
      <c r="N11251" t="s">
        <v>1337</v>
      </c>
      <c r="O11251" t="s">
        <v>66</v>
      </c>
      <c r="P11251" t="s">
        <v>1932</v>
      </c>
      <c r="Q11251" t="s">
        <v>4864</v>
      </c>
    </row>
    <row r="11252" spans="11:17">
      <c r="K11252" t="s">
        <v>51</v>
      </c>
      <c r="L11252" t="s">
        <v>1928</v>
      </c>
      <c r="M11252" t="s">
        <v>4863</v>
      </c>
      <c r="N11252" t="s">
        <v>1337</v>
      </c>
      <c r="O11252" t="s">
        <v>68</v>
      </c>
      <c r="Q11252" t="s">
        <v>4864</v>
      </c>
    </row>
    <row r="11253" spans="11:17">
      <c r="K11253" t="s">
        <v>51</v>
      </c>
      <c r="L11253" t="s">
        <v>1928</v>
      </c>
      <c r="M11253" t="s">
        <v>4863</v>
      </c>
      <c r="N11253" t="s">
        <v>1337</v>
      </c>
      <c r="O11253" t="s">
        <v>70</v>
      </c>
      <c r="P11253" t="s">
        <v>131</v>
      </c>
      <c r="Q11253" t="s">
        <v>4864</v>
      </c>
    </row>
    <row r="11254" spans="11:17">
      <c r="K11254" t="s">
        <v>51</v>
      </c>
      <c r="L11254" t="s">
        <v>1928</v>
      </c>
      <c r="M11254" t="s">
        <v>4863</v>
      </c>
      <c r="N11254" t="s">
        <v>1337</v>
      </c>
      <c r="O11254" t="s">
        <v>72</v>
      </c>
      <c r="P11254">
        <v>251</v>
      </c>
      <c r="Q11254" t="s">
        <v>4864</v>
      </c>
    </row>
    <row r="11255" spans="11:17">
      <c r="K11255" t="s">
        <v>51</v>
      </c>
      <c r="L11255" t="s">
        <v>1928</v>
      </c>
      <c r="M11255" t="s">
        <v>4863</v>
      </c>
      <c r="N11255" t="s">
        <v>1337</v>
      </c>
      <c r="O11255" t="s">
        <v>73</v>
      </c>
      <c r="P11255" t="s">
        <v>1343</v>
      </c>
      <c r="Q11255" t="s">
        <v>4864</v>
      </c>
    </row>
    <row r="11256" spans="11:17">
      <c r="K11256" t="s">
        <v>51</v>
      </c>
      <c r="L11256" t="s">
        <v>4865</v>
      </c>
      <c r="M11256" t="s">
        <v>4866</v>
      </c>
      <c r="N11256" t="s">
        <v>1337</v>
      </c>
      <c r="O11256" t="s">
        <v>14</v>
      </c>
      <c r="Q11256" t="s">
        <v>4867</v>
      </c>
    </row>
    <row r="11257" spans="11:17">
      <c r="K11257" t="s">
        <v>51</v>
      </c>
      <c r="L11257" t="s">
        <v>4865</v>
      </c>
      <c r="M11257" t="s">
        <v>4866</v>
      </c>
      <c r="N11257" t="s">
        <v>1337</v>
      </c>
      <c r="O11257" t="s">
        <v>56</v>
      </c>
      <c r="Q11257" t="s">
        <v>4867</v>
      </c>
    </row>
    <row r="11258" spans="11:17">
      <c r="K11258" t="s">
        <v>51</v>
      </c>
      <c r="L11258" t="s">
        <v>4865</v>
      </c>
      <c r="M11258" t="s">
        <v>4866</v>
      </c>
      <c r="N11258" t="s">
        <v>1337</v>
      </c>
      <c r="O11258" t="s">
        <v>57</v>
      </c>
      <c r="P11258" t="s">
        <v>1863</v>
      </c>
      <c r="Q11258" t="s">
        <v>4867</v>
      </c>
    </row>
    <row r="11259" spans="11:17">
      <c r="K11259" t="s">
        <v>51</v>
      </c>
      <c r="L11259" t="s">
        <v>4865</v>
      </c>
      <c r="M11259" t="s">
        <v>4866</v>
      </c>
      <c r="N11259" t="s">
        <v>1337</v>
      </c>
      <c r="O11259" t="s">
        <v>59</v>
      </c>
      <c r="P11259">
        <v>990</v>
      </c>
      <c r="Q11259" t="s">
        <v>4867</v>
      </c>
    </row>
    <row r="11260" spans="11:17">
      <c r="K11260" t="s">
        <v>51</v>
      </c>
      <c r="L11260" t="s">
        <v>4865</v>
      </c>
      <c r="M11260" t="s">
        <v>4866</v>
      </c>
      <c r="N11260" t="s">
        <v>1337</v>
      </c>
      <c r="O11260" t="s">
        <v>60</v>
      </c>
      <c r="P11260" t="s">
        <v>4742</v>
      </c>
      <c r="Q11260" t="s">
        <v>4867</v>
      </c>
    </row>
    <row r="11261" spans="11:17">
      <c r="K11261" t="s">
        <v>51</v>
      </c>
      <c r="L11261" t="s">
        <v>4865</v>
      </c>
      <c r="M11261" t="s">
        <v>4866</v>
      </c>
      <c r="N11261" t="s">
        <v>1337</v>
      </c>
      <c r="O11261" t="s">
        <v>62</v>
      </c>
      <c r="P11261" t="s">
        <v>4760</v>
      </c>
      <c r="Q11261" t="s">
        <v>4867</v>
      </c>
    </row>
    <row r="11262" spans="11:17">
      <c r="K11262" t="s">
        <v>51</v>
      </c>
      <c r="L11262" t="s">
        <v>4865</v>
      </c>
      <c r="M11262" t="s">
        <v>4866</v>
      </c>
      <c r="N11262" t="s">
        <v>1337</v>
      </c>
      <c r="O11262" t="s">
        <v>64</v>
      </c>
      <c r="P11262" t="s">
        <v>4840</v>
      </c>
      <c r="Q11262" t="s">
        <v>4867</v>
      </c>
    </row>
    <row r="11263" spans="11:17">
      <c r="K11263" t="s">
        <v>51</v>
      </c>
      <c r="L11263" t="s">
        <v>4865</v>
      </c>
      <c r="M11263" t="s">
        <v>4866</v>
      </c>
      <c r="N11263" t="s">
        <v>1337</v>
      </c>
      <c r="O11263" t="s">
        <v>66</v>
      </c>
      <c r="P11263" t="s">
        <v>4841</v>
      </c>
      <c r="Q11263" t="s">
        <v>4867</v>
      </c>
    </row>
    <row r="11264" spans="11:17">
      <c r="K11264" t="s">
        <v>51</v>
      </c>
      <c r="L11264" t="s">
        <v>4865</v>
      </c>
      <c r="M11264" t="s">
        <v>4866</v>
      </c>
      <c r="N11264" t="s">
        <v>1337</v>
      </c>
      <c r="O11264" t="s">
        <v>68</v>
      </c>
      <c r="Q11264" t="s">
        <v>4867</v>
      </c>
    </row>
    <row r="11265" spans="11:17">
      <c r="K11265" t="s">
        <v>51</v>
      </c>
      <c r="L11265" t="s">
        <v>4865</v>
      </c>
      <c r="M11265" t="s">
        <v>4866</v>
      </c>
      <c r="N11265" t="s">
        <v>1337</v>
      </c>
      <c r="O11265" t="s">
        <v>70</v>
      </c>
      <c r="P11265" t="s">
        <v>131</v>
      </c>
      <c r="Q11265" t="s">
        <v>4867</v>
      </c>
    </row>
    <row r="11266" spans="11:17">
      <c r="K11266" t="s">
        <v>51</v>
      </c>
      <c r="L11266" t="s">
        <v>4865</v>
      </c>
      <c r="M11266" t="s">
        <v>4866</v>
      </c>
      <c r="N11266" t="s">
        <v>1337</v>
      </c>
      <c r="O11266" t="s">
        <v>72</v>
      </c>
      <c r="P11266">
        <v>127</v>
      </c>
      <c r="Q11266" t="s">
        <v>4867</v>
      </c>
    </row>
    <row r="11267" spans="11:17">
      <c r="K11267" t="s">
        <v>51</v>
      </c>
      <c r="L11267" t="s">
        <v>4865</v>
      </c>
      <c r="M11267" t="s">
        <v>4866</v>
      </c>
      <c r="N11267" t="s">
        <v>1337</v>
      </c>
      <c r="O11267" t="s">
        <v>73</v>
      </c>
      <c r="P11267" t="s">
        <v>1343</v>
      </c>
      <c r="Q11267" t="s">
        <v>4867</v>
      </c>
    </row>
    <row r="11268" spans="11:17">
      <c r="K11268" t="s">
        <v>51</v>
      </c>
      <c r="L11268" t="s">
        <v>4549</v>
      </c>
      <c r="M11268" t="s">
        <v>4868</v>
      </c>
      <c r="N11268" t="s">
        <v>1337</v>
      </c>
      <c r="O11268" t="s">
        <v>14</v>
      </c>
      <c r="Q11268" t="s">
        <v>4869</v>
      </c>
    </row>
    <row r="11269" spans="11:17">
      <c r="K11269" t="s">
        <v>51</v>
      </c>
      <c r="L11269" t="s">
        <v>4549</v>
      </c>
      <c r="M11269" t="s">
        <v>4868</v>
      </c>
      <c r="N11269" t="s">
        <v>1337</v>
      </c>
      <c r="O11269" t="s">
        <v>56</v>
      </c>
      <c r="Q11269" t="s">
        <v>4869</v>
      </c>
    </row>
    <row r="11270" spans="11:17">
      <c r="K11270" t="s">
        <v>51</v>
      </c>
      <c r="L11270" t="s">
        <v>4549</v>
      </c>
      <c r="M11270" t="s">
        <v>4868</v>
      </c>
      <c r="N11270" t="s">
        <v>1337</v>
      </c>
      <c r="O11270" t="s">
        <v>57</v>
      </c>
      <c r="P11270" t="s">
        <v>1863</v>
      </c>
      <c r="Q11270" t="s">
        <v>4869</v>
      </c>
    </row>
    <row r="11271" spans="11:17">
      <c r="K11271" t="s">
        <v>51</v>
      </c>
      <c r="L11271" t="s">
        <v>4549</v>
      </c>
      <c r="M11271" t="s">
        <v>4868</v>
      </c>
      <c r="N11271" t="s">
        <v>1337</v>
      </c>
      <c r="O11271" t="s">
        <v>59</v>
      </c>
      <c r="P11271">
        <v>1620</v>
      </c>
      <c r="Q11271" t="s">
        <v>4869</v>
      </c>
    </row>
    <row r="11272" spans="11:17">
      <c r="K11272" t="s">
        <v>51</v>
      </c>
      <c r="L11272" t="s">
        <v>4549</v>
      </c>
      <c r="M11272" t="s">
        <v>4868</v>
      </c>
      <c r="N11272" t="s">
        <v>1337</v>
      </c>
      <c r="O11272" t="s">
        <v>60</v>
      </c>
      <c r="P11272" t="s">
        <v>4742</v>
      </c>
      <c r="Q11272" t="s">
        <v>4869</v>
      </c>
    </row>
    <row r="11273" spans="11:17">
      <c r="K11273" t="s">
        <v>51</v>
      </c>
      <c r="L11273" t="s">
        <v>4549</v>
      </c>
      <c r="M11273" t="s">
        <v>4868</v>
      </c>
      <c r="N11273" t="s">
        <v>1337</v>
      </c>
      <c r="O11273" t="s">
        <v>62</v>
      </c>
      <c r="P11273" t="s">
        <v>4743</v>
      </c>
      <c r="Q11273" t="s">
        <v>4869</v>
      </c>
    </row>
    <row r="11274" spans="11:17">
      <c r="K11274" t="s">
        <v>51</v>
      </c>
      <c r="L11274" t="s">
        <v>4549</v>
      </c>
      <c r="M11274" t="s">
        <v>4868</v>
      </c>
      <c r="N11274" t="s">
        <v>1337</v>
      </c>
      <c r="O11274" t="s">
        <v>64</v>
      </c>
      <c r="P11274" t="s">
        <v>4554</v>
      </c>
      <c r="Q11274" t="s">
        <v>4869</v>
      </c>
    </row>
    <row r="11275" spans="11:17">
      <c r="K11275" t="s">
        <v>51</v>
      </c>
      <c r="L11275" t="s">
        <v>4549</v>
      </c>
      <c r="M11275" t="s">
        <v>4868</v>
      </c>
      <c r="N11275" t="s">
        <v>1337</v>
      </c>
      <c r="O11275" t="s">
        <v>66</v>
      </c>
      <c r="P11275" t="s">
        <v>4555</v>
      </c>
      <c r="Q11275" t="s">
        <v>4869</v>
      </c>
    </row>
    <row r="11276" spans="11:17">
      <c r="K11276" t="s">
        <v>51</v>
      </c>
      <c r="L11276" t="s">
        <v>4549</v>
      </c>
      <c r="M11276" t="s">
        <v>4868</v>
      </c>
      <c r="N11276" t="s">
        <v>1337</v>
      </c>
      <c r="O11276" t="s">
        <v>68</v>
      </c>
      <c r="P11276" t="s">
        <v>4556</v>
      </c>
      <c r="Q11276" t="s">
        <v>4869</v>
      </c>
    </row>
    <row r="11277" spans="11:17">
      <c r="K11277" t="s">
        <v>51</v>
      </c>
      <c r="L11277" t="s">
        <v>4549</v>
      </c>
      <c r="M11277" t="s">
        <v>4868</v>
      </c>
      <c r="N11277" t="s">
        <v>1337</v>
      </c>
      <c r="O11277" t="s">
        <v>70</v>
      </c>
      <c r="P11277" t="s">
        <v>131</v>
      </c>
      <c r="Q11277" t="s">
        <v>4869</v>
      </c>
    </row>
    <row r="11278" spans="11:17">
      <c r="K11278" t="s">
        <v>51</v>
      </c>
      <c r="L11278" t="s">
        <v>4549</v>
      </c>
      <c r="M11278" t="s">
        <v>4868</v>
      </c>
      <c r="N11278" t="s">
        <v>1337</v>
      </c>
      <c r="O11278" t="s">
        <v>72</v>
      </c>
      <c r="P11278">
        <v>273</v>
      </c>
      <c r="Q11278" t="s">
        <v>4869</v>
      </c>
    </row>
    <row r="11279" spans="11:17">
      <c r="K11279" t="s">
        <v>51</v>
      </c>
      <c r="L11279" t="s">
        <v>4549</v>
      </c>
      <c r="M11279" t="s">
        <v>4868</v>
      </c>
      <c r="N11279" t="s">
        <v>1337</v>
      </c>
      <c r="O11279" t="s">
        <v>73</v>
      </c>
      <c r="P11279" t="s">
        <v>1343</v>
      </c>
      <c r="Q11279" t="s">
        <v>4869</v>
      </c>
    </row>
    <row r="11280" spans="11:17">
      <c r="K11280" t="s">
        <v>51</v>
      </c>
      <c r="L11280" t="s">
        <v>4870</v>
      </c>
      <c r="M11280" t="s">
        <v>4871</v>
      </c>
      <c r="N11280" t="s">
        <v>77</v>
      </c>
      <c r="O11280" t="s">
        <v>14</v>
      </c>
      <c r="Q11280" t="s">
        <v>4872</v>
      </c>
    </row>
    <row r="11281" spans="11:17">
      <c r="K11281" t="s">
        <v>51</v>
      </c>
      <c r="L11281" t="s">
        <v>4870</v>
      </c>
      <c r="M11281" t="s">
        <v>4871</v>
      </c>
      <c r="N11281" t="s">
        <v>77</v>
      </c>
      <c r="O11281" t="s">
        <v>56</v>
      </c>
      <c r="Q11281" t="s">
        <v>4872</v>
      </c>
    </row>
    <row r="11282" spans="11:17">
      <c r="K11282" t="s">
        <v>51</v>
      </c>
      <c r="L11282" t="s">
        <v>4870</v>
      </c>
      <c r="M11282" t="s">
        <v>4871</v>
      </c>
      <c r="N11282" t="s">
        <v>77</v>
      </c>
      <c r="O11282" t="s">
        <v>57</v>
      </c>
      <c r="P11282" t="s">
        <v>58</v>
      </c>
      <c r="Q11282" t="s">
        <v>4872</v>
      </c>
    </row>
    <row r="11283" spans="11:17">
      <c r="K11283" t="s">
        <v>51</v>
      </c>
      <c r="L11283" t="s">
        <v>4870</v>
      </c>
      <c r="M11283" t="s">
        <v>4871</v>
      </c>
      <c r="N11283" t="s">
        <v>77</v>
      </c>
      <c r="O11283" t="s">
        <v>59</v>
      </c>
      <c r="P11283">
        <v>2307</v>
      </c>
      <c r="Q11283" t="s">
        <v>4872</v>
      </c>
    </row>
    <row r="11284" spans="11:17">
      <c r="K11284" t="s">
        <v>51</v>
      </c>
      <c r="L11284" t="s">
        <v>4870</v>
      </c>
      <c r="M11284" t="s">
        <v>4871</v>
      </c>
      <c r="N11284" t="s">
        <v>77</v>
      </c>
      <c r="O11284" t="s">
        <v>60</v>
      </c>
      <c r="P11284" t="s">
        <v>4873</v>
      </c>
      <c r="Q11284" t="s">
        <v>4872</v>
      </c>
    </row>
    <row r="11285" spans="11:17">
      <c r="K11285" t="s">
        <v>51</v>
      </c>
      <c r="L11285" t="s">
        <v>4870</v>
      </c>
      <c r="M11285" t="s">
        <v>4871</v>
      </c>
      <c r="N11285" t="s">
        <v>77</v>
      </c>
      <c r="O11285" t="s">
        <v>62</v>
      </c>
      <c r="P11285" t="s">
        <v>4874</v>
      </c>
      <c r="Q11285" t="s">
        <v>4872</v>
      </c>
    </row>
    <row r="11286" spans="11:17">
      <c r="K11286" t="s">
        <v>51</v>
      </c>
      <c r="L11286" t="s">
        <v>4870</v>
      </c>
      <c r="M11286" t="s">
        <v>4871</v>
      </c>
      <c r="N11286" t="s">
        <v>77</v>
      </c>
      <c r="O11286" t="s">
        <v>64</v>
      </c>
      <c r="P11286" t="s">
        <v>4875</v>
      </c>
      <c r="Q11286" t="s">
        <v>4872</v>
      </c>
    </row>
    <row r="11287" spans="11:17">
      <c r="K11287" t="s">
        <v>51</v>
      </c>
      <c r="L11287" t="s">
        <v>4870</v>
      </c>
      <c r="M11287" t="s">
        <v>4871</v>
      </c>
      <c r="N11287" t="s">
        <v>77</v>
      </c>
      <c r="O11287" t="s">
        <v>66</v>
      </c>
      <c r="P11287" t="s">
        <v>4876</v>
      </c>
      <c r="Q11287" t="s">
        <v>4872</v>
      </c>
    </row>
    <row r="11288" spans="11:17">
      <c r="K11288" t="s">
        <v>51</v>
      </c>
      <c r="L11288" t="s">
        <v>4870</v>
      </c>
      <c r="M11288" t="s">
        <v>4871</v>
      </c>
      <c r="N11288" t="s">
        <v>77</v>
      </c>
      <c r="O11288" t="s">
        <v>68</v>
      </c>
      <c r="P11288" t="e">
        <f>-ต้องการหน้ากากอนามัย เจลล้างมือ น้ำยาฆ่าเชื้อ
-ต้องการเครื่องตรวจวัดอุณหภูมิ</f>
        <v>#NAME?</v>
      </c>
      <c r="Q11288" t="s">
        <v>4872</v>
      </c>
    </row>
    <row r="11289" spans="11:17">
      <c r="K11289" t="s">
        <v>51</v>
      </c>
      <c r="L11289" t="s">
        <v>4870</v>
      </c>
      <c r="M11289" t="s">
        <v>4871</v>
      </c>
      <c r="N11289" t="s">
        <v>77</v>
      </c>
      <c r="O11289" t="s">
        <v>70</v>
      </c>
      <c r="P11289" t="s">
        <v>131</v>
      </c>
      <c r="Q11289" t="s">
        <v>4872</v>
      </c>
    </row>
    <row r="11290" spans="11:17">
      <c r="K11290" t="s">
        <v>51</v>
      </c>
      <c r="L11290" t="s">
        <v>4870</v>
      </c>
      <c r="M11290" t="s">
        <v>4871</v>
      </c>
      <c r="N11290" t="s">
        <v>77</v>
      </c>
      <c r="O11290" t="s">
        <v>72</v>
      </c>
      <c r="P11290">
        <v>65</v>
      </c>
      <c r="Q11290" t="s">
        <v>4872</v>
      </c>
    </row>
    <row r="11291" spans="11:17">
      <c r="K11291" t="s">
        <v>51</v>
      </c>
      <c r="L11291" t="s">
        <v>4870</v>
      </c>
      <c r="M11291" t="s">
        <v>4871</v>
      </c>
      <c r="N11291" t="s">
        <v>77</v>
      </c>
      <c r="O11291" t="s">
        <v>73</v>
      </c>
      <c r="P11291" t="s">
        <v>82</v>
      </c>
      <c r="Q11291" t="s">
        <v>4872</v>
      </c>
    </row>
    <row r="11292" spans="11:17">
      <c r="K11292" t="s">
        <v>51</v>
      </c>
      <c r="L11292" t="s">
        <v>4877</v>
      </c>
      <c r="M11292" t="s">
        <v>4878</v>
      </c>
      <c r="N11292" t="s">
        <v>77</v>
      </c>
      <c r="O11292" t="s">
        <v>14</v>
      </c>
      <c r="Q11292" t="s">
        <v>4879</v>
      </c>
    </row>
    <row r="11293" spans="11:17">
      <c r="K11293" t="s">
        <v>51</v>
      </c>
      <c r="L11293" t="s">
        <v>4877</v>
      </c>
      <c r="M11293" t="s">
        <v>4878</v>
      </c>
      <c r="N11293" t="s">
        <v>77</v>
      </c>
      <c r="O11293" t="s">
        <v>56</v>
      </c>
      <c r="Q11293" t="s">
        <v>4879</v>
      </c>
    </row>
    <row r="11294" spans="11:17">
      <c r="K11294" t="s">
        <v>51</v>
      </c>
      <c r="L11294" t="s">
        <v>4877</v>
      </c>
      <c r="M11294" t="s">
        <v>4878</v>
      </c>
      <c r="N11294" t="s">
        <v>77</v>
      </c>
      <c r="O11294" t="s">
        <v>57</v>
      </c>
      <c r="P11294" t="s">
        <v>58</v>
      </c>
      <c r="Q11294" t="s">
        <v>4879</v>
      </c>
    </row>
    <row r="11295" spans="11:17">
      <c r="K11295" t="s">
        <v>51</v>
      </c>
      <c r="L11295" t="s">
        <v>4877</v>
      </c>
      <c r="M11295" t="s">
        <v>4878</v>
      </c>
      <c r="N11295" t="s">
        <v>77</v>
      </c>
      <c r="O11295" t="s">
        <v>59</v>
      </c>
      <c r="P11295">
        <v>3946</v>
      </c>
      <c r="Q11295" t="s">
        <v>4879</v>
      </c>
    </row>
    <row r="11296" spans="11:17">
      <c r="K11296" t="s">
        <v>51</v>
      </c>
      <c r="L11296" t="s">
        <v>4877</v>
      </c>
      <c r="M11296" t="s">
        <v>4878</v>
      </c>
      <c r="N11296" t="s">
        <v>77</v>
      </c>
      <c r="O11296" t="s">
        <v>60</v>
      </c>
      <c r="P11296" t="s">
        <v>4873</v>
      </c>
      <c r="Q11296" t="s">
        <v>4879</v>
      </c>
    </row>
    <row r="11297" spans="11:17">
      <c r="K11297" t="s">
        <v>51</v>
      </c>
      <c r="L11297" t="s">
        <v>4877</v>
      </c>
      <c r="M11297" t="s">
        <v>4878</v>
      </c>
      <c r="N11297" t="s">
        <v>77</v>
      </c>
      <c r="O11297" t="s">
        <v>62</v>
      </c>
      <c r="P11297" t="s">
        <v>4874</v>
      </c>
      <c r="Q11297" t="s">
        <v>4879</v>
      </c>
    </row>
    <row r="11298" spans="11:17">
      <c r="K11298" t="s">
        <v>51</v>
      </c>
      <c r="L11298" t="s">
        <v>4877</v>
      </c>
      <c r="M11298" t="s">
        <v>4878</v>
      </c>
      <c r="N11298" t="s">
        <v>77</v>
      </c>
      <c r="O11298" t="s">
        <v>64</v>
      </c>
      <c r="P11298" t="s">
        <v>4880</v>
      </c>
      <c r="Q11298" t="s">
        <v>4879</v>
      </c>
    </row>
    <row r="11299" spans="11:17">
      <c r="K11299" t="s">
        <v>51</v>
      </c>
      <c r="L11299" t="s">
        <v>4877</v>
      </c>
      <c r="M11299" t="s">
        <v>4878</v>
      </c>
      <c r="N11299" t="s">
        <v>77</v>
      </c>
      <c r="O11299" t="s">
        <v>66</v>
      </c>
      <c r="P11299" t="s">
        <v>4881</v>
      </c>
      <c r="Q11299" t="s">
        <v>4879</v>
      </c>
    </row>
    <row r="11300" spans="11:17">
      <c r="K11300" t="s">
        <v>51</v>
      </c>
      <c r="L11300" t="s">
        <v>4877</v>
      </c>
      <c r="M11300" t="s">
        <v>4878</v>
      </c>
      <c r="N11300" t="s">
        <v>77</v>
      </c>
      <c r="O11300" t="s">
        <v>68</v>
      </c>
      <c r="P11300" t="e">
        <f>-ต้องการหน้ากากอนามัย เจลล้างมือ น้ำยาฆ่าเชื้อ
-ต้องการเครื่องตรวจวัดอุณหภูมิ</f>
        <v>#NAME?</v>
      </c>
      <c r="Q11300" t="s">
        <v>4879</v>
      </c>
    </row>
    <row r="11301" spans="11:17">
      <c r="K11301" t="s">
        <v>51</v>
      </c>
      <c r="L11301" t="s">
        <v>4877</v>
      </c>
      <c r="M11301" t="s">
        <v>4878</v>
      </c>
      <c r="N11301" t="s">
        <v>77</v>
      </c>
      <c r="O11301" t="s">
        <v>70</v>
      </c>
      <c r="P11301" t="s">
        <v>131</v>
      </c>
      <c r="Q11301" t="s">
        <v>4879</v>
      </c>
    </row>
    <row r="11302" spans="11:17">
      <c r="K11302" t="s">
        <v>51</v>
      </c>
      <c r="L11302" t="s">
        <v>4877</v>
      </c>
      <c r="M11302" t="s">
        <v>4878</v>
      </c>
      <c r="N11302" t="s">
        <v>77</v>
      </c>
      <c r="O11302" t="s">
        <v>72</v>
      </c>
      <c r="P11302">
        <v>134</v>
      </c>
      <c r="Q11302" t="s">
        <v>4879</v>
      </c>
    </row>
    <row r="11303" spans="11:17">
      <c r="K11303" t="s">
        <v>51</v>
      </c>
      <c r="L11303" t="s">
        <v>4877</v>
      </c>
      <c r="M11303" t="s">
        <v>4878</v>
      </c>
      <c r="N11303" t="s">
        <v>77</v>
      </c>
      <c r="O11303" t="s">
        <v>73</v>
      </c>
      <c r="P11303" t="s">
        <v>82</v>
      </c>
      <c r="Q11303" t="s">
        <v>4879</v>
      </c>
    </row>
    <row r="11304" spans="11:17">
      <c r="K11304" t="s">
        <v>51</v>
      </c>
      <c r="L11304" t="s">
        <v>4882</v>
      </c>
      <c r="M11304" t="s">
        <v>4883</v>
      </c>
      <c r="N11304" t="s">
        <v>77</v>
      </c>
      <c r="O11304" t="s">
        <v>14</v>
      </c>
      <c r="Q11304" t="s">
        <v>4884</v>
      </c>
    </row>
    <row r="11305" spans="11:17">
      <c r="K11305" t="s">
        <v>51</v>
      </c>
      <c r="L11305" t="s">
        <v>4882</v>
      </c>
      <c r="M11305" t="s">
        <v>4883</v>
      </c>
      <c r="N11305" t="s">
        <v>77</v>
      </c>
      <c r="O11305" t="s">
        <v>56</v>
      </c>
      <c r="Q11305" t="s">
        <v>4884</v>
      </c>
    </row>
    <row r="11306" spans="11:17">
      <c r="K11306" t="s">
        <v>51</v>
      </c>
      <c r="L11306" t="s">
        <v>4882</v>
      </c>
      <c r="M11306" t="s">
        <v>4883</v>
      </c>
      <c r="N11306" t="s">
        <v>77</v>
      </c>
      <c r="O11306" t="s">
        <v>57</v>
      </c>
      <c r="P11306" t="s">
        <v>58</v>
      </c>
      <c r="Q11306" t="s">
        <v>4884</v>
      </c>
    </row>
    <row r="11307" spans="11:17">
      <c r="K11307" t="s">
        <v>51</v>
      </c>
      <c r="L11307" t="s">
        <v>4882</v>
      </c>
      <c r="M11307" t="s">
        <v>4883</v>
      </c>
      <c r="N11307" t="s">
        <v>77</v>
      </c>
      <c r="O11307" t="s">
        <v>59</v>
      </c>
      <c r="P11307">
        <v>2911</v>
      </c>
      <c r="Q11307" t="s">
        <v>4884</v>
      </c>
    </row>
    <row r="11308" spans="11:17">
      <c r="K11308" t="s">
        <v>51</v>
      </c>
      <c r="L11308" t="s">
        <v>4882</v>
      </c>
      <c r="M11308" t="s">
        <v>4883</v>
      </c>
      <c r="N11308" t="s">
        <v>77</v>
      </c>
      <c r="O11308" t="s">
        <v>60</v>
      </c>
      <c r="P11308" t="s">
        <v>4873</v>
      </c>
      <c r="Q11308" t="s">
        <v>4884</v>
      </c>
    </row>
    <row r="11309" spans="11:17">
      <c r="K11309" t="s">
        <v>51</v>
      </c>
      <c r="L11309" t="s">
        <v>4882</v>
      </c>
      <c r="M11309" t="s">
        <v>4883</v>
      </c>
      <c r="N11309" t="s">
        <v>77</v>
      </c>
      <c r="O11309" t="s">
        <v>62</v>
      </c>
      <c r="P11309" t="s">
        <v>4874</v>
      </c>
      <c r="Q11309" t="s">
        <v>4884</v>
      </c>
    </row>
    <row r="11310" spans="11:17">
      <c r="K11310" t="s">
        <v>51</v>
      </c>
      <c r="L11310" t="s">
        <v>4882</v>
      </c>
      <c r="M11310" t="s">
        <v>4883</v>
      </c>
      <c r="N11310" t="s">
        <v>77</v>
      </c>
      <c r="O11310" t="s">
        <v>64</v>
      </c>
      <c r="P11310" t="s">
        <v>4885</v>
      </c>
      <c r="Q11310" t="s">
        <v>4884</v>
      </c>
    </row>
    <row r="11311" spans="11:17">
      <c r="K11311" t="s">
        <v>51</v>
      </c>
      <c r="L11311" t="s">
        <v>4882</v>
      </c>
      <c r="M11311" t="s">
        <v>4883</v>
      </c>
      <c r="N11311" t="s">
        <v>77</v>
      </c>
      <c r="O11311" t="s">
        <v>66</v>
      </c>
      <c r="P11311" t="s">
        <v>4886</v>
      </c>
      <c r="Q11311" t="s">
        <v>4884</v>
      </c>
    </row>
    <row r="11312" spans="11:17">
      <c r="K11312" t="s">
        <v>51</v>
      </c>
      <c r="L11312" t="s">
        <v>4882</v>
      </c>
      <c r="M11312" t="s">
        <v>4883</v>
      </c>
      <c r="N11312" t="s">
        <v>77</v>
      </c>
      <c r="O11312" t="s">
        <v>68</v>
      </c>
      <c r="P11312" t="e">
        <f>-ต้องการหน้ากากอนามัย เจลล้างมือ น้ำยาฆ่าเชื้อ
-ต้องการเครื่องตรวจวัดอุณหภูมิ</f>
        <v>#NAME?</v>
      </c>
      <c r="Q11312" t="s">
        <v>4884</v>
      </c>
    </row>
    <row r="11313" spans="11:17">
      <c r="K11313" t="s">
        <v>51</v>
      </c>
      <c r="L11313" t="s">
        <v>4882</v>
      </c>
      <c r="M11313" t="s">
        <v>4883</v>
      </c>
      <c r="N11313" t="s">
        <v>77</v>
      </c>
      <c r="O11313" t="s">
        <v>70</v>
      </c>
      <c r="P11313" t="s">
        <v>131</v>
      </c>
      <c r="Q11313" t="s">
        <v>4884</v>
      </c>
    </row>
    <row r="11314" spans="11:17">
      <c r="K11314" t="s">
        <v>51</v>
      </c>
      <c r="L11314" t="s">
        <v>4882</v>
      </c>
      <c r="M11314" t="s">
        <v>4883</v>
      </c>
      <c r="N11314" t="s">
        <v>77</v>
      </c>
      <c r="O11314" t="s">
        <v>72</v>
      </c>
      <c r="P11314">
        <v>94</v>
      </c>
      <c r="Q11314" t="s">
        <v>4884</v>
      </c>
    </row>
    <row r="11315" spans="11:17">
      <c r="K11315" t="s">
        <v>51</v>
      </c>
      <c r="L11315" t="s">
        <v>4882</v>
      </c>
      <c r="M11315" t="s">
        <v>4883</v>
      </c>
      <c r="N11315" t="s">
        <v>77</v>
      </c>
      <c r="O11315" t="s">
        <v>73</v>
      </c>
      <c r="P11315" t="s">
        <v>82</v>
      </c>
      <c r="Q11315" t="s">
        <v>4884</v>
      </c>
    </row>
    <row r="11316" spans="11:17">
      <c r="K11316" t="s">
        <v>51</v>
      </c>
      <c r="L11316" t="s">
        <v>4887</v>
      </c>
      <c r="M11316" t="s">
        <v>4888</v>
      </c>
      <c r="N11316" t="s">
        <v>77</v>
      </c>
      <c r="O11316" t="s">
        <v>14</v>
      </c>
      <c r="Q11316" t="s">
        <v>4889</v>
      </c>
    </row>
    <row r="11317" spans="11:17">
      <c r="K11317" t="s">
        <v>51</v>
      </c>
      <c r="L11317" t="s">
        <v>4887</v>
      </c>
      <c r="M11317" t="s">
        <v>4888</v>
      </c>
      <c r="N11317" t="s">
        <v>77</v>
      </c>
      <c r="O11317" t="s">
        <v>56</v>
      </c>
      <c r="Q11317" t="s">
        <v>4889</v>
      </c>
    </row>
    <row r="11318" spans="11:17">
      <c r="K11318" t="s">
        <v>51</v>
      </c>
      <c r="L11318" t="s">
        <v>4887</v>
      </c>
      <c r="M11318" t="s">
        <v>4888</v>
      </c>
      <c r="N11318" t="s">
        <v>77</v>
      </c>
      <c r="O11318" t="s">
        <v>57</v>
      </c>
      <c r="P11318" t="s">
        <v>58</v>
      </c>
      <c r="Q11318" t="s">
        <v>4889</v>
      </c>
    </row>
    <row r="11319" spans="11:17">
      <c r="K11319" t="s">
        <v>51</v>
      </c>
      <c r="L11319" t="s">
        <v>4887</v>
      </c>
      <c r="M11319" t="s">
        <v>4888</v>
      </c>
      <c r="N11319" t="s">
        <v>77</v>
      </c>
      <c r="O11319" t="s">
        <v>59</v>
      </c>
      <c r="P11319">
        <v>2975</v>
      </c>
      <c r="Q11319" t="s">
        <v>4889</v>
      </c>
    </row>
    <row r="11320" spans="11:17">
      <c r="K11320" t="s">
        <v>51</v>
      </c>
      <c r="L11320" t="s">
        <v>4887</v>
      </c>
      <c r="M11320" t="s">
        <v>4888</v>
      </c>
      <c r="N11320" t="s">
        <v>77</v>
      </c>
      <c r="O11320" t="s">
        <v>60</v>
      </c>
      <c r="P11320" t="s">
        <v>4873</v>
      </c>
      <c r="Q11320" t="s">
        <v>4889</v>
      </c>
    </row>
    <row r="11321" spans="11:17">
      <c r="K11321" t="s">
        <v>51</v>
      </c>
      <c r="L11321" t="s">
        <v>4887</v>
      </c>
      <c r="M11321" t="s">
        <v>4888</v>
      </c>
      <c r="N11321" t="s">
        <v>77</v>
      </c>
      <c r="O11321" t="s">
        <v>62</v>
      </c>
      <c r="P11321" t="s">
        <v>4874</v>
      </c>
      <c r="Q11321" t="s">
        <v>4889</v>
      </c>
    </row>
    <row r="11322" spans="11:17">
      <c r="K11322" t="s">
        <v>51</v>
      </c>
      <c r="L11322" t="s">
        <v>4887</v>
      </c>
      <c r="M11322" t="s">
        <v>4888</v>
      </c>
      <c r="N11322" t="s">
        <v>77</v>
      </c>
      <c r="O11322" t="s">
        <v>64</v>
      </c>
      <c r="P11322" t="s">
        <v>4890</v>
      </c>
      <c r="Q11322" t="s">
        <v>4889</v>
      </c>
    </row>
    <row r="11323" spans="11:17">
      <c r="K11323" t="s">
        <v>51</v>
      </c>
      <c r="L11323" t="s">
        <v>4887</v>
      </c>
      <c r="M11323" t="s">
        <v>4888</v>
      </c>
      <c r="N11323" t="s">
        <v>77</v>
      </c>
      <c r="O11323" t="s">
        <v>66</v>
      </c>
      <c r="P11323" t="s">
        <v>4891</v>
      </c>
      <c r="Q11323" t="s">
        <v>4889</v>
      </c>
    </row>
    <row r="11324" spans="11:17">
      <c r="K11324" t="s">
        <v>51</v>
      </c>
      <c r="L11324" t="s">
        <v>4887</v>
      </c>
      <c r="M11324" t="s">
        <v>4888</v>
      </c>
      <c r="N11324" t="s">
        <v>77</v>
      </c>
      <c r="O11324" t="s">
        <v>68</v>
      </c>
      <c r="P11324" t="e">
        <f>-ต้องการหน้ากากอนามัย เจลล้างมือ น้ำยาฆ่าเชื้อ
-ต้องการเครื่องตรวจวัดอุณหภูมิ</f>
        <v>#NAME?</v>
      </c>
      <c r="Q11324" t="s">
        <v>4889</v>
      </c>
    </row>
    <row r="11325" spans="11:17">
      <c r="K11325" t="s">
        <v>51</v>
      </c>
      <c r="L11325" t="s">
        <v>4887</v>
      </c>
      <c r="M11325" t="s">
        <v>4888</v>
      </c>
      <c r="N11325" t="s">
        <v>77</v>
      </c>
      <c r="O11325" t="s">
        <v>70</v>
      </c>
      <c r="P11325" t="s">
        <v>131</v>
      </c>
      <c r="Q11325" t="s">
        <v>4889</v>
      </c>
    </row>
    <row r="11326" spans="11:17">
      <c r="K11326" t="s">
        <v>51</v>
      </c>
      <c r="L11326" t="s">
        <v>4887</v>
      </c>
      <c r="M11326" t="s">
        <v>4888</v>
      </c>
      <c r="N11326" t="s">
        <v>77</v>
      </c>
      <c r="O11326" t="s">
        <v>72</v>
      </c>
      <c r="P11326">
        <v>412</v>
      </c>
      <c r="Q11326" t="s">
        <v>4889</v>
      </c>
    </row>
    <row r="11327" spans="11:17">
      <c r="K11327" t="s">
        <v>51</v>
      </c>
      <c r="L11327" t="s">
        <v>4887</v>
      </c>
      <c r="M11327" t="s">
        <v>4888</v>
      </c>
      <c r="N11327" t="s">
        <v>77</v>
      </c>
      <c r="O11327" t="s">
        <v>73</v>
      </c>
      <c r="P11327" t="s">
        <v>82</v>
      </c>
      <c r="Q11327" t="s">
        <v>4889</v>
      </c>
    </row>
    <row r="11328" spans="11:17">
      <c r="K11328" t="s">
        <v>51</v>
      </c>
      <c r="L11328" t="s">
        <v>4892</v>
      </c>
      <c r="M11328" t="s">
        <v>4893</v>
      </c>
      <c r="N11328" t="s">
        <v>77</v>
      </c>
      <c r="O11328" t="s">
        <v>14</v>
      </c>
      <c r="Q11328" t="s">
        <v>4894</v>
      </c>
    </row>
    <row r="11329" spans="11:17">
      <c r="K11329" t="s">
        <v>51</v>
      </c>
      <c r="L11329" t="s">
        <v>4892</v>
      </c>
      <c r="M11329" t="s">
        <v>4893</v>
      </c>
      <c r="N11329" t="s">
        <v>77</v>
      </c>
      <c r="O11329" t="s">
        <v>56</v>
      </c>
      <c r="Q11329" t="s">
        <v>4894</v>
      </c>
    </row>
    <row r="11330" spans="11:17">
      <c r="K11330" t="s">
        <v>51</v>
      </c>
      <c r="L11330" t="s">
        <v>4892</v>
      </c>
      <c r="M11330" t="s">
        <v>4893</v>
      </c>
      <c r="N11330" t="s">
        <v>77</v>
      </c>
      <c r="O11330" t="s">
        <v>57</v>
      </c>
      <c r="P11330" t="s">
        <v>58</v>
      </c>
      <c r="Q11330" t="s">
        <v>4894</v>
      </c>
    </row>
    <row r="11331" spans="11:17">
      <c r="K11331" t="s">
        <v>51</v>
      </c>
      <c r="L11331" t="s">
        <v>4892</v>
      </c>
      <c r="M11331" t="s">
        <v>4893</v>
      </c>
      <c r="N11331" t="s">
        <v>77</v>
      </c>
      <c r="O11331" t="s">
        <v>59</v>
      </c>
      <c r="P11331">
        <v>3126</v>
      </c>
      <c r="Q11331" t="s">
        <v>4894</v>
      </c>
    </row>
    <row r="11332" spans="11:17">
      <c r="K11332" t="s">
        <v>51</v>
      </c>
      <c r="L11332" t="s">
        <v>4892</v>
      </c>
      <c r="M11332" t="s">
        <v>4893</v>
      </c>
      <c r="N11332" t="s">
        <v>77</v>
      </c>
      <c r="O11332" t="s">
        <v>60</v>
      </c>
      <c r="P11332" t="s">
        <v>4873</v>
      </c>
      <c r="Q11332" t="s">
        <v>4894</v>
      </c>
    </row>
    <row r="11333" spans="11:17">
      <c r="K11333" t="s">
        <v>51</v>
      </c>
      <c r="L11333" t="s">
        <v>4892</v>
      </c>
      <c r="M11333" t="s">
        <v>4893</v>
      </c>
      <c r="N11333" t="s">
        <v>77</v>
      </c>
      <c r="O11333" t="s">
        <v>62</v>
      </c>
      <c r="P11333" t="s">
        <v>4874</v>
      </c>
      <c r="Q11333" t="s">
        <v>4894</v>
      </c>
    </row>
    <row r="11334" spans="11:17">
      <c r="K11334" t="s">
        <v>51</v>
      </c>
      <c r="L11334" t="s">
        <v>4892</v>
      </c>
      <c r="M11334" t="s">
        <v>4893</v>
      </c>
      <c r="N11334" t="s">
        <v>77</v>
      </c>
      <c r="O11334" t="s">
        <v>64</v>
      </c>
      <c r="P11334" t="s">
        <v>4895</v>
      </c>
      <c r="Q11334" t="s">
        <v>4894</v>
      </c>
    </row>
    <row r="11335" spans="11:17">
      <c r="K11335" t="s">
        <v>51</v>
      </c>
      <c r="L11335" t="s">
        <v>4892</v>
      </c>
      <c r="M11335" t="s">
        <v>4893</v>
      </c>
      <c r="N11335" t="s">
        <v>77</v>
      </c>
      <c r="O11335" t="s">
        <v>66</v>
      </c>
      <c r="P11335" t="s">
        <v>4896</v>
      </c>
      <c r="Q11335" t="s">
        <v>4894</v>
      </c>
    </row>
    <row r="11336" spans="11:17">
      <c r="K11336" t="s">
        <v>51</v>
      </c>
      <c r="L11336" t="s">
        <v>4892</v>
      </c>
      <c r="M11336" t="s">
        <v>4893</v>
      </c>
      <c r="N11336" t="s">
        <v>77</v>
      </c>
      <c r="O11336" t="s">
        <v>68</v>
      </c>
      <c r="P11336" t="e">
        <f>-ต้องการหน้ากากอนามัย เจลล้างมือ น้ำยาฆ่าเชื้อ
-ต้องการเครื่องตรวจวัดอุณหภูมิ</f>
        <v>#NAME?</v>
      </c>
      <c r="Q11336" t="s">
        <v>4894</v>
      </c>
    </row>
    <row r="11337" spans="11:17">
      <c r="K11337" t="s">
        <v>51</v>
      </c>
      <c r="L11337" t="s">
        <v>4892</v>
      </c>
      <c r="M11337" t="s">
        <v>4893</v>
      </c>
      <c r="N11337" t="s">
        <v>77</v>
      </c>
      <c r="O11337" t="s">
        <v>70</v>
      </c>
      <c r="P11337" t="s">
        <v>131</v>
      </c>
      <c r="Q11337" t="s">
        <v>4894</v>
      </c>
    </row>
    <row r="11338" spans="11:17">
      <c r="K11338" t="s">
        <v>51</v>
      </c>
      <c r="L11338" t="s">
        <v>4892</v>
      </c>
      <c r="M11338" t="s">
        <v>4893</v>
      </c>
      <c r="N11338" t="s">
        <v>77</v>
      </c>
      <c r="O11338" t="s">
        <v>72</v>
      </c>
      <c r="P11338">
        <v>200</v>
      </c>
      <c r="Q11338" t="s">
        <v>4894</v>
      </c>
    </row>
    <row r="11339" spans="11:17">
      <c r="K11339" t="s">
        <v>51</v>
      </c>
      <c r="L11339" t="s">
        <v>4892</v>
      </c>
      <c r="M11339" t="s">
        <v>4893</v>
      </c>
      <c r="N11339" t="s">
        <v>77</v>
      </c>
      <c r="O11339" t="s">
        <v>73</v>
      </c>
      <c r="P11339" t="s">
        <v>82</v>
      </c>
      <c r="Q11339" t="s">
        <v>4894</v>
      </c>
    </row>
    <row r="11340" spans="11:17">
      <c r="K11340" t="s">
        <v>51</v>
      </c>
      <c r="L11340" t="s">
        <v>4897</v>
      </c>
      <c r="M11340" t="s">
        <v>4898</v>
      </c>
      <c r="N11340" t="s">
        <v>77</v>
      </c>
      <c r="O11340" t="s">
        <v>14</v>
      </c>
      <c r="Q11340" t="s">
        <v>4899</v>
      </c>
    </row>
    <row r="11341" spans="11:17">
      <c r="K11341" t="s">
        <v>51</v>
      </c>
      <c r="L11341" t="s">
        <v>4897</v>
      </c>
      <c r="M11341" t="s">
        <v>4898</v>
      </c>
      <c r="N11341" t="s">
        <v>77</v>
      </c>
      <c r="O11341" t="s">
        <v>56</v>
      </c>
      <c r="Q11341" t="s">
        <v>4899</v>
      </c>
    </row>
    <row r="11342" spans="11:17">
      <c r="K11342" t="s">
        <v>51</v>
      </c>
      <c r="L11342" t="s">
        <v>4897</v>
      </c>
      <c r="M11342" t="s">
        <v>4898</v>
      </c>
      <c r="N11342" t="s">
        <v>77</v>
      </c>
      <c r="O11342" t="s">
        <v>57</v>
      </c>
      <c r="P11342" t="s">
        <v>58</v>
      </c>
      <c r="Q11342" t="s">
        <v>4899</v>
      </c>
    </row>
    <row r="11343" spans="11:17">
      <c r="K11343" t="s">
        <v>51</v>
      </c>
      <c r="L11343" t="s">
        <v>4897</v>
      </c>
      <c r="M11343" t="s">
        <v>4898</v>
      </c>
      <c r="N11343" t="s">
        <v>77</v>
      </c>
      <c r="O11343" t="s">
        <v>59</v>
      </c>
      <c r="P11343">
        <v>3933</v>
      </c>
      <c r="Q11343" t="s">
        <v>4899</v>
      </c>
    </row>
    <row r="11344" spans="11:17">
      <c r="K11344" t="s">
        <v>51</v>
      </c>
      <c r="L11344" t="s">
        <v>4897</v>
      </c>
      <c r="M11344" t="s">
        <v>4898</v>
      </c>
      <c r="N11344" t="s">
        <v>77</v>
      </c>
      <c r="O11344" t="s">
        <v>60</v>
      </c>
      <c r="P11344" t="s">
        <v>4873</v>
      </c>
      <c r="Q11344" t="s">
        <v>4899</v>
      </c>
    </row>
    <row r="11345" spans="11:17">
      <c r="K11345" t="s">
        <v>51</v>
      </c>
      <c r="L11345" t="s">
        <v>4897</v>
      </c>
      <c r="M11345" t="s">
        <v>4898</v>
      </c>
      <c r="N11345" t="s">
        <v>77</v>
      </c>
      <c r="O11345" t="s">
        <v>62</v>
      </c>
      <c r="P11345" t="s">
        <v>4874</v>
      </c>
      <c r="Q11345" t="s">
        <v>4899</v>
      </c>
    </row>
    <row r="11346" spans="11:17">
      <c r="K11346" t="s">
        <v>51</v>
      </c>
      <c r="L11346" t="s">
        <v>4897</v>
      </c>
      <c r="M11346" t="s">
        <v>4898</v>
      </c>
      <c r="N11346" t="s">
        <v>77</v>
      </c>
      <c r="O11346" t="s">
        <v>64</v>
      </c>
      <c r="P11346" t="s">
        <v>4900</v>
      </c>
      <c r="Q11346" t="s">
        <v>4899</v>
      </c>
    </row>
    <row r="11347" spans="11:17">
      <c r="K11347" t="s">
        <v>51</v>
      </c>
      <c r="L11347" t="s">
        <v>4897</v>
      </c>
      <c r="M11347" t="s">
        <v>4898</v>
      </c>
      <c r="N11347" t="s">
        <v>77</v>
      </c>
      <c r="O11347" t="s">
        <v>66</v>
      </c>
      <c r="P11347" t="s">
        <v>4901</v>
      </c>
      <c r="Q11347" t="s">
        <v>4899</v>
      </c>
    </row>
    <row r="11348" spans="11:17">
      <c r="K11348" t="s">
        <v>51</v>
      </c>
      <c r="L11348" t="s">
        <v>4897</v>
      </c>
      <c r="M11348" t="s">
        <v>4898</v>
      </c>
      <c r="N11348" t="s">
        <v>77</v>
      </c>
      <c r="O11348" t="s">
        <v>68</v>
      </c>
      <c r="P11348" t="e">
        <f>-ต้องการหน้ากากอนามัย เจลล้างมือ น้ำยาฆ่าเชื้อ
-ต้องการเครื่องตรวจวัดอุณหภูมิ</f>
        <v>#NAME?</v>
      </c>
      <c r="Q11348" t="s">
        <v>4899</v>
      </c>
    </row>
    <row r="11349" spans="11:17">
      <c r="K11349" t="s">
        <v>51</v>
      </c>
      <c r="L11349" t="s">
        <v>4897</v>
      </c>
      <c r="M11349" t="s">
        <v>4898</v>
      </c>
      <c r="N11349" t="s">
        <v>77</v>
      </c>
      <c r="O11349" t="s">
        <v>70</v>
      </c>
      <c r="P11349" t="s">
        <v>131</v>
      </c>
      <c r="Q11349" t="s">
        <v>4899</v>
      </c>
    </row>
    <row r="11350" spans="11:17">
      <c r="K11350" t="s">
        <v>51</v>
      </c>
      <c r="L11350" t="s">
        <v>4897</v>
      </c>
      <c r="M11350" t="s">
        <v>4898</v>
      </c>
      <c r="N11350" t="s">
        <v>77</v>
      </c>
      <c r="O11350" t="s">
        <v>72</v>
      </c>
      <c r="P11350">
        <v>71</v>
      </c>
      <c r="Q11350" t="s">
        <v>4899</v>
      </c>
    </row>
    <row r="11351" spans="11:17">
      <c r="K11351" t="s">
        <v>51</v>
      </c>
      <c r="L11351" t="s">
        <v>4897</v>
      </c>
      <c r="M11351" t="s">
        <v>4898</v>
      </c>
      <c r="N11351" t="s">
        <v>77</v>
      </c>
      <c r="O11351" t="s">
        <v>73</v>
      </c>
      <c r="P11351" t="s">
        <v>82</v>
      </c>
      <c r="Q11351" t="s">
        <v>4899</v>
      </c>
    </row>
    <row r="11352" spans="11:17">
      <c r="K11352" t="s">
        <v>51</v>
      </c>
      <c r="L11352" t="s">
        <v>4902</v>
      </c>
      <c r="M11352" t="s">
        <v>4903</v>
      </c>
      <c r="N11352" t="s">
        <v>77</v>
      </c>
      <c r="O11352" t="s">
        <v>14</v>
      </c>
      <c r="Q11352" t="s">
        <v>4904</v>
      </c>
    </row>
    <row r="11353" spans="11:17">
      <c r="K11353" t="s">
        <v>51</v>
      </c>
      <c r="L11353" t="s">
        <v>4902</v>
      </c>
      <c r="M11353" t="s">
        <v>4903</v>
      </c>
      <c r="N11353" t="s">
        <v>77</v>
      </c>
      <c r="O11353" t="s">
        <v>56</v>
      </c>
      <c r="Q11353" t="s">
        <v>4904</v>
      </c>
    </row>
    <row r="11354" spans="11:17">
      <c r="K11354" t="s">
        <v>51</v>
      </c>
      <c r="L11354" t="s">
        <v>4902</v>
      </c>
      <c r="M11354" t="s">
        <v>4903</v>
      </c>
      <c r="N11354" t="s">
        <v>77</v>
      </c>
      <c r="O11354" t="s">
        <v>57</v>
      </c>
      <c r="P11354" t="s">
        <v>58</v>
      </c>
      <c r="Q11354" t="s">
        <v>4904</v>
      </c>
    </row>
    <row r="11355" spans="11:17">
      <c r="K11355" t="s">
        <v>51</v>
      </c>
      <c r="L11355" t="s">
        <v>4902</v>
      </c>
      <c r="M11355" t="s">
        <v>4903</v>
      </c>
      <c r="N11355" t="s">
        <v>77</v>
      </c>
      <c r="O11355" t="s">
        <v>59</v>
      </c>
      <c r="P11355">
        <v>3342</v>
      </c>
      <c r="Q11355" t="s">
        <v>4904</v>
      </c>
    </row>
    <row r="11356" spans="11:17">
      <c r="K11356" t="s">
        <v>51</v>
      </c>
      <c r="L11356" t="s">
        <v>4902</v>
      </c>
      <c r="M11356" t="s">
        <v>4903</v>
      </c>
      <c r="N11356" t="s">
        <v>77</v>
      </c>
      <c r="O11356" t="s">
        <v>60</v>
      </c>
      <c r="P11356" t="s">
        <v>4873</v>
      </c>
      <c r="Q11356" t="s">
        <v>4904</v>
      </c>
    </row>
    <row r="11357" spans="11:17">
      <c r="K11357" t="s">
        <v>51</v>
      </c>
      <c r="L11357" t="s">
        <v>4902</v>
      </c>
      <c r="M11357" t="s">
        <v>4903</v>
      </c>
      <c r="N11357" t="s">
        <v>77</v>
      </c>
      <c r="O11357" t="s">
        <v>62</v>
      </c>
      <c r="P11357" t="s">
        <v>4874</v>
      </c>
      <c r="Q11357" t="s">
        <v>4904</v>
      </c>
    </row>
    <row r="11358" spans="11:17">
      <c r="K11358" t="s">
        <v>51</v>
      </c>
      <c r="L11358" t="s">
        <v>4902</v>
      </c>
      <c r="M11358" t="s">
        <v>4903</v>
      </c>
      <c r="N11358" t="s">
        <v>77</v>
      </c>
      <c r="O11358" t="s">
        <v>64</v>
      </c>
      <c r="P11358" t="s">
        <v>4905</v>
      </c>
      <c r="Q11358" t="s">
        <v>4904</v>
      </c>
    </row>
    <row r="11359" spans="11:17">
      <c r="K11359" t="s">
        <v>51</v>
      </c>
      <c r="L11359" t="s">
        <v>4902</v>
      </c>
      <c r="M11359" t="s">
        <v>4903</v>
      </c>
      <c r="N11359" t="s">
        <v>77</v>
      </c>
      <c r="O11359" t="s">
        <v>66</v>
      </c>
      <c r="P11359" t="s">
        <v>4906</v>
      </c>
      <c r="Q11359" t="s">
        <v>4904</v>
      </c>
    </row>
    <row r="11360" spans="11:17">
      <c r="K11360" t="s">
        <v>51</v>
      </c>
      <c r="L11360" t="s">
        <v>4902</v>
      </c>
      <c r="M11360" t="s">
        <v>4903</v>
      </c>
      <c r="N11360" t="s">
        <v>77</v>
      </c>
      <c r="O11360" t="s">
        <v>68</v>
      </c>
      <c r="P11360" t="e">
        <f>-ต้องการหน้ากากอนามัย เจลล้างมือ น้ำยาฆ่าเชื้อ
-ต้องการเครื่องตรวจวัดอุณหภูมิ</f>
        <v>#NAME?</v>
      </c>
      <c r="Q11360" t="s">
        <v>4904</v>
      </c>
    </row>
    <row r="11361" spans="11:17">
      <c r="K11361" t="s">
        <v>51</v>
      </c>
      <c r="L11361" t="s">
        <v>4902</v>
      </c>
      <c r="M11361" t="s">
        <v>4903</v>
      </c>
      <c r="N11361" t="s">
        <v>77</v>
      </c>
      <c r="O11361" t="s">
        <v>70</v>
      </c>
      <c r="P11361" t="s">
        <v>131</v>
      </c>
      <c r="Q11361" t="s">
        <v>4904</v>
      </c>
    </row>
    <row r="11362" spans="11:17">
      <c r="K11362" t="s">
        <v>51</v>
      </c>
      <c r="L11362" t="s">
        <v>4902</v>
      </c>
      <c r="M11362" t="s">
        <v>4903</v>
      </c>
      <c r="N11362" t="s">
        <v>77</v>
      </c>
      <c r="O11362" t="s">
        <v>72</v>
      </c>
      <c r="P11362">
        <v>68</v>
      </c>
      <c r="Q11362" t="s">
        <v>4904</v>
      </c>
    </row>
    <row r="11363" spans="11:17">
      <c r="K11363" t="s">
        <v>51</v>
      </c>
      <c r="L11363" t="s">
        <v>4902</v>
      </c>
      <c r="M11363" t="s">
        <v>4903</v>
      </c>
      <c r="N11363" t="s">
        <v>77</v>
      </c>
      <c r="O11363" t="s">
        <v>73</v>
      </c>
      <c r="P11363" t="s">
        <v>82</v>
      </c>
      <c r="Q11363" t="s">
        <v>4904</v>
      </c>
    </row>
    <row r="11364" spans="11:17">
      <c r="K11364" t="s">
        <v>51</v>
      </c>
      <c r="L11364" t="s">
        <v>4907</v>
      </c>
      <c r="M11364" t="s">
        <v>4908</v>
      </c>
      <c r="N11364" t="s">
        <v>77</v>
      </c>
      <c r="O11364" t="s">
        <v>14</v>
      </c>
      <c r="Q11364" t="s">
        <v>4909</v>
      </c>
    </row>
    <row r="11365" spans="11:17">
      <c r="K11365" t="s">
        <v>51</v>
      </c>
      <c r="L11365" t="s">
        <v>4907</v>
      </c>
      <c r="M11365" t="s">
        <v>4908</v>
      </c>
      <c r="N11365" t="s">
        <v>77</v>
      </c>
      <c r="O11365" t="s">
        <v>56</v>
      </c>
      <c r="Q11365" t="s">
        <v>4909</v>
      </c>
    </row>
    <row r="11366" spans="11:17">
      <c r="K11366" t="s">
        <v>51</v>
      </c>
      <c r="L11366" t="s">
        <v>4907</v>
      </c>
      <c r="M11366" t="s">
        <v>4908</v>
      </c>
      <c r="N11366" t="s">
        <v>77</v>
      </c>
      <c r="O11366" t="s">
        <v>57</v>
      </c>
      <c r="P11366" t="s">
        <v>58</v>
      </c>
      <c r="Q11366" t="s">
        <v>4909</v>
      </c>
    </row>
    <row r="11367" spans="11:17">
      <c r="K11367" t="s">
        <v>51</v>
      </c>
      <c r="L11367" t="s">
        <v>4907</v>
      </c>
      <c r="M11367" t="s">
        <v>4908</v>
      </c>
      <c r="N11367" t="s">
        <v>77</v>
      </c>
      <c r="O11367" t="s">
        <v>59</v>
      </c>
      <c r="P11367">
        <v>3385</v>
      </c>
      <c r="Q11367" t="s">
        <v>4909</v>
      </c>
    </row>
    <row r="11368" spans="11:17">
      <c r="K11368" t="s">
        <v>51</v>
      </c>
      <c r="L11368" t="s">
        <v>4907</v>
      </c>
      <c r="M11368" t="s">
        <v>4908</v>
      </c>
      <c r="N11368" t="s">
        <v>77</v>
      </c>
      <c r="O11368" t="s">
        <v>60</v>
      </c>
      <c r="P11368" t="s">
        <v>4873</v>
      </c>
      <c r="Q11368" t="s">
        <v>4909</v>
      </c>
    </row>
    <row r="11369" spans="11:17">
      <c r="K11369" t="s">
        <v>51</v>
      </c>
      <c r="L11369" t="s">
        <v>4907</v>
      </c>
      <c r="M11369" t="s">
        <v>4908</v>
      </c>
      <c r="N11369" t="s">
        <v>77</v>
      </c>
      <c r="O11369" t="s">
        <v>62</v>
      </c>
      <c r="P11369" t="s">
        <v>4874</v>
      </c>
      <c r="Q11369" t="s">
        <v>4909</v>
      </c>
    </row>
    <row r="11370" spans="11:17">
      <c r="K11370" t="s">
        <v>51</v>
      </c>
      <c r="L11370" t="s">
        <v>4907</v>
      </c>
      <c r="M11370" t="s">
        <v>4908</v>
      </c>
      <c r="N11370" t="s">
        <v>77</v>
      </c>
      <c r="O11370" t="s">
        <v>64</v>
      </c>
      <c r="P11370" t="s">
        <v>4910</v>
      </c>
      <c r="Q11370" t="s">
        <v>4909</v>
      </c>
    </row>
    <row r="11371" spans="11:17">
      <c r="K11371" t="s">
        <v>51</v>
      </c>
      <c r="L11371" t="s">
        <v>4907</v>
      </c>
      <c r="M11371" t="s">
        <v>4908</v>
      </c>
      <c r="N11371" t="s">
        <v>77</v>
      </c>
      <c r="O11371" t="s">
        <v>66</v>
      </c>
      <c r="P11371" t="s">
        <v>4911</v>
      </c>
      <c r="Q11371" t="s">
        <v>4909</v>
      </c>
    </row>
    <row r="11372" spans="11:17">
      <c r="K11372" t="s">
        <v>51</v>
      </c>
      <c r="L11372" t="s">
        <v>4907</v>
      </c>
      <c r="M11372" t="s">
        <v>4908</v>
      </c>
      <c r="N11372" t="s">
        <v>77</v>
      </c>
      <c r="O11372" t="s">
        <v>68</v>
      </c>
      <c r="P11372" t="e">
        <f>-ต้องการหน้ากากอนามัย เจลล้างมือ น้ำยาฆ่าเชื้อ
-ต้องการเครื่องตรวจวัดอุณหภูมิ</f>
        <v>#NAME?</v>
      </c>
      <c r="Q11372" t="s">
        <v>4909</v>
      </c>
    </row>
    <row r="11373" spans="11:17">
      <c r="K11373" t="s">
        <v>51</v>
      </c>
      <c r="L11373" t="s">
        <v>4907</v>
      </c>
      <c r="M11373" t="s">
        <v>4908</v>
      </c>
      <c r="N11373" t="s">
        <v>77</v>
      </c>
      <c r="O11373" t="s">
        <v>70</v>
      </c>
      <c r="P11373" t="s">
        <v>131</v>
      </c>
      <c r="Q11373" t="s">
        <v>4909</v>
      </c>
    </row>
    <row r="11374" spans="11:17">
      <c r="K11374" t="s">
        <v>51</v>
      </c>
      <c r="L11374" t="s">
        <v>4907</v>
      </c>
      <c r="M11374" t="s">
        <v>4908</v>
      </c>
      <c r="N11374" t="s">
        <v>77</v>
      </c>
      <c r="O11374" t="s">
        <v>72</v>
      </c>
      <c r="P11374">
        <v>287</v>
      </c>
      <c r="Q11374" t="s">
        <v>4909</v>
      </c>
    </row>
    <row r="11375" spans="11:17">
      <c r="K11375" t="s">
        <v>51</v>
      </c>
      <c r="L11375" t="s">
        <v>4907</v>
      </c>
      <c r="M11375" t="s">
        <v>4908</v>
      </c>
      <c r="N11375" t="s">
        <v>77</v>
      </c>
      <c r="O11375" t="s">
        <v>73</v>
      </c>
      <c r="P11375" t="s">
        <v>82</v>
      </c>
      <c r="Q11375" t="s">
        <v>4909</v>
      </c>
    </row>
    <row r="11376" spans="11:17">
      <c r="K11376" t="s">
        <v>51</v>
      </c>
      <c r="L11376" t="s">
        <v>4912</v>
      </c>
      <c r="M11376" t="s">
        <v>4913</v>
      </c>
      <c r="N11376" t="s">
        <v>77</v>
      </c>
      <c r="O11376" t="s">
        <v>14</v>
      </c>
      <c r="Q11376" t="s">
        <v>4914</v>
      </c>
    </row>
    <row r="11377" spans="11:17">
      <c r="K11377" t="s">
        <v>51</v>
      </c>
      <c r="L11377" t="s">
        <v>4912</v>
      </c>
      <c r="M11377" t="s">
        <v>4913</v>
      </c>
      <c r="N11377" t="s">
        <v>77</v>
      </c>
      <c r="O11377" t="s">
        <v>56</v>
      </c>
      <c r="Q11377" t="s">
        <v>4914</v>
      </c>
    </row>
    <row r="11378" spans="11:17">
      <c r="K11378" t="s">
        <v>51</v>
      </c>
      <c r="L11378" t="s">
        <v>4912</v>
      </c>
      <c r="M11378" t="s">
        <v>4913</v>
      </c>
      <c r="N11378" t="s">
        <v>77</v>
      </c>
      <c r="O11378" t="s">
        <v>57</v>
      </c>
      <c r="P11378" t="s">
        <v>58</v>
      </c>
      <c r="Q11378" t="s">
        <v>4914</v>
      </c>
    </row>
    <row r="11379" spans="11:17">
      <c r="K11379" t="s">
        <v>51</v>
      </c>
      <c r="L11379" t="s">
        <v>4912</v>
      </c>
      <c r="M11379" t="s">
        <v>4913</v>
      </c>
      <c r="N11379" t="s">
        <v>77</v>
      </c>
      <c r="O11379" t="s">
        <v>59</v>
      </c>
      <c r="P11379">
        <v>2673</v>
      </c>
      <c r="Q11379" t="s">
        <v>4914</v>
      </c>
    </row>
    <row r="11380" spans="11:17">
      <c r="K11380" t="s">
        <v>51</v>
      </c>
      <c r="L11380" t="s">
        <v>4912</v>
      </c>
      <c r="M11380" t="s">
        <v>4913</v>
      </c>
      <c r="N11380" t="s">
        <v>77</v>
      </c>
      <c r="O11380" t="s">
        <v>60</v>
      </c>
      <c r="P11380" t="s">
        <v>4873</v>
      </c>
      <c r="Q11380" t="s">
        <v>4914</v>
      </c>
    </row>
    <row r="11381" spans="11:17">
      <c r="K11381" t="s">
        <v>51</v>
      </c>
      <c r="L11381" t="s">
        <v>4912</v>
      </c>
      <c r="M11381" t="s">
        <v>4913</v>
      </c>
      <c r="N11381" t="s">
        <v>77</v>
      </c>
      <c r="O11381" t="s">
        <v>62</v>
      </c>
      <c r="P11381" t="s">
        <v>4874</v>
      </c>
      <c r="Q11381" t="s">
        <v>4914</v>
      </c>
    </row>
    <row r="11382" spans="11:17">
      <c r="K11382" t="s">
        <v>51</v>
      </c>
      <c r="L11382" t="s">
        <v>4912</v>
      </c>
      <c r="M11382" t="s">
        <v>4913</v>
      </c>
      <c r="N11382" t="s">
        <v>77</v>
      </c>
      <c r="O11382" t="s">
        <v>64</v>
      </c>
      <c r="P11382" t="s">
        <v>4915</v>
      </c>
      <c r="Q11382" t="s">
        <v>4914</v>
      </c>
    </row>
    <row r="11383" spans="11:17">
      <c r="K11383" t="s">
        <v>51</v>
      </c>
      <c r="L11383" t="s">
        <v>4912</v>
      </c>
      <c r="M11383" t="s">
        <v>4913</v>
      </c>
      <c r="N11383" t="s">
        <v>77</v>
      </c>
      <c r="O11383" t="s">
        <v>66</v>
      </c>
      <c r="P11383" t="s">
        <v>4916</v>
      </c>
      <c r="Q11383" t="s">
        <v>4914</v>
      </c>
    </row>
    <row r="11384" spans="11:17">
      <c r="K11384" t="s">
        <v>51</v>
      </c>
      <c r="L11384" t="s">
        <v>4912</v>
      </c>
      <c r="M11384" t="s">
        <v>4913</v>
      </c>
      <c r="N11384" t="s">
        <v>77</v>
      </c>
      <c r="O11384" t="s">
        <v>68</v>
      </c>
      <c r="P11384" t="e">
        <f>-ต้องการหน้ากากอนามัย เจลล้างมือ น้ำยาฆ่าเชื้อ
-ต้องการเครื่องตรวจวัดอุณหภูมิ</f>
        <v>#NAME?</v>
      </c>
      <c r="Q11384" t="s">
        <v>4914</v>
      </c>
    </row>
    <row r="11385" spans="11:17">
      <c r="K11385" t="s">
        <v>51</v>
      </c>
      <c r="L11385" t="s">
        <v>4912</v>
      </c>
      <c r="M11385" t="s">
        <v>4913</v>
      </c>
      <c r="N11385" t="s">
        <v>77</v>
      </c>
      <c r="O11385" t="s">
        <v>70</v>
      </c>
      <c r="P11385" t="s">
        <v>131</v>
      </c>
      <c r="Q11385" t="s">
        <v>4914</v>
      </c>
    </row>
    <row r="11386" spans="11:17">
      <c r="K11386" t="s">
        <v>51</v>
      </c>
      <c r="L11386" t="s">
        <v>4912</v>
      </c>
      <c r="M11386" t="s">
        <v>4913</v>
      </c>
      <c r="N11386" t="s">
        <v>77</v>
      </c>
      <c r="O11386" t="s">
        <v>72</v>
      </c>
      <c r="P11386">
        <v>226</v>
      </c>
      <c r="Q11386" t="s">
        <v>4914</v>
      </c>
    </row>
    <row r="11387" spans="11:17">
      <c r="K11387" t="s">
        <v>51</v>
      </c>
      <c r="L11387" t="s">
        <v>4912</v>
      </c>
      <c r="M11387" t="s">
        <v>4913</v>
      </c>
      <c r="N11387" t="s">
        <v>77</v>
      </c>
      <c r="O11387" t="s">
        <v>73</v>
      </c>
      <c r="P11387" t="s">
        <v>82</v>
      </c>
      <c r="Q11387" t="s">
        <v>4914</v>
      </c>
    </row>
    <row r="11388" spans="11:17">
      <c r="K11388" t="s">
        <v>51</v>
      </c>
      <c r="L11388" t="s">
        <v>4917</v>
      </c>
      <c r="M11388" t="s">
        <v>4918</v>
      </c>
      <c r="N11388" t="s">
        <v>77</v>
      </c>
      <c r="O11388" t="s">
        <v>14</v>
      </c>
      <c r="Q11388" t="s">
        <v>4919</v>
      </c>
    </row>
    <row r="11389" spans="11:17">
      <c r="K11389" t="s">
        <v>51</v>
      </c>
      <c r="L11389" t="s">
        <v>4917</v>
      </c>
      <c r="M11389" t="s">
        <v>4918</v>
      </c>
      <c r="N11389" t="s">
        <v>77</v>
      </c>
      <c r="O11389" t="s">
        <v>56</v>
      </c>
      <c r="Q11389" t="s">
        <v>4919</v>
      </c>
    </row>
    <row r="11390" spans="11:17">
      <c r="K11390" t="s">
        <v>51</v>
      </c>
      <c r="L11390" t="s">
        <v>4917</v>
      </c>
      <c r="M11390" t="s">
        <v>4918</v>
      </c>
      <c r="N11390" t="s">
        <v>77</v>
      </c>
      <c r="O11390" t="s">
        <v>57</v>
      </c>
      <c r="P11390" t="s">
        <v>58</v>
      </c>
      <c r="Q11390" t="s">
        <v>4919</v>
      </c>
    </row>
    <row r="11391" spans="11:17">
      <c r="K11391" t="s">
        <v>51</v>
      </c>
      <c r="L11391" t="s">
        <v>4917</v>
      </c>
      <c r="M11391" t="s">
        <v>4918</v>
      </c>
      <c r="N11391" t="s">
        <v>77</v>
      </c>
      <c r="O11391" t="s">
        <v>59</v>
      </c>
      <c r="P11391">
        <v>3471</v>
      </c>
      <c r="Q11391" t="s">
        <v>4919</v>
      </c>
    </row>
    <row r="11392" spans="11:17">
      <c r="K11392" t="s">
        <v>51</v>
      </c>
      <c r="L11392" t="s">
        <v>4917</v>
      </c>
      <c r="M11392" t="s">
        <v>4918</v>
      </c>
      <c r="N11392" t="s">
        <v>77</v>
      </c>
      <c r="O11392" t="s">
        <v>60</v>
      </c>
      <c r="P11392" t="s">
        <v>4873</v>
      </c>
      <c r="Q11392" t="s">
        <v>4919</v>
      </c>
    </row>
    <row r="11393" spans="11:17">
      <c r="K11393" t="s">
        <v>51</v>
      </c>
      <c r="L11393" t="s">
        <v>4917</v>
      </c>
      <c r="M11393" t="s">
        <v>4918</v>
      </c>
      <c r="N11393" t="s">
        <v>77</v>
      </c>
      <c r="O11393" t="s">
        <v>62</v>
      </c>
      <c r="P11393" t="s">
        <v>4874</v>
      </c>
      <c r="Q11393" t="s">
        <v>4919</v>
      </c>
    </row>
    <row r="11394" spans="11:17">
      <c r="K11394" t="s">
        <v>51</v>
      </c>
      <c r="L11394" t="s">
        <v>4917</v>
      </c>
      <c r="M11394" t="s">
        <v>4918</v>
      </c>
      <c r="N11394" t="s">
        <v>77</v>
      </c>
      <c r="O11394" t="s">
        <v>64</v>
      </c>
      <c r="P11394" t="s">
        <v>4920</v>
      </c>
      <c r="Q11394" t="s">
        <v>4919</v>
      </c>
    </row>
    <row r="11395" spans="11:17">
      <c r="K11395" t="s">
        <v>51</v>
      </c>
      <c r="L11395" t="s">
        <v>4917</v>
      </c>
      <c r="M11395" t="s">
        <v>4918</v>
      </c>
      <c r="N11395" t="s">
        <v>77</v>
      </c>
      <c r="O11395" t="s">
        <v>66</v>
      </c>
      <c r="P11395" t="s">
        <v>4921</v>
      </c>
      <c r="Q11395" t="s">
        <v>4919</v>
      </c>
    </row>
    <row r="11396" spans="11:17">
      <c r="K11396" t="s">
        <v>51</v>
      </c>
      <c r="L11396" t="s">
        <v>4917</v>
      </c>
      <c r="M11396" t="s">
        <v>4918</v>
      </c>
      <c r="N11396" t="s">
        <v>77</v>
      </c>
      <c r="O11396" t="s">
        <v>68</v>
      </c>
      <c r="P11396" t="e">
        <f>-ต้องการหน้ากากอนามัย เจลล้างมือ น้ำยาฆ่าเชื้อ
-ต้องการเครื่องตรวจวัดอุณหภูมิ</f>
        <v>#NAME?</v>
      </c>
      <c r="Q11396" t="s">
        <v>4919</v>
      </c>
    </row>
    <row r="11397" spans="11:17">
      <c r="K11397" t="s">
        <v>51</v>
      </c>
      <c r="L11397" t="s">
        <v>4917</v>
      </c>
      <c r="M11397" t="s">
        <v>4918</v>
      </c>
      <c r="N11397" t="s">
        <v>77</v>
      </c>
      <c r="O11397" t="s">
        <v>70</v>
      </c>
      <c r="P11397" t="s">
        <v>131</v>
      </c>
      <c r="Q11397" t="s">
        <v>4919</v>
      </c>
    </row>
    <row r="11398" spans="11:17">
      <c r="K11398" t="s">
        <v>51</v>
      </c>
      <c r="L11398" t="s">
        <v>4917</v>
      </c>
      <c r="M11398" t="s">
        <v>4918</v>
      </c>
      <c r="N11398" t="s">
        <v>77</v>
      </c>
      <c r="O11398" t="s">
        <v>72</v>
      </c>
      <c r="P11398">
        <v>69</v>
      </c>
      <c r="Q11398" t="s">
        <v>4919</v>
      </c>
    </row>
    <row r="11399" spans="11:17">
      <c r="K11399" t="s">
        <v>51</v>
      </c>
      <c r="L11399" t="s">
        <v>4917</v>
      </c>
      <c r="M11399" t="s">
        <v>4918</v>
      </c>
      <c r="N11399" t="s">
        <v>77</v>
      </c>
      <c r="O11399" t="s">
        <v>73</v>
      </c>
      <c r="P11399" t="s">
        <v>82</v>
      </c>
      <c r="Q11399" t="s">
        <v>4919</v>
      </c>
    </row>
    <row r="11400" spans="11:17">
      <c r="K11400" t="s">
        <v>51</v>
      </c>
      <c r="L11400" t="s">
        <v>4922</v>
      </c>
      <c r="M11400" t="s">
        <v>4923</v>
      </c>
      <c r="N11400" t="s">
        <v>77</v>
      </c>
      <c r="O11400" t="s">
        <v>14</v>
      </c>
      <c r="Q11400" t="s">
        <v>4924</v>
      </c>
    </row>
    <row r="11401" spans="11:17">
      <c r="K11401" t="s">
        <v>51</v>
      </c>
      <c r="L11401" t="s">
        <v>4922</v>
      </c>
      <c r="M11401" t="s">
        <v>4923</v>
      </c>
      <c r="N11401" t="s">
        <v>77</v>
      </c>
      <c r="O11401" t="s">
        <v>56</v>
      </c>
      <c r="Q11401" t="s">
        <v>4924</v>
      </c>
    </row>
    <row r="11402" spans="11:17">
      <c r="K11402" t="s">
        <v>51</v>
      </c>
      <c r="L11402" t="s">
        <v>4922</v>
      </c>
      <c r="M11402" t="s">
        <v>4923</v>
      </c>
      <c r="N11402" t="s">
        <v>77</v>
      </c>
      <c r="O11402" t="s">
        <v>57</v>
      </c>
      <c r="P11402" t="s">
        <v>58</v>
      </c>
      <c r="Q11402" t="s">
        <v>4924</v>
      </c>
    </row>
    <row r="11403" spans="11:17">
      <c r="K11403" t="s">
        <v>51</v>
      </c>
      <c r="L11403" t="s">
        <v>4922</v>
      </c>
      <c r="M11403" t="s">
        <v>4923</v>
      </c>
      <c r="N11403" t="s">
        <v>77</v>
      </c>
      <c r="O11403" t="s">
        <v>59</v>
      </c>
      <c r="P11403">
        <v>2717</v>
      </c>
      <c r="Q11403" t="s">
        <v>4924</v>
      </c>
    </row>
    <row r="11404" spans="11:17">
      <c r="K11404" t="s">
        <v>51</v>
      </c>
      <c r="L11404" t="s">
        <v>4922</v>
      </c>
      <c r="M11404" t="s">
        <v>4923</v>
      </c>
      <c r="N11404" t="s">
        <v>77</v>
      </c>
      <c r="O11404" t="s">
        <v>60</v>
      </c>
      <c r="P11404" t="s">
        <v>4873</v>
      </c>
      <c r="Q11404" t="s">
        <v>4924</v>
      </c>
    </row>
    <row r="11405" spans="11:17">
      <c r="K11405" t="s">
        <v>51</v>
      </c>
      <c r="L11405" t="s">
        <v>4922</v>
      </c>
      <c r="M11405" t="s">
        <v>4923</v>
      </c>
      <c r="N11405" t="s">
        <v>77</v>
      </c>
      <c r="O11405" t="s">
        <v>62</v>
      </c>
      <c r="P11405" t="s">
        <v>4874</v>
      </c>
      <c r="Q11405" t="s">
        <v>4924</v>
      </c>
    </row>
    <row r="11406" spans="11:17">
      <c r="K11406" t="s">
        <v>51</v>
      </c>
      <c r="L11406" t="s">
        <v>4922</v>
      </c>
      <c r="M11406" t="s">
        <v>4923</v>
      </c>
      <c r="N11406" t="s">
        <v>77</v>
      </c>
      <c r="O11406" t="s">
        <v>64</v>
      </c>
      <c r="P11406" t="s">
        <v>4925</v>
      </c>
      <c r="Q11406" t="s">
        <v>4924</v>
      </c>
    </row>
    <row r="11407" spans="11:17">
      <c r="K11407" t="s">
        <v>51</v>
      </c>
      <c r="L11407" t="s">
        <v>4922</v>
      </c>
      <c r="M11407" t="s">
        <v>4923</v>
      </c>
      <c r="N11407" t="s">
        <v>77</v>
      </c>
      <c r="O11407" t="s">
        <v>66</v>
      </c>
      <c r="P11407" t="s">
        <v>4926</v>
      </c>
      <c r="Q11407" t="s">
        <v>4924</v>
      </c>
    </row>
    <row r="11408" spans="11:17">
      <c r="K11408" t="s">
        <v>51</v>
      </c>
      <c r="L11408" t="s">
        <v>4922</v>
      </c>
      <c r="M11408" t="s">
        <v>4923</v>
      </c>
      <c r="N11408" t="s">
        <v>77</v>
      </c>
      <c r="O11408" t="s">
        <v>68</v>
      </c>
      <c r="P11408" t="e">
        <f>-ต้องการหน้ากากอนามัย เจลล้างมือ น้ำยาฆ่าเชื้อ
-ต้องการเครื่องตรวจวัดอุณหภูมิ</f>
        <v>#NAME?</v>
      </c>
      <c r="Q11408" t="s">
        <v>4924</v>
      </c>
    </row>
    <row r="11409" spans="11:17">
      <c r="K11409" t="s">
        <v>51</v>
      </c>
      <c r="L11409" t="s">
        <v>4922</v>
      </c>
      <c r="M11409" t="s">
        <v>4923</v>
      </c>
      <c r="N11409" t="s">
        <v>77</v>
      </c>
      <c r="O11409" t="s">
        <v>70</v>
      </c>
      <c r="P11409" t="s">
        <v>131</v>
      </c>
      <c r="Q11409" t="s">
        <v>4924</v>
      </c>
    </row>
    <row r="11410" spans="11:17">
      <c r="K11410" t="s">
        <v>51</v>
      </c>
      <c r="L11410" t="s">
        <v>4922</v>
      </c>
      <c r="M11410" t="s">
        <v>4923</v>
      </c>
      <c r="N11410" t="s">
        <v>77</v>
      </c>
      <c r="O11410" t="s">
        <v>72</v>
      </c>
      <c r="P11410">
        <v>229</v>
      </c>
      <c r="Q11410" t="s">
        <v>4924</v>
      </c>
    </row>
    <row r="11411" spans="11:17">
      <c r="K11411" t="s">
        <v>51</v>
      </c>
      <c r="L11411" t="s">
        <v>4922</v>
      </c>
      <c r="M11411" t="s">
        <v>4923</v>
      </c>
      <c r="N11411" t="s">
        <v>77</v>
      </c>
      <c r="O11411" t="s">
        <v>73</v>
      </c>
      <c r="P11411" t="s">
        <v>82</v>
      </c>
      <c r="Q11411" t="s">
        <v>4924</v>
      </c>
    </row>
    <row r="11412" spans="11:17">
      <c r="K11412" t="s">
        <v>51</v>
      </c>
      <c r="L11412" t="s">
        <v>4927</v>
      </c>
      <c r="M11412" t="s">
        <v>4928</v>
      </c>
      <c r="N11412" t="s">
        <v>77</v>
      </c>
      <c r="O11412" t="s">
        <v>14</v>
      </c>
      <c r="Q11412" t="s">
        <v>4929</v>
      </c>
    </row>
    <row r="11413" spans="11:17">
      <c r="K11413" t="s">
        <v>51</v>
      </c>
      <c r="L11413" t="s">
        <v>4927</v>
      </c>
      <c r="M11413" t="s">
        <v>4928</v>
      </c>
      <c r="N11413" t="s">
        <v>77</v>
      </c>
      <c r="O11413" t="s">
        <v>56</v>
      </c>
      <c r="Q11413" t="s">
        <v>4929</v>
      </c>
    </row>
    <row r="11414" spans="11:17">
      <c r="K11414" t="s">
        <v>51</v>
      </c>
      <c r="L11414" t="s">
        <v>4927</v>
      </c>
      <c r="M11414" t="s">
        <v>4928</v>
      </c>
      <c r="N11414" t="s">
        <v>77</v>
      </c>
      <c r="O11414" t="s">
        <v>57</v>
      </c>
      <c r="P11414" t="s">
        <v>58</v>
      </c>
      <c r="Q11414" t="s">
        <v>4929</v>
      </c>
    </row>
    <row r="11415" spans="11:17">
      <c r="K11415" t="s">
        <v>51</v>
      </c>
      <c r="L11415" t="s">
        <v>4927</v>
      </c>
      <c r="M11415" t="s">
        <v>4928</v>
      </c>
      <c r="N11415" t="s">
        <v>77</v>
      </c>
      <c r="O11415" t="s">
        <v>59</v>
      </c>
      <c r="P11415">
        <v>3277</v>
      </c>
      <c r="Q11415" t="s">
        <v>4929</v>
      </c>
    </row>
    <row r="11416" spans="11:17">
      <c r="K11416" t="s">
        <v>51</v>
      </c>
      <c r="L11416" t="s">
        <v>4927</v>
      </c>
      <c r="M11416" t="s">
        <v>4928</v>
      </c>
      <c r="N11416" t="s">
        <v>77</v>
      </c>
      <c r="O11416" t="s">
        <v>60</v>
      </c>
      <c r="P11416" t="s">
        <v>4873</v>
      </c>
      <c r="Q11416" t="s">
        <v>4929</v>
      </c>
    </row>
    <row r="11417" spans="11:17">
      <c r="K11417" t="s">
        <v>51</v>
      </c>
      <c r="L11417" t="s">
        <v>4927</v>
      </c>
      <c r="M11417" t="s">
        <v>4928</v>
      </c>
      <c r="N11417" t="s">
        <v>77</v>
      </c>
      <c r="O11417" t="s">
        <v>62</v>
      </c>
      <c r="P11417" t="s">
        <v>4874</v>
      </c>
      <c r="Q11417" t="s">
        <v>4929</v>
      </c>
    </row>
    <row r="11418" spans="11:17">
      <c r="K11418" t="s">
        <v>51</v>
      </c>
      <c r="L11418" t="s">
        <v>4927</v>
      </c>
      <c r="M11418" t="s">
        <v>4928</v>
      </c>
      <c r="N11418" t="s">
        <v>77</v>
      </c>
      <c r="O11418" t="s">
        <v>64</v>
      </c>
      <c r="P11418" t="s">
        <v>4930</v>
      </c>
      <c r="Q11418" t="s">
        <v>4929</v>
      </c>
    </row>
    <row r="11419" spans="11:17">
      <c r="K11419" t="s">
        <v>51</v>
      </c>
      <c r="L11419" t="s">
        <v>4927</v>
      </c>
      <c r="M11419" t="s">
        <v>4928</v>
      </c>
      <c r="N11419" t="s">
        <v>77</v>
      </c>
      <c r="O11419" t="s">
        <v>66</v>
      </c>
      <c r="P11419" t="s">
        <v>4931</v>
      </c>
      <c r="Q11419" t="s">
        <v>4929</v>
      </c>
    </row>
    <row r="11420" spans="11:17">
      <c r="K11420" t="s">
        <v>51</v>
      </c>
      <c r="L11420" t="s">
        <v>4927</v>
      </c>
      <c r="M11420" t="s">
        <v>4928</v>
      </c>
      <c r="N11420" t="s">
        <v>77</v>
      </c>
      <c r="O11420" t="s">
        <v>68</v>
      </c>
      <c r="P11420" t="e">
        <f>-ต้องการหน้ากากอนามัย เจลล้างมือ น้ำยาฆ่าเชื้อ
-ต้องการเครื่องตรวจวัดอุณหภูมิ</f>
        <v>#NAME?</v>
      </c>
      <c r="Q11420" t="s">
        <v>4929</v>
      </c>
    </row>
    <row r="11421" spans="11:17">
      <c r="K11421" t="s">
        <v>51</v>
      </c>
      <c r="L11421" t="s">
        <v>4927</v>
      </c>
      <c r="M11421" t="s">
        <v>4928</v>
      </c>
      <c r="N11421" t="s">
        <v>77</v>
      </c>
      <c r="O11421" t="s">
        <v>70</v>
      </c>
      <c r="P11421" t="s">
        <v>131</v>
      </c>
      <c r="Q11421" t="s">
        <v>4929</v>
      </c>
    </row>
    <row r="11422" spans="11:17">
      <c r="K11422" t="s">
        <v>51</v>
      </c>
      <c r="L11422" t="s">
        <v>4927</v>
      </c>
      <c r="M11422" t="s">
        <v>4928</v>
      </c>
      <c r="N11422" t="s">
        <v>77</v>
      </c>
      <c r="O11422" t="s">
        <v>72</v>
      </c>
      <c r="P11422">
        <v>126</v>
      </c>
      <c r="Q11422" t="s">
        <v>4929</v>
      </c>
    </row>
    <row r="11423" spans="11:17">
      <c r="K11423" t="s">
        <v>51</v>
      </c>
      <c r="L11423" t="s">
        <v>4927</v>
      </c>
      <c r="M11423" t="s">
        <v>4928</v>
      </c>
      <c r="N11423" t="s">
        <v>77</v>
      </c>
      <c r="O11423" t="s">
        <v>73</v>
      </c>
      <c r="P11423" t="s">
        <v>82</v>
      </c>
      <c r="Q11423" t="s">
        <v>4929</v>
      </c>
    </row>
    <row r="11424" spans="11:17">
      <c r="K11424" t="s">
        <v>51</v>
      </c>
      <c r="L11424" t="s">
        <v>4932</v>
      </c>
      <c r="M11424" t="s">
        <v>4933</v>
      </c>
      <c r="N11424" t="s">
        <v>77</v>
      </c>
      <c r="O11424" t="s">
        <v>14</v>
      </c>
      <c r="Q11424" t="s">
        <v>4934</v>
      </c>
    </row>
    <row r="11425" spans="11:17">
      <c r="K11425" t="s">
        <v>51</v>
      </c>
      <c r="L11425" t="s">
        <v>4932</v>
      </c>
      <c r="M11425" t="s">
        <v>4933</v>
      </c>
      <c r="N11425" t="s">
        <v>77</v>
      </c>
      <c r="O11425" t="s">
        <v>56</v>
      </c>
      <c r="Q11425" t="s">
        <v>4934</v>
      </c>
    </row>
    <row r="11426" spans="11:17">
      <c r="K11426" t="s">
        <v>51</v>
      </c>
      <c r="L11426" t="s">
        <v>4932</v>
      </c>
      <c r="M11426" t="s">
        <v>4933</v>
      </c>
      <c r="N11426" t="s">
        <v>77</v>
      </c>
      <c r="O11426" t="s">
        <v>57</v>
      </c>
      <c r="P11426" t="s">
        <v>58</v>
      </c>
      <c r="Q11426" t="s">
        <v>4934</v>
      </c>
    </row>
    <row r="11427" spans="11:17">
      <c r="K11427" t="s">
        <v>51</v>
      </c>
      <c r="L11427" t="s">
        <v>4932</v>
      </c>
      <c r="M11427" t="s">
        <v>4933</v>
      </c>
      <c r="N11427" t="s">
        <v>77</v>
      </c>
      <c r="O11427" t="s">
        <v>59</v>
      </c>
      <c r="P11427">
        <v>3558</v>
      </c>
      <c r="Q11427" t="s">
        <v>4934</v>
      </c>
    </row>
    <row r="11428" spans="11:17">
      <c r="K11428" t="s">
        <v>51</v>
      </c>
      <c r="L11428" t="s">
        <v>4932</v>
      </c>
      <c r="M11428" t="s">
        <v>4933</v>
      </c>
      <c r="N11428" t="s">
        <v>77</v>
      </c>
      <c r="O11428" t="s">
        <v>60</v>
      </c>
      <c r="P11428" t="s">
        <v>4873</v>
      </c>
      <c r="Q11428" t="s">
        <v>4934</v>
      </c>
    </row>
    <row r="11429" spans="11:17">
      <c r="K11429" t="s">
        <v>51</v>
      </c>
      <c r="L11429" t="s">
        <v>4932</v>
      </c>
      <c r="M11429" t="s">
        <v>4933</v>
      </c>
      <c r="N11429" t="s">
        <v>77</v>
      </c>
      <c r="O11429" t="s">
        <v>62</v>
      </c>
      <c r="P11429" t="s">
        <v>4874</v>
      </c>
      <c r="Q11429" t="s">
        <v>4934</v>
      </c>
    </row>
    <row r="11430" spans="11:17">
      <c r="K11430" t="s">
        <v>51</v>
      </c>
      <c r="L11430" t="s">
        <v>4932</v>
      </c>
      <c r="M11430" t="s">
        <v>4933</v>
      </c>
      <c r="N11430" t="s">
        <v>77</v>
      </c>
      <c r="O11430" t="s">
        <v>64</v>
      </c>
      <c r="P11430" t="s">
        <v>4935</v>
      </c>
      <c r="Q11430" t="s">
        <v>4934</v>
      </c>
    </row>
    <row r="11431" spans="11:17">
      <c r="K11431" t="s">
        <v>51</v>
      </c>
      <c r="L11431" t="s">
        <v>4932</v>
      </c>
      <c r="M11431" t="s">
        <v>4933</v>
      </c>
      <c r="N11431" t="s">
        <v>77</v>
      </c>
      <c r="O11431" t="s">
        <v>66</v>
      </c>
      <c r="P11431" t="s">
        <v>4936</v>
      </c>
      <c r="Q11431" t="s">
        <v>4934</v>
      </c>
    </row>
    <row r="11432" spans="11:17">
      <c r="K11432" t="s">
        <v>51</v>
      </c>
      <c r="L11432" t="s">
        <v>4932</v>
      </c>
      <c r="M11432" t="s">
        <v>4933</v>
      </c>
      <c r="N11432" t="s">
        <v>77</v>
      </c>
      <c r="O11432" t="s">
        <v>68</v>
      </c>
      <c r="P11432" t="e">
        <f>-ต้องการหน้ากากอนามัย เจลล้างมือ น้ำยาฆ่าเชื้อ
-ต้องการเครื่องตรวจวัดอุณหภูมิ</f>
        <v>#NAME?</v>
      </c>
      <c r="Q11432" t="s">
        <v>4934</v>
      </c>
    </row>
    <row r="11433" spans="11:17">
      <c r="K11433" t="s">
        <v>51</v>
      </c>
      <c r="L11433" t="s">
        <v>4932</v>
      </c>
      <c r="M11433" t="s">
        <v>4933</v>
      </c>
      <c r="N11433" t="s">
        <v>77</v>
      </c>
      <c r="O11433" t="s">
        <v>70</v>
      </c>
      <c r="P11433" t="s">
        <v>131</v>
      </c>
      <c r="Q11433" t="s">
        <v>4934</v>
      </c>
    </row>
    <row r="11434" spans="11:17">
      <c r="K11434" t="s">
        <v>51</v>
      </c>
      <c r="L11434" t="s">
        <v>4932</v>
      </c>
      <c r="M11434" t="s">
        <v>4933</v>
      </c>
      <c r="N11434" t="s">
        <v>77</v>
      </c>
      <c r="O11434" t="s">
        <v>72</v>
      </c>
      <c r="P11434">
        <v>200</v>
      </c>
      <c r="Q11434" t="s">
        <v>4934</v>
      </c>
    </row>
    <row r="11435" spans="11:17">
      <c r="K11435" t="s">
        <v>51</v>
      </c>
      <c r="L11435" t="s">
        <v>4932</v>
      </c>
      <c r="M11435" t="s">
        <v>4933</v>
      </c>
      <c r="N11435" t="s">
        <v>77</v>
      </c>
      <c r="O11435" t="s">
        <v>73</v>
      </c>
      <c r="P11435" t="s">
        <v>82</v>
      </c>
      <c r="Q11435" t="s">
        <v>4934</v>
      </c>
    </row>
    <row r="11436" spans="11:17">
      <c r="K11436" t="s">
        <v>51</v>
      </c>
      <c r="L11436" t="s">
        <v>4937</v>
      </c>
      <c r="M11436" t="s">
        <v>4938</v>
      </c>
      <c r="N11436" t="s">
        <v>77</v>
      </c>
      <c r="O11436" t="s">
        <v>14</v>
      </c>
      <c r="Q11436" t="s">
        <v>4939</v>
      </c>
    </row>
    <row r="11437" spans="11:17">
      <c r="K11437" t="s">
        <v>51</v>
      </c>
      <c r="L11437" t="s">
        <v>4937</v>
      </c>
      <c r="M11437" t="s">
        <v>4938</v>
      </c>
      <c r="N11437" t="s">
        <v>77</v>
      </c>
      <c r="O11437" t="s">
        <v>56</v>
      </c>
      <c r="Q11437" t="s">
        <v>4939</v>
      </c>
    </row>
    <row r="11438" spans="11:17">
      <c r="K11438" t="s">
        <v>51</v>
      </c>
      <c r="L11438" t="s">
        <v>4937</v>
      </c>
      <c r="M11438" t="s">
        <v>4938</v>
      </c>
      <c r="N11438" t="s">
        <v>77</v>
      </c>
      <c r="O11438" t="s">
        <v>57</v>
      </c>
      <c r="P11438" t="s">
        <v>58</v>
      </c>
      <c r="Q11438" t="s">
        <v>4939</v>
      </c>
    </row>
    <row r="11439" spans="11:17">
      <c r="K11439" t="s">
        <v>51</v>
      </c>
      <c r="L11439" t="s">
        <v>4937</v>
      </c>
      <c r="M11439" t="s">
        <v>4938</v>
      </c>
      <c r="N11439" t="s">
        <v>77</v>
      </c>
      <c r="O11439" t="s">
        <v>59</v>
      </c>
      <c r="P11439">
        <v>3363</v>
      </c>
      <c r="Q11439" t="s">
        <v>4939</v>
      </c>
    </row>
    <row r="11440" spans="11:17">
      <c r="K11440" t="s">
        <v>51</v>
      </c>
      <c r="L11440" t="s">
        <v>4937</v>
      </c>
      <c r="M11440" t="s">
        <v>4938</v>
      </c>
      <c r="N11440" t="s">
        <v>77</v>
      </c>
      <c r="O11440" t="s">
        <v>60</v>
      </c>
      <c r="P11440" t="s">
        <v>4873</v>
      </c>
      <c r="Q11440" t="s">
        <v>4939</v>
      </c>
    </row>
    <row r="11441" spans="11:17">
      <c r="K11441" t="s">
        <v>51</v>
      </c>
      <c r="L11441" t="s">
        <v>4937</v>
      </c>
      <c r="M11441" t="s">
        <v>4938</v>
      </c>
      <c r="N11441" t="s">
        <v>77</v>
      </c>
      <c r="O11441" t="s">
        <v>62</v>
      </c>
      <c r="P11441" t="s">
        <v>4874</v>
      </c>
      <c r="Q11441" t="s">
        <v>4939</v>
      </c>
    </row>
    <row r="11442" spans="11:17">
      <c r="K11442" t="s">
        <v>51</v>
      </c>
      <c r="L11442" t="s">
        <v>4937</v>
      </c>
      <c r="M11442" t="s">
        <v>4938</v>
      </c>
      <c r="N11442" t="s">
        <v>77</v>
      </c>
      <c r="O11442" t="s">
        <v>64</v>
      </c>
      <c r="P11442" t="s">
        <v>4940</v>
      </c>
      <c r="Q11442" t="s">
        <v>4939</v>
      </c>
    </row>
    <row r="11443" spans="11:17">
      <c r="K11443" t="s">
        <v>51</v>
      </c>
      <c r="L11443" t="s">
        <v>4937</v>
      </c>
      <c r="M11443" t="s">
        <v>4938</v>
      </c>
      <c r="N11443" t="s">
        <v>77</v>
      </c>
      <c r="O11443" t="s">
        <v>66</v>
      </c>
      <c r="P11443" t="s">
        <v>4941</v>
      </c>
      <c r="Q11443" t="s">
        <v>4939</v>
      </c>
    </row>
    <row r="11444" spans="11:17">
      <c r="K11444" t="s">
        <v>51</v>
      </c>
      <c r="L11444" t="s">
        <v>4937</v>
      </c>
      <c r="M11444" t="s">
        <v>4938</v>
      </c>
      <c r="N11444" t="s">
        <v>77</v>
      </c>
      <c r="O11444" t="s">
        <v>68</v>
      </c>
      <c r="P11444" t="e">
        <f>-ต้องการหน้ากากอนามัย เจลล้างมือ น้ำยาฆ่าเชื้อ
-ต้องการเครื่องตรวจวัดอุณหภูมิ</f>
        <v>#NAME?</v>
      </c>
      <c r="Q11444" t="s">
        <v>4939</v>
      </c>
    </row>
    <row r="11445" spans="11:17">
      <c r="K11445" t="s">
        <v>51</v>
      </c>
      <c r="L11445" t="s">
        <v>4937</v>
      </c>
      <c r="M11445" t="s">
        <v>4938</v>
      </c>
      <c r="N11445" t="s">
        <v>77</v>
      </c>
      <c r="O11445" t="s">
        <v>70</v>
      </c>
      <c r="P11445" t="s">
        <v>131</v>
      </c>
      <c r="Q11445" t="s">
        <v>4939</v>
      </c>
    </row>
    <row r="11446" spans="11:17">
      <c r="K11446" t="s">
        <v>51</v>
      </c>
      <c r="L11446" t="s">
        <v>4937</v>
      </c>
      <c r="M11446" t="s">
        <v>4938</v>
      </c>
      <c r="N11446" t="s">
        <v>77</v>
      </c>
      <c r="O11446" t="s">
        <v>72</v>
      </c>
      <c r="P11446">
        <v>70</v>
      </c>
      <c r="Q11446" t="s">
        <v>4939</v>
      </c>
    </row>
    <row r="11447" spans="11:17">
      <c r="K11447" t="s">
        <v>51</v>
      </c>
      <c r="L11447" t="s">
        <v>4937</v>
      </c>
      <c r="M11447" t="s">
        <v>4938</v>
      </c>
      <c r="N11447" t="s">
        <v>77</v>
      </c>
      <c r="O11447" t="s">
        <v>73</v>
      </c>
      <c r="P11447" t="s">
        <v>82</v>
      </c>
      <c r="Q11447" t="s">
        <v>4939</v>
      </c>
    </row>
    <row r="11448" spans="11:17">
      <c r="K11448" t="s">
        <v>51</v>
      </c>
      <c r="L11448" t="s">
        <v>4942</v>
      </c>
      <c r="M11448" t="s">
        <v>4943</v>
      </c>
      <c r="N11448" t="s">
        <v>77</v>
      </c>
      <c r="O11448" t="s">
        <v>14</v>
      </c>
      <c r="Q11448" t="s">
        <v>4944</v>
      </c>
    </row>
    <row r="11449" spans="11:17">
      <c r="K11449" t="s">
        <v>51</v>
      </c>
      <c r="L11449" t="s">
        <v>4942</v>
      </c>
      <c r="M11449" t="s">
        <v>4943</v>
      </c>
      <c r="N11449" t="s">
        <v>77</v>
      </c>
      <c r="O11449" t="s">
        <v>56</v>
      </c>
      <c r="Q11449" t="s">
        <v>4944</v>
      </c>
    </row>
    <row r="11450" spans="11:17">
      <c r="K11450" t="s">
        <v>51</v>
      </c>
      <c r="L11450" t="s">
        <v>4942</v>
      </c>
      <c r="M11450" t="s">
        <v>4943</v>
      </c>
      <c r="N11450" t="s">
        <v>77</v>
      </c>
      <c r="O11450" t="s">
        <v>57</v>
      </c>
      <c r="P11450" t="s">
        <v>58</v>
      </c>
      <c r="Q11450" t="s">
        <v>4944</v>
      </c>
    </row>
    <row r="11451" spans="11:17">
      <c r="K11451" t="s">
        <v>51</v>
      </c>
      <c r="L11451" t="s">
        <v>4942</v>
      </c>
      <c r="M11451" t="s">
        <v>4943</v>
      </c>
      <c r="N11451" t="s">
        <v>77</v>
      </c>
      <c r="O11451" t="s">
        <v>59</v>
      </c>
      <c r="P11451">
        <v>3601</v>
      </c>
      <c r="Q11451" t="s">
        <v>4944</v>
      </c>
    </row>
    <row r="11452" spans="11:17">
      <c r="K11452" t="s">
        <v>51</v>
      </c>
      <c r="L11452" t="s">
        <v>4942</v>
      </c>
      <c r="M11452" t="s">
        <v>4943</v>
      </c>
      <c r="N11452" t="s">
        <v>77</v>
      </c>
      <c r="O11452" t="s">
        <v>60</v>
      </c>
      <c r="P11452" t="s">
        <v>4873</v>
      </c>
      <c r="Q11452" t="s">
        <v>4944</v>
      </c>
    </row>
    <row r="11453" spans="11:17">
      <c r="K11453" t="s">
        <v>51</v>
      </c>
      <c r="L11453" t="s">
        <v>4942</v>
      </c>
      <c r="M11453" t="s">
        <v>4943</v>
      </c>
      <c r="N11453" t="s">
        <v>77</v>
      </c>
      <c r="O11453" t="s">
        <v>62</v>
      </c>
      <c r="P11453" t="s">
        <v>4874</v>
      </c>
      <c r="Q11453" t="s">
        <v>4944</v>
      </c>
    </row>
    <row r="11454" spans="11:17">
      <c r="K11454" t="s">
        <v>51</v>
      </c>
      <c r="L11454" t="s">
        <v>4942</v>
      </c>
      <c r="M11454" t="s">
        <v>4943</v>
      </c>
      <c r="N11454" t="s">
        <v>77</v>
      </c>
      <c r="O11454" t="s">
        <v>64</v>
      </c>
      <c r="P11454" t="s">
        <v>4945</v>
      </c>
      <c r="Q11454" t="s">
        <v>4944</v>
      </c>
    </row>
    <row r="11455" spans="11:17">
      <c r="K11455" t="s">
        <v>51</v>
      </c>
      <c r="L11455" t="s">
        <v>4942</v>
      </c>
      <c r="M11455" t="s">
        <v>4943</v>
      </c>
      <c r="N11455" t="s">
        <v>77</v>
      </c>
      <c r="O11455" t="s">
        <v>66</v>
      </c>
      <c r="P11455" t="s">
        <v>4946</v>
      </c>
      <c r="Q11455" t="s">
        <v>4944</v>
      </c>
    </row>
    <row r="11456" spans="11:17">
      <c r="K11456" t="s">
        <v>51</v>
      </c>
      <c r="L11456" t="s">
        <v>4942</v>
      </c>
      <c r="M11456" t="s">
        <v>4943</v>
      </c>
      <c r="N11456" t="s">
        <v>77</v>
      </c>
      <c r="O11456" t="s">
        <v>68</v>
      </c>
      <c r="P11456" t="e">
        <f>-ต้องการหน้ากากอนามัย เจลล้างมือ น้ำยาฆ่าเชื้อ
-ต้องการเครื่องตรวจวัดอุณหภูมิ</f>
        <v>#NAME?</v>
      </c>
      <c r="Q11456" t="s">
        <v>4944</v>
      </c>
    </row>
    <row r="11457" spans="11:17">
      <c r="K11457" t="s">
        <v>51</v>
      </c>
      <c r="L11457" t="s">
        <v>4942</v>
      </c>
      <c r="M11457" t="s">
        <v>4943</v>
      </c>
      <c r="N11457" t="s">
        <v>77</v>
      </c>
      <c r="O11457" t="s">
        <v>70</v>
      </c>
      <c r="P11457" t="s">
        <v>131</v>
      </c>
      <c r="Q11457" t="s">
        <v>4944</v>
      </c>
    </row>
    <row r="11458" spans="11:17">
      <c r="K11458" t="s">
        <v>51</v>
      </c>
      <c r="L11458" t="s">
        <v>4942</v>
      </c>
      <c r="M11458" t="s">
        <v>4943</v>
      </c>
      <c r="N11458" t="s">
        <v>77</v>
      </c>
      <c r="O11458" t="s">
        <v>72</v>
      </c>
      <c r="P11458">
        <v>367</v>
      </c>
      <c r="Q11458" t="s">
        <v>4944</v>
      </c>
    </row>
    <row r="11459" spans="11:17">
      <c r="K11459" t="s">
        <v>51</v>
      </c>
      <c r="L11459" t="s">
        <v>4942</v>
      </c>
      <c r="M11459" t="s">
        <v>4943</v>
      </c>
      <c r="N11459" t="s">
        <v>77</v>
      </c>
      <c r="O11459" t="s">
        <v>73</v>
      </c>
      <c r="P11459" t="s">
        <v>82</v>
      </c>
      <c r="Q11459" t="s">
        <v>4944</v>
      </c>
    </row>
    <row r="11460" spans="11:17">
      <c r="K11460" t="s">
        <v>51</v>
      </c>
      <c r="L11460" t="s">
        <v>4947</v>
      </c>
      <c r="M11460" t="s">
        <v>4948</v>
      </c>
      <c r="N11460" t="s">
        <v>77</v>
      </c>
      <c r="O11460" t="s">
        <v>14</v>
      </c>
      <c r="Q11460" t="s">
        <v>4949</v>
      </c>
    </row>
    <row r="11461" spans="11:17">
      <c r="K11461" t="s">
        <v>51</v>
      </c>
      <c r="L11461" t="s">
        <v>4947</v>
      </c>
      <c r="M11461" t="s">
        <v>4948</v>
      </c>
      <c r="N11461" t="s">
        <v>77</v>
      </c>
      <c r="O11461" t="s">
        <v>56</v>
      </c>
      <c r="Q11461" t="s">
        <v>4949</v>
      </c>
    </row>
    <row r="11462" spans="11:17">
      <c r="K11462" t="s">
        <v>51</v>
      </c>
      <c r="L11462" t="s">
        <v>4947</v>
      </c>
      <c r="M11462" t="s">
        <v>4948</v>
      </c>
      <c r="N11462" t="s">
        <v>77</v>
      </c>
      <c r="O11462" t="s">
        <v>57</v>
      </c>
      <c r="P11462" t="s">
        <v>58</v>
      </c>
      <c r="Q11462" t="s">
        <v>4949</v>
      </c>
    </row>
    <row r="11463" spans="11:17">
      <c r="K11463" t="s">
        <v>51</v>
      </c>
      <c r="L11463" t="s">
        <v>4947</v>
      </c>
      <c r="M11463" t="s">
        <v>4948</v>
      </c>
      <c r="N11463" t="s">
        <v>77</v>
      </c>
      <c r="O11463" t="s">
        <v>59</v>
      </c>
      <c r="P11463">
        <v>2393</v>
      </c>
      <c r="Q11463" t="s">
        <v>4949</v>
      </c>
    </row>
    <row r="11464" spans="11:17">
      <c r="K11464" t="s">
        <v>51</v>
      </c>
      <c r="L11464" t="s">
        <v>4947</v>
      </c>
      <c r="M11464" t="s">
        <v>4948</v>
      </c>
      <c r="N11464" t="s">
        <v>77</v>
      </c>
      <c r="O11464" t="s">
        <v>60</v>
      </c>
      <c r="P11464" t="s">
        <v>4873</v>
      </c>
      <c r="Q11464" t="s">
        <v>4949</v>
      </c>
    </row>
    <row r="11465" spans="11:17">
      <c r="K11465" t="s">
        <v>51</v>
      </c>
      <c r="L11465" t="s">
        <v>4947</v>
      </c>
      <c r="M11465" t="s">
        <v>4948</v>
      </c>
      <c r="N11465" t="s">
        <v>77</v>
      </c>
      <c r="O11465" t="s">
        <v>62</v>
      </c>
      <c r="P11465" t="s">
        <v>4874</v>
      </c>
      <c r="Q11465" t="s">
        <v>4949</v>
      </c>
    </row>
    <row r="11466" spans="11:17">
      <c r="K11466" t="s">
        <v>51</v>
      </c>
      <c r="L11466" t="s">
        <v>4947</v>
      </c>
      <c r="M11466" t="s">
        <v>4948</v>
      </c>
      <c r="N11466" t="s">
        <v>77</v>
      </c>
      <c r="O11466" t="s">
        <v>64</v>
      </c>
      <c r="P11466" t="s">
        <v>4950</v>
      </c>
      <c r="Q11466" t="s">
        <v>4949</v>
      </c>
    </row>
    <row r="11467" spans="11:17">
      <c r="K11467" t="s">
        <v>51</v>
      </c>
      <c r="L11467" t="s">
        <v>4947</v>
      </c>
      <c r="M11467" t="s">
        <v>4948</v>
      </c>
      <c r="N11467" t="s">
        <v>77</v>
      </c>
      <c r="O11467" t="s">
        <v>66</v>
      </c>
      <c r="P11467" t="s">
        <v>4951</v>
      </c>
      <c r="Q11467" t="s">
        <v>4949</v>
      </c>
    </row>
    <row r="11468" spans="11:17">
      <c r="K11468" t="s">
        <v>51</v>
      </c>
      <c r="L11468" t="s">
        <v>4947</v>
      </c>
      <c r="M11468" t="s">
        <v>4948</v>
      </c>
      <c r="N11468" t="s">
        <v>77</v>
      </c>
      <c r="O11468" t="s">
        <v>68</v>
      </c>
      <c r="P11468" t="e">
        <f>-ต้องการหน้ากากอนามัย เจลล้างมือ น้ำยาฆ่าเชื้อ
-ต้องการเครื่องตรวจวัดอุณหภูมิ</f>
        <v>#NAME?</v>
      </c>
      <c r="Q11468" t="s">
        <v>4949</v>
      </c>
    </row>
    <row r="11469" spans="11:17">
      <c r="K11469" t="s">
        <v>51</v>
      </c>
      <c r="L11469" t="s">
        <v>4947</v>
      </c>
      <c r="M11469" t="s">
        <v>4948</v>
      </c>
      <c r="N11469" t="s">
        <v>77</v>
      </c>
      <c r="O11469" t="s">
        <v>70</v>
      </c>
      <c r="P11469" t="s">
        <v>131</v>
      </c>
      <c r="Q11469" t="s">
        <v>4949</v>
      </c>
    </row>
    <row r="11470" spans="11:17">
      <c r="K11470" t="s">
        <v>51</v>
      </c>
      <c r="L11470" t="s">
        <v>4947</v>
      </c>
      <c r="M11470" t="s">
        <v>4948</v>
      </c>
      <c r="N11470" t="s">
        <v>77</v>
      </c>
      <c r="O11470" t="s">
        <v>72</v>
      </c>
      <c r="P11470">
        <v>269</v>
      </c>
      <c r="Q11470" t="s">
        <v>4949</v>
      </c>
    </row>
    <row r="11471" spans="11:17">
      <c r="K11471" t="s">
        <v>51</v>
      </c>
      <c r="L11471" t="s">
        <v>4947</v>
      </c>
      <c r="M11471" t="s">
        <v>4948</v>
      </c>
      <c r="N11471" t="s">
        <v>77</v>
      </c>
      <c r="O11471" t="s">
        <v>73</v>
      </c>
      <c r="P11471" t="s">
        <v>82</v>
      </c>
      <c r="Q11471" t="s">
        <v>4949</v>
      </c>
    </row>
    <row r="11472" spans="11:17">
      <c r="K11472" t="s">
        <v>51</v>
      </c>
      <c r="L11472" t="s">
        <v>4952</v>
      </c>
      <c r="M11472" t="s">
        <v>4953</v>
      </c>
      <c r="N11472" t="s">
        <v>77</v>
      </c>
      <c r="O11472" t="s">
        <v>14</v>
      </c>
      <c r="Q11472" t="s">
        <v>4954</v>
      </c>
    </row>
    <row r="11473" spans="11:17">
      <c r="K11473" t="s">
        <v>51</v>
      </c>
      <c r="L11473" t="s">
        <v>4952</v>
      </c>
      <c r="M11473" t="s">
        <v>4953</v>
      </c>
      <c r="N11473" t="s">
        <v>77</v>
      </c>
      <c r="O11473" t="s">
        <v>56</v>
      </c>
      <c r="Q11473" t="s">
        <v>4954</v>
      </c>
    </row>
    <row r="11474" spans="11:17">
      <c r="K11474" t="s">
        <v>51</v>
      </c>
      <c r="L11474" t="s">
        <v>4952</v>
      </c>
      <c r="M11474" t="s">
        <v>4953</v>
      </c>
      <c r="N11474" t="s">
        <v>77</v>
      </c>
      <c r="O11474" t="s">
        <v>57</v>
      </c>
      <c r="P11474" t="s">
        <v>58</v>
      </c>
      <c r="Q11474" t="s">
        <v>4954</v>
      </c>
    </row>
    <row r="11475" spans="11:17">
      <c r="K11475" t="s">
        <v>51</v>
      </c>
      <c r="L11475" t="s">
        <v>4952</v>
      </c>
      <c r="M11475" t="s">
        <v>4953</v>
      </c>
      <c r="N11475" t="s">
        <v>77</v>
      </c>
      <c r="O11475" t="s">
        <v>59</v>
      </c>
      <c r="P11475">
        <v>2845</v>
      </c>
      <c r="Q11475" t="s">
        <v>4954</v>
      </c>
    </row>
    <row r="11476" spans="11:17">
      <c r="K11476" t="s">
        <v>51</v>
      </c>
      <c r="L11476" t="s">
        <v>4952</v>
      </c>
      <c r="M11476" t="s">
        <v>4953</v>
      </c>
      <c r="N11476" t="s">
        <v>77</v>
      </c>
      <c r="O11476" t="s">
        <v>60</v>
      </c>
      <c r="P11476" t="s">
        <v>4873</v>
      </c>
      <c r="Q11476" t="s">
        <v>4954</v>
      </c>
    </row>
    <row r="11477" spans="11:17">
      <c r="K11477" t="s">
        <v>51</v>
      </c>
      <c r="L11477" t="s">
        <v>4952</v>
      </c>
      <c r="M11477" t="s">
        <v>4953</v>
      </c>
      <c r="N11477" t="s">
        <v>77</v>
      </c>
      <c r="O11477" t="s">
        <v>62</v>
      </c>
      <c r="P11477" t="s">
        <v>4874</v>
      </c>
      <c r="Q11477" t="s">
        <v>4954</v>
      </c>
    </row>
    <row r="11478" spans="11:17">
      <c r="K11478" t="s">
        <v>51</v>
      </c>
      <c r="L11478" t="s">
        <v>4952</v>
      </c>
      <c r="M11478" t="s">
        <v>4953</v>
      </c>
      <c r="N11478" t="s">
        <v>77</v>
      </c>
      <c r="O11478" t="s">
        <v>64</v>
      </c>
      <c r="P11478" t="s">
        <v>4955</v>
      </c>
      <c r="Q11478" t="s">
        <v>4954</v>
      </c>
    </row>
    <row r="11479" spans="11:17">
      <c r="K11479" t="s">
        <v>51</v>
      </c>
      <c r="L11479" t="s">
        <v>4952</v>
      </c>
      <c r="M11479" t="s">
        <v>4953</v>
      </c>
      <c r="N11479" t="s">
        <v>77</v>
      </c>
      <c r="O11479" t="s">
        <v>66</v>
      </c>
      <c r="P11479" t="s">
        <v>4956</v>
      </c>
      <c r="Q11479" t="s">
        <v>4954</v>
      </c>
    </row>
    <row r="11480" spans="11:17">
      <c r="K11480" t="s">
        <v>51</v>
      </c>
      <c r="L11480" t="s">
        <v>4952</v>
      </c>
      <c r="M11480" t="s">
        <v>4953</v>
      </c>
      <c r="N11480" t="s">
        <v>77</v>
      </c>
      <c r="O11480" t="s">
        <v>68</v>
      </c>
      <c r="P11480" t="e">
        <f>-ต้องการหน้ากากอนามัย เจลล้างมือ น้ำยาฆ่าเชื้อ
-ต้องการเครื่องตรวจวัดอุณหภูมิ</f>
        <v>#NAME?</v>
      </c>
      <c r="Q11480" t="s">
        <v>4954</v>
      </c>
    </row>
    <row r="11481" spans="11:17">
      <c r="K11481" t="s">
        <v>51</v>
      </c>
      <c r="L11481" t="s">
        <v>4952</v>
      </c>
      <c r="M11481" t="s">
        <v>4953</v>
      </c>
      <c r="N11481" t="s">
        <v>77</v>
      </c>
      <c r="O11481" t="s">
        <v>70</v>
      </c>
      <c r="P11481" t="s">
        <v>71</v>
      </c>
      <c r="Q11481" t="s">
        <v>4954</v>
      </c>
    </row>
    <row r="11482" spans="11:17">
      <c r="K11482" t="s">
        <v>51</v>
      </c>
      <c r="L11482" t="s">
        <v>4952</v>
      </c>
      <c r="M11482" t="s">
        <v>4953</v>
      </c>
      <c r="N11482" t="s">
        <v>77</v>
      </c>
      <c r="O11482" t="s">
        <v>72</v>
      </c>
      <c r="P11482">
        <v>93</v>
      </c>
      <c r="Q11482" t="s">
        <v>4954</v>
      </c>
    </row>
    <row r="11483" spans="11:17">
      <c r="K11483" t="s">
        <v>51</v>
      </c>
      <c r="L11483" t="s">
        <v>4952</v>
      </c>
      <c r="M11483" t="s">
        <v>4953</v>
      </c>
      <c r="N11483" t="s">
        <v>77</v>
      </c>
      <c r="O11483" t="s">
        <v>73</v>
      </c>
      <c r="P11483" t="s">
        <v>82</v>
      </c>
      <c r="Q11483" t="s">
        <v>4954</v>
      </c>
    </row>
    <row r="11484" spans="11:17">
      <c r="K11484" t="s">
        <v>51</v>
      </c>
      <c r="L11484" t="s">
        <v>4957</v>
      </c>
      <c r="M11484" t="s">
        <v>4958</v>
      </c>
      <c r="N11484" t="s">
        <v>77</v>
      </c>
      <c r="O11484" t="s">
        <v>14</v>
      </c>
      <c r="Q11484" t="s">
        <v>4959</v>
      </c>
    </row>
    <row r="11485" spans="11:17">
      <c r="K11485" t="s">
        <v>51</v>
      </c>
      <c r="L11485" t="s">
        <v>4957</v>
      </c>
      <c r="M11485" t="s">
        <v>4958</v>
      </c>
      <c r="N11485" t="s">
        <v>77</v>
      </c>
      <c r="O11485" t="s">
        <v>56</v>
      </c>
      <c r="Q11485" t="s">
        <v>4959</v>
      </c>
    </row>
    <row r="11486" spans="11:17">
      <c r="K11486" t="s">
        <v>51</v>
      </c>
      <c r="L11486" t="s">
        <v>4957</v>
      </c>
      <c r="M11486" t="s">
        <v>4958</v>
      </c>
      <c r="N11486" t="s">
        <v>77</v>
      </c>
      <c r="O11486" t="s">
        <v>57</v>
      </c>
      <c r="P11486" t="s">
        <v>58</v>
      </c>
      <c r="Q11486" t="s">
        <v>4959</v>
      </c>
    </row>
    <row r="11487" spans="11:17">
      <c r="K11487" t="s">
        <v>51</v>
      </c>
      <c r="L11487" t="s">
        <v>4957</v>
      </c>
      <c r="M11487" t="s">
        <v>4958</v>
      </c>
      <c r="N11487" t="s">
        <v>77</v>
      </c>
      <c r="O11487" t="s">
        <v>59</v>
      </c>
      <c r="P11487">
        <v>3428</v>
      </c>
      <c r="Q11487" t="s">
        <v>4959</v>
      </c>
    </row>
    <row r="11488" spans="11:17">
      <c r="K11488" t="s">
        <v>51</v>
      </c>
      <c r="L11488" t="s">
        <v>4957</v>
      </c>
      <c r="M11488" t="s">
        <v>4958</v>
      </c>
      <c r="N11488" t="s">
        <v>77</v>
      </c>
      <c r="O11488" t="s">
        <v>60</v>
      </c>
      <c r="P11488" t="s">
        <v>4873</v>
      </c>
      <c r="Q11488" t="s">
        <v>4959</v>
      </c>
    </row>
    <row r="11489" spans="11:17">
      <c r="K11489" t="s">
        <v>51</v>
      </c>
      <c r="L11489" t="s">
        <v>4957</v>
      </c>
      <c r="M11489" t="s">
        <v>4958</v>
      </c>
      <c r="N11489" t="s">
        <v>77</v>
      </c>
      <c r="O11489" t="s">
        <v>62</v>
      </c>
      <c r="P11489" t="s">
        <v>4874</v>
      </c>
      <c r="Q11489" t="s">
        <v>4959</v>
      </c>
    </row>
    <row r="11490" spans="11:17">
      <c r="K11490" t="s">
        <v>51</v>
      </c>
      <c r="L11490" t="s">
        <v>4957</v>
      </c>
      <c r="M11490" t="s">
        <v>4958</v>
      </c>
      <c r="N11490" t="s">
        <v>77</v>
      </c>
      <c r="O11490" t="s">
        <v>64</v>
      </c>
      <c r="P11490" t="s">
        <v>4960</v>
      </c>
      <c r="Q11490" t="s">
        <v>4959</v>
      </c>
    </row>
    <row r="11491" spans="11:17">
      <c r="K11491" t="s">
        <v>51</v>
      </c>
      <c r="L11491" t="s">
        <v>4957</v>
      </c>
      <c r="M11491" t="s">
        <v>4958</v>
      </c>
      <c r="N11491" t="s">
        <v>77</v>
      </c>
      <c r="O11491" t="s">
        <v>66</v>
      </c>
      <c r="P11491" t="s">
        <v>4961</v>
      </c>
      <c r="Q11491" t="s">
        <v>4959</v>
      </c>
    </row>
    <row r="11492" spans="11:17">
      <c r="K11492" t="s">
        <v>51</v>
      </c>
      <c r="L11492" t="s">
        <v>4957</v>
      </c>
      <c r="M11492" t="s">
        <v>4958</v>
      </c>
      <c r="N11492" t="s">
        <v>77</v>
      </c>
      <c r="O11492" t="s">
        <v>68</v>
      </c>
      <c r="P11492" t="e">
        <f>-ต้องการหน้ากากอนามัย เจลล้างมือ น้ำยาฆ่าเชื้อ
-ต้องการเครื่องตรวจวัดอุณหภูมิ</f>
        <v>#NAME?</v>
      </c>
      <c r="Q11492" t="s">
        <v>4959</v>
      </c>
    </row>
    <row r="11493" spans="11:17">
      <c r="K11493" t="s">
        <v>51</v>
      </c>
      <c r="L11493" t="s">
        <v>4957</v>
      </c>
      <c r="M11493" t="s">
        <v>4958</v>
      </c>
      <c r="N11493" t="s">
        <v>77</v>
      </c>
      <c r="O11493" t="s">
        <v>70</v>
      </c>
      <c r="P11493" t="s">
        <v>131</v>
      </c>
      <c r="Q11493" t="s">
        <v>4959</v>
      </c>
    </row>
    <row r="11494" spans="11:17">
      <c r="K11494" t="s">
        <v>51</v>
      </c>
      <c r="L11494" t="s">
        <v>4957</v>
      </c>
      <c r="M11494" t="s">
        <v>4958</v>
      </c>
      <c r="N11494" t="s">
        <v>77</v>
      </c>
      <c r="O11494" t="s">
        <v>72</v>
      </c>
      <c r="P11494">
        <v>46</v>
      </c>
      <c r="Q11494" t="s">
        <v>4959</v>
      </c>
    </row>
    <row r="11495" spans="11:17">
      <c r="K11495" t="s">
        <v>51</v>
      </c>
      <c r="L11495" t="s">
        <v>4957</v>
      </c>
      <c r="M11495" t="s">
        <v>4958</v>
      </c>
      <c r="N11495" t="s">
        <v>77</v>
      </c>
      <c r="O11495" t="s">
        <v>73</v>
      </c>
      <c r="P11495" t="s">
        <v>82</v>
      </c>
      <c r="Q11495" t="s">
        <v>4959</v>
      </c>
    </row>
    <row r="11496" spans="11:17">
      <c r="K11496" t="s">
        <v>51</v>
      </c>
      <c r="L11496" t="s">
        <v>4962</v>
      </c>
      <c r="M11496" t="s">
        <v>4963</v>
      </c>
      <c r="N11496" t="s">
        <v>77</v>
      </c>
      <c r="O11496" t="s">
        <v>14</v>
      </c>
      <c r="Q11496" t="s">
        <v>4964</v>
      </c>
    </row>
    <row r="11497" spans="11:17">
      <c r="K11497" t="s">
        <v>51</v>
      </c>
      <c r="L11497" t="s">
        <v>4962</v>
      </c>
      <c r="M11497" t="s">
        <v>4963</v>
      </c>
      <c r="N11497" t="s">
        <v>77</v>
      </c>
      <c r="O11497" t="s">
        <v>56</v>
      </c>
      <c r="Q11497" t="s">
        <v>4964</v>
      </c>
    </row>
    <row r="11498" spans="11:17">
      <c r="K11498" t="s">
        <v>51</v>
      </c>
      <c r="L11498" t="s">
        <v>4962</v>
      </c>
      <c r="M11498" t="s">
        <v>4963</v>
      </c>
      <c r="N11498" t="s">
        <v>77</v>
      </c>
      <c r="O11498" t="s">
        <v>57</v>
      </c>
      <c r="P11498" t="s">
        <v>58</v>
      </c>
      <c r="Q11498" t="s">
        <v>4964</v>
      </c>
    </row>
    <row r="11499" spans="11:17">
      <c r="K11499" t="s">
        <v>51</v>
      </c>
      <c r="L11499" t="s">
        <v>4962</v>
      </c>
      <c r="M11499" t="s">
        <v>4963</v>
      </c>
      <c r="N11499" t="s">
        <v>77</v>
      </c>
      <c r="O11499" t="s">
        <v>59</v>
      </c>
      <c r="P11499">
        <v>3709</v>
      </c>
      <c r="Q11499" t="s">
        <v>4964</v>
      </c>
    </row>
    <row r="11500" spans="11:17">
      <c r="K11500" t="s">
        <v>51</v>
      </c>
      <c r="L11500" t="s">
        <v>4962</v>
      </c>
      <c r="M11500" t="s">
        <v>4963</v>
      </c>
      <c r="N11500" t="s">
        <v>77</v>
      </c>
      <c r="O11500" t="s">
        <v>60</v>
      </c>
      <c r="P11500" t="s">
        <v>4873</v>
      </c>
      <c r="Q11500" t="s">
        <v>4964</v>
      </c>
    </row>
    <row r="11501" spans="11:17">
      <c r="K11501" t="s">
        <v>51</v>
      </c>
      <c r="L11501" t="s">
        <v>4962</v>
      </c>
      <c r="M11501" t="s">
        <v>4963</v>
      </c>
      <c r="N11501" t="s">
        <v>77</v>
      </c>
      <c r="O11501" t="s">
        <v>62</v>
      </c>
      <c r="P11501" t="s">
        <v>4874</v>
      </c>
      <c r="Q11501" t="s">
        <v>4964</v>
      </c>
    </row>
    <row r="11502" spans="11:17">
      <c r="K11502" t="s">
        <v>51</v>
      </c>
      <c r="L11502" t="s">
        <v>4962</v>
      </c>
      <c r="M11502" t="s">
        <v>4963</v>
      </c>
      <c r="N11502" t="s">
        <v>77</v>
      </c>
      <c r="O11502" t="s">
        <v>64</v>
      </c>
      <c r="P11502" t="s">
        <v>4965</v>
      </c>
      <c r="Q11502" t="s">
        <v>4964</v>
      </c>
    </row>
    <row r="11503" spans="11:17">
      <c r="K11503" t="s">
        <v>51</v>
      </c>
      <c r="L11503" t="s">
        <v>4962</v>
      </c>
      <c r="M11503" t="s">
        <v>4963</v>
      </c>
      <c r="N11503" t="s">
        <v>77</v>
      </c>
      <c r="O11503" t="s">
        <v>66</v>
      </c>
      <c r="P11503" t="s">
        <v>4966</v>
      </c>
      <c r="Q11503" t="s">
        <v>4964</v>
      </c>
    </row>
    <row r="11504" spans="11:17">
      <c r="K11504" t="s">
        <v>51</v>
      </c>
      <c r="L11504" t="s">
        <v>4962</v>
      </c>
      <c r="M11504" t="s">
        <v>4963</v>
      </c>
      <c r="N11504" t="s">
        <v>77</v>
      </c>
      <c r="O11504" t="s">
        <v>68</v>
      </c>
      <c r="P11504" t="e">
        <f>-ต้องการหน้ากากอนามัย เจลล้างมือ น้ำยาฆ่าเชื้อ
-ต้องการเครื่องตรวจวัดอุณหภูมิ</f>
        <v>#NAME?</v>
      </c>
      <c r="Q11504" t="s">
        <v>4964</v>
      </c>
    </row>
    <row r="11505" spans="11:17">
      <c r="K11505" t="s">
        <v>51</v>
      </c>
      <c r="L11505" t="s">
        <v>4962</v>
      </c>
      <c r="M11505" t="s">
        <v>4963</v>
      </c>
      <c r="N11505" t="s">
        <v>77</v>
      </c>
      <c r="O11505" t="s">
        <v>70</v>
      </c>
      <c r="P11505" t="s">
        <v>131</v>
      </c>
      <c r="Q11505" t="s">
        <v>4964</v>
      </c>
    </row>
    <row r="11506" spans="11:17">
      <c r="K11506" t="s">
        <v>51</v>
      </c>
      <c r="L11506" t="s">
        <v>4962</v>
      </c>
      <c r="M11506" t="s">
        <v>4963</v>
      </c>
      <c r="N11506" t="s">
        <v>77</v>
      </c>
      <c r="O11506" t="s">
        <v>72</v>
      </c>
      <c r="P11506">
        <v>276</v>
      </c>
      <c r="Q11506" t="s">
        <v>4964</v>
      </c>
    </row>
    <row r="11507" spans="11:17">
      <c r="K11507" t="s">
        <v>51</v>
      </c>
      <c r="L11507" t="s">
        <v>4962</v>
      </c>
      <c r="M11507" t="s">
        <v>4963</v>
      </c>
      <c r="N11507" t="s">
        <v>77</v>
      </c>
      <c r="O11507" t="s">
        <v>73</v>
      </c>
      <c r="P11507" t="s">
        <v>82</v>
      </c>
      <c r="Q11507" t="s">
        <v>4964</v>
      </c>
    </row>
    <row r="11508" spans="11:17">
      <c r="K11508" t="s">
        <v>51</v>
      </c>
      <c r="L11508" t="s">
        <v>4967</v>
      </c>
      <c r="M11508" t="s">
        <v>4968</v>
      </c>
      <c r="N11508" t="s">
        <v>77</v>
      </c>
      <c r="O11508" t="s">
        <v>14</v>
      </c>
      <c r="Q11508" t="s">
        <v>4969</v>
      </c>
    </row>
    <row r="11509" spans="11:17">
      <c r="K11509" t="s">
        <v>51</v>
      </c>
      <c r="L11509" t="s">
        <v>4967</v>
      </c>
      <c r="M11509" t="s">
        <v>4968</v>
      </c>
      <c r="N11509" t="s">
        <v>77</v>
      </c>
      <c r="O11509" t="s">
        <v>56</v>
      </c>
      <c r="Q11509" t="s">
        <v>4969</v>
      </c>
    </row>
    <row r="11510" spans="11:17">
      <c r="K11510" t="s">
        <v>51</v>
      </c>
      <c r="L11510" t="s">
        <v>4967</v>
      </c>
      <c r="M11510" t="s">
        <v>4968</v>
      </c>
      <c r="N11510" t="s">
        <v>77</v>
      </c>
      <c r="O11510" t="s">
        <v>57</v>
      </c>
      <c r="P11510" t="s">
        <v>58</v>
      </c>
      <c r="Q11510" t="s">
        <v>4969</v>
      </c>
    </row>
    <row r="11511" spans="11:17">
      <c r="K11511" t="s">
        <v>51</v>
      </c>
      <c r="L11511" t="s">
        <v>4967</v>
      </c>
      <c r="M11511" t="s">
        <v>4968</v>
      </c>
      <c r="N11511" t="s">
        <v>77</v>
      </c>
      <c r="O11511" t="s">
        <v>59</v>
      </c>
      <c r="P11511">
        <v>3471</v>
      </c>
      <c r="Q11511" t="s">
        <v>4969</v>
      </c>
    </row>
    <row r="11512" spans="11:17">
      <c r="K11512" t="s">
        <v>51</v>
      </c>
      <c r="L11512" t="s">
        <v>4967</v>
      </c>
      <c r="M11512" t="s">
        <v>4968</v>
      </c>
      <c r="N11512" t="s">
        <v>77</v>
      </c>
      <c r="O11512" t="s">
        <v>60</v>
      </c>
      <c r="P11512" t="s">
        <v>4873</v>
      </c>
      <c r="Q11512" t="s">
        <v>4969</v>
      </c>
    </row>
    <row r="11513" spans="11:17">
      <c r="K11513" t="s">
        <v>51</v>
      </c>
      <c r="L11513" t="s">
        <v>4967</v>
      </c>
      <c r="M11513" t="s">
        <v>4968</v>
      </c>
      <c r="N11513" t="s">
        <v>77</v>
      </c>
      <c r="O11513" t="s">
        <v>62</v>
      </c>
      <c r="P11513" t="s">
        <v>4874</v>
      </c>
      <c r="Q11513" t="s">
        <v>4969</v>
      </c>
    </row>
    <row r="11514" spans="11:17">
      <c r="K11514" t="s">
        <v>51</v>
      </c>
      <c r="L11514" t="s">
        <v>4967</v>
      </c>
      <c r="M11514" t="s">
        <v>4968</v>
      </c>
      <c r="N11514" t="s">
        <v>77</v>
      </c>
      <c r="O11514" t="s">
        <v>64</v>
      </c>
      <c r="P11514" t="s">
        <v>4970</v>
      </c>
      <c r="Q11514" t="s">
        <v>4969</v>
      </c>
    </row>
    <row r="11515" spans="11:17">
      <c r="K11515" t="s">
        <v>51</v>
      </c>
      <c r="L11515" t="s">
        <v>4967</v>
      </c>
      <c r="M11515" t="s">
        <v>4968</v>
      </c>
      <c r="N11515" t="s">
        <v>77</v>
      </c>
      <c r="O11515" t="s">
        <v>66</v>
      </c>
      <c r="P11515" t="s">
        <v>4971</v>
      </c>
      <c r="Q11515" t="s">
        <v>4969</v>
      </c>
    </row>
    <row r="11516" spans="11:17">
      <c r="K11516" t="s">
        <v>51</v>
      </c>
      <c r="L11516" t="s">
        <v>4967</v>
      </c>
      <c r="M11516" t="s">
        <v>4968</v>
      </c>
      <c r="N11516" t="s">
        <v>77</v>
      </c>
      <c r="O11516" t="s">
        <v>68</v>
      </c>
      <c r="P11516" t="e">
        <f>-ต้องการหน้ากากอนามัย เจลล้างมือ น้ำยาฆ่าเชื้อ
-ต้องการเครื่องตรวจวัดอุณหภูมิ</f>
        <v>#NAME?</v>
      </c>
      <c r="Q11516" t="s">
        <v>4969</v>
      </c>
    </row>
    <row r="11517" spans="11:17">
      <c r="K11517" t="s">
        <v>51</v>
      </c>
      <c r="L11517" t="s">
        <v>4967</v>
      </c>
      <c r="M11517" t="s">
        <v>4968</v>
      </c>
      <c r="N11517" t="s">
        <v>77</v>
      </c>
      <c r="O11517" t="s">
        <v>70</v>
      </c>
      <c r="P11517" t="s">
        <v>131</v>
      </c>
      <c r="Q11517" t="s">
        <v>4969</v>
      </c>
    </row>
    <row r="11518" spans="11:17">
      <c r="K11518" t="s">
        <v>51</v>
      </c>
      <c r="L11518" t="s">
        <v>4967</v>
      </c>
      <c r="M11518" t="s">
        <v>4968</v>
      </c>
      <c r="N11518" t="s">
        <v>77</v>
      </c>
      <c r="O11518" t="s">
        <v>72</v>
      </c>
      <c r="P11518">
        <v>300</v>
      </c>
      <c r="Q11518" t="s">
        <v>4969</v>
      </c>
    </row>
    <row r="11519" spans="11:17">
      <c r="K11519" t="s">
        <v>51</v>
      </c>
      <c r="L11519" t="s">
        <v>4967</v>
      </c>
      <c r="M11519" t="s">
        <v>4968</v>
      </c>
      <c r="N11519" t="s">
        <v>77</v>
      </c>
      <c r="O11519" t="s">
        <v>73</v>
      </c>
      <c r="P11519" t="s">
        <v>82</v>
      </c>
      <c r="Q11519" t="s">
        <v>4969</v>
      </c>
    </row>
    <row r="11520" spans="11:17">
      <c r="K11520" t="s">
        <v>51</v>
      </c>
      <c r="L11520" t="s">
        <v>4972</v>
      </c>
      <c r="M11520" t="s">
        <v>4973</v>
      </c>
      <c r="N11520" t="s">
        <v>77</v>
      </c>
      <c r="O11520" t="s">
        <v>14</v>
      </c>
      <c r="Q11520" t="s">
        <v>4974</v>
      </c>
    </row>
    <row r="11521" spans="11:17">
      <c r="K11521" t="s">
        <v>51</v>
      </c>
      <c r="L11521" t="s">
        <v>4972</v>
      </c>
      <c r="M11521" t="s">
        <v>4973</v>
      </c>
      <c r="N11521" t="s">
        <v>77</v>
      </c>
      <c r="O11521" t="s">
        <v>56</v>
      </c>
      <c r="Q11521" t="s">
        <v>4974</v>
      </c>
    </row>
    <row r="11522" spans="11:17">
      <c r="K11522" t="s">
        <v>51</v>
      </c>
      <c r="L11522" t="s">
        <v>4972</v>
      </c>
      <c r="M11522" t="s">
        <v>4973</v>
      </c>
      <c r="N11522" t="s">
        <v>77</v>
      </c>
      <c r="O11522" t="s">
        <v>57</v>
      </c>
      <c r="P11522" t="s">
        <v>58</v>
      </c>
      <c r="Q11522" t="s">
        <v>4974</v>
      </c>
    </row>
    <row r="11523" spans="11:17">
      <c r="K11523" t="s">
        <v>51</v>
      </c>
      <c r="L11523" t="s">
        <v>4972</v>
      </c>
      <c r="M11523" t="s">
        <v>4973</v>
      </c>
      <c r="N11523" t="s">
        <v>77</v>
      </c>
      <c r="O11523" t="s">
        <v>59</v>
      </c>
      <c r="P11523">
        <v>3428</v>
      </c>
      <c r="Q11523" t="s">
        <v>4974</v>
      </c>
    </row>
    <row r="11524" spans="11:17">
      <c r="K11524" t="s">
        <v>51</v>
      </c>
      <c r="L11524" t="s">
        <v>4972</v>
      </c>
      <c r="M11524" t="s">
        <v>4973</v>
      </c>
      <c r="N11524" t="s">
        <v>77</v>
      </c>
      <c r="O11524" t="s">
        <v>60</v>
      </c>
      <c r="P11524" t="s">
        <v>4873</v>
      </c>
      <c r="Q11524" t="s">
        <v>4974</v>
      </c>
    </row>
    <row r="11525" spans="11:17">
      <c r="K11525" t="s">
        <v>51</v>
      </c>
      <c r="L11525" t="s">
        <v>4972</v>
      </c>
      <c r="M11525" t="s">
        <v>4973</v>
      </c>
      <c r="N11525" t="s">
        <v>77</v>
      </c>
      <c r="O11525" t="s">
        <v>62</v>
      </c>
      <c r="P11525" t="s">
        <v>4874</v>
      </c>
      <c r="Q11525" t="s">
        <v>4974</v>
      </c>
    </row>
    <row r="11526" spans="11:17">
      <c r="K11526" t="s">
        <v>51</v>
      </c>
      <c r="L11526" t="s">
        <v>4972</v>
      </c>
      <c r="M11526" t="s">
        <v>4973</v>
      </c>
      <c r="N11526" t="s">
        <v>77</v>
      </c>
      <c r="O11526" t="s">
        <v>64</v>
      </c>
      <c r="P11526" t="s">
        <v>4975</v>
      </c>
      <c r="Q11526" t="s">
        <v>4974</v>
      </c>
    </row>
    <row r="11527" spans="11:17">
      <c r="K11527" t="s">
        <v>51</v>
      </c>
      <c r="L11527" t="s">
        <v>4972</v>
      </c>
      <c r="M11527" t="s">
        <v>4973</v>
      </c>
      <c r="N11527" t="s">
        <v>77</v>
      </c>
      <c r="O11527" t="s">
        <v>66</v>
      </c>
      <c r="P11527" t="s">
        <v>4976</v>
      </c>
      <c r="Q11527" t="s">
        <v>4974</v>
      </c>
    </row>
    <row r="11528" spans="11:17">
      <c r="K11528" t="s">
        <v>51</v>
      </c>
      <c r="L11528" t="s">
        <v>4972</v>
      </c>
      <c r="M11528" t="s">
        <v>4973</v>
      </c>
      <c r="N11528" t="s">
        <v>77</v>
      </c>
      <c r="O11528" t="s">
        <v>68</v>
      </c>
      <c r="P11528" t="e">
        <f>-ต้องการหน้ากากอนามัย เจลล้างมือ น้ำยาฆ่าเชื้อ
-ต้องการเครื่องตรวจวัดอุณหภูมิ</f>
        <v>#NAME?</v>
      </c>
      <c r="Q11528" t="s">
        <v>4974</v>
      </c>
    </row>
    <row r="11529" spans="11:17">
      <c r="K11529" t="s">
        <v>51</v>
      </c>
      <c r="L11529" t="s">
        <v>4972</v>
      </c>
      <c r="M11529" t="s">
        <v>4973</v>
      </c>
      <c r="N11529" t="s">
        <v>77</v>
      </c>
      <c r="O11529" t="s">
        <v>70</v>
      </c>
      <c r="P11529" t="s">
        <v>131</v>
      </c>
      <c r="Q11529" t="s">
        <v>4974</v>
      </c>
    </row>
    <row r="11530" spans="11:17">
      <c r="K11530" t="s">
        <v>51</v>
      </c>
      <c r="L11530" t="s">
        <v>4972</v>
      </c>
      <c r="M11530" t="s">
        <v>4973</v>
      </c>
      <c r="N11530" t="s">
        <v>77</v>
      </c>
      <c r="O11530" t="s">
        <v>72</v>
      </c>
      <c r="P11530">
        <v>241</v>
      </c>
      <c r="Q11530" t="s">
        <v>4974</v>
      </c>
    </row>
    <row r="11531" spans="11:17">
      <c r="K11531" t="s">
        <v>51</v>
      </c>
      <c r="L11531" t="s">
        <v>4972</v>
      </c>
      <c r="M11531" t="s">
        <v>4973</v>
      </c>
      <c r="N11531" t="s">
        <v>77</v>
      </c>
      <c r="O11531" t="s">
        <v>73</v>
      </c>
      <c r="P11531" t="s">
        <v>82</v>
      </c>
      <c r="Q11531" t="s">
        <v>4974</v>
      </c>
    </row>
    <row r="11532" spans="11:17">
      <c r="K11532" t="s">
        <v>51</v>
      </c>
      <c r="L11532" t="s">
        <v>4977</v>
      </c>
      <c r="M11532" t="s">
        <v>4978</v>
      </c>
      <c r="N11532" t="s">
        <v>77</v>
      </c>
      <c r="O11532" t="s">
        <v>14</v>
      </c>
      <c r="Q11532" t="s">
        <v>4979</v>
      </c>
    </row>
    <row r="11533" spans="11:17">
      <c r="K11533" t="s">
        <v>51</v>
      </c>
      <c r="L11533" t="s">
        <v>4977</v>
      </c>
      <c r="M11533" t="s">
        <v>4978</v>
      </c>
      <c r="N11533" t="s">
        <v>77</v>
      </c>
      <c r="O11533" t="s">
        <v>56</v>
      </c>
      <c r="Q11533" t="s">
        <v>4979</v>
      </c>
    </row>
    <row r="11534" spans="11:17">
      <c r="K11534" t="s">
        <v>51</v>
      </c>
      <c r="L11534" t="s">
        <v>4977</v>
      </c>
      <c r="M11534" t="s">
        <v>4978</v>
      </c>
      <c r="N11534" t="s">
        <v>77</v>
      </c>
      <c r="O11534" t="s">
        <v>57</v>
      </c>
      <c r="P11534" t="s">
        <v>58</v>
      </c>
      <c r="Q11534" t="s">
        <v>4979</v>
      </c>
    </row>
    <row r="11535" spans="11:17">
      <c r="K11535" t="s">
        <v>51</v>
      </c>
      <c r="L11535" t="s">
        <v>4977</v>
      </c>
      <c r="M11535" t="s">
        <v>4978</v>
      </c>
      <c r="N11535" t="s">
        <v>77</v>
      </c>
      <c r="O11535" t="s">
        <v>59</v>
      </c>
      <c r="P11535">
        <v>3191</v>
      </c>
      <c r="Q11535" t="s">
        <v>4979</v>
      </c>
    </row>
    <row r="11536" spans="11:17">
      <c r="K11536" t="s">
        <v>51</v>
      </c>
      <c r="L11536" t="s">
        <v>4977</v>
      </c>
      <c r="M11536" t="s">
        <v>4978</v>
      </c>
      <c r="N11536" t="s">
        <v>77</v>
      </c>
      <c r="O11536" t="s">
        <v>60</v>
      </c>
      <c r="P11536" t="s">
        <v>4873</v>
      </c>
      <c r="Q11536" t="s">
        <v>4979</v>
      </c>
    </row>
    <row r="11537" spans="11:17">
      <c r="K11537" t="s">
        <v>51</v>
      </c>
      <c r="L11537" t="s">
        <v>4977</v>
      </c>
      <c r="M11537" t="s">
        <v>4978</v>
      </c>
      <c r="N11537" t="s">
        <v>77</v>
      </c>
      <c r="O11537" t="s">
        <v>62</v>
      </c>
      <c r="P11537" t="s">
        <v>4874</v>
      </c>
      <c r="Q11537" t="s">
        <v>4979</v>
      </c>
    </row>
    <row r="11538" spans="11:17">
      <c r="K11538" t="s">
        <v>51</v>
      </c>
      <c r="L11538" t="s">
        <v>4977</v>
      </c>
      <c r="M11538" t="s">
        <v>4978</v>
      </c>
      <c r="N11538" t="s">
        <v>77</v>
      </c>
      <c r="O11538" t="s">
        <v>64</v>
      </c>
      <c r="P11538" t="s">
        <v>4980</v>
      </c>
      <c r="Q11538" t="s">
        <v>4979</v>
      </c>
    </row>
    <row r="11539" spans="11:17">
      <c r="K11539" t="s">
        <v>51</v>
      </c>
      <c r="L11539" t="s">
        <v>4977</v>
      </c>
      <c r="M11539" t="s">
        <v>4978</v>
      </c>
      <c r="N11539" t="s">
        <v>77</v>
      </c>
      <c r="O11539" t="s">
        <v>66</v>
      </c>
      <c r="P11539" t="s">
        <v>4981</v>
      </c>
      <c r="Q11539" t="s">
        <v>4979</v>
      </c>
    </row>
    <row r="11540" spans="11:17">
      <c r="K11540" t="s">
        <v>51</v>
      </c>
      <c r="L11540" t="s">
        <v>4977</v>
      </c>
      <c r="M11540" t="s">
        <v>4978</v>
      </c>
      <c r="N11540" t="s">
        <v>77</v>
      </c>
      <c r="O11540" t="s">
        <v>68</v>
      </c>
      <c r="P11540" t="e">
        <f>-ต้องการหน้ากากอนามัย เจลล้างมือ น้ำยาฆ่าเชื้อ
-ต้องการเครื่องตรวจวัดอุณหภูมิ</f>
        <v>#NAME?</v>
      </c>
      <c r="Q11540" t="s">
        <v>4979</v>
      </c>
    </row>
    <row r="11541" spans="11:17">
      <c r="K11541" t="s">
        <v>51</v>
      </c>
      <c r="L11541" t="s">
        <v>4977</v>
      </c>
      <c r="M11541" t="s">
        <v>4978</v>
      </c>
      <c r="N11541" t="s">
        <v>77</v>
      </c>
      <c r="O11541" t="s">
        <v>70</v>
      </c>
      <c r="P11541" t="s">
        <v>131</v>
      </c>
      <c r="Q11541" t="s">
        <v>4979</v>
      </c>
    </row>
    <row r="11542" spans="11:17">
      <c r="K11542" t="s">
        <v>51</v>
      </c>
      <c r="L11542" t="s">
        <v>4977</v>
      </c>
      <c r="M11542" t="s">
        <v>4978</v>
      </c>
      <c r="N11542" t="s">
        <v>77</v>
      </c>
      <c r="O11542" t="s">
        <v>72</v>
      </c>
      <c r="P11542">
        <v>37</v>
      </c>
      <c r="Q11542" t="s">
        <v>4979</v>
      </c>
    </row>
    <row r="11543" spans="11:17">
      <c r="K11543" t="s">
        <v>51</v>
      </c>
      <c r="L11543" t="s">
        <v>4977</v>
      </c>
      <c r="M11543" t="s">
        <v>4978</v>
      </c>
      <c r="N11543" t="s">
        <v>77</v>
      </c>
      <c r="O11543" t="s">
        <v>73</v>
      </c>
      <c r="P11543" t="s">
        <v>82</v>
      </c>
      <c r="Q11543" t="s">
        <v>4979</v>
      </c>
    </row>
    <row r="11544" spans="11:17">
      <c r="K11544" t="s">
        <v>51</v>
      </c>
      <c r="L11544" t="s">
        <v>4982</v>
      </c>
      <c r="M11544" t="s">
        <v>4983</v>
      </c>
      <c r="N11544" t="s">
        <v>77</v>
      </c>
      <c r="O11544" t="s">
        <v>14</v>
      </c>
      <c r="Q11544" t="s">
        <v>4984</v>
      </c>
    </row>
    <row r="11545" spans="11:17">
      <c r="K11545" t="s">
        <v>51</v>
      </c>
      <c r="L11545" t="s">
        <v>4982</v>
      </c>
      <c r="M11545" t="s">
        <v>4983</v>
      </c>
      <c r="N11545" t="s">
        <v>77</v>
      </c>
      <c r="O11545" t="s">
        <v>56</v>
      </c>
      <c r="Q11545" t="s">
        <v>4984</v>
      </c>
    </row>
    <row r="11546" spans="11:17">
      <c r="K11546" t="s">
        <v>51</v>
      </c>
      <c r="L11546" t="s">
        <v>4982</v>
      </c>
      <c r="M11546" t="s">
        <v>4983</v>
      </c>
      <c r="N11546" t="s">
        <v>77</v>
      </c>
      <c r="O11546" t="s">
        <v>57</v>
      </c>
      <c r="P11546" t="s">
        <v>58</v>
      </c>
      <c r="Q11546" t="s">
        <v>4984</v>
      </c>
    </row>
    <row r="11547" spans="11:17">
      <c r="K11547" t="s">
        <v>51</v>
      </c>
      <c r="L11547" t="s">
        <v>4982</v>
      </c>
      <c r="M11547" t="s">
        <v>4983</v>
      </c>
      <c r="N11547" t="s">
        <v>77</v>
      </c>
      <c r="O11547" t="s">
        <v>59</v>
      </c>
      <c r="P11547">
        <v>3989</v>
      </c>
      <c r="Q11547" t="s">
        <v>4984</v>
      </c>
    </row>
    <row r="11548" spans="11:17">
      <c r="K11548" t="s">
        <v>51</v>
      </c>
      <c r="L11548" t="s">
        <v>4982</v>
      </c>
      <c r="M11548" t="s">
        <v>4983</v>
      </c>
      <c r="N11548" t="s">
        <v>77</v>
      </c>
      <c r="O11548" t="s">
        <v>60</v>
      </c>
      <c r="P11548" t="s">
        <v>4873</v>
      </c>
      <c r="Q11548" t="s">
        <v>4984</v>
      </c>
    </row>
    <row r="11549" spans="11:17">
      <c r="K11549" t="s">
        <v>51</v>
      </c>
      <c r="L11549" t="s">
        <v>4982</v>
      </c>
      <c r="M11549" t="s">
        <v>4983</v>
      </c>
      <c r="N11549" t="s">
        <v>77</v>
      </c>
      <c r="O11549" t="s">
        <v>62</v>
      </c>
      <c r="P11549" t="s">
        <v>4874</v>
      </c>
      <c r="Q11549" t="s">
        <v>4984</v>
      </c>
    </row>
    <row r="11550" spans="11:17">
      <c r="K11550" t="s">
        <v>51</v>
      </c>
      <c r="L11550" t="s">
        <v>4982</v>
      </c>
      <c r="M11550" t="s">
        <v>4983</v>
      </c>
      <c r="N11550" t="s">
        <v>77</v>
      </c>
      <c r="O11550" t="s">
        <v>64</v>
      </c>
      <c r="P11550" t="s">
        <v>4985</v>
      </c>
      <c r="Q11550" t="s">
        <v>4984</v>
      </c>
    </row>
    <row r="11551" spans="11:17">
      <c r="K11551" t="s">
        <v>51</v>
      </c>
      <c r="L11551" t="s">
        <v>4982</v>
      </c>
      <c r="M11551" t="s">
        <v>4983</v>
      </c>
      <c r="N11551" t="s">
        <v>77</v>
      </c>
      <c r="O11551" t="s">
        <v>66</v>
      </c>
      <c r="P11551" t="s">
        <v>4986</v>
      </c>
      <c r="Q11551" t="s">
        <v>4984</v>
      </c>
    </row>
    <row r="11552" spans="11:17">
      <c r="K11552" t="s">
        <v>51</v>
      </c>
      <c r="L11552" t="s">
        <v>4982</v>
      </c>
      <c r="M11552" t="s">
        <v>4983</v>
      </c>
      <c r="N11552" t="s">
        <v>77</v>
      </c>
      <c r="O11552" t="s">
        <v>68</v>
      </c>
      <c r="P11552" t="e">
        <f>-ต้องการหน้ากากอนามัย เจลล้างมือ น้ำยาฆ่าเชื้อ
-ต้องการเครื่องตรวจวัดอุณหภูมิ</f>
        <v>#NAME?</v>
      </c>
      <c r="Q11552" t="s">
        <v>4984</v>
      </c>
    </row>
    <row r="11553" spans="11:17">
      <c r="K11553" t="s">
        <v>51</v>
      </c>
      <c r="L11553" t="s">
        <v>4982</v>
      </c>
      <c r="M11553" t="s">
        <v>4983</v>
      </c>
      <c r="N11553" t="s">
        <v>77</v>
      </c>
      <c r="O11553" t="s">
        <v>70</v>
      </c>
      <c r="P11553" t="s">
        <v>131</v>
      </c>
      <c r="Q11553" t="s">
        <v>4984</v>
      </c>
    </row>
    <row r="11554" spans="11:17">
      <c r="K11554" t="s">
        <v>51</v>
      </c>
      <c r="L11554" t="s">
        <v>4982</v>
      </c>
      <c r="M11554" t="s">
        <v>4983</v>
      </c>
      <c r="N11554" t="s">
        <v>77</v>
      </c>
      <c r="O11554" t="s">
        <v>72</v>
      </c>
      <c r="P11554">
        <v>309</v>
      </c>
      <c r="Q11554" t="s">
        <v>4984</v>
      </c>
    </row>
    <row r="11555" spans="11:17">
      <c r="K11555" t="s">
        <v>51</v>
      </c>
      <c r="L11555" t="s">
        <v>4982</v>
      </c>
      <c r="M11555" t="s">
        <v>4983</v>
      </c>
      <c r="N11555" t="s">
        <v>77</v>
      </c>
      <c r="O11555" t="s">
        <v>73</v>
      </c>
      <c r="P11555" t="s">
        <v>82</v>
      </c>
      <c r="Q11555" t="s">
        <v>4984</v>
      </c>
    </row>
    <row r="11556" spans="11:17">
      <c r="K11556" t="s">
        <v>51</v>
      </c>
      <c r="L11556" t="s">
        <v>4987</v>
      </c>
      <c r="M11556" t="s">
        <v>4988</v>
      </c>
      <c r="N11556" t="s">
        <v>77</v>
      </c>
      <c r="O11556" t="s">
        <v>14</v>
      </c>
      <c r="Q11556" t="s">
        <v>4989</v>
      </c>
    </row>
    <row r="11557" spans="11:17">
      <c r="K11557" t="s">
        <v>51</v>
      </c>
      <c r="L11557" t="s">
        <v>4987</v>
      </c>
      <c r="M11557" t="s">
        <v>4988</v>
      </c>
      <c r="N11557" t="s">
        <v>77</v>
      </c>
      <c r="O11557" t="s">
        <v>56</v>
      </c>
      <c r="Q11557" t="s">
        <v>4989</v>
      </c>
    </row>
    <row r="11558" spans="11:17">
      <c r="K11558" t="s">
        <v>51</v>
      </c>
      <c r="L11558" t="s">
        <v>4987</v>
      </c>
      <c r="M11558" t="s">
        <v>4988</v>
      </c>
      <c r="N11558" t="s">
        <v>77</v>
      </c>
      <c r="O11558" t="s">
        <v>57</v>
      </c>
      <c r="P11558" t="s">
        <v>58</v>
      </c>
      <c r="Q11558" t="s">
        <v>4989</v>
      </c>
    </row>
    <row r="11559" spans="11:17">
      <c r="K11559" t="s">
        <v>51</v>
      </c>
      <c r="L11559" t="s">
        <v>4987</v>
      </c>
      <c r="M11559" t="s">
        <v>4988</v>
      </c>
      <c r="N11559" t="s">
        <v>77</v>
      </c>
      <c r="O11559" t="s">
        <v>59</v>
      </c>
      <c r="P11559">
        <v>3601</v>
      </c>
      <c r="Q11559" t="s">
        <v>4989</v>
      </c>
    </row>
    <row r="11560" spans="11:17">
      <c r="K11560" t="s">
        <v>51</v>
      </c>
      <c r="L11560" t="s">
        <v>4987</v>
      </c>
      <c r="M11560" t="s">
        <v>4988</v>
      </c>
      <c r="N11560" t="s">
        <v>77</v>
      </c>
      <c r="O11560" t="s">
        <v>60</v>
      </c>
      <c r="P11560" t="s">
        <v>4873</v>
      </c>
      <c r="Q11560" t="s">
        <v>4989</v>
      </c>
    </row>
    <row r="11561" spans="11:17">
      <c r="K11561" t="s">
        <v>51</v>
      </c>
      <c r="L11561" t="s">
        <v>4987</v>
      </c>
      <c r="M11561" t="s">
        <v>4988</v>
      </c>
      <c r="N11561" t="s">
        <v>77</v>
      </c>
      <c r="O11561" t="s">
        <v>62</v>
      </c>
      <c r="P11561" t="s">
        <v>4874</v>
      </c>
      <c r="Q11561" t="s">
        <v>4989</v>
      </c>
    </row>
    <row r="11562" spans="11:17">
      <c r="K11562" t="s">
        <v>51</v>
      </c>
      <c r="L11562" t="s">
        <v>4987</v>
      </c>
      <c r="M11562" t="s">
        <v>4988</v>
      </c>
      <c r="N11562" t="s">
        <v>77</v>
      </c>
      <c r="O11562" t="s">
        <v>64</v>
      </c>
      <c r="P11562" t="s">
        <v>4990</v>
      </c>
      <c r="Q11562" t="s">
        <v>4989</v>
      </c>
    </row>
    <row r="11563" spans="11:17">
      <c r="K11563" t="s">
        <v>51</v>
      </c>
      <c r="L11563" t="s">
        <v>4987</v>
      </c>
      <c r="M11563" t="s">
        <v>4988</v>
      </c>
      <c r="N11563" t="s">
        <v>77</v>
      </c>
      <c r="O11563" t="s">
        <v>66</v>
      </c>
      <c r="P11563" t="s">
        <v>4991</v>
      </c>
      <c r="Q11563" t="s">
        <v>4989</v>
      </c>
    </row>
    <row r="11564" spans="11:17">
      <c r="K11564" t="s">
        <v>51</v>
      </c>
      <c r="L11564" t="s">
        <v>4987</v>
      </c>
      <c r="M11564" t="s">
        <v>4988</v>
      </c>
      <c r="N11564" t="s">
        <v>77</v>
      </c>
      <c r="O11564" t="s">
        <v>68</v>
      </c>
      <c r="P11564" t="e">
        <f>-ต้องการหน้ากากอนามัย เจลล้างมือ น้ำยาฆ่าเชื้อ
-ต้องการเครื่องตรวจวัดอุณหภูมิ</f>
        <v>#NAME?</v>
      </c>
      <c r="Q11564" t="s">
        <v>4989</v>
      </c>
    </row>
    <row r="11565" spans="11:17">
      <c r="K11565" t="s">
        <v>51</v>
      </c>
      <c r="L11565" t="s">
        <v>4987</v>
      </c>
      <c r="M11565" t="s">
        <v>4988</v>
      </c>
      <c r="N11565" t="s">
        <v>77</v>
      </c>
      <c r="O11565" t="s">
        <v>70</v>
      </c>
      <c r="P11565" t="s">
        <v>131</v>
      </c>
      <c r="Q11565" t="s">
        <v>4989</v>
      </c>
    </row>
    <row r="11566" spans="11:17">
      <c r="K11566" t="s">
        <v>51</v>
      </c>
      <c r="L11566" t="s">
        <v>4987</v>
      </c>
      <c r="M11566" t="s">
        <v>4988</v>
      </c>
      <c r="N11566" t="s">
        <v>77</v>
      </c>
      <c r="O11566" t="s">
        <v>72</v>
      </c>
      <c r="P11566">
        <v>235</v>
      </c>
      <c r="Q11566" t="s">
        <v>4989</v>
      </c>
    </row>
    <row r="11567" spans="11:17">
      <c r="K11567" t="s">
        <v>51</v>
      </c>
      <c r="L11567" t="s">
        <v>4987</v>
      </c>
      <c r="M11567" t="s">
        <v>4988</v>
      </c>
      <c r="N11567" t="s">
        <v>77</v>
      </c>
      <c r="O11567" t="s">
        <v>73</v>
      </c>
      <c r="P11567" t="s">
        <v>82</v>
      </c>
      <c r="Q11567" t="s">
        <v>4989</v>
      </c>
    </row>
    <row r="11568" spans="11:17">
      <c r="K11568" t="s">
        <v>51</v>
      </c>
      <c r="L11568" t="s">
        <v>4992</v>
      </c>
      <c r="M11568" t="s">
        <v>4993</v>
      </c>
      <c r="N11568" t="s">
        <v>77</v>
      </c>
      <c r="O11568" t="s">
        <v>14</v>
      </c>
      <c r="Q11568" t="s">
        <v>4994</v>
      </c>
    </row>
    <row r="11569" spans="11:17">
      <c r="K11569" t="s">
        <v>51</v>
      </c>
      <c r="L11569" t="s">
        <v>4992</v>
      </c>
      <c r="M11569" t="s">
        <v>4993</v>
      </c>
      <c r="N11569" t="s">
        <v>77</v>
      </c>
      <c r="O11569" t="s">
        <v>56</v>
      </c>
      <c r="Q11569" t="s">
        <v>4994</v>
      </c>
    </row>
    <row r="11570" spans="11:17">
      <c r="K11570" t="s">
        <v>51</v>
      </c>
      <c r="L11570" t="s">
        <v>4992</v>
      </c>
      <c r="M11570" t="s">
        <v>4993</v>
      </c>
      <c r="N11570" t="s">
        <v>77</v>
      </c>
      <c r="O11570" t="s">
        <v>57</v>
      </c>
      <c r="P11570" t="s">
        <v>58</v>
      </c>
      <c r="Q11570" t="s">
        <v>4994</v>
      </c>
    </row>
    <row r="11571" spans="11:17">
      <c r="K11571" t="s">
        <v>51</v>
      </c>
      <c r="L11571" t="s">
        <v>4992</v>
      </c>
      <c r="M11571" t="s">
        <v>4993</v>
      </c>
      <c r="N11571" t="s">
        <v>77</v>
      </c>
      <c r="O11571" t="s">
        <v>59</v>
      </c>
      <c r="P11571">
        <v>3859</v>
      </c>
      <c r="Q11571" t="s">
        <v>4994</v>
      </c>
    </row>
    <row r="11572" spans="11:17">
      <c r="K11572" t="s">
        <v>51</v>
      </c>
      <c r="L11572" t="s">
        <v>4992</v>
      </c>
      <c r="M11572" t="s">
        <v>4993</v>
      </c>
      <c r="N11572" t="s">
        <v>77</v>
      </c>
      <c r="O11572" t="s">
        <v>60</v>
      </c>
      <c r="P11572" t="s">
        <v>4873</v>
      </c>
      <c r="Q11572" t="s">
        <v>4994</v>
      </c>
    </row>
    <row r="11573" spans="11:17">
      <c r="K11573" t="s">
        <v>51</v>
      </c>
      <c r="L11573" t="s">
        <v>4992</v>
      </c>
      <c r="M11573" t="s">
        <v>4993</v>
      </c>
      <c r="N11573" t="s">
        <v>77</v>
      </c>
      <c r="O11573" t="s">
        <v>62</v>
      </c>
      <c r="P11573" t="s">
        <v>4874</v>
      </c>
      <c r="Q11573" t="s">
        <v>4994</v>
      </c>
    </row>
    <row r="11574" spans="11:17">
      <c r="K11574" t="s">
        <v>51</v>
      </c>
      <c r="L11574" t="s">
        <v>4992</v>
      </c>
      <c r="M11574" t="s">
        <v>4993</v>
      </c>
      <c r="N11574" t="s">
        <v>77</v>
      </c>
      <c r="O11574" t="s">
        <v>64</v>
      </c>
      <c r="P11574" t="s">
        <v>4995</v>
      </c>
      <c r="Q11574" t="s">
        <v>4994</v>
      </c>
    </row>
    <row r="11575" spans="11:17">
      <c r="K11575" t="s">
        <v>51</v>
      </c>
      <c r="L11575" t="s">
        <v>4992</v>
      </c>
      <c r="M11575" t="s">
        <v>4993</v>
      </c>
      <c r="N11575" t="s">
        <v>77</v>
      </c>
      <c r="O11575" t="s">
        <v>66</v>
      </c>
      <c r="P11575" t="s">
        <v>4996</v>
      </c>
      <c r="Q11575" t="s">
        <v>4994</v>
      </c>
    </row>
    <row r="11576" spans="11:17">
      <c r="K11576" t="s">
        <v>51</v>
      </c>
      <c r="L11576" t="s">
        <v>4992</v>
      </c>
      <c r="M11576" t="s">
        <v>4993</v>
      </c>
      <c r="N11576" t="s">
        <v>77</v>
      </c>
      <c r="O11576" t="s">
        <v>68</v>
      </c>
      <c r="P11576" t="e">
        <f>-ต้องการหน้ากากอนามัย เจลล้างมือ น้ำยาฆ่าเชื้อ
-ต้องการเครื่องตรวจวัดอุณหภูมิ</f>
        <v>#NAME?</v>
      </c>
      <c r="Q11576" t="s">
        <v>4994</v>
      </c>
    </row>
    <row r="11577" spans="11:17">
      <c r="K11577" t="s">
        <v>51</v>
      </c>
      <c r="L11577" t="s">
        <v>4992</v>
      </c>
      <c r="M11577" t="s">
        <v>4993</v>
      </c>
      <c r="N11577" t="s">
        <v>77</v>
      </c>
      <c r="O11577" t="s">
        <v>70</v>
      </c>
      <c r="P11577" t="s">
        <v>131</v>
      </c>
      <c r="Q11577" t="s">
        <v>4994</v>
      </c>
    </row>
    <row r="11578" spans="11:17">
      <c r="K11578" t="s">
        <v>51</v>
      </c>
      <c r="L11578" t="s">
        <v>4992</v>
      </c>
      <c r="M11578" t="s">
        <v>4993</v>
      </c>
      <c r="N11578" t="s">
        <v>77</v>
      </c>
      <c r="O11578" t="s">
        <v>72</v>
      </c>
      <c r="P11578">
        <v>160</v>
      </c>
      <c r="Q11578" t="s">
        <v>4994</v>
      </c>
    </row>
    <row r="11579" spans="11:17">
      <c r="K11579" t="s">
        <v>51</v>
      </c>
      <c r="L11579" t="s">
        <v>4992</v>
      </c>
      <c r="M11579" t="s">
        <v>4993</v>
      </c>
      <c r="N11579" t="s">
        <v>77</v>
      </c>
      <c r="O11579" t="s">
        <v>73</v>
      </c>
      <c r="P11579" t="s">
        <v>82</v>
      </c>
      <c r="Q11579" t="s">
        <v>4994</v>
      </c>
    </row>
    <row r="11580" spans="11:17">
      <c r="K11580" t="s">
        <v>51</v>
      </c>
      <c r="L11580" t="s">
        <v>3042</v>
      </c>
      <c r="M11580" t="s">
        <v>4997</v>
      </c>
      <c r="N11580" t="s">
        <v>77</v>
      </c>
      <c r="O11580" t="s">
        <v>14</v>
      </c>
      <c r="Q11580" t="s">
        <v>4998</v>
      </c>
    </row>
    <row r="11581" spans="11:17">
      <c r="K11581" t="s">
        <v>51</v>
      </c>
      <c r="L11581" t="s">
        <v>3042</v>
      </c>
      <c r="M11581" t="s">
        <v>4997</v>
      </c>
      <c r="N11581" t="s">
        <v>77</v>
      </c>
      <c r="O11581" t="s">
        <v>56</v>
      </c>
      <c r="Q11581" t="s">
        <v>4998</v>
      </c>
    </row>
    <row r="11582" spans="11:17">
      <c r="K11582" t="s">
        <v>51</v>
      </c>
      <c r="L11582" t="s">
        <v>3042</v>
      </c>
      <c r="M11582" t="s">
        <v>4997</v>
      </c>
      <c r="N11582" t="s">
        <v>77</v>
      </c>
      <c r="O11582" t="s">
        <v>57</v>
      </c>
      <c r="P11582" t="s">
        <v>58</v>
      </c>
      <c r="Q11582" t="s">
        <v>4998</v>
      </c>
    </row>
    <row r="11583" spans="11:17">
      <c r="K11583" t="s">
        <v>51</v>
      </c>
      <c r="L11583" t="s">
        <v>3042</v>
      </c>
      <c r="M11583" t="s">
        <v>4997</v>
      </c>
      <c r="N11583" t="s">
        <v>77</v>
      </c>
      <c r="O11583" t="s">
        <v>59</v>
      </c>
      <c r="P11583">
        <v>3816</v>
      </c>
      <c r="Q11583" t="s">
        <v>4998</v>
      </c>
    </row>
    <row r="11584" spans="11:17">
      <c r="K11584" t="s">
        <v>51</v>
      </c>
      <c r="L11584" t="s">
        <v>3042</v>
      </c>
      <c r="M11584" t="s">
        <v>4997</v>
      </c>
      <c r="N11584" t="s">
        <v>77</v>
      </c>
      <c r="O11584" t="s">
        <v>60</v>
      </c>
      <c r="P11584" t="s">
        <v>4873</v>
      </c>
      <c r="Q11584" t="s">
        <v>4998</v>
      </c>
    </row>
    <row r="11585" spans="11:17">
      <c r="K11585" t="s">
        <v>51</v>
      </c>
      <c r="L11585" t="s">
        <v>3042</v>
      </c>
      <c r="M11585" t="s">
        <v>4997</v>
      </c>
      <c r="N11585" t="s">
        <v>77</v>
      </c>
      <c r="O11585" t="s">
        <v>62</v>
      </c>
      <c r="P11585" t="s">
        <v>4874</v>
      </c>
      <c r="Q11585" t="s">
        <v>4998</v>
      </c>
    </row>
    <row r="11586" spans="11:17">
      <c r="K11586" t="s">
        <v>51</v>
      </c>
      <c r="L11586" t="s">
        <v>3042</v>
      </c>
      <c r="M11586" t="s">
        <v>4997</v>
      </c>
      <c r="N11586" t="s">
        <v>77</v>
      </c>
      <c r="O11586" t="s">
        <v>64</v>
      </c>
      <c r="P11586" t="s">
        <v>3047</v>
      </c>
      <c r="Q11586" t="s">
        <v>4998</v>
      </c>
    </row>
    <row r="11587" spans="11:17">
      <c r="K11587" t="s">
        <v>51</v>
      </c>
      <c r="L11587" t="s">
        <v>3042</v>
      </c>
      <c r="M11587" t="s">
        <v>4997</v>
      </c>
      <c r="N11587" t="s">
        <v>77</v>
      </c>
      <c r="O11587" t="s">
        <v>66</v>
      </c>
      <c r="P11587" t="s">
        <v>3048</v>
      </c>
      <c r="Q11587" t="s">
        <v>4998</v>
      </c>
    </row>
    <row r="11588" spans="11:17">
      <c r="K11588" t="s">
        <v>51</v>
      </c>
      <c r="L11588" t="s">
        <v>3042</v>
      </c>
      <c r="M11588" t="s">
        <v>4997</v>
      </c>
      <c r="N11588" t="s">
        <v>77</v>
      </c>
      <c r="O11588" t="s">
        <v>68</v>
      </c>
      <c r="Q11588" t="s">
        <v>4998</v>
      </c>
    </row>
    <row r="11589" spans="11:17">
      <c r="K11589" t="s">
        <v>51</v>
      </c>
      <c r="L11589" t="s">
        <v>3042</v>
      </c>
      <c r="M11589" t="s">
        <v>4997</v>
      </c>
      <c r="N11589" t="s">
        <v>77</v>
      </c>
      <c r="O11589" t="s">
        <v>70</v>
      </c>
      <c r="P11589" t="s">
        <v>131</v>
      </c>
      <c r="Q11589" t="s">
        <v>4998</v>
      </c>
    </row>
    <row r="11590" spans="11:17">
      <c r="K11590" t="s">
        <v>51</v>
      </c>
      <c r="L11590" t="s">
        <v>3042</v>
      </c>
      <c r="M11590" t="s">
        <v>4997</v>
      </c>
      <c r="N11590" t="s">
        <v>77</v>
      </c>
      <c r="O11590" t="s">
        <v>72</v>
      </c>
      <c r="P11590">
        <v>330</v>
      </c>
      <c r="Q11590" t="s">
        <v>4998</v>
      </c>
    </row>
    <row r="11591" spans="11:17">
      <c r="K11591" t="s">
        <v>51</v>
      </c>
      <c r="L11591" t="s">
        <v>3042</v>
      </c>
      <c r="M11591" t="s">
        <v>4997</v>
      </c>
      <c r="N11591" t="s">
        <v>77</v>
      </c>
      <c r="O11591" t="s">
        <v>73</v>
      </c>
      <c r="P11591" t="s">
        <v>82</v>
      </c>
      <c r="Q11591" t="s">
        <v>4998</v>
      </c>
    </row>
    <row r="11592" spans="11:17">
      <c r="K11592" t="s">
        <v>51</v>
      </c>
      <c r="L11592" t="s">
        <v>4999</v>
      </c>
      <c r="M11592" t="s">
        <v>5000</v>
      </c>
      <c r="N11592" t="s">
        <v>77</v>
      </c>
      <c r="O11592" t="s">
        <v>14</v>
      </c>
      <c r="Q11592" t="s">
        <v>5001</v>
      </c>
    </row>
    <row r="11593" spans="11:17">
      <c r="K11593" t="s">
        <v>51</v>
      </c>
      <c r="L11593" t="s">
        <v>4999</v>
      </c>
      <c r="M11593" t="s">
        <v>5000</v>
      </c>
      <c r="N11593" t="s">
        <v>77</v>
      </c>
      <c r="O11593" t="s">
        <v>56</v>
      </c>
      <c r="Q11593" t="s">
        <v>5001</v>
      </c>
    </row>
    <row r="11594" spans="11:17">
      <c r="K11594" t="s">
        <v>51</v>
      </c>
      <c r="L11594" t="s">
        <v>4999</v>
      </c>
      <c r="M11594" t="s">
        <v>5000</v>
      </c>
      <c r="N11594" t="s">
        <v>77</v>
      </c>
      <c r="O11594" t="s">
        <v>57</v>
      </c>
      <c r="P11594" t="s">
        <v>58</v>
      </c>
      <c r="Q11594" t="s">
        <v>5001</v>
      </c>
    </row>
    <row r="11595" spans="11:17">
      <c r="K11595" t="s">
        <v>51</v>
      </c>
      <c r="L11595" t="s">
        <v>4999</v>
      </c>
      <c r="M11595" t="s">
        <v>5000</v>
      </c>
      <c r="N11595" t="s">
        <v>77</v>
      </c>
      <c r="O11595" t="s">
        <v>59</v>
      </c>
      <c r="P11595">
        <v>2609</v>
      </c>
      <c r="Q11595" t="s">
        <v>5001</v>
      </c>
    </row>
    <row r="11596" spans="11:17">
      <c r="K11596" t="s">
        <v>51</v>
      </c>
      <c r="L11596" t="s">
        <v>4999</v>
      </c>
      <c r="M11596" t="s">
        <v>5000</v>
      </c>
      <c r="N11596" t="s">
        <v>77</v>
      </c>
      <c r="O11596" t="s">
        <v>60</v>
      </c>
      <c r="P11596" t="s">
        <v>4873</v>
      </c>
      <c r="Q11596" t="s">
        <v>5001</v>
      </c>
    </row>
    <row r="11597" spans="11:17">
      <c r="K11597" t="s">
        <v>51</v>
      </c>
      <c r="L11597" t="s">
        <v>4999</v>
      </c>
      <c r="M11597" t="s">
        <v>5000</v>
      </c>
      <c r="N11597" t="s">
        <v>77</v>
      </c>
      <c r="O11597" t="s">
        <v>62</v>
      </c>
      <c r="P11597" t="s">
        <v>4874</v>
      </c>
      <c r="Q11597" t="s">
        <v>5001</v>
      </c>
    </row>
    <row r="11598" spans="11:17">
      <c r="K11598" t="s">
        <v>51</v>
      </c>
      <c r="L11598" t="s">
        <v>4999</v>
      </c>
      <c r="M11598" t="s">
        <v>5000</v>
      </c>
      <c r="N11598" t="s">
        <v>77</v>
      </c>
      <c r="O11598" t="s">
        <v>64</v>
      </c>
      <c r="P11598" t="s">
        <v>5002</v>
      </c>
      <c r="Q11598" t="s">
        <v>5001</v>
      </c>
    </row>
    <row r="11599" spans="11:17">
      <c r="K11599" t="s">
        <v>51</v>
      </c>
      <c r="L11599" t="s">
        <v>4999</v>
      </c>
      <c r="M11599" t="s">
        <v>5000</v>
      </c>
      <c r="N11599" t="s">
        <v>77</v>
      </c>
      <c r="O11599" t="s">
        <v>66</v>
      </c>
      <c r="P11599" t="s">
        <v>5003</v>
      </c>
      <c r="Q11599" t="s">
        <v>5001</v>
      </c>
    </row>
    <row r="11600" spans="11:17">
      <c r="K11600" t="s">
        <v>51</v>
      </c>
      <c r="L11600" t="s">
        <v>4999</v>
      </c>
      <c r="M11600" t="s">
        <v>5000</v>
      </c>
      <c r="N11600" t="s">
        <v>77</v>
      </c>
      <c r="O11600" t="s">
        <v>68</v>
      </c>
      <c r="P11600" t="e">
        <f>-ต้องการหน้ากากอนามัย เจลล้างมือ น้ำยาฆ่าเชื้อ
-ต้องการเครื่องตรวจวัดอุณหภูมิ</f>
        <v>#NAME?</v>
      </c>
      <c r="Q11600" t="s">
        <v>5001</v>
      </c>
    </row>
    <row r="11601" spans="11:17">
      <c r="K11601" t="s">
        <v>51</v>
      </c>
      <c r="L11601" t="s">
        <v>4999</v>
      </c>
      <c r="M11601" t="s">
        <v>5000</v>
      </c>
      <c r="N11601" t="s">
        <v>77</v>
      </c>
      <c r="O11601" t="s">
        <v>70</v>
      </c>
      <c r="P11601" t="s">
        <v>131</v>
      </c>
      <c r="Q11601" t="s">
        <v>5001</v>
      </c>
    </row>
    <row r="11602" spans="11:17">
      <c r="K11602" t="s">
        <v>51</v>
      </c>
      <c r="L11602" t="s">
        <v>4999</v>
      </c>
      <c r="M11602" t="s">
        <v>5000</v>
      </c>
      <c r="N11602" t="s">
        <v>77</v>
      </c>
      <c r="O11602" t="s">
        <v>72</v>
      </c>
      <c r="P11602">
        <v>197</v>
      </c>
      <c r="Q11602" t="s">
        <v>5001</v>
      </c>
    </row>
    <row r="11603" spans="11:17">
      <c r="K11603" t="s">
        <v>51</v>
      </c>
      <c r="L11603" t="s">
        <v>4999</v>
      </c>
      <c r="M11603" t="s">
        <v>5000</v>
      </c>
      <c r="N11603" t="s">
        <v>77</v>
      </c>
      <c r="O11603" t="s">
        <v>73</v>
      </c>
      <c r="P11603" t="s">
        <v>82</v>
      </c>
      <c r="Q11603" t="s">
        <v>5001</v>
      </c>
    </row>
    <row r="11604" spans="11:17">
      <c r="K11604" t="s">
        <v>51</v>
      </c>
      <c r="L11604" t="s">
        <v>5004</v>
      </c>
      <c r="M11604" t="s">
        <v>5005</v>
      </c>
      <c r="N11604" t="s">
        <v>1337</v>
      </c>
      <c r="O11604" t="s">
        <v>14</v>
      </c>
      <c r="Q11604" t="s">
        <v>5006</v>
      </c>
    </row>
    <row r="11605" spans="11:17">
      <c r="K11605" t="s">
        <v>51</v>
      </c>
      <c r="L11605" t="s">
        <v>5004</v>
      </c>
      <c r="M11605" t="s">
        <v>5005</v>
      </c>
      <c r="N11605" t="s">
        <v>1337</v>
      </c>
      <c r="O11605" t="s">
        <v>56</v>
      </c>
      <c r="Q11605" t="s">
        <v>5006</v>
      </c>
    </row>
    <row r="11606" spans="11:17">
      <c r="K11606" t="s">
        <v>51</v>
      </c>
      <c r="L11606" t="s">
        <v>5004</v>
      </c>
      <c r="M11606" t="s">
        <v>5005</v>
      </c>
      <c r="N11606" t="s">
        <v>1337</v>
      </c>
      <c r="O11606" t="s">
        <v>57</v>
      </c>
      <c r="P11606" t="s">
        <v>58</v>
      </c>
      <c r="Q11606" t="s">
        <v>5006</v>
      </c>
    </row>
    <row r="11607" spans="11:17">
      <c r="K11607" t="s">
        <v>51</v>
      </c>
      <c r="L11607" t="s">
        <v>5004</v>
      </c>
      <c r="M11607" t="s">
        <v>5005</v>
      </c>
      <c r="N11607" t="s">
        <v>1337</v>
      </c>
      <c r="O11607" t="s">
        <v>59</v>
      </c>
      <c r="P11607">
        <v>1859</v>
      </c>
      <c r="Q11607" t="s">
        <v>5006</v>
      </c>
    </row>
    <row r="11608" spans="11:17">
      <c r="K11608" t="s">
        <v>51</v>
      </c>
      <c r="L11608" t="s">
        <v>5004</v>
      </c>
      <c r="M11608" t="s">
        <v>5005</v>
      </c>
      <c r="N11608" t="s">
        <v>1337</v>
      </c>
      <c r="O11608" t="s">
        <v>60</v>
      </c>
      <c r="P11608" t="s">
        <v>4873</v>
      </c>
      <c r="Q11608" t="s">
        <v>5006</v>
      </c>
    </row>
    <row r="11609" spans="11:17">
      <c r="K11609" t="s">
        <v>51</v>
      </c>
      <c r="L11609" t="s">
        <v>5004</v>
      </c>
      <c r="M11609" t="s">
        <v>5005</v>
      </c>
      <c r="N11609" t="s">
        <v>1337</v>
      </c>
      <c r="O11609" t="s">
        <v>62</v>
      </c>
      <c r="P11609" t="s">
        <v>4874</v>
      </c>
      <c r="Q11609" t="s">
        <v>5006</v>
      </c>
    </row>
    <row r="11610" spans="11:17">
      <c r="K11610" t="s">
        <v>51</v>
      </c>
      <c r="L11610" t="s">
        <v>5004</v>
      </c>
      <c r="M11610" t="s">
        <v>5005</v>
      </c>
      <c r="N11610" t="s">
        <v>1337</v>
      </c>
      <c r="O11610" t="s">
        <v>64</v>
      </c>
      <c r="P11610" t="s">
        <v>5007</v>
      </c>
      <c r="Q11610" t="s">
        <v>5006</v>
      </c>
    </row>
    <row r="11611" spans="11:17">
      <c r="K11611" t="s">
        <v>51</v>
      </c>
      <c r="L11611" t="s">
        <v>5004</v>
      </c>
      <c r="M11611" t="s">
        <v>5005</v>
      </c>
      <c r="N11611" t="s">
        <v>1337</v>
      </c>
      <c r="O11611" t="s">
        <v>66</v>
      </c>
      <c r="P11611" t="s">
        <v>5008</v>
      </c>
      <c r="Q11611" t="s">
        <v>5006</v>
      </c>
    </row>
    <row r="11612" spans="11:17">
      <c r="K11612" t="s">
        <v>51</v>
      </c>
      <c r="L11612" t="s">
        <v>5004</v>
      </c>
      <c r="M11612" t="s">
        <v>5005</v>
      </c>
      <c r="N11612" t="s">
        <v>1337</v>
      </c>
      <c r="O11612" t="s">
        <v>68</v>
      </c>
      <c r="P11612" t="e">
        <f>-ต้องการหน้ากากอนามัย เจลล้างมือ น้ำยาฆ่าเชื้อ
-ต้องการเครื่องตรวจวัดอุณหภูมิ</f>
        <v>#NAME?</v>
      </c>
      <c r="Q11612" t="s">
        <v>5006</v>
      </c>
    </row>
    <row r="11613" spans="11:17">
      <c r="K11613" t="s">
        <v>51</v>
      </c>
      <c r="L11613" t="s">
        <v>5004</v>
      </c>
      <c r="M11613" t="s">
        <v>5005</v>
      </c>
      <c r="N11613" t="s">
        <v>1337</v>
      </c>
      <c r="O11613" t="s">
        <v>70</v>
      </c>
      <c r="P11613" t="s">
        <v>131</v>
      </c>
      <c r="Q11613" t="s">
        <v>5006</v>
      </c>
    </row>
    <row r="11614" spans="11:17">
      <c r="K11614" t="s">
        <v>51</v>
      </c>
      <c r="L11614" t="s">
        <v>5004</v>
      </c>
      <c r="M11614" t="s">
        <v>5005</v>
      </c>
      <c r="N11614" t="s">
        <v>1337</v>
      </c>
      <c r="O11614" t="s">
        <v>72</v>
      </c>
      <c r="P11614">
        <v>120</v>
      </c>
      <c r="Q11614" t="s">
        <v>5006</v>
      </c>
    </row>
    <row r="11615" spans="11:17">
      <c r="K11615" t="s">
        <v>51</v>
      </c>
      <c r="L11615" t="s">
        <v>5004</v>
      </c>
      <c r="M11615" t="s">
        <v>5005</v>
      </c>
      <c r="N11615" t="s">
        <v>1337</v>
      </c>
      <c r="O11615" t="s">
        <v>73</v>
      </c>
      <c r="P11615" t="s">
        <v>1343</v>
      </c>
      <c r="Q11615" t="s">
        <v>5006</v>
      </c>
    </row>
    <row r="11616" spans="11:17">
      <c r="K11616" t="s">
        <v>51</v>
      </c>
      <c r="L11616" t="s">
        <v>5009</v>
      </c>
      <c r="M11616" t="s">
        <v>5010</v>
      </c>
      <c r="N11616" t="s">
        <v>77</v>
      </c>
      <c r="O11616" t="s">
        <v>14</v>
      </c>
      <c r="Q11616" t="s">
        <v>5011</v>
      </c>
    </row>
    <row r="11617" spans="11:17">
      <c r="K11617" t="s">
        <v>51</v>
      </c>
      <c r="L11617" t="s">
        <v>5009</v>
      </c>
      <c r="M11617" t="s">
        <v>5010</v>
      </c>
      <c r="N11617" t="s">
        <v>77</v>
      </c>
      <c r="O11617" t="s">
        <v>56</v>
      </c>
      <c r="Q11617" t="s">
        <v>5011</v>
      </c>
    </row>
    <row r="11618" spans="11:17">
      <c r="K11618" t="s">
        <v>51</v>
      </c>
      <c r="L11618" t="s">
        <v>5009</v>
      </c>
      <c r="M11618" t="s">
        <v>5010</v>
      </c>
      <c r="N11618" t="s">
        <v>77</v>
      </c>
      <c r="O11618" t="s">
        <v>57</v>
      </c>
      <c r="P11618" t="s">
        <v>58</v>
      </c>
      <c r="Q11618" t="s">
        <v>5011</v>
      </c>
    </row>
    <row r="11619" spans="11:17">
      <c r="K11619" t="s">
        <v>51</v>
      </c>
      <c r="L11619" t="s">
        <v>5009</v>
      </c>
      <c r="M11619" t="s">
        <v>5010</v>
      </c>
      <c r="N11619" t="s">
        <v>77</v>
      </c>
      <c r="O11619" t="s">
        <v>59</v>
      </c>
      <c r="P11619">
        <v>3213</v>
      </c>
      <c r="Q11619" t="s">
        <v>5011</v>
      </c>
    </row>
    <row r="11620" spans="11:17">
      <c r="K11620" t="s">
        <v>51</v>
      </c>
      <c r="L11620" t="s">
        <v>5009</v>
      </c>
      <c r="M11620" t="s">
        <v>5010</v>
      </c>
      <c r="N11620" t="s">
        <v>77</v>
      </c>
      <c r="O11620" t="s">
        <v>60</v>
      </c>
      <c r="P11620" t="s">
        <v>4873</v>
      </c>
      <c r="Q11620" t="s">
        <v>5011</v>
      </c>
    </row>
    <row r="11621" spans="11:17">
      <c r="K11621" t="s">
        <v>51</v>
      </c>
      <c r="L11621" t="s">
        <v>5009</v>
      </c>
      <c r="M11621" t="s">
        <v>5010</v>
      </c>
      <c r="N11621" t="s">
        <v>77</v>
      </c>
      <c r="O11621" t="s">
        <v>62</v>
      </c>
      <c r="P11621" t="s">
        <v>4874</v>
      </c>
      <c r="Q11621" t="s">
        <v>5011</v>
      </c>
    </row>
    <row r="11622" spans="11:17">
      <c r="K11622" t="s">
        <v>51</v>
      </c>
      <c r="L11622" t="s">
        <v>5009</v>
      </c>
      <c r="M11622" t="s">
        <v>5010</v>
      </c>
      <c r="N11622" t="s">
        <v>77</v>
      </c>
      <c r="O11622" t="s">
        <v>64</v>
      </c>
      <c r="P11622" t="s">
        <v>5012</v>
      </c>
      <c r="Q11622" t="s">
        <v>5011</v>
      </c>
    </row>
    <row r="11623" spans="11:17">
      <c r="K11623" t="s">
        <v>51</v>
      </c>
      <c r="L11623" t="s">
        <v>5009</v>
      </c>
      <c r="M11623" t="s">
        <v>5010</v>
      </c>
      <c r="N11623" t="s">
        <v>77</v>
      </c>
      <c r="O11623" t="s">
        <v>66</v>
      </c>
      <c r="P11623" t="s">
        <v>5013</v>
      </c>
      <c r="Q11623" t="s">
        <v>5011</v>
      </c>
    </row>
    <row r="11624" spans="11:17">
      <c r="K11624" t="s">
        <v>51</v>
      </c>
      <c r="L11624" t="s">
        <v>5009</v>
      </c>
      <c r="M11624" t="s">
        <v>5010</v>
      </c>
      <c r="N11624" t="s">
        <v>77</v>
      </c>
      <c r="O11624" t="s">
        <v>68</v>
      </c>
      <c r="P11624" t="e">
        <f>-ต้องการหน้ากากอนามัย เจลล้างมือ น้ำยาฆ่าเชื้อ
-ต้องการเครื่องตรวจวัดอุณหภูมิ</f>
        <v>#NAME?</v>
      </c>
      <c r="Q11624" t="s">
        <v>5011</v>
      </c>
    </row>
    <row r="11625" spans="11:17">
      <c r="K11625" t="s">
        <v>51</v>
      </c>
      <c r="L11625" t="s">
        <v>5009</v>
      </c>
      <c r="M11625" t="s">
        <v>5010</v>
      </c>
      <c r="N11625" t="s">
        <v>77</v>
      </c>
      <c r="O11625" t="s">
        <v>70</v>
      </c>
      <c r="P11625" t="s">
        <v>131</v>
      </c>
      <c r="Q11625" t="s">
        <v>5011</v>
      </c>
    </row>
    <row r="11626" spans="11:17">
      <c r="K11626" t="s">
        <v>51</v>
      </c>
      <c r="L11626" t="s">
        <v>5009</v>
      </c>
      <c r="M11626" t="s">
        <v>5010</v>
      </c>
      <c r="N11626" t="s">
        <v>77</v>
      </c>
      <c r="O11626" t="s">
        <v>72</v>
      </c>
      <c r="P11626">
        <v>175</v>
      </c>
      <c r="Q11626" t="s">
        <v>5011</v>
      </c>
    </row>
    <row r="11627" spans="11:17">
      <c r="K11627" t="s">
        <v>51</v>
      </c>
      <c r="L11627" t="s">
        <v>5009</v>
      </c>
      <c r="M11627" t="s">
        <v>5010</v>
      </c>
      <c r="N11627" t="s">
        <v>77</v>
      </c>
      <c r="O11627" t="s">
        <v>73</v>
      </c>
      <c r="P11627" t="s">
        <v>82</v>
      </c>
      <c r="Q11627" t="s">
        <v>5011</v>
      </c>
    </row>
    <row r="11628" spans="11:17">
      <c r="K11628" t="s">
        <v>51</v>
      </c>
      <c r="L11628" t="s">
        <v>5014</v>
      </c>
      <c r="M11628" t="s">
        <v>5015</v>
      </c>
      <c r="N11628" t="s">
        <v>77</v>
      </c>
      <c r="O11628" t="s">
        <v>14</v>
      </c>
      <c r="Q11628" t="s">
        <v>5016</v>
      </c>
    </row>
    <row r="11629" spans="11:17">
      <c r="K11629" t="s">
        <v>51</v>
      </c>
      <c r="L11629" t="s">
        <v>5014</v>
      </c>
      <c r="M11629" t="s">
        <v>5015</v>
      </c>
      <c r="N11629" t="s">
        <v>77</v>
      </c>
      <c r="O11629" t="s">
        <v>56</v>
      </c>
      <c r="Q11629" t="s">
        <v>5016</v>
      </c>
    </row>
    <row r="11630" spans="11:17">
      <c r="K11630" t="s">
        <v>51</v>
      </c>
      <c r="L11630" t="s">
        <v>5014</v>
      </c>
      <c r="M11630" t="s">
        <v>5015</v>
      </c>
      <c r="N11630" t="s">
        <v>77</v>
      </c>
      <c r="O11630" t="s">
        <v>57</v>
      </c>
      <c r="P11630" t="s">
        <v>58</v>
      </c>
      <c r="Q11630" t="s">
        <v>5016</v>
      </c>
    </row>
    <row r="11631" spans="11:17">
      <c r="K11631" t="s">
        <v>51</v>
      </c>
      <c r="L11631" t="s">
        <v>5014</v>
      </c>
      <c r="M11631" t="s">
        <v>5015</v>
      </c>
      <c r="N11631" t="s">
        <v>77</v>
      </c>
      <c r="O11631" t="s">
        <v>59</v>
      </c>
      <c r="P11631">
        <v>2975</v>
      </c>
      <c r="Q11631" t="s">
        <v>5016</v>
      </c>
    </row>
    <row r="11632" spans="11:17">
      <c r="K11632" t="s">
        <v>51</v>
      </c>
      <c r="L11632" t="s">
        <v>5014</v>
      </c>
      <c r="M11632" t="s">
        <v>5015</v>
      </c>
      <c r="N11632" t="s">
        <v>77</v>
      </c>
      <c r="O11632" t="s">
        <v>60</v>
      </c>
      <c r="P11632" t="s">
        <v>4873</v>
      </c>
      <c r="Q11632" t="s">
        <v>5016</v>
      </c>
    </row>
    <row r="11633" spans="11:17">
      <c r="K11633" t="s">
        <v>51</v>
      </c>
      <c r="L11633" t="s">
        <v>5014</v>
      </c>
      <c r="M11633" t="s">
        <v>5015</v>
      </c>
      <c r="N11633" t="s">
        <v>77</v>
      </c>
      <c r="O11633" t="s">
        <v>62</v>
      </c>
      <c r="P11633" t="s">
        <v>4874</v>
      </c>
      <c r="Q11633" t="s">
        <v>5016</v>
      </c>
    </row>
    <row r="11634" spans="11:17">
      <c r="K11634" t="s">
        <v>51</v>
      </c>
      <c r="L11634" t="s">
        <v>5014</v>
      </c>
      <c r="M11634" t="s">
        <v>5015</v>
      </c>
      <c r="N11634" t="s">
        <v>77</v>
      </c>
      <c r="O11634" t="s">
        <v>64</v>
      </c>
      <c r="P11634" t="s">
        <v>5017</v>
      </c>
      <c r="Q11634" t="s">
        <v>5016</v>
      </c>
    </row>
    <row r="11635" spans="11:17">
      <c r="K11635" t="s">
        <v>51</v>
      </c>
      <c r="L11635" t="s">
        <v>5014</v>
      </c>
      <c r="M11635" t="s">
        <v>5015</v>
      </c>
      <c r="N11635" t="s">
        <v>77</v>
      </c>
      <c r="O11635" t="s">
        <v>66</v>
      </c>
      <c r="P11635" t="s">
        <v>5018</v>
      </c>
      <c r="Q11635" t="s">
        <v>5016</v>
      </c>
    </row>
    <row r="11636" spans="11:17">
      <c r="K11636" t="s">
        <v>51</v>
      </c>
      <c r="L11636" t="s">
        <v>5014</v>
      </c>
      <c r="M11636" t="s">
        <v>5015</v>
      </c>
      <c r="N11636" t="s">
        <v>77</v>
      </c>
      <c r="O11636" t="s">
        <v>68</v>
      </c>
      <c r="P11636" t="e">
        <f>-ต้องการหน้ากากอนามัย เจลล้างมือ น้ำยาฆ่าเชื้อ
-ต้องการเครื่องตรวจวัดอุณหภูมิ</f>
        <v>#NAME?</v>
      </c>
      <c r="Q11636" t="s">
        <v>5016</v>
      </c>
    </row>
    <row r="11637" spans="11:17">
      <c r="K11637" t="s">
        <v>51</v>
      </c>
      <c r="L11637" t="s">
        <v>5014</v>
      </c>
      <c r="M11637" t="s">
        <v>5015</v>
      </c>
      <c r="N11637" t="s">
        <v>77</v>
      </c>
      <c r="O11637" t="s">
        <v>70</v>
      </c>
      <c r="P11637" t="s">
        <v>131</v>
      </c>
      <c r="Q11637" t="s">
        <v>5016</v>
      </c>
    </row>
    <row r="11638" spans="11:17">
      <c r="K11638" t="s">
        <v>51</v>
      </c>
      <c r="L11638" t="s">
        <v>5014</v>
      </c>
      <c r="M11638" t="s">
        <v>5015</v>
      </c>
      <c r="N11638" t="s">
        <v>77</v>
      </c>
      <c r="O11638" t="s">
        <v>72</v>
      </c>
      <c r="P11638">
        <v>185</v>
      </c>
      <c r="Q11638" t="s">
        <v>5016</v>
      </c>
    </row>
    <row r="11639" spans="11:17">
      <c r="K11639" t="s">
        <v>51</v>
      </c>
      <c r="L11639" t="s">
        <v>5014</v>
      </c>
      <c r="M11639" t="s">
        <v>5015</v>
      </c>
      <c r="N11639" t="s">
        <v>77</v>
      </c>
      <c r="O11639" t="s">
        <v>73</v>
      </c>
      <c r="P11639" t="s">
        <v>82</v>
      </c>
      <c r="Q11639" t="s">
        <v>5016</v>
      </c>
    </row>
    <row r="11640" spans="11:17">
      <c r="K11640" t="s">
        <v>51</v>
      </c>
      <c r="L11640" t="s">
        <v>5019</v>
      </c>
      <c r="M11640" t="s">
        <v>5020</v>
      </c>
      <c r="N11640" t="s">
        <v>77</v>
      </c>
      <c r="O11640" t="s">
        <v>14</v>
      </c>
      <c r="Q11640" t="s">
        <v>5021</v>
      </c>
    </row>
    <row r="11641" spans="11:17">
      <c r="K11641" t="s">
        <v>51</v>
      </c>
      <c r="L11641" t="s">
        <v>5019</v>
      </c>
      <c r="M11641" t="s">
        <v>5020</v>
      </c>
      <c r="N11641" t="s">
        <v>77</v>
      </c>
      <c r="O11641" t="s">
        <v>56</v>
      </c>
      <c r="Q11641" t="s">
        <v>5021</v>
      </c>
    </row>
    <row r="11642" spans="11:17">
      <c r="K11642" t="s">
        <v>51</v>
      </c>
      <c r="L11642" t="s">
        <v>5019</v>
      </c>
      <c r="M11642" t="s">
        <v>5020</v>
      </c>
      <c r="N11642" t="s">
        <v>77</v>
      </c>
      <c r="O11642" t="s">
        <v>57</v>
      </c>
      <c r="P11642" t="s">
        <v>58</v>
      </c>
      <c r="Q11642" t="s">
        <v>5021</v>
      </c>
    </row>
    <row r="11643" spans="11:17">
      <c r="K11643" t="s">
        <v>51</v>
      </c>
      <c r="L11643" t="s">
        <v>5019</v>
      </c>
      <c r="M11643" t="s">
        <v>5020</v>
      </c>
      <c r="N11643" t="s">
        <v>77</v>
      </c>
      <c r="O11643" t="s">
        <v>59</v>
      </c>
      <c r="P11643">
        <v>2609</v>
      </c>
      <c r="Q11643" t="s">
        <v>5021</v>
      </c>
    </row>
    <row r="11644" spans="11:17">
      <c r="K11644" t="s">
        <v>51</v>
      </c>
      <c r="L11644" t="s">
        <v>5019</v>
      </c>
      <c r="M11644" t="s">
        <v>5020</v>
      </c>
      <c r="N11644" t="s">
        <v>77</v>
      </c>
      <c r="O11644" t="s">
        <v>60</v>
      </c>
      <c r="P11644" t="s">
        <v>4873</v>
      </c>
      <c r="Q11644" t="s">
        <v>5021</v>
      </c>
    </row>
    <row r="11645" spans="11:17">
      <c r="K11645" t="s">
        <v>51</v>
      </c>
      <c r="L11645" t="s">
        <v>5019</v>
      </c>
      <c r="M11645" t="s">
        <v>5020</v>
      </c>
      <c r="N11645" t="s">
        <v>77</v>
      </c>
      <c r="O11645" t="s">
        <v>62</v>
      </c>
      <c r="P11645" t="s">
        <v>4874</v>
      </c>
      <c r="Q11645" t="s">
        <v>5021</v>
      </c>
    </row>
    <row r="11646" spans="11:17">
      <c r="K11646" t="s">
        <v>51</v>
      </c>
      <c r="L11646" t="s">
        <v>5019</v>
      </c>
      <c r="M11646" t="s">
        <v>5020</v>
      </c>
      <c r="N11646" t="s">
        <v>77</v>
      </c>
      <c r="O11646" t="s">
        <v>64</v>
      </c>
      <c r="P11646" t="s">
        <v>5022</v>
      </c>
      <c r="Q11646" t="s">
        <v>5021</v>
      </c>
    </row>
    <row r="11647" spans="11:17">
      <c r="K11647" t="s">
        <v>51</v>
      </c>
      <c r="L11647" t="s">
        <v>5019</v>
      </c>
      <c r="M11647" t="s">
        <v>5020</v>
      </c>
      <c r="N11647" t="s">
        <v>77</v>
      </c>
      <c r="O11647" t="s">
        <v>66</v>
      </c>
      <c r="P11647" t="s">
        <v>5023</v>
      </c>
      <c r="Q11647" t="s">
        <v>5021</v>
      </c>
    </row>
    <row r="11648" spans="11:17">
      <c r="K11648" t="s">
        <v>51</v>
      </c>
      <c r="L11648" t="s">
        <v>5019</v>
      </c>
      <c r="M11648" t="s">
        <v>5020</v>
      </c>
      <c r="N11648" t="s">
        <v>77</v>
      </c>
      <c r="O11648" t="s">
        <v>68</v>
      </c>
      <c r="P11648" t="e">
        <f>-ต้องการหน้ากากอนามัย เจลล้างมือ น้ำยาฆ่าเชื้อ
-ต้องการเครื่องตรวจวัดอุณหภูมิ</f>
        <v>#NAME?</v>
      </c>
      <c r="Q11648" t="s">
        <v>5021</v>
      </c>
    </row>
    <row r="11649" spans="11:17">
      <c r="K11649" t="s">
        <v>51</v>
      </c>
      <c r="L11649" t="s">
        <v>5019</v>
      </c>
      <c r="M11649" t="s">
        <v>5020</v>
      </c>
      <c r="N11649" t="s">
        <v>77</v>
      </c>
      <c r="O11649" t="s">
        <v>70</v>
      </c>
      <c r="P11649" t="s">
        <v>131</v>
      </c>
      <c r="Q11649" t="s">
        <v>5021</v>
      </c>
    </row>
    <row r="11650" spans="11:17">
      <c r="K11650" t="s">
        <v>51</v>
      </c>
      <c r="L11650" t="s">
        <v>5019</v>
      </c>
      <c r="M11650" t="s">
        <v>5020</v>
      </c>
      <c r="N11650" t="s">
        <v>77</v>
      </c>
      <c r="O11650" t="s">
        <v>72</v>
      </c>
      <c r="P11650">
        <v>318</v>
      </c>
      <c r="Q11650" t="s">
        <v>5021</v>
      </c>
    </row>
    <row r="11651" spans="11:17">
      <c r="K11651" t="s">
        <v>51</v>
      </c>
      <c r="L11651" t="s">
        <v>5019</v>
      </c>
      <c r="M11651" t="s">
        <v>5020</v>
      </c>
      <c r="N11651" t="s">
        <v>77</v>
      </c>
      <c r="O11651" t="s">
        <v>73</v>
      </c>
      <c r="P11651" t="s">
        <v>82</v>
      </c>
      <c r="Q11651" t="s">
        <v>5021</v>
      </c>
    </row>
    <row r="11652" spans="11:17">
      <c r="K11652" t="s">
        <v>51</v>
      </c>
      <c r="L11652" t="s">
        <v>5024</v>
      </c>
      <c r="M11652" t="s">
        <v>5025</v>
      </c>
      <c r="N11652" t="s">
        <v>1337</v>
      </c>
      <c r="O11652" t="s">
        <v>14</v>
      </c>
      <c r="Q11652" t="s">
        <v>5026</v>
      </c>
    </row>
    <row r="11653" spans="11:17">
      <c r="K11653" t="s">
        <v>51</v>
      </c>
      <c r="L11653" t="s">
        <v>5024</v>
      </c>
      <c r="M11653" t="s">
        <v>5025</v>
      </c>
      <c r="N11653" t="s">
        <v>1337</v>
      </c>
      <c r="O11653" t="s">
        <v>56</v>
      </c>
      <c r="Q11653" t="s">
        <v>5026</v>
      </c>
    </row>
    <row r="11654" spans="11:17">
      <c r="K11654" t="s">
        <v>51</v>
      </c>
      <c r="L11654" t="s">
        <v>5024</v>
      </c>
      <c r="M11654" t="s">
        <v>5025</v>
      </c>
      <c r="N11654" t="s">
        <v>1337</v>
      </c>
      <c r="O11654" t="s">
        <v>57</v>
      </c>
      <c r="P11654" t="s">
        <v>2263</v>
      </c>
      <c r="Q11654" t="s">
        <v>5026</v>
      </c>
    </row>
    <row r="11655" spans="11:17">
      <c r="K11655" t="s">
        <v>51</v>
      </c>
      <c r="L11655" t="s">
        <v>5024</v>
      </c>
      <c r="M11655" t="s">
        <v>5025</v>
      </c>
      <c r="N11655" t="s">
        <v>1337</v>
      </c>
      <c r="O11655" t="s">
        <v>59</v>
      </c>
      <c r="P11655">
        <v>1944</v>
      </c>
      <c r="Q11655" t="s">
        <v>5026</v>
      </c>
    </row>
    <row r="11656" spans="11:17">
      <c r="K11656" t="s">
        <v>51</v>
      </c>
      <c r="L11656" t="s">
        <v>5024</v>
      </c>
      <c r="M11656" t="s">
        <v>5025</v>
      </c>
      <c r="N11656" t="s">
        <v>1337</v>
      </c>
      <c r="O11656" t="s">
        <v>60</v>
      </c>
      <c r="P11656" t="s">
        <v>5027</v>
      </c>
      <c r="Q11656" t="s">
        <v>5026</v>
      </c>
    </row>
    <row r="11657" spans="11:17">
      <c r="K11657" t="s">
        <v>51</v>
      </c>
      <c r="L11657" t="s">
        <v>5024</v>
      </c>
      <c r="M11657" t="s">
        <v>5025</v>
      </c>
      <c r="N11657" t="s">
        <v>1337</v>
      </c>
      <c r="O11657" t="s">
        <v>62</v>
      </c>
      <c r="P11657" t="s">
        <v>5028</v>
      </c>
      <c r="Q11657" t="s">
        <v>5026</v>
      </c>
    </row>
    <row r="11658" spans="11:17">
      <c r="K11658" t="s">
        <v>51</v>
      </c>
      <c r="L11658" t="s">
        <v>5024</v>
      </c>
      <c r="M11658" t="s">
        <v>5025</v>
      </c>
      <c r="N11658" t="s">
        <v>1337</v>
      </c>
      <c r="O11658" t="s">
        <v>64</v>
      </c>
      <c r="P11658" t="s">
        <v>5029</v>
      </c>
      <c r="Q11658" t="s">
        <v>5026</v>
      </c>
    </row>
    <row r="11659" spans="11:17">
      <c r="K11659" t="s">
        <v>51</v>
      </c>
      <c r="L11659" t="s">
        <v>5024</v>
      </c>
      <c r="M11659" t="s">
        <v>5025</v>
      </c>
      <c r="N11659" t="s">
        <v>1337</v>
      </c>
      <c r="O11659" t="s">
        <v>66</v>
      </c>
      <c r="P11659" t="s">
        <v>5030</v>
      </c>
      <c r="Q11659" t="s">
        <v>5026</v>
      </c>
    </row>
    <row r="11660" spans="11:17">
      <c r="K11660" t="s">
        <v>51</v>
      </c>
      <c r="L11660" t="s">
        <v>5024</v>
      </c>
      <c r="M11660" t="s">
        <v>5025</v>
      </c>
      <c r="N11660" t="s">
        <v>1337</v>
      </c>
      <c r="O11660" t="s">
        <v>68</v>
      </c>
      <c r="P11660" t="s">
        <v>3662</v>
      </c>
      <c r="Q11660" t="s">
        <v>5026</v>
      </c>
    </row>
    <row r="11661" spans="11:17">
      <c r="K11661" t="s">
        <v>51</v>
      </c>
      <c r="L11661" t="s">
        <v>5024</v>
      </c>
      <c r="M11661" t="s">
        <v>5025</v>
      </c>
      <c r="N11661" t="s">
        <v>1337</v>
      </c>
      <c r="O11661" t="s">
        <v>70</v>
      </c>
      <c r="P11661" t="s">
        <v>71</v>
      </c>
      <c r="Q11661" t="s">
        <v>5026</v>
      </c>
    </row>
    <row r="11662" spans="11:17">
      <c r="K11662" t="s">
        <v>51</v>
      </c>
      <c r="L11662" t="s">
        <v>5024</v>
      </c>
      <c r="M11662" t="s">
        <v>5025</v>
      </c>
      <c r="N11662" t="s">
        <v>1337</v>
      </c>
      <c r="O11662" t="s">
        <v>72</v>
      </c>
      <c r="P11662">
        <v>317</v>
      </c>
      <c r="Q11662" t="s">
        <v>5026</v>
      </c>
    </row>
    <row r="11663" spans="11:17">
      <c r="K11663" t="s">
        <v>51</v>
      </c>
      <c r="L11663" t="s">
        <v>5024</v>
      </c>
      <c r="M11663" t="s">
        <v>5025</v>
      </c>
      <c r="N11663" t="s">
        <v>1337</v>
      </c>
      <c r="O11663" t="s">
        <v>73</v>
      </c>
      <c r="P11663" t="s">
        <v>1343</v>
      </c>
      <c r="Q11663" t="s">
        <v>5026</v>
      </c>
    </row>
    <row r="11664" spans="11:17">
      <c r="K11664" t="s">
        <v>51</v>
      </c>
      <c r="L11664" t="s">
        <v>5031</v>
      </c>
      <c r="M11664" t="s">
        <v>5032</v>
      </c>
      <c r="N11664" t="s">
        <v>77</v>
      </c>
      <c r="O11664" t="s">
        <v>14</v>
      </c>
      <c r="Q11664" t="s">
        <v>5033</v>
      </c>
    </row>
    <row r="11665" spans="11:17">
      <c r="K11665" t="s">
        <v>51</v>
      </c>
      <c r="L11665" t="s">
        <v>5031</v>
      </c>
      <c r="M11665" t="s">
        <v>5032</v>
      </c>
      <c r="N11665" t="s">
        <v>77</v>
      </c>
      <c r="O11665" t="s">
        <v>56</v>
      </c>
      <c r="Q11665" t="s">
        <v>5033</v>
      </c>
    </row>
    <row r="11666" spans="11:17">
      <c r="K11666" t="s">
        <v>51</v>
      </c>
      <c r="L11666" t="s">
        <v>5031</v>
      </c>
      <c r="M11666" t="s">
        <v>5032</v>
      </c>
      <c r="N11666" t="s">
        <v>77</v>
      </c>
      <c r="O11666" t="s">
        <v>57</v>
      </c>
      <c r="P11666" t="s">
        <v>2263</v>
      </c>
      <c r="Q11666" t="s">
        <v>5033</v>
      </c>
    </row>
    <row r="11667" spans="11:17">
      <c r="K11667" t="s">
        <v>51</v>
      </c>
      <c r="L11667" t="s">
        <v>5031</v>
      </c>
      <c r="M11667" t="s">
        <v>5032</v>
      </c>
      <c r="N11667" t="s">
        <v>77</v>
      </c>
      <c r="O11667" t="s">
        <v>59</v>
      </c>
      <c r="P11667">
        <v>2096</v>
      </c>
      <c r="Q11667" t="s">
        <v>5033</v>
      </c>
    </row>
    <row r="11668" spans="11:17">
      <c r="K11668" t="s">
        <v>51</v>
      </c>
      <c r="L11668" t="s">
        <v>5031</v>
      </c>
      <c r="M11668" t="s">
        <v>5032</v>
      </c>
      <c r="N11668" t="s">
        <v>77</v>
      </c>
      <c r="O11668" t="s">
        <v>60</v>
      </c>
      <c r="P11668" t="s">
        <v>5027</v>
      </c>
      <c r="Q11668" t="s">
        <v>5033</v>
      </c>
    </row>
    <row r="11669" spans="11:17">
      <c r="K11669" t="s">
        <v>51</v>
      </c>
      <c r="L11669" t="s">
        <v>5031</v>
      </c>
      <c r="M11669" t="s">
        <v>5032</v>
      </c>
      <c r="N11669" t="s">
        <v>77</v>
      </c>
      <c r="O11669" t="s">
        <v>62</v>
      </c>
      <c r="P11669" t="s">
        <v>5028</v>
      </c>
      <c r="Q11669" t="s">
        <v>5033</v>
      </c>
    </row>
    <row r="11670" spans="11:17">
      <c r="K11670" t="s">
        <v>51</v>
      </c>
      <c r="L11670" t="s">
        <v>5031</v>
      </c>
      <c r="M11670" t="s">
        <v>5032</v>
      </c>
      <c r="N11670" t="s">
        <v>77</v>
      </c>
      <c r="O11670" t="s">
        <v>64</v>
      </c>
      <c r="P11670" t="s">
        <v>5034</v>
      </c>
      <c r="Q11670" t="s">
        <v>5033</v>
      </c>
    </row>
    <row r="11671" spans="11:17">
      <c r="K11671" t="s">
        <v>51</v>
      </c>
      <c r="L11671" t="s">
        <v>5031</v>
      </c>
      <c r="M11671" t="s">
        <v>5032</v>
      </c>
      <c r="N11671" t="s">
        <v>77</v>
      </c>
      <c r="O11671" t="s">
        <v>66</v>
      </c>
      <c r="Q11671" t="s">
        <v>5033</v>
      </c>
    </row>
    <row r="11672" spans="11:17">
      <c r="K11672" t="s">
        <v>51</v>
      </c>
      <c r="L11672" t="s">
        <v>5031</v>
      </c>
      <c r="M11672" t="s">
        <v>5032</v>
      </c>
      <c r="N11672" t="s">
        <v>77</v>
      </c>
      <c r="O11672" t="s">
        <v>68</v>
      </c>
      <c r="Q11672" t="s">
        <v>5033</v>
      </c>
    </row>
    <row r="11673" spans="11:17">
      <c r="K11673" t="s">
        <v>51</v>
      </c>
      <c r="L11673" t="s">
        <v>5031</v>
      </c>
      <c r="M11673" t="s">
        <v>5032</v>
      </c>
      <c r="N11673" t="s">
        <v>77</v>
      </c>
      <c r="O11673" t="s">
        <v>70</v>
      </c>
      <c r="Q11673" t="s">
        <v>5033</v>
      </c>
    </row>
    <row r="11674" spans="11:17">
      <c r="K11674" t="s">
        <v>51</v>
      </c>
      <c r="L11674" t="s">
        <v>5031</v>
      </c>
      <c r="M11674" t="s">
        <v>5032</v>
      </c>
      <c r="N11674" t="s">
        <v>77</v>
      </c>
      <c r="O11674" t="s">
        <v>72</v>
      </c>
      <c r="Q11674" t="s">
        <v>5033</v>
      </c>
    </row>
    <row r="11675" spans="11:17">
      <c r="K11675" t="s">
        <v>51</v>
      </c>
      <c r="L11675" t="s">
        <v>5031</v>
      </c>
      <c r="M11675" t="s">
        <v>5032</v>
      </c>
      <c r="N11675" t="s">
        <v>77</v>
      </c>
      <c r="O11675" t="s">
        <v>73</v>
      </c>
      <c r="P11675" t="s">
        <v>82</v>
      </c>
      <c r="Q11675" t="s">
        <v>5033</v>
      </c>
    </row>
    <row r="11676" spans="11:17">
      <c r="K11676" t="s">
        <v>51</v>
      </c>
      <c r="L11676" t="s">
        <v>5035</v>
      </c>
      <c r="M11676" t="s">
        <v>5036</v>
      </c>
      <c r="N11676" t="s">
        <v>77</v>
      </c>
      <c r="O11676" t="s">
        <v>14</v>
      </c>
      <c r="Q11676" t="s">
        <v>5037</v>
      </c>
    </row>
    <row r="11677" spans="11:17">
      <c r="K11677" t="s">
        <v>51</v>
      </c>
      <c r="L11677" t="s">
        <v>5035</v>
      </c>
      <c r="M11677" t="s">
        <v>5036</v>
      </c>
      <c r="N11677" t="s">
        <v>77</v>
      </c>
      <c r="O11677" t="s">
        <v>56</v>
      </c>
      <c r="Q11677" t="s">
        <v>5037</v>
      </c>
    </row>
    <row r="11678" spans="11:17">
      <c r="K11678" t="s">
        <v>51</v>
      </c>
      <c r="L11678" t="s">
        <v>5035</v>
      </c>
      <c r="M11678" t="s">
        <v>5036</v>
      </c>
      <c r="N11678" t="s">
        <v>77</v>
      </c>
      <c r="O11678" t="s">
        <v>57</v>
      </c>
      <c r="P11678" t="s">
        <v>2263</v>
      </c>
      <c r="Q11678" t="s">
        <v>5037</v>
      </c>
    </row>
    <row r="11679" spans="11:17">
      <c r="K11679" t="s">
        <v>51</v>
      </c>
      <c r="L11679" t="s">
        <v>5035</v>
      </c>
      <c r="M11679" t="s">
        <v>5036</v>
      </c>
      <c r="N11679" t="s">
        <v>77</v>
      </c>
      <c r="O11679" t="s">
        <v>59</v>
      </c>
      <c r="P11679">
        <v>2190</v>
      </c>
      <c r="Q11679" t="s">
        <v>5037</v>
      </c>
    </row>
    <row r="11680" spans="11:17">
      <c r="K11680" t="s">
        <v>51</v>
      </c>
      <c r="L11680" t="s">
        <v>5035</v>
      </c>
      <c r="M11680" t="s">
        <v>5036</v>
      </c>
      <c r="N11680" t="s">
        <v>77</v>
      </c>
      <c r="O11680" t="s">
        <v>60</v>
      </c>
      <c r="P11680" t="s">
        <v>5027</v>
      </c>
      <c r="Q11680" t="s">
        <v>5037</v>
      </c>
    </row>
    <row r="11681" spans="11:17">
      <c r="K11681" t="s">
        <v>51</v>
      </c>
      <c r="L11681" t="s">
        <v>5035</v>
      </c>
      <c r="M11681" t="s">
        <v>5036</v>
      </c>
      <c r="N11681" t="s">
        <v>77</v>
      </c>
      <c r="O11681" t="s">
        <v>62</v>
      </c>
      <c r="P11681" t="s">
        <v>5028</v>
      </c>
      <c r="Q11681" t="s">
        <v>5037</v>
      </c>
    </row>
    <row r="11682" spans="11:17">
      <c r="K11682" t="s">
        <v>51</v>
      </c>
      <c r="L11682" t="s">
        <v>5035</v>
      </c>
      <c r="M11682" t="s">
        <v>5036</v>
      </c>
      <c r="N11682" t="s">
        <v>77</v>
      </c>
      <c r="O11682" t="s">
        <v>64</v>
      </c>
      <c r="P11682" t="s">
        <v>5038</v>
      </c>
      <c r="Q11682" t="s">
        <v>5037</v>
      </c>
    </row>
    <row r="11683" spans="11:17">
      <c r="K11683" t="s">
        <v>51</v>
      </c>
      <c r="L11683" t="s">
        <v>5035</v>
      </c>
      <c r="M11683" t="s">
        <v>5036</v>
      </c>
      <c r="N11683" t="s">
        <v>77</v>
      </c>
      <c r="O11683" t="s">
        <v>66</v>
      </c>
      <c r="P11683" t="s">
        <v>5039</v>
      </c>
      <c r="Q11683" t="s">
        <v>5037</v>
      </c>
    </row>
    <row r="11684" spans="11:17">
      <c r="K11684" t="s">
        <v>51</v>
      </c>
      <c r="L11684" t="s">
        <v>5035</v>
      </c>
      <c r="M11684" t="s">
        <v>5036</v>
      </c>
      <c r="N11684" t="s">
        <v>77</v>
      </c>
      <c r="O11684" t="s">
        <v>68</v>
      </c>
      <c r="P11684" t="s">
        <v>3662</v>
      </c>
      <c r="Q11684" t="s">
        <v>5037</v>
      </c>
    </row>
    <row r="11685" spans="11:17">
      <c r="K11685" t="s">
        <v>51</v>
      </c>
      <c r="L11685" t="s">
        <v>5035</v>
      </c>
      <c r="M11685" t="s">
        <v>5036</v>
      </c>
      <c r="N11685" t="s">
        <v>77</v>
      </c>
      <c r="O11685" t="s">
        <v>70</v>
      </c>
      <c r="Q11685" t="s">
        <v>5037</v>
      </c>
    </row>
    <row r="11686" spans="11:17">
      <c r="K11686" t="s">
        <v>51</v>
      </c>
      <c r="L11686" t="s">
        <v>5035</v>
      </c>
      <c r="M11686" t="s">
        <v>5036</v>
      </c>
      <c r="N11686" t="s">
        <v>77</v>
      </c>
      <c r="O11686" t="s">
        <v>72</v>
      </c>
      <c r="Q11686" t="s">
        <v>5037</v>
      </c>
    </row>
    <row r="11687" spans="11:17">
      <c r="K11687" t="s">
        <v>51</v>
      </c>
      <c r="L11687" t="s">
        <v>5035</v>
      </c>
      <c r="M11687" t="s">
        <v>5036</v>
      </c>
      <c r="N11687" t="s">
        <v>77</v>
      </c>
      <c r="O11687" t="s">
        <v>73</v>
      </c>
      <c r="P11687" t="s">
        <v>82</v>
      </c>
      <c r="Q11687" t="s">
        <v>5037</v>
      </c>
    </row>
    <row r="11688" spans="11:17">
      <c r="K11688" t="s">
        <v>51</v>
      </c>
      <c r="L11688" t="s">
        <v>5040</v>
      </c>
      <c r="M11688" t="s">
        <v>5041</v>
      </c>
      <c r="N11688" t="s">
        <v>1337</v>
      </c>
      <c r="O11688" t="s">
        <v>14</v>
      </c>
      <c r="Q11688" t="s">
        <v>5042</v>
      </c>
    </row>
    <row r="11689" spans="11:17">
      <c r="K11689" t="s">
        <v>51</v>
      </c>
      <c r="L11689" t="s">
        <v>5040</v>
      </c>
      <c r="M11689" t="s">
        <v>5041</v>
      </c>
      <c r="N11689" t="s">
        <v>1337</v>
      </c>
      <c r="O11689" t="s">
        <v>56</v>
      </c>
      <c r="Q11689" t="s">
        <v>5042</v>
      </c>
    </row>
    <row r="11690" spans="11:17">
      <c r="K11690" t="s">
        <v>51</v>
      </c>
      <c r="L11690" t="s">
        <v>5040</v>
      </c>
      <c r="M11690" t="s">
        <v>5041</v>
      </c>
      <c r="N11690" t="s">
        <v>1337</v>
      </c>
      <c r="O11690" t="s">
        <v>57</v>
      </c>
      <c r="P11690" t="s">
        <v>2263</v>
      </c>
      <c r="Q11690" t="s">
        <v>5042</v>
      </c>
    </row>
    <row r="11691" spans="11:17">
      <c r="K11691" t="s">
        <v>51</v>
      </c>
      <c r="L11691" t="s">
        <v>5040</v>
      </c>
      <c r="M11691" t="s">
        <v>5041</v>
      </c>
      <c r="N11691" t="s">
        <v>1337</v>
      </c>
      <c r="O11691" t="s">
        <v>59</v>
      </c>
      <c r="P11691">
        <v>1942</v>
      </c>
      <c r="Q11691" t="s">
        <v>5042</v>
      </c>
    </row>
    <row r="11692" spans="11:17">
      <c r="K11692" t="s">
        <v>51</v>
      </c>
      <c r="L11692" t="s">
        <v>5040</v>
      </c>
      <c r="M11692" t="s">
        <v>5041</v>
      </c>
      <c r="N11692" t="s">
        <v>1337</v>
      </c>
      <c r="O11692" t="s">
        <v>60</v>
      </c>
      <c r="P11692" t="s">
        <v>5027</v>
      </c>
      <c r="Q11692" t="s">
        <v>5042</v>
      </c>
    </row>
    <row r="11693" spans="11:17">
      <c r="K11693" t="s">
        <v>51</v>
      </c>
      <c r="L11693" t="s">
        <v>5040</v>
      </c>
      <c r="M11693" t="s">
        <v>5041</v>
      </c>
      <c r="N11693" t="s">
        <v>1337</v>
      </c>
      <c r="O11693" t="s">
        <v>62</v>
      </c>
      <c r="P11693" t="s">
        <v>5028</v>
      </c>
      <c r="Q11693" t="s">
        <v>5042</v>
      </c>
    </row>
    <row r="11694" spans="11:17">
      <c r="K11694" t="s">
        <v>51</v>
      </c>
      <c r="L11694" t="s">
        <v>5040</v>
      </c>
      <c r="M11694" t="s">
        <v>5041</v>
      </c>
      <c r="N11694" t="s">
        <v>1337</v>
      </c>
      <c r="O11694" t="s">
        <v>64</v>
      </c>
      <c r="P11694" t="s">
        <v>5043</v>
      </c>
      <c r="Q11694" t="s">
        <v>5042</v>
      </c>
    </row>
    <row r="11695" spans="11:17">
      <c r="K11695" t="s">
        <v>51</v>
      </c>
      <c r="L11695" t="s">
        <v>5040</v>
      </c>
      <c r="M11695" t="s">
        <v>5041</v>
      </c>
      <c r="N11695" t="s">
        <v>1337</v>
      </c>
      <c r="O11695" t="s">
        <v>66</v>
      </c>
      <c r="P11695" t="s">
        <v>5044</v>
      </c>
      <c r="Q11695" t="s">
        <v>5042</v>
      </c>
    </row>
    <row r="11696" spans="11:17">
      <c r="K11696" t="s">
        <v>51</v>
      </c>
      <c r="L11696" t="s">
        <v>5040</v>
      </c>
      <c r="M11696" t="s">
        <v>5041</v>
      </c>
      <c r="N11696" t="s">
        <v>1337</v>
      </c>
      <c r="O11696" t="s">
        <v>68</v>
      </c>
      <c r="P11696" t="s">
        <v>5045</v>
      </c>
      <c r="Q11696" t="s">
        <v>5042</v>
      </c>
    </row>
    <row r="11697" spans="11:17">
      <c r="K11697" t="s">
        <v>51</v>
      </c>
      <c r="L11697" t="s">
        <v>5040</v>
      </c>
      <c r="M11697" t="s">
        <v>5041</v>
      </c>
      <c r="N11697" t="s">
        <v>1337</v>
      </c>
      <c r="O11697" t="s">
        <v>70</v>
      </c>
      <c r="Q11697" t="s">
        <v>5042</v>
      </c>
    </row>
    <row r="11698" spans="11:17">
      <c r="K11698" t="s">
        <v>51</v>
      </c>
      <c r="L11698" t="s">
        <v>5040</v>
      </c>
      <c r="M11698" t="s">
        <v>5041</v>
      </c>
      <c r="N11698" t="s">
        <v>1337</v>
      </c>
      <c r="O11698" t="s">
        <v>72</v>
      </c>
      <c r="Q11698" t="s">
        <v>5042</v>
      </c>
    </row>
    <row r="11699" spans="11:17">
      <c r="K11699" t="s">
        <v>51</v>
      </c>
      <c r="L11699" t="s">
        <v>5040</v>
      </c>
      <c r="M11699" t="s">
        <v>5041</v>
      </c>
      <c r="N11699" t="s">
        <v>1337</v>
      </c>
      <c r="O11699" t="s">
        <v>73</v>
      </c>
      <c r="P11699" t="s">
        <v>1343</v>
      </c>
      <c r="Q11699" t="s">
        <v>5042</v>
      </c>
    </row>
    <row r="11700" spans="11:17">
      <c r="K11700" t="s">
        <v>51</v>
      </c>
      <c r="L11700" t="s">
        <v>5046</v>
      </c>
      <c r="M11700" t="s">
        <v>5047</v>
      </c>
      <c r="N11700" t="s">
        <v>77</v>
      </c>
      <c r="O11700" t="s">
        <v>14</v>
      </c>
      <c r="Q11700" t="s">
        <v>5048</v>
      </c>
    </row>
    <row r="11701" spans="11:17">
      <c r="K11701" t="s">
        <v>51</v>
      </c>
      <c r="L11701" t="s">
        <v>5046</v>
      </c>
      <c r="M11701" t="s">
        <v>5047</v>
      </c>
      <c r="N11701" t="s">
        <v>77</v>
      </c>
      <c r="O11701" t="s">
        <v>56</v>
      </c>
      <c r="Q11701" t="s">
        <v>5048</v>
      </c>
    </row>
    <row r="11702" spans="11:17">
      <c r="K11702" t="s">
        <v>51</v>
      </c>
      <c r="L11702" t="s">
        <v>5046</v>
      </c>
      <c r="M11702" t="s">
        <v>5047</v>
      </c>
      <c r="N11702" t="s">
        <v>77</v>
      </c>
      <c r="O11702" t="s">
        <v>57</v>
      </c>
      <c r="P11702" t="s">
        <v>2263</v>
      </c>
      <c r="Q11702" t="s">
        <v>5048</v>
      </c>
    </row>
    <row r="11703" spans="11:17">
      <c r="K11703" t="s">
        <v>51</v>
      </c>
      <c r="L11703" t="s">
        <v>5046</v>
      </c>
      <c r="M11703" t="s">
        <v>5047</v>
      </c>
      <c r="N11703" t="s">
        <v>77</v>
      </c>
      <c r="O11703" t="s">
        <v>59</v>
      </c>
      <c r="P11703">
        <v>2026</v>
      </c>
      <c r="Q11703" t="s">
        <v>5048</v>
      </c>
    </row>
    <row r="11704" spans="11:17">
      <c r="K11704" t="s">
        <v>51</v>
      </c>
      <c r="L11704" t="s">
        <v>5046</v>
      </c>
      <c r="M11704" t="s">
        <v>5047</v>
      </c>
      <c r="N11704" t="s">
        <v>77</v>
      </c>
      <c r="O11704" t="s">
        <v>60</v>
      </c>
      <c r="P11704" t="s">
        <v>5027</v>
      </c>
      <c r="Q11704" t="s">
        <v>5048</v>
      </c>
    </row>
    <row r="11705" spans="11:17">
      <c r="K11705" t="s">
        <v>51</v>
      </c>
      <c r="L11705" t="s">
        <v>5046</v>
      </c>
      <c r="M11705" t="s">
        <v>5047</v>
      </c>
      <c r="N11705" t="s">
        <v>77</v>
      </c>
      <c r="O11705" t="s">
        <v>62</v>
      </c>
      <c r="P11705" t="s">
        <v>5049</v>
      </c>
      <c r="Q11705" t="s">
        <v>5048</v>
      </c>
    </row>
    <row r="11706" spans="11:17">
      <c r="K11706" t="s">
        <v>51</v>
      </c>
      <c r="L11706" t="s">
        <v>5046</v>
      </c>
      <c r="M11706" t="s">
        <v>5047</v>
      </c>
      <c r="N11706" t="s">
        <v>77</v>
      </c>
      <c r="O11706" t="s">
        <v>64</v>
      </c>
      <c r="P11706" t="s">
        <v>5050</v>
      </c>
      <c r="Q11706" t="s">
        <v>5048</v>
      </c>
    </row>
    <row r="11707" spans="11:17">
      <c r="K11707" t="s">
        <v>51</v>
      </c>
      <c r="L11707" t="s">
        <v>5046</v>
      </c>
      <c r="M11707" t="s">
        <v>5047</v>
      </c>
      <c r="N11707" t="s">
        <v>77</v>
      </c>
      <c r="O11707" t="s">
        <v>66</v>
      </c>
      <c r="P11707" t="s">
        <v>238</v>
      </c>
      <c r="Q11707" t="s">
        <v>5048</v>
      </c>
    </row>
    <row r="11708" spans="11:17">
      <c r="K11708" t="s">
        <v>51</v>
      </c>
      <c r="L11708" t="s">
        <v>5046</v>
      </c>
      <c r="M11708" t="s">
        <v>5047</v>
      </c>
      <c r="N11708" t="s">
        <v>77</v>
      </c>
      <c r="O11708" t="s">
        <v>68</v>
      </c>
      <c r="Q11708" t="s">
        <v>5048</v>
      </c>
    </row>
    <row r="11709" spans="11:17">
      <c r="K11709" t="s">
        <v>51</v>
      </c>
      <c r="L11709" t="s">
        <v>5046</v>
      </c>
      <c r="M11709" t="s">
        <v>5047</v>
      </c>
      <c r="N11709" t="s">
        <v>77</v>
      </c>
      <c r="O11709" t="s">
        <v>70</v>
      </c>
      <c r="P11709" t="s">
        <v>71</v>
      </c>
      <c r="Q11709" t="s">
        <v>5048</v>
      </c>
    </row>
    <row r="11710" spans="11:17">
      <c r="K11710" t="s">
        <v>51</v>
      </c>
      <c r="L11710" t="s">
        <v>5046</v>
      </c>
      <c r="M11710" t="s">
        <v>5047</v>
      </c>
      <c r="N11710" t="s">
        <v>77</v>
      </c>
      <c r="O11710" t="s">
        <v>72</v>
      </c>
      <c r="P11710">
        <v>250</v>
      </c>
      <c r="Q11710" t="s">
        <v>5048</v>
      </c>
    </row>
    <row r="11711" spans="11:17">
      <c r="K11711" t="s">
        <v>51</v>
      </c>
      <c r="L11711" t="s">
        <v>5046</v>
      </c>
      <c r="M11711" t="s">
        <v>5047</v>
      </c>
      <c r="N11711" t="s">
        <v>77</v>
      </c>
      <c r="O11711" t="s">
        <v>73</v>
      </c>
      <c r="P11711" t="s">
        <v>82</v>
      </c>
      <c r="Q11711" t="s">
        <v>5048</v>
      </c>
    </row>
    <row r="11712" spans="11:17">
      <c r="K11712" t="s">
        <v>51</v>
      </c>
      <c r="L11712" t="s">
        <v>5051</v>
      </c>
      <c r="M11712" t="s">
        <v>5052</v>
      </c>
      <c r="N11712" t="s">
        <v>77</v>
      </c>
      <c r="O11712" t="s">
        <v>14</v>
      </c>
      <c r="Q11712" t="s">
        <v>5053</v>
      </c>
    </row>
    <row r="11713" spans="11:17">
      <c r="K11713" t="s">
        <v>51</v>
      </c>
      <c r="L11713" t="s">
        <v>5051</v>
      </c>
      <c r="M11713" t="s">
        <v>5052</v>
      </c>
      <c r="N11713" t="s">
        <v>77</v>
      </c>
      <c r="O11713" t="s">
        <v>56</v>
      </c>
      <c r="Q11713" t="s">
        <v>5053</v>
      </c>
    </row>
    <row r="11714" spans="11:17">
      <c r="K11714" t="s">
        <v>51</v>
      </c>
      <c r="L11714" t="s">
        <v>5051</v>
      </c>
      <c r="M11714" t="s">
        <v>5052</v>
      </c>
      <c r="N11714" t="s">
        <v>77</v>
      </c>
      <c r="O11714" t="s">
        <v>57</v>
      </c>
      <c r="P11714" t="s">
        <v>2263</v>
      </c>
      <c r="Q11714" t="s">
        <v>5053</v>
      </c>
    </row>
    <row r="11715" spans="11:17">
      <c r="K11715" t="s">
        <v>51</v>
      </c>
      <c r="L11715" t="s">
        <v>5051</v>
      </c>
      <c r="M11715" t="s">
        <v>5052</v>
      </c>
      <c r="N11715" t="s">
        <v>77</v>
      </c>
      <c r="O11715" t="s">
        <v>59</v>
      </c>
      <c r="P11715">
        <v>3959</v>
      </c>
      <c r="Q11715" t="s">
        <v>5053</v>
      </c>
    </row>
    <row r="11716" spans="11:17">
      <c r="K11716" t="s">
        <v>51</v>
      </c>
      <c r="L11716" t="s">
        <v>5051</v>
      </c>
      <c r="M11716" t="s">
        <v>5052</v>
      </c>
      <c r="N11716" t="s">
        <v>77</v>
      </c>
      <c r="O11716" t="s">
        <v>60</v>
      </c>
      <c r="P11716" t="s">
        <v>5027</v>
      </c>
      <c r="Q11716" t="s">
        <v>5053</v>
      </c>
    </row>
    <row r="11717" spans="11:17">
      <c r="K11717" t="s">
        <v>51</v>
      </c>
      <c r="L11717" t="s">
        <v>5051</v>
      </c>
      <c r="M11717" t="s">
        <v>5052</v>
      </c>
      <c r="N11717" t="s">
        <v>77</v>
      </c>
      <c r="O11717" t="s">
        <v>62</v>
      </c>
      <c r="P11717" t="s">
        <v>5049</v>
      </c>
      <c r="Q11717" t="s">
        <v>5053</v>
      </c>
    </row>
    <row r="11718" spans="11:17">
      <c r="K11718" t="s">
        <v>51</v>
      </c>
      <c r="L11718" t="s">
        <v>5051</v>
      </c>
      <c r="M11718" t="s">
        <v>5052</v>
      </c>
      <c r="N11718" t="s">
        <v>77</v>
      </c>
      <c r="O11718" t="s">
        <v>64</v>
      </c>
      <c r="P11718" t="s">
        <v>5054</v>
      </c>
      <c r="Q11718" t="s">
        <v>5053</v>
      </c>
    </row>
    <row r="11719" spans="11:17">
      <c r="K11719" t="s">
        <v>51</v>
      </c>
      <c r="L11719" t="s">
        <v>5051</v>
      </c>
      <c r="M11719" t="s">
        <v>5052</v>
      </c>
      <c r="N11719" t="s">
        <v>77</v>
      </c>
      <c r="O11719" t="s">
        <v>66</v>
      </c>
      <c r="Q11719" t="s">
        <v>5053</v>
      </c>
    </row>
    <row r="11720" spans="11:17">
      <c r="K11720" t="s">
        <v>51</v>
      </c>
      <c r="L11720" t="s">
        <v>5051</v>
      </c>
      <c r="M11720" t="s">
        <v>5052</v>
      </c>
      <c r="N11720" t="s">
        <v>77</v>
      </c>
      <c r="O11720" t="s">
        <v>68</v>
      </c>
      <c r="Q11720" t="s">
        <v>5053</v>
      </c>
    </row>
    <row r="11721" spans="11:17">
      <c r="K11721" t="s">
        <v>51</v>
      </c>
      <c r="L11721" t="s">
        <v>5051</v>
      </c>
      <c r="M11721" t="s">
        <v>5052</v>
      </c>
      <c r="N11721" t="s">
        <v>77</v>
      </c>
      <c r="O11721" t="s">
        <v>70</v>
      </c>
      <c r="P11721" t="s">
        <v>71</v>
      </c>
      <c r="Q11721" t="s">
        <v>5053</v>
      </c>
    </row>
    <row r="11722" spans="11:17">
      <c r="K11722" t="s">
        <v>51</v>
      </c>
      <c r="L11722" t="s">
        <v>5051</v>
      </c>
      <c r="M11722" t="s">
        <v>5052</v>
      </c>
      <c r="N11722" t="s">
        <v>77</v>
      </c>
      <c r="O11722" t="s">
        <v>72</v>
      </c>
      <c r="P11722">
        <v>580</v>
      </c>
      <c r="Q11722" t="s">
        <v>5053</v>
      </c>
    </row>
    <row r="11723" spans="11:17">
      <c r="K11723" t="s">
        <v>51</v>
      </c>
      <c r="L11723" t="s">
        <v>5051</v>
      </c>
      <c r="M11723" t="s">
        <v>5052</v>
      </c>
      <c r="N11723" t="s">
        <v>77</v>
      </c>
      <c r="O11723" t="s">
        <v>73</v>
      </c>
      <c r="P11723" t="s">
        <v>82</v>
      </c>
      <c r="Q11723" t="s">
        <v>5053</v>
      </c>
    </row>
    <row r="11724" spans="11:17">
      <c r="K11724" t="s">
        <v>51</v>
      </c>
      <c r="L11724" t="s">
        <v>5055</v>
      </c>
      <c r="M11724" t="s">
        <v>5056</v>
      </c>
      <c r="N11724" t="s">
        <v>77</v>
      </c>
      <c r="O11724" t="s">
        <v>14</v>
      </c>
      <c r="Q11724" t="s">
        <v>5057</v>
      </c>
    </row>
    <row r="11725" spans="11:17">
      <c r="K11725" t="s">
        <v>51</v>
      </c>
      <c r="L11725" t="s">
        <v>5055</v>
      </c>
      <c r="M11725" t="s">
        <v>5056</v>
      </c>
      <c r="N11725" t="s">
        <v>77</v>
      </c>
      <c r="O11725" t="s">
        <v>56</v>
      </c>
      <c r="Q11725" t="s">
        <v>5057</v>
      </c>
    </row>
    <row r="11726" spans="11:17">
      <c r="K11726" t="s">
        <v>51</v>
      </c>
      <c r="L11726" t="s">
        <v>5055</v>
      </c>
      <c r="M11726" t="s">
        <v>5056</v>
      </c>
      <c r="N11726" t="s">
        <v>77</v>
      </c>
      <c r="O11726" t="s">
        <v>57</v>
      </c>
      <c r="P11726" t="s">
        <v>2263</v>
      </c>
      <c r="Q11726" t="s">
        <v>5057</v>
      </c>
    </row>
    <row r="11727" spans="11:17">
      <c r="K11727" t="s">
        <v>51</v>
      </c>
      <c r="L11727" t="s">
        <v>5055</v>
      </c>
      <c r="M11727" t="s">
        <v>5056</v>
      </c>
      <c r="N11727" t="s">
        <v>77</v>
      </c>
      <c r="O11727" t="s">
        <v>59</v>
      </c>
      <c r="P11727">
        <v>3468</v>
      </c>
      <c r="Q11727" t="s">
        <v>5057</v>
      </c>
    </row>
    <row r="11728" spans="11:17">
      <c r="K11728" t="s">
        <v>51</v>
      </c>
      <c r="L11728" t="s">
        <v>5055</v>
      </c>
      <c r="M11728" t="s">
        <v>5056</v>
      </c>
      <c r="N11728" t="s">
        <v>77</v>
      </c>
      <c r="O11728" t="s">
        <v>60</v>
      </c>
      <c r="P11728" t="s">
        <v>5027</v>
      </c>
      <c r="Q11728" t="s">
        <v>5057</v>
      </c>
    </row>
    <row r="11729" spans="11:17">
      <c r="K11729" t="s">
        <v>51</v>
      </c>
      <c r="L11729" t="s">
        <v>5055</v>
      </c>
      <c r="M11729" t="s">
        <v>5056</v>
      </c>
      <c r="N11729" t="s">
        <v>77</v>
      </c>
      <c r="O11729" t="s">
        <v>62</v>
      </c>
      <c r="P11729" t="s">
        <v>5049</v>
      </c>
      <c r="Q11729" t="s">
        <v>5057</v>
      </c>
    </row>
    <row r="11730" spans="11:17">
      <c r="K11730" t="s">
        <v>51</v>
      </c>
      <c r="L11730" t="s">
        <v>5055</v>
      </c>
      <c r="M11730" t="s">
        <v>5056</v>
      </c>
      <c r="N11730" t="s">
        <v>77</v>
      </c>
      <c r="O11730" t="s">
        <v>64</v>
      </c>
      <c r="P11730" t="s">
        <v>5058</v>
      </c>
      <c r="Q11730" t="s">
        <v>5057</v>
      </c>
    </row>
    <row r="11731" spans="11:17">
      <c r="K11731" t="s">
        <v>51</v>
      </c>
      <c r="L11731" t="s">
        <v>5055</v>
      </c>
      <c r="M11731" t="s">
        <v>5056</v>
      </c>
      <c r="N11731" t="s">
        <v>77</v>
      </c>
      <c r="O11731" t="s">
        <v>66</v>
      </c>
      <c r="Q11731" t="s">
        <v>5057</v>
      </c>
    </row>
    <row r="11732" spans="11:17">
      <c r="K11732" t="s">
        <v>51</v>
      </c>
      <c r="L11732" t="s">
        <v>5055</v>
      </c>
      <c r="M11732" t="s">
        <v>5056</v>
      </c>
      <c r="N11732" t="s">
        <v>77</v>
      </c>
      <c r="O11732" t="s">
        <v>68</v>
      </c>
      <c r="Q11732" t="s">
        <v>5057</v>
      </c>
    </row>
    <row r="11733" spans="11:17">
      <c r="K11733" t="s">
        <v>51</v>
      </c>
      <c r="L11733" t="s">
        <v>5055</v>
      </c>
      <c r="M11733" t="s">
        <v>5056</v>
      </c>
      <c r="N11733" t="s">
        <v>77</v>
      </c>
      <c r="O11733" t="s">
        <v>70</v>
      </c>
      <c r="P11733" t="s">
        <v>71</v>
      </c>
      <c r="Q11733" t="s">
        <v>5057</v>
      </c>
    </row>
    <row r="11734" spans="11:17">
      <c r="K11734" t="s">
        <v>51</v>
      </c>
      <c r="L11734" t="s">
        <v>5055</v>
      </c>
      <c r="M11734" t="s">
        <v>5056</v>
      </c>
      <c r="N11734" t="s">
        <v>77</v>
      </c>
      <c r="O11734" t="s">
        <v>72</v>
      </c>
      <c r="P11734">
        <v>78</v>
      </c>
      <c r="Q11734" t="s">
        <v>5057</v>
      </c>
    </row>
    <row r="11735" spans="11:17">
      <c r="K11735" t="s">
        <v>51</v>
      </c>
      <c r="L11735" t="s">
        <v>5055</v>
      </c>
      <c r="M11735" t="s">
        <v>5056</v>
      </c>
      <c r="N11735" t="s">
        <v>77</v>
      </c>
      <c r="O11735" t="s">
        <v>73</v>
      </c>
      <c r="P11735" t="s">
        <v>82</v>
      </c>
      <c r="Q11735" t="s">
        <v>5057</v>
      </c>
    </row>
    <row r="11736" spans="11:17">
      <c r="K11736" t="s">
        <v>51</v>
      </c>
      <c r="L11736" t="s">
        <v>5059</v>
      </c>
      <c r="M11736" t="s">
        <v>5060</v>
      </c>
      <c r="N11736" t="s">
        <v>54</v>
      </c>
      <c r="O11736" t="s">
        <v>14</v>
      </c>
      <c r="Q11736" t="s">
        <v>5061</v>
      </c>
    </row>
    <row r="11737" spans="11:17">
      <c r="K11737" t="s">
        <v>51</v>
      </c>
      <c r="L11737" t="s">
        <v>5059</v>
      </c>
      <c r="M11737" t="s">
        <v>5060</v>
      </c>
      <c r="N11737" t="s">
        <v>54</v>
      </c>
      <c r="O11737" t="s">
        <v>56</v>
      </c>
      <c r="Q11737" t="s">
        <v>5061</v>
      </c>
    </row>
    <row r="11738" spans="11:17">
      <c r="K11738" t="s">
        <v>51</v>
      </c>
      <c r="L11738" t="s">
        <v>5059</v>
      </c>
      <c r="M11738" t="s">
        <v>5060</v>
      </c>
      <c r="N11738" t="s">
        <v>54</v>
      </c>
      <c r="O11738" t="s">
        <v>57</v>
      </c>
      <c r="P11738" t="s">
        <v>2263</v>
      </c>
      <c r="Q11738" t="s">
        <v>5061</v>
      </c>
    </row>
    <row r="11739" spans="11:17">
      <c r="K11739" t="s">
        <v>51</v>
      </c>
      <c r="L11739" t="s">
        <v>5059</v>
      </c>
      <c r="M11739" t="s">
        <v>5060</v>
      </c>
      <c r="N11739" t="s">
        <v>54</v>
      </c>
      <c r="O11739" t="s">
        <v>59</v>
      </c>
      <c r="P11739">
        <v>4322</v>
      </c>
      <c r="Q11739" t="s">
        <v>5061</v>
      </c>
    </row>
    <row r="11740" spans="11:17">
      <c r="K11740" t="s">
        <v>51</v>
      </c>
      <c r="L11740" t="s">
        <v>5059</v>
      </c>
      <c r="M11740" t="s">
        <v>5060</v>
      </c>
      <c r="N11740" t="s">
        <v>54</v>
      </c>
      <c r="O11740" t="s">
        <v>60</v>
      </c>
      <c r="P11740" t="s">
        <v>5027</v>
      </c>
      <c r="Q11740" t="s">
        <v>5061</v>
      </c>
    </row>
    <row r="11741" spans="11:17">
      <c r="K11741" t="s">
        <v>51</v>
      </c>
      <c r="L11741" t="s">
        <v>5059</v>
      </c>
      <c r="M11741" t="s">
        <v>5060</v>
      </c>
      <c r="N11741" t="s">
        <v>54</v>
      </c>
      <c r="O11741" t="s">
        <v>62</v>
      </c>
      <c r="P11741" t="s">
        <v>5049</v>
      </c>
      <c r="Q11741" t="s">
        <v>5061</v>
      </c>
    </row>
    <row r="11742" spans="11:17">
      <c r="K11742" t="s">
        <v>51</v>
      </c>
      <c r="L11742" t="s">
        <v>5059</v>
      </c>
      <c r="M11742" t="s">
        <v>5060</v>
      </c>
      <c r="N11742" t="s">
        <v>54</v>
      </c>
      <c r="O11742" t="s">
        <v>64</v>
      </c>
      <c r="P11742" t="s">
        <v>5062</v>
      </c>
      <c r="Q11742" t="s">
        <v>5061</v>
      </c>
    </row>
    <row r="11743" spans="11:17">
      <c r="K11743" t="s">
        <v>51</v>
      </c>
      <c r="L11743" t="s">
        <v>5059</v>
      </c>
      <c r="M11743" t="s">
        <v>5060</v>
      </c>
      <c r="N11743" t="s">
        <v>54</v>
      </c>
      <c r="O11743" t="s">
        <v>66</v>
      </c>
      <c r="P11743" t="s">
        <v>5063</v>
      </c>
      <c r="Q11743" t="s">
        <v>5061</v>
      </c>
    </row>
    <row r="11744" spans="11:17">
      <c r="K11744" t="s">
        <v>51</v>
      </c>
      <c r="L11744" t="s">
        <v>5059</v>
      </c>
      <c r="M11744" t="s">
        <v>5060</v>
      </c>
      <c r="N11744" t="s">
        <v>54</v>
      </c>
      <c r="O11744" t="s">
        <v>68</v>
      </c>
      <c r="Q11744" t="s">
        <v>5061</v>
      </c>
    </row>
    <row r="11745" spans="11:17">
      <c r="K11745" t="s">
        <v>51</v>
      </c>
      <c r="L11745" t="s">
        <v>5059</v>
      </c>
      <c r="M11745" t="s">
        <v>5060</v>
      </c>
      <c r="N11745" t="s">
        <v>54</v>
      </c>
      <c r="O11745" t="s">
        <v>70</v>
      </c>
      <c r="P11745" t="s">
        <v>71</v>
      </c>
      <c r="Q11745" t="s">
        <v>5061</v>
      </c>
    </row>
    <row r="11746" spans="11:17">
      <c r="K11746" t="s">
        <v>51</v>
      </c>
      <c r="L11746" t="s">
        <v>5059</v>
      </c>
      <c r="M11746" t="s">
        <v>5060</v>
      </c>
      <c r="N11746" t="s">
        <v>54</v>
      </c>
      <c r="O11746" t="s">
        <v>72</v>
      </c>
      <c r="P11746">
        <v>105</v>
      </c>
      <c r="Q11746" t="s">
        <v>5061</v>
      </c>
    </row>
    <row r="11747" spans="11:17">
      <c r="K11747" t="s">
        <v>51</v>
      </c>
      <c r="L11747" t="s">
        <v>5059</v>
      </c>
      <c r="M11747" t="s">
        <v>5060</v>
      </c>
      <c r="N11747" t="s">
        <v>54</v>
      </c>
      <c r="O11747" t="s">
        <v>73</v>
      </c>
      <c r="P11747" t="s">
        <v>74</v>
      </c>
      <c r="Q11747" t="s">
        <v>5061</v>
      </c>
    </row>
    <row r="11748" spans="11:17">
      <c r="K11748" t="s">
        <v>51</v>
      </c>
      <c r="L11748" t="s">
        <v>5064</v>
      </c>
      <c r="M11748" t="s">
        <v>5065</v>
      </c>
      <c r="N11748" t="s">
        <v>77</v>
      </c>
      <c r="O11748" t="s">
        <v>14</v>
      </c>
      <c r="Q11748" t="s">
        <v>5066</v>
      </c>
    </row>
    <row r="11749" spans="11:17">
      <c r="K11749" t="s">
        <v>51</v>
      </c>
      <c r="L11749" t="s">
        <v>5064</v>
      </c>
      <c r="M11749" t="s">
        <v>5065</v>
      </c>
      <c r="N11749" t="s">
        <v>77</v>
      </c>
      <c r="O11749" t="s">
        <v>56</v>
      </c>
      <c r="Q11749" t="s">
        <v>5066</v>
      </c>
    </row>
    <row r="11750" spans="11:17">
      <c r="K11750" t="s">
        <v>51</v>
      </c>
      <c r="L11750" t="s">
        <v>5064</v>
      </c>
      <c r="M11750" t="s">
        <v>5065</v>
      </c>
      <c r="N11750" t="s">
        <v>77</v>
      </c>
      <c r="O11750" t="s">
        <v>57</v>
      </c>
      <c r="P11750" t="s">
        <v>2263</v>
      </c>
      <c r="Q11750" t="s">
        <v>5066</v>
      </c>
    </row>
    <row r="11751" spans="11:17">
      <c r="K11751" t="s">
        <v>51</v>
      </c>
      <c r="L11751" t="s">
        <v>5064</v>
      </c>
      <c r="M11751" t="s">
        <v>5065</v>
      </c>
      <c r="N11751" t="s">
        <v>77</v>
      </c>
      <c r="O11751" t="s">
        <v>59</v>
      </c>
      <c r="P11751">
        <v>3264</v>
      </c>
      <c r="Q11751" t="s">
        <v>5066</v>
      </c>
    </row>
    <row r="11752" spans="11:17">
      <c r="K11752" t="s">
        <v>51</v>
      </c>
      <c r="L11752" t="s">
        <v>5064</v>
      </c>
      <c r="M11752" t="s">
        <v>5065</v>
      </c>
      <c r="N11752" t="s">
        <v>77</v>
      </c>
      <c r="O11752" t="s">
        <v>60</v>
      </c>
      <c r="P11752" t="s">
        <v>5027</v>
      </c>
      <c r="Q11752" t="s">
        <v>5066</v>
      </c>
    </row>
    <row r="11753" spans="11:17">
      <c r="K11753" t="s">
        <v>51</v>
      </c>
      <c r="L11753" t="s">
        <v>5064</v>
      </c>
      <c r="M11753" t="s">
        <v>5065</v>
      </c>
      <c r="N11753" t="s">
        <v>77</v>
      </c>
      <c r="O11753" t="s">
        <v>62</v>
      </c>
      <c r="P11753" t="s">
        <v>5049</v>
      </c>
      <c r="Q11753" t="s">
        <v>5066</v>
      </c>
    </row>
    <row r="11754" spans="11:17">
      <c r="K11754" t="s">
        <v>51</v>
      </c>
      <c r="L11754" t="s">
        <v>5064</v>
      </c>
      <c r="M11754" t="s">
        <v>5065</v>
      </c>
      <c r="N11754" t="s">
        <v>77</v>
      </c>
      <c r="O11754" t="s">
        <v>64</v>
      </c>
      <c r="P11754" t="s">
        <v>5067</v>
      </c>
      <c r="Q11754" t="s">
        <v>5066</v>
      </c>
    </row>
    <row r="11755" spans="11:17">
      <c r="K11755" t="s">
        <v>51</v>
      </c>
      <c r="L11755" t="s">
        <v>5064</v>
      </c>
      <c r="M11755" t="s">
        <v>5065</v>
      </c>
      <c r="N11755" t="s">
        <v>77</v>
      </c>
      <c r="O11755" t="s">
        <v>66</v>
      </c>
      <c r="P11755" t="s">
        <v>5068</v>
      </c>
      <c r="Q11755" t="s">
        <v>5066</v>
      </c>
    </row>
    <row r="11756" spans="11:17">
      <c r="K11756" t="s">
        <v>51</v>
      </c>
      <c r="L11756" t="s">
        <v>5064</v>
      </c>
      <c r="M11756" t="s">
        <v>5065</v>
      </c>
      <c r="N11756" t="s">
        <v>77</v>
      </c>
      <c r="O11756" t="s">
        <v>68</v>
      </c>
      <c r="Q11756" t="s">
        <v>5066</v>
      </c>
    </row>
    <row r="11757" spans="11:17">
      <c r="K11757" t="s">
        <v>51</v>
      </c>
      <c r="L11757" t="s">
        <v>5064</v>
      </c>
      <c r="M11757" t="s">
        <v>5065</v>
      </c>
      <c r="N11757" t="s">
        <v>77</v>
      </c>
      <c r="O11757" t="s">
        <v>70</v>
      </c>
      <c r="P11757" t="s">
        <v>71</v>
      </c>
      <c r="Q11757" t="s">
        <v>5066</v>
      </c>
    </row>
    <row r="11758" spans="11:17">
      <c r="K11758" t="s">
        <v>51</v>
      </c>
      <c r="L11758" t="s">
        <v>5064</v>
      </c>
      <c r="M11758" t="s">
        <v>5065</v>
      </c>
      <c r="N11758" t="s">
        <v>77</v>
      </c>
      <c r="O11758" t="s">
        <v>72</v>
      </c>
      <c r="P11758">
        <v>73</v>
      </c>
      <c r="Q11758" t="s">
        <v>5066</v>
      </c>
    </row>
    <row r="11759" spans="11:17">
      <c r="K11759" t="s">
        <v>51</v>
      </c>
      <c r="L11759" t="s">
        <v>5064</v>
      </c>
      <c r="M11759" t="s">
        <v>5065</v>
      </c>
      <c r="N11759" t="s">
        <v>77</v>
      </c>
      <c r="O11759" t="s">
        <v>73</v>
      </c>
      <c r="P11759" t="s">
        <v>82</v>
      </c>
      <c r="Q11759" t="s">
        <v>5066</v>
      </c>
    </row>
    <row r="11760" spans="11:17">
      <c r="K11760" t="s">
        <v>51</v>
      </c>
      <c r="L11760" t="s">
        <v>5069</v>
      </c>
      <c r="M11760" t="s">
        <v>5070</v>
      </c>
      <c r="N11760" t="s">
        <v>77</v>
      </c>
      <c r="O11760" t="s">
        <v>14</v>
      </c>
      <c r="Q11760" t="s">
        <v>5071</v>
      </c>
    </row>
    <row r="11761" spans="11:17">
      <c r="K11761" t="s">
        <v>51</v>
      </c>
      <c r="L11761" t="s">
        <v>5069</v>
      </c>
      <c r="M11761" t="s">
        <v>5070</v>
      </c>
      <c r="N11761" t="s">
        <v>77</v>
      </c>
      <c r="O11761" t="s">
        <v>56</v>
      </c>
      <c r="Q11761" t="s">
        <v>5071</v>
      </c>
    </row>
    <row r="11762" spans="11:17">
      <c r="K11762" t="s">
        <v>51</v>
      </c>
      <c r="L11762" t="s">
        <v>5069</v>
      </c>
      <c r="M11762" t="s">
        <v>5070</v>
      </c>
      <c r="N11762" t="s">
        <v>77</v>
      </c>
      <c r="O11762" t="s">
        <v>57</v>
      </c>
      <c r="P11762" t="s">
        <v>2263</v>
      </c>
      <c r="Q11762" t="s">
        <v>5071</v>
      </c>
    </row>
    <row r="11763" spans="11:17">
      <c r="K11763" t="s">
        <v>51</v>
      </c>
      <c r="L11763" t="s">
        <v>5069</v>
      </c>
      <c r="M11763" t="s">
        <v>5070</v>
      </c>
      <c r="N11763" t="s">
        <v>77</v>
      </c>
      <c r="O11763" t="s">
        <v>59</v>
      </c>
      <c r="P11763">
        <v>3264</v>
      </c>
      <c r="Q11763" t="s">
        <v>5071</v>
      </c>
    </row>
    <row r="11764" spans="11:17">
      <c r="K11764" t="s">
        <v>51</v>
      </c>
      <c r="L11764" t="s">
        <v>5069</v>
      </c>
      <c r="M11764" t="s">
        <v>5070</v>
      </c>
      <c r="N11764" t="s">
        <v>77</v>
      </c>
      <c r="O11764" t="s">
        <v>60</v>
      </c>
      <c r="P11764" t="s">
        <v>5027</v>
      </c>
      <c r="Q11764" t="s">
        <v>5071</v>
      </c>
    </row>
    <row r="11765" spans="11:17">
      <c r="K11765" t="s">
        <v>51</v>
      </c>
      <c r="L11765" t="s">
        <v>5069</v>
      </c>
      <c r="M11765" t="s">
        <v>5070</v>
      </c>
      <c r="N11765" t="s">
        <v>77</v>
      </c>
      <c r="O11765" t="s">
        <v>62</v>
      </c>
      <c r="P11765" t="s">
        <v>5049</v>
      </c>
      <c r="Q11765" t="s">
        <v>5071</v>
      </c>
    </row>
    <row r="11766" spans="11:17">
      <c r="K11766" t="s">
        <v>51</v>
      </c>
      <c r="L11766" t="s">
        <v>5069</v>
      </c>
      <c r="M11766" t="s">
        <v>5070</v>
      </c>
      <c r="N11766" t="s">
        <v>77</v>
      </c>
      <c r="O11766" t="s">
        <v>64</v>
      </c>
      <c r="P11766" t="s">
        <v>5072</v>
      </c>
      <c r="Q11766" t="s">
        <v>5071</v>
      </c>
    </row>
    <row r="11767" spans="11:17">
      <c r="K11767" t="s">
        <v>51</v>
      </c>
      <c r="L11767" t="s">
        <v>5069</v>
      </c>
      <c r="M11767" t="s">
        <v>5070</v>
      </c>
      <c r="N11767" t="s">
        <v>77</v>
      </c>
      <c r="O11767" t="s">
        <v>66</v>
      </c>
      <c r="P11767" t="s">
        <v>5073</v>
      </c>
      <c r="Q11767" t="s">
        <v>5071</v>
      </c>
    </row>
    <row r="11768" spans="11:17">
      <c r="K11768" t="s">
        <v>51</v>
      </c>
      <c r="L11768" t="s">
        <v>5069</v>
      </c>
      <c r="M11768" t="s">
        <v>5070</v>
      </c>
      <c r="N11768" t="s">
        <v>77</v>
      </c>
      <c r="O11768" t="s">
        <v>68</v>
      </c>
      <c r="Q11768" t="s">
        <v>5071</v>
      </c>
    </row>
    <row r="11769" spans="11:17">
      <c r="K11769" t="s">
        <v>51</v>
      </c>
      <c r="L11769" t="s">
        <v>5069</v>
      </c>
      <c r="M11769" t="s">
        <v>5070</v>
      </c>
      <c r="N11769" t="s">
        <v>77</v>
      </c>
      <c r="O11769" t="s">
        <v>70</v>
      </c>
      <c r="P11769" t="s">
        <v>71</v>
      </c>
      <c r="Q11769" t="s">
        <v>5071</v>
      </c>
    </row>
    <row r="11770" spans="11:17">
      <c r="K11770" t="s">
        <v>51</v>
      </c>
      <c r="L11770" t="s">
        <v>5069</v>
      </c>
      <c r="M11770" t="s">
        <v>5070</v>
      </c>
      <c r="N11770" t="s">
        <v>77</v>
      </c>
      <c r="O11770" t="s">
        <v>72</v>
      </c>
      <c r="P11770">
        <v>104</v>
      </c>
      <c r="Q11770" t="s">
        <v>5071</v>
      </c>
    </row>
    <row r="11771" spans="11:17">
      <c r="K11771" t="s">
        <v>51</v>
      </c>
      <c r="L11771" t="s">
        <v>5069</v>
      </c>
      <c r="M11771" t="s">
        <v>5070</v>
      </c>
      <c r="N11771" t="s">
        <v>77</v>
      </c>
      <c r="O11771" t="s">
        <v>73</v>
      </c>
      <c r="P11771" t="s">
        <v>82</v>
      </c>
      <c r="Q11771" t="s">
        <v>5071</v>
      </c>
    </row>
    <row r="11772" spans="11:17">
      <c r="K11772" t="s">
        <v>51</v>
      </c>
      <c r="L11772" t="s">
        <v>5074</v>
      </c>
      <c r="M11772" t="s">
        <v>5075</v>
      </c>
      <c r="N11772" t="s">
        <v>77</v>
      </c>
      <c r="O11772" t="s">
        <v>14</v>
      </c>
      <c r="Q11772" t="s">
        <v>5076</v>
      </c>
    </row>
    <row r="11773" spans="11:17">
      <c r="K11773" t="s">
        <v>51</v>
      </c>
      <c r="L11773" t="s">
        <v>5074</v>
      </c>
      <c r="M11773" t="s">
        <v>5075</v>
      </c>
      <c r="N11773" t="s">
        <v>77</v>
      </c>
      <c r="O11773" t="s">
        <v>56</v>
      </c>
      <c r="Q11773" t="s">
        <v>5076</v>
      </c>
    </row>
    <row r="11774" spans="11:17">
      <c r="K11774" t="s">
        <v>51</v>
      </c>
      <c r="L11774" t="s">
        <v>5074</v>
      </c>
      <c r="M11774" t="s">
        <v>5075</v>
      </c>
      <c r="N11774" t="s">
        <v>77</v>
      </c>
      <c r="O11774" t="s">
        <v>57</v>
      </c>
      <c r="P11774" t="s">
        <v>2263</v>
      </c>
      <c r="Q11774" t="s">
        <v>5076</v>
      </c>
    </row>
    <row r="11775" spans="11:17">
      <c r="K11775" t="s">
        <v>51</v>
      </c>
      <c r="L11775" t="s">
        <v>5074</v>
      </c>
      <c r="M11775" t="s">
        <v>5075</v>
      </c>
      <c r="N11775" t="s">
        <v>77</v>
      </c>
      <c r="O11775" t="s">
        <v>59</v>
      </c>
      <c r="P11775">
        <v>3681</v>
      </c>
      <c r="Q11775" t="s">
        <v>5076</v>
      </c>
    </row>
    <row r="11776" spans="11:17">
      <c r="K11776" t="s">
        <v>51</v>
      </c>
      <c r="L11776" t="s">
        <v>5074</v>
      </c>
      <c r="M11776" t="s">
        <v>5075</v>
      </c>
      <c r="N11776" t="s">
        <v>77</v>
      </c>
      <c r="O11776" t="s">
        <v>60</v>
      </c>
      <c r="P11776" t="s">
        <v>5027</v>
      </c>
      <c r="Q11776" t="s">
        <v>5076</v>
      </c>
    </row>
    <row r="11777" spans="11:17">
      <c r="K11777" t="s">
        <v>51</v>
      </c>
      <c r="L11777" t="s">
        <v>5074</v>
      </c>
      <c r="M11777" t="s">
        <v>5075</v>
      </c>
      <c r="N11777" t="s">
        <v>77</v>
      </c>
      <c r="O11777" t="s">
        <v>62</v>
      </c>
      <c r="P11777" t="s">
        <v>5049</v>
      </c>
      <c r="Q11777" t="s">
        <v>5076</v>
      </c>
    </row>
    <row r="11778" spans="11:17">
      <c r="K11778" t="s">
        <v>51</v>
      </c>
      <c r="L11778" t="s">
        <v>5074</v>
      </c>
      <c r="M11778" t="s">
        <v>5075</v>
      </c>
      <c r="N11778" t="s">
        <v>77</v>
      </c>
      <c r="O11778" t="s">
        <v>64</v>
      </c>
      <c r="P11778" t="s">
        <v>5077</v>
      </c>
      <c r="Q11778" t="s">
        <v>5076</v>
      </c>
    </row>
    <row r="11779" spans="11:17">
      <c r="K11779" t="s">
        <v>51</v>
      </c>
      <c r="L11779" t="s">
        <v>5074</v>
      </c>
      <c r="M11779" t="s">
        <v>5075</v>
      </c>
      <c r="N11779" t="s">
        <v>77</v>
      </c>
      <c r="O11779" t="s">
        <v>66</v>
      </c>
      <c r="P11779" t="s">
        <v>5078</v>
      </c>
      <c r="Q11779" t="s">
        <v>5076</v>
      </c>
    </row>
    <row r="11780" spans="11:17">
      <c r="K11780" t="s">
        <v>51</v>
      </c>
      <c r="L11780" t="s">
        <v>5074</v>
      </c>
      <c r="M11780" t="s">
        <v>5075</v>
      </c>
      <c r="N11780" t="s">
        <v>77</v>
      </c>
      <c r="O11780" t="s">
        <v>68</v>
      </c>
      <c r="Q11780" t="s">
        <v>5076</v>
      </c>
    </row>
    <row r="11781" spans="11:17">
      <c r="K11781" t="s">
        <v>51</v>
      </c>
      <c r="L11781" t="s">
        <v>5074</v>
      </c>
      <c r="M11781" t="s">
        <v>5075</v>
      </c>
      <c r="N11781" t="s">
        <v>77</v>
      </c>
      <c r="O11781" t="s">
        <v>70</v>
      </c>
      <c r="P11781" t="s">
        <v>71</v>
      </c>
      <c r="Q11781" t="s">
        <v>5076</v>
      </c>
    </row>
    <row r="11782" spans="11:17">
      <c r="K11782" t="s">
        <v>51</v>
      </c>
      <c r="L11782" t="s">
        <v>5074</v>
      </c>
      <c r="M11782" t="s">
        <v>5075</v>
      </c>
      <c r="N11782" t="s">
        <v>77</v>
      </c>
      <c r="O11782" t="s">
        <v>72</v>
      </c>
      <c r="P11782">
        <v>300</v>
      </c>
      <c r="Q11782" t="s">
        <v>5076</v>
      </c>
    </row>
    <row r="11783" spans="11:17">
      <c r="K11783" t="s">
        <v>51</v>
      </c>
      <c r="L11783" t="s">
        <v>5074</v>
      </c>
      <c r="M11783" t="s">
        <v>5075</v>
      </c>
      <c r="N11783" t="s">
        <v>77</v>
      </c>
      <c r="O11783" t="s">
        <v>73</v>
      </c>
      <c r="P11783" t="s">
        <v>82</v>
      </c>
      <c r="Q11783" t="s">
        <v>5076</v>
      </c>
    </row>
    <row r="11784" spans="11:17">
      <c r="K11784" t="s">
        <v>51</v>
      </c>
      <c r="L11784" t="s">
        <v>5079</v>
      </c>
      <c r="M11784" t="s">
        <v>5080</v>
      </c>
      <c r="N11784" t="s">
        <v>77</v>
      </c>
      <c r="O11784" t="s">
        <v>14</v>
      </c>
      <c r="Q11784" t="s">
        <v>5081</v>
      </c>
    </row>
    <row r="11785" spans="11:17">
      <c r="K11785" t="s">
        <v>51</v>
      </c>
      <c r="L11785" t="s">
        <v>5079</v>
      </c>
      <c r="M11785" t="s">
        <v>5080</v>
      </c>
      <c r="N11785" t="s">
        <v>77</v>
      </c>
      <c r="O11785" t="s">
        <v>56</v>
      </c>
      <c r="Q11785" t="s">
        <v>5081</v>
      </c>
    </row>
    <row r="11786" spans="11:17">
      <c r="K11786" t="s">
        <v>51</v>
      </c>
      <c r="L11786" t="s">
        <v>5079</v>
      </c>
      <c r="M11786" t="s">
        <v>5080</v>
      </c>
      <c r="N11786" t="s">
        <v>77</v>
      </c>
      <c r="O11786" t="s">
        <v>57</v>
      </c>
      <c r="P11786" t="s">
        <v>2263</v>
      </c>
      <c r="Q11786" t="s">
        <v>5081</v>
      </c>
    </row>
    <row r="11787" spans="11:17">
      <c r="K11787" t="s">
        <v>51</v>
      </c>
      <c r="L11787" t="s">
        <v>5079</v>
      </c>
      <c r="M11787" t="s">
        <v>5080</v>
      </c>
      <c r="N11787" t="s">
        <v>77</v>
      </c>
      <c r="O11787" t="s">
        <v>59</v>
      </c>
      <c r="P11787">
        <v>2917</v>
      </c>
      <c r="Q11787" t="s">
        <v>5081</v>
      </c>
    </row>
    <row r="11788" spans="11:17">
      <c r="K11788" t="s">
        <v>51</v>
      </c>
      <c r="L11788" t="s">
        <v>5079</v>
      </c>
      <c r="M11788" t="s">
        <v>5080</v>
      </c>
      <c r="N11788" t="s">
        <v>77</v>
      </c>
      <c r="O11788" t="s">
        <v>60</v>
      </c>
      <c r="P11788" t="s">
        <v>5027</v>
      </c>
      <c r="Q11788" t="s">
        <v>5081</v>
      </c>
    </row>
    <row r="11789" spans="11:17">
      <c r="K11789" t="s">
        <v>51</v>
      </c>
      <c r="L11789" t="s">
        <v>5079</v>
      </c>
      <c r="M11789" t="s">
        <v>5080</v>
      </c>
      <c r="N11789" t="s">
        <v>77</v>
      </c>
      <c r="O11789" t="s">
        <v>62</v>
      </c>
      <c r="P11789" t="s">
        <v>5028</v>
      </c>
      <c r="Q11789" t="s">
        <v>5081</v>
      </c>
    </row>
    <row r="11790" spans="11:17">
      <c r="K11790" t="s">
        <v>51</v>
      </c>
      <c r="L11790" t="s">
        <v>5079</v>
      </c>
      <c r="M11790" t="s">
        <v>5080</v>
      </c>
      <c r="N11790" t="s">
        <v>77</v>
      </c>
      <c r="O11790" t="s">
        <v>64</v>
      </c>
      <c r="P11790" t="s">
        <v>5082</v>
      </c>
      <c r="Q11790" t="s">
        <v>5081</v>
      </c>
    </row>
    <row r="11791" spans="11:17">
      <c r="K11791" t="s">
        <v>51</v>
      </c>
      <c r="L11791" t="s">
        <v>5079</v>
      </c>
      <c r="M11791" t="s">
        <v>5080</v>
      </c>
      <c r="N11791" t="s">
        <v>77</v>
      </c>
      <c r="O11791" t="s">
        <v>66</v>
      </c>
      <c r="P11791" t="s">
        <v>5083</v>
      </c>
      <c r="Q11791" t="s">
        <v>5081</v>
      </c>
    </row>
    <row r="11792" spans="11:17">
      <c r="K11792" t="s">
        <v>51</v>
      </c>
      <c r="L11792" t="s">
        <v>5079</v>
      </c>
      <c r="M11792" t="s">
        <v>5080</v>
      </c>
      <c r="N11792" t="s">
        <v>77</v>
      </c>
      <c r="O11792" t="s">
        <v>68</v>
      </c>
      <c r="P11792" t="s">
        <v>3662</v>
      </c>
      <c r="Q11792" t="s">
        <v>5081</v>
      </c>
    </row>
    <row r="11793" spans="11:17">
      <c r="K11793" t="s">
        <v>51</v>
      </c>
      <c r="L11793" t="s">
        <v>5079</v>
      </c>
      <c r="M11793" t="s">
        <v>5080</v>
      </c>
      <c r="N11793" t="s">
        <v>77</v>
      </c>
      <c r="O11793" t="s">
        <v>70</v>
      </c>
      <c r="P11793" t="s">
        <v>71</v>
      </c>
      <c r="Q11793" t="s">
        <v>5081</v>
      </c>
    </row>
    <row r="11794" spans="11:17">
      <c r="K11794" t="s">
        <v>51</v>
      </c>
      <c r="L11794" t="s">
        <v>5079</v>
      </c>
      <c r="M11794" t="s">
        <v>5080</v>
      </c>
      <c r="N11794" t="s">
        <v>77</v>
      </c>
      <c r="O11794" t="s">
        <v>72</v>
      </c>
      <c r="P11794">
        <v>134</v>
      </c>
      <c r="Q11794" t="s">
        <v>5081</v>
      </c>
    </row>
    <row r="11795" spans="11:17">
      <c r="K11795" t="s">
        <v>51</v>
      </c>
      <c r="L11795" t="s">
        <v>5079</v>
      </c>
      <c r="M11795" t="s">
        <v>5080</v>
      </c>
      <c r="N11795" t="s">
        <v>77</v>
      </c>
      <c r="O11795" t="s">
        <v>73</v>
      </c>
      <c r="P11795" t="s">
        <v>82</v>
      </c>
      <c r="Q11795" t="s">
        <v>5081</v>
      </c>
    </row>
    <row r="11796" spans="11:17">
      <c r="K11796" t="s">
        <v>51</v>
      </c>
      <c r="L11796" t="s">
        <v>5084</v>
      </c>
      <c r="M11796" t="s">
        <v>5085</v>
      </c>
      <c r="N11796" t="s">
        <v>77</v>
      </c>
      <c r="O11796" t="s">
        <v>14</v>
      </c>
      <c r="Q11796" t="s">
        <v>5086</v>
      </c>
    </row>
    <row r="11797" spans="11:17">
      <c r="K11797" t="s">
        <v>51</v>
      </c>
      <c r="L11797" t="s">
        <v>5084</v>
      </c>
      <c r="M11797" t="s">
        <v>5085</v>
      </c>
      <c r="N11797" t="s">
        <v>77</v>
      </c>
      <c r="O11797" t="s">
        <v>56</v>
      </c>
      <c r="Q11797" t="s">
        <v>5086</v>
      </c>
    </row>
    <row r="11798" spans="11:17">
      <c r="K11798" t="s">
        <v>51</v>
      </c>
      <c r="L11798" t="s">
        <v>5084</v>
      </c>
      <c r="M11798" t="s">
        <v>5085</v>
      </c>
      <c r="N11798" t="s">
        <v>77</v>
      </c>
      <c r="O11798" t="s">
        <v>57</v>
      </c>
      <c r="P11798" t="s">
        <v>2263</v>
      </c>
      <c r="Q11798" t="s">
        <v>5086</v>
      </c>
    </row>
    <row r="11799" spans="11:17">
      <c r="K11799" t="s">
        <v>51</v>
      </c>
      <c r="L11799" t="s">
        <v>5084</v>
      </c>
      <c r="M11799" t="s">
        <v>5085</v>
      </c>
      <c r="N11799" t="s">
        <v>77</v>
      </c>
      <c r="O11799" t="s">
        <v>59</v>
      </c>
      <c r="P11799">
        <v>3507</v>
      </c>
      <c r="Q11799" t="s">
        <v>5086</v>
      </c>
    </row>
    <row r="11800" spans="11:17">
      <c r="K11800" t="s">
        <v>51</v>
      </c>
      <c r="L11800" t="s">
        <v>5084</v>
      </c>
      <c r="M11800" t="s">
        <v>5085</v>
      </c>
      <c r="N11800" t="s">
        <v>77</v>
      </c>
      <c r="O11800" t="s">
        <v>60</v>
      </c>
      <c r="P11800" t="s">
        <v>5027</v>
      </c>
      <c r="Q11800" t="s">
        <v>5086</v>
      </c>
    </row>
    <row r="11801" spans="11:17">
      <c r="K11801" t="s">
        <v>51</v>
      </c>
      <c r="L11801" t="s">
        <v>5084</v>
      </c>
      <c r="M11801" t="s">
        <v>5085</v>
      </c>
      <c r="N11801" t="s">
        <v>77</v>
      </c>
      <c r="O11801" t="s">
        <v>62</v>
      </c>
      <c r="P11801" t="s">
        <v>5028</v>
      </c>
      <c r="Q11801" t="s">
        <v>5086</v>
      </c>
    </row>
    <row r="11802" spans="11:17">
      <c r="K11802" t="s">
        <v>51</v>
      </c>
      <c r="L11802" t="s">
        <v>5084</v>
      </c>
      <c r="M11802" t="s">
        <v>5085</v>
      </c>
      <c r="N11802" t="s">
        <v>77</v>
      </c>
      <c r="O11802" t="s">
        <v>64</v>
      </c>
      <c r="P11802" t="s">
        <v>5087</v>
      </c>
      <c r="Q11802" t="s">
        <v>5086</v>
      </c>
    </row>
    <row r="11803" spans="11:17">
      <c r="K11803" t="s">
        <v>51</v>
      </c>
      <c r="L11803" t="s">
        <v>5084</v>
      </c>
      <c r="M11803" t="s">
        <v>5085</v>
      </c>
      <c r="N11803" t="s">
        <v>77</v>
      </c>
      <c r="O11803" t="s">
        <v>66</v>
      </c>
      <c r="P11803" t="s">
        <v>5088</v>
      </c>
      <c r="Q11803" t="s">
        <v>5086</v>
      </c>
    </row>
    <row r="11804" spans="11:17">
      <c r="K11804" t="s">
        <v>51</v>
      </c>
      <c r="L11804" t="s">
        <v>5084</v>
      </c>
      <c r="M11804" t="s">
        <v>5085</v>
      </c>
      <c r="N11804" t="s">
        <v>77</v>
      </c>
      <c r="O11804" t="s">
        <v>68</v>
      </c>
      <c r="P11804" t="s">
        <v>3662</v>
      </c>
      <c r="Q11804" t="s">
        <v>5086</v>
      </c>
    </row>
    <row r="11805" spans="11:17">
      <c r="K11805" t="s">
        <v>51</v>
      </c>
      <c r="L11805" t="s">
        <v>5084</v>
      </c>
      <c r="M11805" t="s">
        <v>5085</v>
      </c>
      <c r="N11805" t="s">
        <v>77</v>
      </c>
      <c r="O11805" t="s">
        <v>70</v>
      </c>
      <c r="P11805" t="s">
        <v>71</v>
      </c>
      <c r="Q11805" t="s">
        <v>5086</v>
      </c>
    </row>
    <row r="11806" spans="11:17">
      <c r="K11806" t="s">
        <v>51</v>
      </c>
      <c r="L11806" t="s">
        <v>5084</v>
      </c>
      <c r="M11806" t="s">
        <v>5085</v>
      </c>
      <c r="N11806" t="s">
        <v>77</v>
      </c>
      <c r="O11806" t="s">
        <v>72</v>
      </c>
      <c r="P11806">
        <v>190</v>
      </c>
      <c r="Q11806" t="s">
        <v>5086</v>
      </c>
    </row>
    <row r="11807" spans="11:17">
      <c r="K11807" t="s">
        <v>51</v>
      </c>
      <c r="L11807" t="s">
        <v>5084</v>
      </c>
      <c r="M11807" t="s">
        <v>5085</v>
      </c>
      <c r="N11807" t="s">
        <v>77</v>
      </c>
      <c r="O11807" t="s">
        <v>73</v>
      </c>
      <c r="P11807" t="s">
        <v>82</v>
      </c>
      <c r="Q11807" t="s">
        <v>5086</v>
      </c>
    </row>
    <row r="11808" spans="11:17">
      <c r="K11808" t="s">
        <v>51</v>
      </c>
      <c r="L11808" t="s">
        <v>5089</v>
      </c>
      <c r="M11808" t="s">
        <v>5090</v>
      </c>
      <c r="N11808" t="s">
        <v>54</v>
      </c>
      <c r="O11808" t="s">
        <v>14</v>
      </c>
      <c r="Q11808" t="s">
        <v>5091</v>
      </c>
    </row>
    <row r="11809" spans="11:17">
      <c r="K11809" t="s">
        <v>51</v>
      </c>
      <c r="L11809" t="s">
        <v>5089</v>
      </c>
      <c r="M11809" t="s">
        <v>5090</v>
      </c>
      <c r="N11809" t="s">
        <v>54</v>
      </c>
      <c r="O11809" t="s">
        <v>56</v>
      </c>
      <c r="Q11809" t="s">
        <v>5091</v>
      </c>
    </row>
    <row r="11810" spans="11:17">
      <c r="K11810" t="s">
        <v>51</v>
      </c>
      <c r="L11810" t="s">
        <v>5089</v>
      </c>
      <c r="M11810" t="s">
        <v>5090</v>
      </c>
      <c r="N11810" t="s">
        <v>54</v>
      </c>
      <c r="O11810" t="s">
        <v>57</v>
      </c>
      <c r="P11810" t="s">
        <v>2263</v>
      </c>
      <c r="Q11810" t="s">
        <v>5091</v>
      </c>
    </row>
    <row r="11811" spans="11:17">
      <c r="K11811" t="s">
        <v>51</v>
      </c>
      <c r="L11811" t="s">
        <v>5089</v>
      </c>
      <c r="M11811" t="s">
        <v>5090</v>
      </c>
      <c r="N11811" t="s">
        <v>54</v>
      </c>
      <c r="O11811" t="s">
        <v>59</v>
      </c>
      <c r="P11811">
        <v>4514</v>
      </c>
      <c r="Q11811" t="s">
        <v>5091</v>
      </c>
    </row>
    <row r="11812" spans="11:17">
      <c r="K11812" t="s">
        <v>51</v>
      </c>
      <c r="L11812" t="s">
        <v>5089</v>
      </c>
      <c r="M11812" t="s">
        <v>5090</v>
      </c>
      <c r="N11812" t="s">
        <v>54</v>
      </c>
      <c r="O11812" t="s">
        <v>60</v>
      </c>
      <c r="P11812" t="s">
        <v>5027</v>
      </c>
      <c r="Q11812" t="s">
        <v>5091</v>
      </c>
    </row>
    <row r="11813" spans="11:17">
      <c r="K11813" t="s">
        <v>51</v>
      </c>
      <c r="L11813" t="s">
        <v>5089</v>
      </c>
      <c r="M11813" t="s">
        <v>5090</v>
      </c>
      <c r="N11813" t="s">
        <v>54</v>
      </c>
      <c r="O11813" t="s">
        <v>62</v>
      </c>
      <c r="P11813" t="s">
        <v>5028</v>
      </c>
      <c r="Q11813" t="s">
        <v>5091</v>
      </c>
    </row>
    <row r="11814" spans="11:17">
      <c r="K11814" t="s">
        <v>51</v>
      </c>
      <c r="L11814" t="s">
        <v>5089</v>
      </c>
      <c r="M11814" t="s">
        <v>5090</v>
      </c>
      <c r="N11814" t="s">
        <v>54</v>
      </c>
      <c r="O11814" t="s">
        <v>64</v>
      </c>
      <c r="P11814" t="s">
        <v>5092</v>
      </c>
      <c r="Q11814" t="s">
        <v>5091</v>
      </c>
    </row>
    <row r="11815" spans="11:17">
      <c r="K11815" t="s">
        <v>51</v>
      </c>
      <c r="L11815" t="s">
        <v>5089</v>
      </c>
      <c r="M11815" t="s">
        <v>5090</v>
      </c>
      <c r="N11815" t="s">
        <v>54</v>
      </c>
      <c r="O11815" t="s">
        <v>66</v>
      </c>
      <c r="P11815" t="s">
        <v>5093</v>
      </c>
      <c r="Q11815" t="s">
        <v>5091</v>
      </c>
    </row>
    <row r="11816" spans="11:17">
      <c r="K11816" t="s">
        <v>51</v>
      </c>
      <c r="L11816" t="s">
        <v>5089</v>
      </c>
      <c r="M11816" t="s">
        <v>5090</v>
      </c>
      <c r="N11816" t="s">
        <v>54</v>
      </c>
      <c r="O11816" t="s">
        <v>68</v>
      </c>
      <c r="P11816" t="s">
        <v>3662</v>
      </c>
      <c r="Q11816" t="s">
        <v>5091</v>
      </c>
    </row>
    <row r="11817" spans="11:17">
      <c r="K11817" t="s">
        <v>51</v>
      </c>
      <c r="L11817" t="s">
        <v>5089</v>
      </c>
      <c r="M11817" t="s">
        <v>5090</v>
      </c>
      <c r="N11817" t="s">
        <v>54</v>
      </c>
      <c r="O11817" t="s">
        <v>70</v>
      </c>
      <c r="P11817" t="s">
        <v>71</v>
      </c>
      <c r="Q11817" t="s">
        <v>5091</v>
      </c>
    </row>
    <row r="11818" spans="11:17">
      <c r="K11818" t="s">
        <v>51</v>
      </c>
      <c r="L11818" t="s">
        <v>5089</v>
      </c>
      <c r="M11818" t="s">
        <v>5090</v>
      </c>
      <c r="N11818" t="s">
        <v>54</v>
      </c>
      <c r="O11818" t="s">
        <v>72</v>
      </c>
      <c r="P11818">
        <v>248</v>
      </c>
      <c r="Q11818" t="s">
        <v>5091</v>
      </c>
    </row>
    <row r="11819" spans="11:17">
      <c r="K11819" t="s">
        <v>51</v>
      </c>
      <c r="L11819" t="s">
        <v>5089</v>
      </c>
      <c r="M11819" t="s">
        <v>5090</v>
      </c>
      <c r="N11819" t="s">
        <v>54</v>
      </c>
      <c r="O11819" t="s">
        <v>73</v>
      </c>
      <c r="P11819" t="s">
        <v>74</v>
      </c>
      <c r="Q11819" t="s">
        <v>5091</v>
      </c>
    </row>
    <row r="11820" spans="11:17">
      <c r="K11820" t="s">
        <v>51</v>
      </c>
      <c r="L11820" t="s">
        <v>5094</v>
      </c>
      <c r="M11820" t="s">
        <v>5095</v>
      </c>
      <c r="N11820" t="s">
        <v>54</v>
      </c>
      <c r="O11820" t="s">
        <v>14</v>
      </c>
      <c r="Q11820" t="s">
        <v>5096</v>
      </c>
    </row>
    <row r="11821" spans="11:17">
      <c r="K11821" t="s">
        <v>51</v>
      </c>
      <c r="L11821" t="s">
        <v>5094</v>
      </c>
      <c r="M11821" t="s">
        <v>5095</v>
      </c>
      <c r="N11821" t="s">
        <v>54</v>
      </c>
      <c r="O11821" t="s">
        <v>56</v>
      </c>
      <c r="Q11821" t="s">
        <v>5096</v>
      </c>
    </row>
    <row r="11822" spans="11:17">
      <c r="K11822" t="s">
        <v>51</v>
      </c>
      <c r="L11822" t="s">
        <v>5094</v>
      </c>
      <c r="M11822" t="s">
        <v>5095</v>
      </c>
      <c r="N11822" t="s">
        <v>54</v>
      </c>
      <c r="O11822" t="s">
        <v>57</v>
      </c>
      <c r="P11822" t="s">
        <v>2263</v>
      </c>
      <c r="Q11822" t="s">
        <v>5096</v>
      </c>
    </row>
    <row r="11823" spans="11:17">
      <c r="K11823" t="s">
        <v>51</v>
      </c>
      <c r="L11823" t="s">
        <v>5094</v>
      </c>
      <c r="M11823" t="s">
        <v>5095</v>
      </c>
      <c r="N11823" t="s">
        <v>54</v>
      </c>
      <c r="O11823" t="s">
        <v>59</v>
      </c>
      <c r="P11823">
        <v>4167</v>
      </c>
      <c r="Q11823" t="s">
        <v>5096</v>
      </c>
    </row>
    <row r="11824" spans="11:17">
      <c r="K11824" t="s">
        <v>51</v>
      </c>
      <c r="L11824" t="s">
        <v>5094</v>
      </c>
      <c r="M11824" t="s">
        <v>5095</v>
      </c>
      <c r="N11824" t="s">
        <v>54</v>
      </c>
      <c r="O11824" t="s">
        <v>60</v>
      </c>
      <c r="P11824" t="s">
        <v>5027</v>
      </c>
      <c r="Q11824" t="s">
        <v>5096</v>
      </c>
    </row>
    <row r="11825" spans="11:17">
      <c r="K11825" t="s">
        <v>51</v>
      </c>
      <c r="L11825" t="s">
        <v>5094</v>
      </c>
      <c r="M11825" t="s">
        <v>5095</v>
      </c>
      <c r="N11825" t="s">
        <v>54</v>
      </c>
      <c r="O11825" t="s">
        <v>62</v>
      </c>
      <c r="P11825" t="s">
        <v>5028</v>
      </c>
      <c r="Q11825" t="s">
        <v>5096</v>
      </c>
    </row>
    <row r="11826" spans="11:17">
      <c r="K11826" t="s">
        <v>51</v>
      </c>
      <c r="L11826" t="s">
        <v>5094</v>
      </c>
      <c r="M11826" t="s">
        <v>5095</v>
      </c>
      <c r="N11826" t="s">
        <v>54</v>
      </c>
      <c r="O11826" t="s">
        <v>64</v>
      </c>
      <c r="P11826" t="s">
        <v>5097</v>
      </c>
      <c r="Q11826" t="s">
        <v>5096</v>
      </c>
    </row>
    <row r="11827" spans="11:17">
      <c r="K11827" t="s">
        <v>51</v>
      </c>
      <c r="L11827" t="s">
        <v>5094</v>
      </c>
      <c r="M11827" t="s">
        <v>5095</v>
      </c>
      <c r="N11827" t="s">
        <v>54</v>
      </c>
      <c r="O11827" t="s">
        <v>66</v>
      </c>
      <c r="P11827" t="s">
        <v>5098</v>
      </c>
      <c r="Q11827" t="s">
        <v>5096</v>
      </c>
    </row>
    <row r="11828" spans="11:17">
      <c r="K11828" t="s">
        <v>51</v>
      </c>
      <c r="L11828" t="s">
        <v>5094</v>
      </c>
      <c r="M11828" t="s">
        <v>5095</v>
      </c>
      <c r="N11828" t="s">
        <v>54</v>
      </c>
      <c r="O11828" t="s">
        <v>68</v>
      </c>
      <c r="Q11828" t="s">
        <v>5096</v>
      </c>
    </row>
    <row r="11829" spans="11:17">
      <c r="K11829" t="s">
        <v>51</v>
      </c>
      <c r="L11829" t="s">
        <v>5094</v>
      </c>
      <c r="M11829" t="s">
        <v>5095</v>
      </c>
      <c r="N11829" t="s">
        <v>54</v>
      </c>
      <c r="O11829" t="s">
        <v>70</v>
      </c>
      <c r="P11829" t="s">
        <v>71</v>
      </c>
      <c r="Q11829" t="s">
        <v>5096</v>
      </c>
    </row>
    <row r="11830" spans="11:17">
      <c r="K11830" t="s">
        <v>51</v>
      </c>
      <c r="L11830" t="s">
        <v>5094</v>
      </c>
      <c r="M11830" t="s">
        <v>5095</v>
      </c>
      <c r="N11830" t="s">
        <v>54</v>
      </c>
      <c r="O11830" t="s">
        <v>72</v>
      </c>
      <c r="P11830">
        <v>169</v>
      </c>
      <c r="Q11830" t="s">
        <v>5096</v>
      </c>
    </row>
    <row r="11831" spans="11:17">
      <c r="K11831" t="s">
        <v>51</v>
      </c>
      <c r="L11831" t="s">
        <v>5094</v>
      </c>
      <c r="M11831" t="s">
        <v>5095</v>
      </c>
      <c r="N11831" t="s">
        <v>54</v>
      </c>
      <c r="O11831" t="s">
        <v>73</v>
      </c>
      <c r="P11831" t="s">
        <v>74</v>
      </c>
      <c r="Q11831" t="s">
        <v>5096</v>
      </c>
    </row>
    <row r="11832" spans="11:17">
      <c r="K11832" t="s">
        <v>51</v>
      </c>
      <c r="L11832" t="s">
        <v>5099</v>
      </c>
      <c r="M11832" t="s">
        <v>5100</v>
      </c>
      <c r="N11832" t="s">
        <v>77</v>
      </c>
      <c r="O11832" t="s">
        <v>14</v>
      </c>
      <c r="Q11832" t="s">
        <v>5101</v>
      </c>
    </row>
    <row r="11833" spans="11:17">
      <c r="K11833" t="s">
        <v>51</v>
      </c>
      <c r="L11833" t="s">
        <v>5099</v>
      </c>
      <c r="M11833" t="s">
        <v>5100</v>
      </c>
      <c r="N11833" t="s">
        <v>77</v>
      </c>
      <c r="O11833" t="s">
        <v>56</v>
      </c>
      <c r="Q11833" t="s">
        <v>5101</v>
      </c>
    </row>
    <row r="11834" spans="11:17">
      <c r="K11834" t="s">
        <v>51</v>
      </c>
      <c r="L11834" t="s">
        <v>5099</v>
      </c>
      <c r="M11834" t="s">
        <v>5100</v>
      </c>
      <c r="N11834" t="s">
        <v>77</v>
      </c>
      <c r="O11834" t="s">
        <v>57</v>
      </c>
      <c r="P11834" t="s">
        <v>2263</v>
      </c>
      <c r="Q11834" t="s">
        <v>5101</v>
      </c>
    </row>
    <row r="11835" spans="11:17">
      <c r="K11835" t="s">
        <v>51</v>
      </c>
      <c r="L11835" t="s">
        <v>5099</v>
      </c>
      <c r="M11835" t="s">
        <v>5100</v>
      </c>
      <c r="N11835" t="s">
        <v>77</v>
      </c>
      <c r="O11835" t="s">
        <v>59</v>
      </c>
      <c r="P11835">
        <v>3855</v>
      </c>
      <c r="Q11835" t="s">
        <v>5101</v>
      </c>
    </row>
    <row r="11836" spans="11:17">
      <c r="K11836" t="s">
        <v>51</v>
      </c>
      <c r="L11836" t="s">
        <v>5099</v>
      </c>
      <c r="M11836" t="s">
        <v>5100</v>
      </c>
      <c r="N11836" t="s">
        <v>77</v>
      </c>
      <c r="O11836" t="s">
        <v>60</v>
      </c>
      <c r="P11836" t="s">
        <v>5027</v>
      </c>
      <c r="Q11836" t="s">
        <v>5101</v>
      </c>
    </row>
    <row r="11837" spans="11:17">
      <c r="K11837" t="s">
        <v>51</v>
      </c>
      <c r="L11837" t="s">
        <v>5099</v>
      </c>
      <c r="M11837" t="s">
        <v>5100</v>
      </c>
      <c r="N11837" t="s">
        <v>77</v>
      </c>
      <c r="O11837" t="s">
        <v>62</v>
      </c>
      <c r="P11837" t="s">
        <v>5028</v>
      </c>
      <c r="Q11837" t="s">
        <v>5101</v>
      </c>
    </row>
    <row r="11838" spans="11:17">
      <c r="K11838" t="s">
        <v>51</v>
      </c>
      <c r="L11838" t="s">
        <v>5099</v>
      </c>
      <c r="M11838" t="s">
        <v>5100</v>
      </c>
      <c r="N11838" t="s">
        <v>77</v>
      </c>
      <c r="O11838" t="s">
        <v>64</v>
      </c>
      <c r="P11838" t="s">
        <v>5102</v>
      </c>
      <c r="Q11838" t="s">
        <v>5101</v>
      </c>
    </row>
    <row r="11839" spans="11:17">
      <c r="K11839" t="s">
        <v>51</v>
      </c>
      <c r="L11839" t="s">
        <v>5099</v>
      </c>
      <c r="M11839" t="s">
        <v>5100</v>
      </c>
      <c r="N11839" t="s">
        <v>77</v>
      </c>
      <c r="O11839" t="s">
        <v>66</v>
      </c>
      <c r="P11839" t="s">
        <v>5103</v>
      </c>
      <c r="Q11839" t="s">
        <v>5101</v>
      </c>
    </row>
    <row r="11840" spans="11:17">
      <c r="K11840" t="s">
        <v>51</v>
      </c>
      <c r="L11840" t="s">
        <v>5099</v>
      </c>
      <c r="M11840" t="s">
        <v>5100</v>
      </c>
      <c r="N11840" t="s">
        <v>77</v>
      </c>
      <c r="O11840" t="s">
        <v>68</v>
      </c>
      <c r="Q11840" t="s">
        <v>5101</v>
      </c>
    </row>
    <row r="11841" spans="11:17">
      <c r="K11841" t="s">
        <v>51</v>
      </c>
      <c r="L11841" t="s">
        <v>5099</v>
      </c>
      <c r="M11841" t="s">
        <v>5100</v>
      </c>
      <c r="N11841" t="s">
        <v>77</v>
      </c>
      <c r="O11841" t="s">
        <v>70</v>
      </c>
      <c r="P11841" t="s">
        <v>71</v>
      </c>
      <c r="Q11841" t="s">
        <v>5101</v>
      </c>
    </row>
    <row r="11842" spans="11:17">
      <c r="K11842" t="s">
        <v>51</v>
      </c>
      <c r="L11842" t="s">
        <v>5099</v>
      </c>
      <c r="M11842" t="s">
        <v>5100</v>
      </c>
      <c r="N11842" t="s">
        <v>77</v>
      </c>
      <c r="O11842" t="s">
        <v>72</v>
      </c>
      <c r="P11842">
        <v>90</v>
      </c>
      <c r="Q11842" t="s">
        <v>5101</v>
      </c>
    </row>
    <row r="11843" spans="11:17">
      <c r="K11843" t="s">
        <v>51</v>
      </c>
      <c r="L11843" t="s">
        <v>5099</v>
      </c>
      <c r="M11843" t="s">
        <v>5100</v>
      </c>
      <c r="N11843" t="s">
        <v>77</v>
      </c>
      <c r="O11843" t="s">
        <v>73</v>
      </c>
      <c r="P11843" t="s">
        <v>82</v>
      </c>
      <c r="Q11843" t="s">
        <v>5101</v>
      </c>
    </row>
    <row r="11844" spans="11:17">
      <c r="K11844" t="s">
        <v>51</v>
      </c>
      <c r="L11844" t="s">
        <v>5104</v>
      </c>
      <c r="M11844" t="s">
        <v>5105</v>
      </c>
      <c r="N11844" t="s">
        <v>77</v>
      </c>
      <c r="O11844" t="s">
        <v>14</v>
      </c>
      <c r="Q11844" t="s">
        <v>5106</v>
      </c>
    </row>
    <row r="11845" spans="11:17">
      <c r="K11845" t="s">
        <v>51</v>
      </c>
      <c r="L11845" t="s">
        <v>5104</v>
      </c>
      <c r="M11845" t="s">
        <v>5105</v>
      </c>
      <c r="N11845" t="s">
        <v>77</v>
      </c>
      <c r="O11845" t="s">
        <v>56</v>
      </c>
      <c r="Q11845" t="s">
        <v>5106</v>
      </c>
    </row>
    <row r="11846" spans="11:17">
      <c r="K11846" t="s">
        <v>51</v>
      </c>
      <c r="L11846" t="s">
        <v>5104</v>
      </c>
      <c r="M11846" t="s">
        <v>5105</v>
      </c>
      <c r="N11846" t="s">
        <v>77</v>
      </c>
      <c r="O11846" t="s">
        <v>57</v>
      </c>
      <c r="P11846" t="s">
        <v>2263</v>
      </c>
      <c r="Q11846" t="s">
        <v>5106</v>
      </c>
    </row>
    <row r="11847" spans="11:17">
      <c r="K11847" t="s">
        <v>51</v>
      </c>
      <c r="L11847" t="s">
        <v>5104</v>
      </c>
      <c r="M11847" t="s">
        <v>5105</v>
      </c>
      <c r="N11847" t="s">
        <v>77</v>
      </c>
      <c r="O11847" t="s">
        <v>59</v>
      </c>
      <c r="P11847">
        <v>2400</v>
      </c>
      <c r="Q11847" t="s">
        <v>5106</v>
      </c>
    </row>
    <row r="11848" spans="11:17">
      <c r="K11848" t="s">
        <v>51</v>
      </c>
      <c r="L11848" t="s">
        <v>5104</v>
      </c>
      <c r="M11848" t="s">
        <v>5105</v>
      </c>
      <c r="N11848" t="s">
        <v>77</v>
      </c>
      <c r="O11848" t="s">
        <v>60</v>
      </c>
      <c r="P11848" t="s">
        <v>5027</v>
      </c>
      <c r="Q11848" t="s">
        <v>5106</v>
      </c>
    </row>
    <row r="11849" spans="11:17">
      <c r="K11849" t="s">
        <v>51</v>
      </c>
      <c r="L11849" t="s">
        <v>5104</v>
      </c>
      <c r="M11849" t="s">
        <v>5105</v>
      </c>
      <c r="N11849" t="s">
        <v>77</v>
      </c>
      <c r="O11849" t="s">
        <v>62</v>
      </c>
      <c r="P11849" t="s">
        <v>5028</v>
      </c>
      <c r="Q11849" t="s">
        <v>5106</v>
      </c>
    </row>
    <row r="11850" spans="11:17">
      <c r="K11850" t="s">
        <v>51</v>
      </c>
      <c r="L11850" t="s">
        <v>5104</v>
      </c>
      <c r="M11850" t="s">
        <v>5105</v>
      </c>
      <c r="N11850" t="s">
        <v>77</v>
      </c>
      <c r="O11850" t="s">
        <v>64</v>
      </c>
      <c r="P11850" t="s">
        <v>5107</v>
      </c>
      <c r="Q11850" t="s">
        <v>5106</v>
      </c>
    </row>
    <row r="11851" spans="11:17">
      <c r="K11851" t="s">
        <v>51</v>
      </c>
      <c r="L11851" t="s">
        <v>5104</v>
      </c>
      <c r="M11851" t="s">
        <v>5105</v>
      </c>
      <c r="N11851" t="s">
        <v>77</v>
      </c>
      <c r="O11851" t="s">
        <v>66</v>
      </c>
      <c r="P11851" t="s">
        <v>238</v>
      </c>
      <c r="Q11851" t="s">
        <v>5106</v>
      </c>
    </row>
    <row r="11852" spans="11:17">
      <c r="K11852" t="s">
        <v>51</v>
      </c>
      <c r="L11852" t="s">
        <v>5104</v>
      </c>
      <c r="M11852" t="s">
        <v>5105</v>
      </c>
      <c r="N11852" t="s">
        <v>77</v>
      </c>
      <c r="O11852" t="s">
        <v>68</v>
      </c>
      <c r="Q11852" t="s">
        <v>5106</v>
      </c>
    </row>
    <row r="11853" spans="11:17">
      <c r="K11853" t="s">
        <v>51</v>
      </c>
      <c r="L11853" t="s">
        <v>5104</v>
      </c>
      <c r="M11853" t="s">
        <v>5105</v>
      </c>
      <c r="N11853" t="s">
        <v>77</v>
      </c>
      <c r="O11853" t="s">
        <v>70</v>
      </c>
      <c r="P11853" t="s">
        <v>71</v>
      </c>
      <c r="Q11853" t="s">
        <v>5106</v>
      </c>
    </row>
    <row r="11854" spans="11:17">
      <c r="K11854" t="s">
        <v>51</v>
      </c>
      <c r="L11854" t="s">
        <v>5104</v>
      </c>
      <c r="M11854" t="s">
        <v>5105</v>
      </c>
      <c r="N11854" t="s">
        <v>77</v>
      </c>
      <c r="O11854" t="s">
        <v>72</v>
      </c>
      <c r="P11854">
        <v>80</v>
      </c>
      <c r="Q11854" t="s">
        <v>5106</v>
      </c>
    </row>
    <row r="11855" spans="11:17">
      <c r="K11855" t="s">
        <v>51</v>
      </c>
      <c r="L11855" t="s">
        <v>5104</v>
      </c>
      <c r="M11855" t="s">
        <v>5105</v>
      </c>
      <c r="N11855" t="s">
        <v>77</v>
      </c>
      <c r="O11855" t="s">
        <v>73</v>
      </c>
      <c r="P11855" t="s">
        <v>82</v>
      </c>
      <c r="Q11855" t="s">
        <v>5106</v>
      </c>
    </row>
    <row r="11856" spans="11:17">
      <c r="K11856" t="s">
        <v>51</v>
      </c>
      <c r="L11856" t="s">
        <v>5108</v>
      </c>
      <c r="M11856" t="s">
        <v>5109</v>
      </c>
      <c r="N11856" t="s">
        <v>54</v>
      </c>
      <c r="O11856" t="s">
        <v>14</v>
      </c>
      <c r="Q11856" t="s">
        <v>5110</v>
      </c>
    </row>
    <row r="11857" spans="11:17">
      <c r="K11857" t="s">
        <v>51</v>
      </c>
      <c r="L11857" t="s">
        <v>5108</v>
      </c>
      <c r="M11857" t="s">
        <v>5109</v>
      </c>
      <c r="N11857" t="s">
        <v>54</v>
      </c>
      <c r="O11857" t="s">
        <v>56</v>
      </c>
      <c r="Q11857" t="s">
        <v>5110</v>
      </c>
    </row>
    <row r="11858" spans="11:17">
      <c r="K11858" t="s">
        <v>51</v>
      </c>
      <c r="L11858" t="s">
        <v>5108</v>
      </c>
      <c r="M11858" t="s">
        <v>5109</v>
      </c>
      <c r="N11858" t="s">
        <v>54</v>
      </c>
      <c r="O11858" t="s">
        <v>57</v>
      </c>
      <c r="P11858" t="s">
        <v>2263</v>
      </c>
      <c r="Q11858" t="s">
        <v>5110</v>
      </c>
    </row>
    <row r="11859" spans="11:17">
      <c r="K11859" t="s">
        <v>51</v>
      </c>
      <c r="L11859" t="s">
        <v>5108</v>
      </c>
      <c r="M11859" t="s">
        <v>5109</v>
      </c>
      <c r="N11859" t="s">
        <v>54</v>
      </c>
      <c r="O11859" t="s">
        <v>59</v>
      </c>
      <c r="P11859">
        <v>4929</v>
      </c>
      <c r="Q11859" t="s">
        <v>5110</v>
      </c>
    </row>
    <row r="11860" spans="11:17">
      <c r="K11860" t="s">
        <v>51</v>
      </c>
      <c r="L11860" t="s">
        <v>5108</v>
      </c>
      <c r="M11860" t="s">
        <v>5109</v>
      </c>
      <c r="N11860" t="s">
        <v>54</v>
      </c>
      <c r="O11860" t="s">
        <v>60</v>
      </c>
      <c r="P11860" t="s">
        <v>5027</v>
      </c>
      <c r="Q11860" t="s">
        <v>5110</v>
      </c>
    </row>
    <row r="11861" spans="11:17">
      <c r="K11861" t="s">
        <v>51</v>
      </c>
      <c r="L11861" t="s">
        <v>5108</v>
      </c>
      <c r="M11861" t="s">
        <v>5109</v>
      </c>
      <c r="N11861" t="s">
        <v>54</v>
      </c>
      <c r="O11861" t="s">
        <v>62</v>
      </c>
      <c r="P11861" t="s">
        <v>5028</v>
      </c>
      <c r="Q11861" t="s">
        <v>5110</v>
      </c>
    </row>
    <row r="11862" spans="11:17">
      <c r="K11862" t="s">
        <v>51</v>
      </c>
      <c r="L11862" t="s">
        <v>5108</v>
      </c>
      <c r="M11862" t="s">
        <v>5109</v>
      </c>
      <c r="N11862" t="s">
        <v>54</v>
      </c>
      <c r="O11862" t="s">
        <v>64</v>
      </c>
      <c r="P11862" t="s">
        <v>5111</v>
      </c>
      <c r="Q11862" t="s">
        <v>5110</v>
      </c>
    </row>
    <row r="11863" spans="11:17">
      <c r="K11863" t="s">
        <v>51</v>
      </c>
      <c r="L11863" t="s">
        <v>5108</v>
      </c>
      <c r="M11863" t="s">
        <v>5109</v>
      </c>
      <c r="N11863" t="s">
        <v>54</v>
      </c>
      <c r="O11863" t="s">
        <v>66</v>
      </c>
      <c r="P11863" t="s">
        <v>238</v>
      </c>
      <c r="Q11863" t="s">
        <v>5110</v>
      </c>
    </row>
    <row r="11864" spans="11:17">
      <c r="K11864" t="s">
        <v>51</v>
      </c>
      <c r="L11864" t="s">
        <v>5108</v>
      </c>
      <c r="M11864" t="s">
        <v>5109</v>
      </c>
      <c r="N11864" t="s">
        <v>54</v>
      </c>
      <c r="O11864" t="s">
        <v>68</v>
      </c>
      <c r="Q11864" t="s">
        <v>5110</v>
      </c>
    </row>
    <row r="11865" spans="11:17">
      <c r="K11865" t="s">
        <v>51</v>
      </c>
      <c r="L11865" t="s">
        <v>5108</v>
      </c>
      <c r="M11865" t="s">
        <v>5109</v>
      </c>
      <c r="N11865" t="s">
        <v>54</v>
      </c>
      <c r="O11865" t="s">
        <v>70</v>
      </c>
      <c r="P11865" t="s">
        <v>71</v>
      </c>
      <c r="Q11865" t="s">
        <v>5110</v>
      </c>
    </row>
    <row r="11866" spans="11:17">
      <c r="K11866" t="s">
        <v>51</v>
      </c>
      <c r="L11866" t="s">
        <v>5108</v>
      </c>
      <c r="M11866" t="s">
        <v>5109</v>
      </c>
      <c r="N11866" t="s">
        <v>54</v>
      </c>
      <c r="O11866" t="s">
        <v>72</v>
      </c>
      <c r="P11866">
        <v>128</v>
      </c>
      <c r="Q11866" t="s">
        <v>5110</v>
      </c>
    </row>
    <row r="11867" spans="11:17">
      <c r="K11867" t="s">
        <v>51</v>
      </c>
      <c r="L11867" t="s">
        <v>5108</v>
      </c>
      <c r="M11867" t="s">
        <v>5109</v>
      </c>
      <c r="N11867" t="s">
        <v>54</v>
      </c>
      <c r="O11867" t="s">
        <v>73</v>
      </c>
      <c r="P11867" t="s">
        <v>74</v>
      </c>
      <c r="Q11867" t="s">
        <v>5110</v>
      </c>
    </row>
    <row r="11868" spans="11:17">
      <c r="K11868" t="s">
        <v>51</v>
      </c>
      <c r="L11868" t="s">
        <v>5112</v>
      </c>
      <c r="M11868" t="s">
        <v>5113</v>
      </c>
      <c r="N11868" t="s">
        <v>54</v>
      </c>
      <c r="O11868" t="s">
        <v>14</v>
      </c>
      <c r="Q11868" t="s">
        <v>5114</v>
      </c>
    </row>
    <row r="11869" spans="11:17">
      <c r="K11869" t="s">
        <v>51</v>
      </c>
      <c r="L11869" t="s">
        <v>5112</v>
      </c>
      <c r="M11869" t="s">
        <v>5113</v>
      </c>
      <c r="N11869" t="s">
        <v>54</v>
      </c>
      <c r="O11869" t="s">
        <v>56</v>
      </c>
      <c r="Q11869" t="s">
        <v>5114</v>
      </c>
    </row>
    <row r="11870" spans="11:17">
      <c r="K11870" t="s">
        <v>51</v>
      </c>
      <c r="L11870" t="s">
        <v>5112</v>
      </c>
      <c r="M11870" t="s">
        <v>5113</v>
      </c>
      <c r="N11870" t="s">
        <v>54</v>
      </c>
      <c r="O11870" t="s">
        <v>57</v>
      </c>
      <c r="P11870" t="s">
        <v>2263</v>
      </c>
      <c r="Q11870" t="s">
        <v>5114</v>
      </c>
    </row>
    <row r="11871" spans="11:17">
      <c r="K11871" t="s">
        <v>51</v>
      </c>
      <c r="L11871" t="s">
        <v>5112</v>
      </c>
      <c r="M11871" t="s">
        <v>5113</v>
      </c>
      <c r="N11871" t="s">
        <v>54</v>
      </c>
      <c r="O11871" t="s">
        <v>59</v>
      </c>
      <c r="P11871">
        <v>4595</v>
      </c>
      <c r="Q11871" t="s">
        <v>5114</v>
      </c>
    </row>
    <row r="11872" spans="11:17">
      <c r="K11872" t="s">
        <v>51</v>
      </c>
      <c r="L11872" t="s">
        <v>5112</v>
      </c>
      <c r="M11872" t="s">
        <v>5113</v>
      </c>
      <c r="N11872" t="s">
        <v>54</v>
      </c>
      <c r="O11872" t="s">
        <v>60</v>
      </c>
      <c r="P11872" t="s">
        <v>5027</v>
      </c>
      <c r="Q11872" t="s">
        <v>5114</v>
      </c>
    </row>
    <row r="11873" spans="11:17">
      <c r="K11873" t="s">
        <v>51</v>
      </c>
      <c r="L11873" t="s">
        <v>5112</v>
      </c>
      <c r="M11873" t="s">
        <v>5113</v>
      </c>
      <c r="N11873" t="s">
        <v>54</v>
      </c>
      <c r="O11873" t="s">
        <v>62</v>
      </c>
      <c r="P11873" t="s">
        <v>5028</v>
      </c>
      <c r="Q11873" t="s">
        <v>5114</v>
      </c>
    </row>
    <row r="11874" spans="11:17">
      <c r="K11874" t="s">
        <v>51</v>
      </c>
      <c r="L11874" t="s">
        <v>5112</v>
      </c>
      <c r="M11874" t="s">
        <v>5113</v>
      </c>
      <c r="N11874" t="s">
        <v>54</v>
      </c>
      <c r="O11874" t="s">
        <v>64</v>
      </c>
      <c r="P11874" t="s">
        <v>5115</v>
      </c>
      <c r="Q11874" t="s">
        <v>5114</v>
      </c>
    </row>
    <row r="11875" spans="11:17">
      <c r="K11875" t="s">
        <v>51</v>
      </c>
      <c r="L11875" t="s">
        <v>5112</v>
      </c>
      <c r="M11875" t="s">
        <v>5113</v>
      </c>
      <c r="N11875" t="s">
        <v>54</v>
      </c>
      <c r="O11875" t="s">
        <v>66</v>
      </c>
      <c r="P11875" t="s">
        <v>5116</v>
      </c>
      <c r="Q11875" t="s">
        <v>5114</v>
      </c>
    </row>
    <row r="11876" spans="11:17">
      <c r="K11876" t="s">
        <v>51</v>
      </c>
      <c r="L11876" t="s">
        <v>5112</v>
      </c>
      <c r="M11876" t="s">
        <v>5113</v>
      </c>
      <c r="N11876" t="s">
        <v>54</v>
      </c>
      <c r="O11876" t="s">
        <v>68</v>
      </c>
      <c r="P11876" t="s">
        <v>3662</v>
      </c>
      <c r="Q11876" t="s">
        <v>5114</v>
      </c>
    </row>
    <row r="11877" spans="11:17">
      <c r="K11877" t="s">
        <v>51</v>
      </c>
      <c r="L11877" t="s">
        <v>5112</v>
      </c>
      <c r="M11877" t="s">
        <v>5113</v>
      </c>
      <c r="N11877" t="s">
        <v>54</v>
      </c>
      <c r="O11877" t="s">
        <v>70</v>
      </c>
      <c r="P11877" t="s">
        <v>71</v>
      </c>
      <c r="Q11877" t="s">
        <v>5114</v>
      </c>
    </row>
    <row r="11878" spans="11:17">
      <c r="K11878" t="s">
        <v>51</v>
      </c>
      <c r="L11878" t="s">
        <v>5112</v>
      </c>
      <c r="M11878" t="s">
        <v>5113</v>
      </c>
      <c r="N11878" t="s">
        <v>54</v>
      </c>
      <c r="O11878" t="s">
        <v>72</v>
      </c>
      <c r="P11878">
        <v>74</v>
      </c>
      <c r="Q11878" t="s">
        <v>5114</v>
      </c>
    </row>
    <row r="11879" spans="11:17">
      <c r="K11879" t="s">
        <v>51</v>
      </c>
      <c r="L11879" t="s">
        <v>5112</v>
      </c>
      <c r="M11879" t="s">
        <v>5113</v>
      </c>
      <c r="N11879" t="s">
        <v>54</v>
      </c>
      <c r="O11879" t="s">
        <v>73</v>
      </c>
      <c r="P11879" t="s">
        <v>74</v>
      </c>
      <c r="Q11879" t="s">
        <v>5114</v>
      </c>
    </row>
    <row r="11880" spans="11:17">
      <c r="K11880" t="s">
        <v>51</v>
      </c>
      <c r="L11880" t="s">
        <v>5117</v>
      </c>
      <c r="M11880" t="s">
        <v>5118</v>
      </c>
      <c r="N11880" t="s">
        <v>54</v>
      </c>
      <c r="O11880" t="s">
        <v>14</v>
      </c>
      <c r="Q11880" t="s">
        <v>5119</v>
      </c>
    </row>
    <row r="11881" spans="11:17">
      <c r="K11881" t="s">
        <v>51</v>
      </c>
      <c r="L11881" t="s">
        <v>5117</v>
      </c>
      <c r="M11881" t="s">
        <v>5118</v>
      </c>
      <c r="N11881" t="s">
        <v>54</v>
      </c>
      <c r="O11881" t="s">
        <v>56</v>
      </c>
      <c r="Q11881" t="s">
        <v>5119</v>
      </c>
    </row>
    <row r="11882" spans="11:17">
      <c r="K11882" t="s">
        <v>51</v>
      </c>
      <c r="L11882" t="s">
        <v>5117</v>
      </c>
      <c r="M11882" t="s">
        <v>5118</v>
      </c>
      <c r="N11882" t="s">
        <v>54</v>
      </c>
      <c r="O11882" t="s">
        <v>57</v>
      </c>
      <c r="P11882" t="s">
        <v>2263</v>
      </c>
      <c r="Q11882" t="s">
        <v>5119</v>
      </c>
    </row>
    <row r="11883" spans="11:17">
      <c r="K11883" t="s">
        <v>51</v>
      </c>
      <c r="L11883" t="s">
        <v>5117</v>
      </c>
      <c r="M11883" t="s">
        <v>5118</v>
      </c>
      <c r="N11883" t="s">
        <v>54</v>
      </c>
      <c r="O11883" t="s">
        <v>59</v>
      </c>
      <c r="P11883">
        <v>4441</v>
      </c>
      <c r="Q11883" t="s">
        <v>5119</v>
      </c>
    </row>
    <row r="11884" spans="11:17">
      <c r="K11884" t="s">
        <v>51</v>
      </c>
      <c r="L11884" t="s">
        <v>5117</v>
      </c>
      <c r="M11884" t="s">
        <v>5118</v>
      </c>
      <c r="N11884" t="s">
        <v>54</v>
      </c>
      <c r="O11884" t="s">
        <v>60</v>
      </c>
      <c r="P11884" t="s">
        <v>5027</v>
      </c>
      <c r="Q11884" t="s">
        <v>5119</v>
      </c>
    </row>
    <row r="11885" spans="11:17">
      <c r="K11885" t="s">
        <v>51</v>
      </c>
      <c r="L11885" t="s">
        <v>5117</v>
      </c>
      <c r="M11885" t="s">
        <v>5118</v>
      </c>
      <c r="N11885" t="s">
        <v>54</v>
      </c>
      <c r="O11885" t="s">
        <v>62</v>
      </c>
      <c r="P11885" t="s">
        <v>5028</v>
      </c>
      <c r="Q11885" t="s">
        <v>5119</v>
      </c>
    </row>
    <row r="11886" spans="11:17">
      <c r="K11886" t="s">
        <v>51</v>
      </c>
      <c r="L11886" t="s">
        <v>5117</v>
      </c>
      <c r="M11886" t="s">
        <v>5118</v>
      </c>
      <c r="N11886" t="s">
        <v>54</v>
      </c>
      <c r="O11886" t="s">
        <v>64</v>
      </c>
      <c r="P11886" t="s">
        <v>5120</v>
      </c>
      <c r="Q11886" t="s">
        <v>5119</v>
      </c>
    </row>
    <row r="11887" spans="11:17">
      <c r="K11887" t="s">
        <v>51</v>
      </c>
      <c r="L11887" t="s">
        <v>5117</v>
      </c>
      <c r="M11887" t="s">
        <v>5118</v>
      </c>
      <c r="N11887" t="s">
        <v>54</v>
      </c>
      <c r="O11887" t="s">
        <v>66</v>
      </c>
      <c r="P11887" t="s">
        <v>5121</v>
      </c>
      <c r="Q11887" t="s">
        <v>5119</v>
      </c>
    </row>
    <row r="11888" spans="11:17">
      <c r="K11888" t="s">
        <v>51</v>
      </c>
      <c r="L11888" t="s">
        <v>5117</v>
      </c>
      <c r="M11888" t="s">
        <v>5118</v>
      </c>
      <c r="N11888" t="s">
        <v>54</v>
      </c>
      <c r="O11888" t="s">
        <v>68</v>
      </c>
      <c r="Q11888" t="s">
        <v>5119</v>
      </c>
    </row>
    <row r="11889" spans="11:17">
      <c r="K11889" t="s">
        <v>51</v>
      </c>
      <c r="L11889" t="s">
        <v>5117</v>
      </c>
      <c r="M11889" t="s">
        <v>5118</v>
      </c>
      <c r="N11889" t="s">
        <v>54</v>
      </c>
      <c r="O11889" t="s">
        <v>70</v>
      </c>
      <c r="P11889" t="s">
        <v>71</v>
      </c>
      <c r="Q11889" t="s">
        <v>5119</v>
      </c>
    </row>
    <row r="11890" spans="11:17">
      <c r="K11890" t="s">
        <v>51</v>
      </c>
      <c r="L11890" t="s">
        <v>5117</v>
      </c>
      <c r="M11890" t="s">
        <v>5118</v>
      </c>
      <c r="N11890" t="s">
        <v>54</v>
      </c>
      <c r="O11890" t="s">
        <v>72</v>
      </c>
      <c r="P11890">
        <v>124</v>
      </c>
      <c r="Q11890" t="s">
        <v>5119</v>
      </c>
    </row>
    <row r="11891" spans="11:17">
      <c r="K11891" t="s">
        <v>51</v>
      </c>
      <c r="L11891" t="s">
        <v>5117</v>
      </c>
      <c r="M11891" t="s">
        <v>5118</v>
      </c>
      <c r="N11891" t="s">
        <v>54</v>
      </c>
      <c r="O11891" t="s">
        <v>73</v>
      </c>
      <c r="P11891" t="s">
        <v>74</v>
      </c>
      <c r="Q11891" t="s">
        <v>5119</v>
      </c>
    </row>
    <row r="11892" spans="11:17">
      <c r="K11892" t="s">
        <v>51</v>
      </c>
      <c r="L11892" t="s">
        <v>5122</v>
      </c>
      <c r="M11892" t="s">
        <v>5123</v>
      </c>
      <c r="N11892" t="s">
        <v>77</v>
      </c>
      <c r="O11892" t="s">
        <v>14</v>
      </c>
      <c r="Q11892" t="s">
        <v>5124</v>
      </c>
    </row>
    <row r="11893" spans="11:17">
      <c r="K11893" t="s">
        <v>51</v>
      </c>
      <c r="L11893" t="s">
        <v>5122</v>
      </c>
      <c r="M11893" t="s">
        <v>5123</v>
      </c>
      <c r="N11893" t="s">
        <v>77</v>
      </c>
      <c r="O11893" t="s">
        <v>56</v>
      </c>
      <c r="Q11893" t="s">
        <v>5124</v>
      </c>
    </row>
    <row r="11894" spans="11:17">
      <c r="K11894" t="s">
        <v>51</v>
      </c>
      <c r="L11894" t="s">
        <v>5122</v>
      </c>
      <c r="M11894" t="s">
        <v>5123</v>
      </c>
      <c r="N11894" t="s">
        <v>77</v>
      </c>
      <c r="O11894" t="s">
        <v>57</v>
      </c>
      <c r="P11894" t="s">
        <v>2263</v>
      </c>
      <c r="Q11894" t="s">
        <v>5124</v>
      </c>
    </row>
    <row r="11895" spans="11:17">
      <c r="K11895" t="s">
        <v>51</v>
      </c>
      <c r="L11895" t="s">
        <v>5122</v>
      </c>
      <c r="M11895" t="s">
        <v>5123</v>
      </c>
      <c r="N11895" t="s">
        <v>77</v>
      </c>
      <c r="O11895" t="s">
        <v>59</v>
      </c>
      <c r="P11895">
        <v>3922</v>
      </c>
      <c r="Q11895" t="s">
        <v>5124</v>
      </c>
    </row>
    <row r="11896" spans="11:17">
      <c r="K11896" t="s">
        <v>51</v>
      </c>
      <c r="L11896" t="s">
        <v>5122</v>
      </c>
      <c r="M11896" t="s">
        <v>5123</v>
      </c>
      <c r="N11896" t="s">
        <v>77</v>
      </c>
      <c r="O11896" t="s">
        <v>60</v>
      </c>
      <c r="P11896" t="s">
        <v>5027</v>
      </c>
      <c r="Q11896" t="s">
        <v>5124</v>
      </c>
    </row>
    <row r="11897" spans="11:17">
      <c r="K11897" t="s">
        <v>51</v>
      </c>
      <c r="L11897" t="s">
        <v>5122</v>
      </c>
      <c r="M11897" t="s">
        <v>5123</v>
      </c>
      <c r="N11897" t="s">
        <v>77</v>
      </c>
      <c r="O11897" t="s">
        <v>62</v>
      </c>
      <c r="P11897" t="s">
        <v>5028</v>
      </c>
      <c r="Q11897" t="s">
        <v>5124</v>
      </c>
    </row>
    <row r="11898" spans="11:17">
      <c r="K11898" t="s">
        <v>51</v>
      </c>
      <c r="L11898" t="s">
        <v>5122</v>
      </c>
      <c r="M11898" t="s">
        <v>5123</v>
      </c>
      <c r="N11898" t="s">
        <v>77</v>
      </c>
      <c r="O11898" t="s">
        <v>64</v>
      </c>
      <c r="P11898" t="s">
        <v>5125</v>
      </c>
      <c r="Q11898" t="s">
        <v>5124</v>
      </c>
    </row>
    <row r="11899" spans="11:17">
      <c r="K11899" t="s">
        <v>51</v>
      </c>
      <c r="L11899" t="s">
        <v>5122</v>
      </c>
      <c r="M11899" t="s">
        <v>5123</v>
      </c>
      <c r="N11899" t="s">
        <v>77</v>
      </c>
      <c r="O11899" t="s">
        <v>66</v>
      </c>
      <c r="P11899" t="s">
        <v>5126</v>
      </c>
      <c r="Q11899" t="s">
        <v>5124</v>
      </c>
    </row>
    <row r="11900" spans="11:17">
      <c r="K11900" t="s">
        <v>51</v>
      </c>
      <c r="L11900" t="s">
        <v>5122</v>
      </c>
      <c r="M11900" t="s">
        <v>5123</v>
      </c>
      <c r="N11900" t="s">
        <v>77</v>
      </c>
      <c r="O11900" t="s">
        <v>68</v>
      </c>
      <c r="Q11900" t="s">
        <v>5124</v>
      </c>
    </row>
    <row r="11901" spans="11:17">
      <c r="K11901" t="s">
        <v>51</v>
      </c>
      <c r="L11901" t="s">
        <v>5122</v>
      </c>
      <c r="M11901" t="s">
        <v>5123</v>
      </c>
      <c r="N11901" t="s">
        <v>77</v>
      </c>
      <c r="O11901" t="s">
        <v>70</v>
      </c>
      <c r="P11901" t="s">
        <v>71</v>
      </c>
      <c r="Q11901" t="s">
        <v>5124</v>
      </c>
    </row>
    <row r="11902" spans="11:17">
      <c r="K11902" t="s">
        <v>51</v>
      </c>
      <c r="L11902" t="s">
        <v>5122</v>
      </c>
      <c r="M11902" t="s">
        <v>5123</v>
      </c>
      <c r="N11902" t="s">
        <v>77</v>
      </c>
      <c r="O11902" t="s">
        <v>72</v>
      </c>
      <c r="P11902">
        <v>96</v>
      </c>
      <c r="Q11902" t="s">
        <v>5124</v>
      </c>
    </row>
    <row r="11903" spans="11:17">
      <c r="K11903" t="s">
        <v>51</v>
      </c>
      <c r="L11903" t="s">
        <v>5122</v>
      </c>
      <c r="M11903" t="s">
        <v>5123</v>
      </c>
      <c r="N11903" t="s">
        <v>77</v>
      </c>
      <c r="O11903" t="s">
        <v>73</v>
      </c>
      <c r="P11903" t="s">
        <v>82</v>
      </c>
      <c r="Q11903" t="s">
        <v>5124</v>
      </c>
    </row>
    <row r="11904" spans="11:17">
      <c r="K11904" t="s">
        <v>51</v>
      </c>
      <c r="L11904" t="s">
        <v>5127</v>
      </c>
      <c r="M11904" t="s">
        <v>5128</v>
      </c>
      <c r="N11904" t="s">
        <v>54</v>
      </c>
      <c r="O11904" t="s">
        <v>14</v>
      </c>
      <c r="Q11904" t="s">
        <v>5129</v>
      </c>
    </row>
    <row r="11905" spans="11:17">
      <c r="K11905" t="s">
        <v>51</v>
      </c>
      <c r="L11905" t="s">
        <v>5127</v>
      </c>
      <c r="M11905" t="s">
        <v>5128</v>
      </c>
      <c r="N11905" t="s">
        <v>54</v>
      </c>
      <c r="O11905" t="s">
        <v>56</v>
      </c>
      <c r="Q11905" t="s">
        <v>5129</v>
      </c>
    </row>
    <row r="11906" spans="11:17">
      <c r="K11906" t="s">
        <v>51</v>
      </c>
      <c r="L11906" t="s">
        <v>5127</v>
      </c>
      <c r="M11906" t="s">
        <v>5128</v>
      </c>
      <c r="N11906" t="s">
        <v>54</v>
      </c>
      <c r="O11906" t="s">
        <v>57</v>
      </c>
      <c r="P11906" t="s">
        <v>2263</v>
      </c>
      <c r="Q11906" t="s">
        <v>5129</v>
      </c>
    </row>
    <row r="11907" spans="11:17">
      <c r="K11907" t="s">
        <v>51</v>
      </c>
      <c r="L11907" t="s">
        <v>5127</v>
      </c>
      <c r="M11907" t="s">
        <v>5128</v>
      </c>
      <c r="N11907" t="s">
        <v>54</v>
      </c>
      <c r="O11907" t="s">
        <v>59</v>
      </c>
      <c r="P11907">
        <v>4410</v>
      </c>
      <c r="Q11907" t="s">
        <v>5129</v>
      </c>
    </row>
    <row r="11908" spans="11:17">
      <c r="K11908" t="s">
        <v>51</v>
      </c>
      <c r="L11908" t="s">
        <v>5127</v>
      </c>
      <c r="M11908" t="s">
        <v>5128</v>
      </c>
      <c r="N11908" t="s">
        <v>54</v>
      </c>
      <c r="O11908" t="s">
        <v>60</v>
      </c>
      <c r="P11908" t="s">
        <v>5027</v>
      </c>
      <c r="Q11908" t="s">
        <v>5129</v>
      </c>
    </row>
    <row r="11909" spans="11:17">
      <c r="K11909" t="s">
        <v>51</v>
      </c>
      <c r="L11909" t="s">
        <v>5127</v>
      </c>
      <c r="M11909" t="s">
        <v>5128</v>
      </c>
      <c r="N11909" t="s">
        <v>54</v>
      </c>
      <c r="O11909" t="s">
        <v>62</v>
      </c>
      <c r="P11909" t="s">
        <v>5028</v>
      </c>
      <c r="Q11909" t="s">
        <v>5129</v>
      </c>
    </row>
    <row r="11910" spans="11:17">
      <c r="K11910" t="s">
        <v>51</v>
      </c>
      <c r="L11910" t="s">
        <v>5127</v>
      </c>
      <c r="M11910" t="s">
        <v>5128</v>
      </c>
      <c r="N11910" t="s">
        <v>54</v>
      </c>
      <c r="O11910" t="s">
        <v>64</v>
      </c>
      <c r="P11910" t="s">
        <v>5130</v>
      </c>
      <c r="Q11910" t="s">
        <v>5129</v>
      </c>
    </row>
    <row r="11911" spans="11:17">
      <c r="K11911" t="s">
        <v>51</v>
      </c>
      <c r="L11911" t="s">
        <v>5127</v>
      </c>
      <c r="M11911" t="s">
        <v>5128</v>
      </c>
      <c r="N11911" t="s">
        <v>54</v>
      </c>
      <c r="O11911" t="s">
        <v>66</v>
      </c>
      <c r="P11911" t="s">
        <v>5131</v>
      </c>
      <c r="Q11911" t="s">
        <v>5129</v>
      </c>
    </row>
    <row r="11912" spans="11:17">
      <c r="K11912" t="s">
        <v>51</v>
      </c>
      <c r="L11912" t="s">
        <v>5127</v>
      </c>
      <c r="M11912" t="s">
        <v>5128</v>
      </c>
      <c r="N11912" t="s">
        <v>54</v>
      </c>
      <c r="O11912" t="s">
        <v>68</v>
      </c>
      <c r="Q11912" t="s">
        <v>5129</v>
      </c>
    </row>
    <row r="11913" spans="11:17">
      <c r="K11913" t="s">
        <v>51</v>
      </c>
      <c r="L11913" t="s">
        <v>5127</v>
      </c>
      <c r="M11913" t="s">
        <v>5128</v>
      </c>
      <c r="N11913" t="s">
        <v>54</v>
      </c>
      <c r="O11913" t="s">
        <v>70</v>
      </c>
      <c r="P11913" t="s">
        <v>71</v>
      </c>
      <c r="Q11913" t="s">
        <v>5129</v>
      </c>
    </row>
    <row r="11914" spans="11:17">
      <c r="K11914" t="s">
        <v>51</v>
      </c>
      <c r="L11914" t="s">
        <v>5127</v>
      </c>
      <c r="M11914" t="s">
        <v>5128</v>
      </c>
      <c r="N11914" t="s">
        <v>54</v>
      </c>
      <c r="O11914" t="s">
        <v>72</v>
      </c>
      <c r="P11914">
        <v>85</v>
      </c>
      <c r="Q11914" t="s">
        <v>5129</v>
      </c>
    </row>
    <row r="11915" spans="11:17">
      <c r="K11915" t="s">
        <v>51</v>
      </c>
      <c r="L11915" t="s">
        <v>5127</v>
      </c>
      <c r="M11915" t="s">
        <v>5128</v>
      </c>
      <c r="N11915" t="s">
        <v>54</v>
      </c>
      <c r="O11915" t="s">
        <v>73</v>
      </c>
      <c r="P11915" t="s">
        <v>74</v>
      </c>
      <c r="Q11915" t="s">
        <v>5129</v>
      </c>
    </row>
    <row r="11916" spans="11:17">
      <c r="K11916" t="s">
        <v>51</v>
      </c>
      <c r="L11916" t="s">
        <v>5132</v>
      </c>
      <c r="M11916" t="s">
        <v>5133</v>
      </c>
      <c r="N11916" t="s">
        <v>54</v>
      </c>
      <c r="O11916" t="s">
        <v>14</v>
      </c>
      <c r="Q11916" t="s">
        <v>5134</v>
      </c>
    </row>
    <row r="11917" spans="11:17">
      <c r="K11917" t="s">
        <v>51</v>
      </c>
      <c r="L11917" t="s">
        <v>5132</v>
      </c>
      <c r="M11917" t="s">
        <v>5133</v>
      </c>
      <c r="N11917" t="s">
        <v>54</v>
      </c>
      <c r="O11917" t="s">
        <v>56</v>
      </c>
      <c r="Q11917" t="s">
        <v>5134</v>
      </c>
    </row>
    <row r="11918" spans="11:17">
      <c r="K11918" t="s">
        <v>51</v>
      </c>
      <c r="L11918" t="s">
        <v>5132</v>
      </c>
      <c r="M11918" t="s">
        <v>5133</v>
      </c>
      <c r="N11918" t="s">
        <v>54</v>
      </c>
      <c r="O11918" t="s">
        <v>57</v>
      </c>
      <c r="P11918" t="s">
        <v>2263</v>
      </c>
      <c r="Q11918" t="s">
        <v>5134</v>
      </c>
    </row>
    <row r="11919" spans="11:17">
      <c r="K11919" t="s">
        <v>51</v>
      </c>
      <c r="L11919" t="s">
        <v>5132</v>
      </c>
      <c r="M11919" t="s">
        <v>5133</v>
      </c>
      <c r="N11919" t="s">
        <v>54</v>
      </c>
      <c r="O11919" t="s">
        <v>59</v>
      </c>
      <c r="P11919">
        <v>4584</v>
      </c>
      <c r="Q11919" t="s">
        <v>5134</v>
      </c>
    </row>
    <row r="11920" spans="11:17">
      <c r="K11920" t="s">
        <v>51</v>
      </c>
      <c r="L11920" t="s">
        <v>5132</v>
      </c>
      <c r="M11920" t="s">
        <v>5133</v>
      </c>
      <c r="N11920" t="s">
        <v>54</v>
      </c>
      <c r="O11920" t="s">
        <v>60</v>
      </c>
      <c r="P11920" t="s">
        <v>5027</v>
      </c>
      <c r="Q11920" t="s">
        <v>5134</v>
      </c>
    </row>
    <row r="11921" spans="11:17">
      <c r="K11921" t="s">
        <v>51</v>
      </c>
      <c r="L11921" t="s">
        <v>5132</v>
      </c>
      <c r="M11921" t="s">
        <v>5133</v>
      </c>
      <c r="N11921" t="s">
        <v>54</v>
      </c>
      <c r="O11921" t="s">
        <v>62</v>
      </c>
      <c r="P11921" t="s">
        <v>5028</v>
      </c>
      <c r="Q11921" t="s">
        <v>5134</v>
      </c>
    </row>
    <row r="11922" spans="11:17">
      <c r="K11922" t="s">
        <v>51</v>
      </c>
      <c r="L11922" t="s">
        <v>5132</v>
      </c>
      <c r="M11922" t="s">
        <v>5133</v>
      </c>
      <c r="N11922" t="s">
        <v>54</v>
      </c>
      <c r="O11922" t="s">
        <v>64</v>
      </c>
      <c r="P11922" t="s">
        <v>5135</v>
      </c>
      <c r="Q11922" t="s">
        <v>5134</v>
      </c>
    </row>
    <row r="11923" spans="11:17">
      <c r="K11923" t="s">
        <v>51</v>
      </c>
      <c r="L11923" t="s">
        <v>5132</v>
      </c>
      <c r="M11923" t="s">
        <v>5133</v>
      </c>
      <c r="N11923" t="s">
        <v>54</v>
      </c>
      <c r="O11923" t="s">
        <v>66</v>
      </c>
      <c r="P11923" t="s">
        <v>5136</v>
      </c>
      <c r="Q11923" t="s">
        <v>5134</v>
      </c>
    </row>
    <row r="11924" spans="11:17">
      <c r="K11924" t="s">
        <v>51</v>
      </c>
      <c r="L11924" t="s">
        <v>5132</v>
      </c>
      <c r="M11924" t="s">
        <v>5133</v>
      </c>
      <c r="N11924" t="s">
        <v>54</v>
      </c>
      <c r="O11924" t="s">
        <v>68</v>
      </c>
      <c r="Q11924" t="s">
        <v>5134</v>
      </c>
    </row>
    <row r="11925" spans="11:17">
      <c r="K11925" t="s">
        <v>51</v>
      </c>
      <c r="L11925" t="s">
        <v>5132</v>
      </c>
      <c r="M11925" t="s">
        <v>5133</v>
      </c>
      <c r="N11925" t="s">
        <v>54</v>
      </c>
      <c r="O11925" t="s">
        <v>70</v>
      </c>
      <c r="P11925" t="s">
        <v>71</v>
      </c>
      <c r="Q11925" t="s">
        <v>5134</v>
      </c>
    </row>
    <row r="11926" spans="11:17">
      <c r="K11926" t="s">
        <v>51</v>
      </c>
      <c r="L11926" t="s">
        <v>5132</v>
      </c>
      <c r="M11926" t="s">
        <v>5133</v>
      </c>
      <c r="N11926" t="s">
        <v>54</v>
      </c>
      <c r="O11926" t="s">
        <v>72</v>
      </c>
      <c r="P11926">
        <v>170</v>
      </c>
      <c r="Q11926" t="s">
        <v>5134</v>
      </c>
    </row>
    <row r="11927" spans="11:17">
      <c r="K11927" t="s">
        <v>51</v>
      </c>
      <c r="L11927" t="s">
        <v>5132</v>
      </c>
      <c r="M11927" t="s">
        <v>5133</v>
      </c>
      <c r="N11927" t="s">
        <v>54</v>
      </c>
      <c r="O11927" t="s">
        <v>73</v>
      </c>
      <c r="P11927" t="s">
        <v>74</v>
      </c>
      <c r="Q11927" t="s">
        <v>5134</v>
      </c>
    </row>
    <row r="11928" spans="11:17">
      <c r="K11928" t="s">
        <v>51</v>
      </c>
      <c r="L11928" t="s">
        <v>5137</v>
      </c>
      <c r="M11928" t="s">
        <v>5138</v>
      </c>
      <c r="N11928" t="s">
        <v>54</v>
      </c>
      <c r="O11928" t="s">
        <v>14</v>
      </c>
      <c r="Q11928" t="s">
        <v>5139</v>
      </c>
    </row>
    <row r="11929" spans="11:17">
      <c r="K11929" t="s">
        <v>51</v>
      </c>
      <c r="L11929" t="s">
        <v>5137</v>
      </c>
      <c r="M11929" t="s">
        <v>5138</v>
      </c>
      <c r="N11929" t="s">
        <v>54</v>
      </c>
      <c r="O11929" t="s">
        <v>56</v>
      </c>
      <c r="Q11929" t="s">
        <v>5139</v>
      </c>
    </row>
    <row r="11930" spans="11:17">
      <c r="K11930" t="s">
        <v>51</v>
      </c>
      <c r="L11930" t="s">
        <v>5137</v>
      </c>
      <c r="M11930" t="s">
        <v>5138</v>
      </c>
      <c r="N11930" t="s">
        <v>54</v>
      </c>
      <c r="O11930" t="s">
        <v>57</v>
      </c>
      <c r="P11930" t="s">
        <v>2263</v>
      </c>
      <c r="Q11930" t="s">
        <v>5139</v>
      </c>
    </row>
    <row r="11931" spans="11:17">
      <c r="K11931" t="s">
        <v>51</v>
      </c>
      <c r="L11931" t="s">
        <v>5137</v>
      </c>
      <c r="M11931" t="s">
        <v>5138</v>
      </c>
      <c r="N11931" t="s">
        <v>54</v>
      </c>
      <c r="O11931" t="s">
        <v>59</v>
      </c>
      <c r="P11931">
        <v>5278</v>
      </c>
      <c r="Q11931" t="s">
        <v>5139</v>
      </c>
    </row>
    <row r="11932" spans="11:17">
      <c r="K11932" t="s">
        <v>51</v>
      </c>
      <c r="L11932" t="s">
        <v>5137</v>
      </c>
      <c r="M11932" t="s">
        <v>5138</v>
      </c>
      <c r="N11932" t="s">
        <v>54</v>
      </c>
      <c r="O11932" t="s">
        <v>60</v>
      </c>
      <c r="P11932" t="s">
        <v>5027</v>
      </c>
      <c r="Q11932" t="s">
        <v>5139</v>
      </c>
    </row>
    <row r="11933" spans="11:17">
      <c r="K11933" t="s">
        <v>51</v>
      </c>
      <c r="L11933" t="s">
        <v>5137</v>
      </c>
      <c r="M11933" t="s">
        <v>5138</v>
      </c>
      <c r="N11933" t="s">
        <v>54</v>
      </c>
      <c r="O11933" t="s">
        <v>62</v>
      </c>
      <c r="P11933" t="s">
        <v>5028</v>
      </c>
      <c r="Q11933" t="s">
        <v>5139</v>
      </c>
    </row>
    <row r="11934" spans="11:17">
      <c r="K11934" t="s">
        <v>51</v>
      </c>
      <c r="L11934" t="s">
        <v>5137</v>
      </c>
      <c r="M11934" t="s">
        <v>5138</v>
      </c>
      <c r="N11934" t="s">
        <v>54</v>
      </c>
      <c r="O11934" t="s">
        <v>64</v>
      </c>
      <c r="P11934" t="s">
        <v>5140</v>
      </c>
      <c r="Q11934" t="s">
        <v>5139</v>
      </c>
    </row>
    <row r="11935" spans="11:17">
      <c r="K11935" t="s">
        <v>51</v>
      </c>
      <c r="L11935" t="s">
        <v>5137</v>
      </c>
      <c r="M11935" t="s">
        <v>5138</v>
      </c>
      <c r="N11935" t="s">
        <v>54</v>
      </c>
      <c r="O11935" t="s">
        <v>66</v>
      </c>
      <c r="P11935" t="s">
        <v>238</v>
      </c>
      <c r="Q11935" t="s">
        <v>5139</v>
      </c>
    </row>
    <row r="11936" spans="11:17">
      <c r="K11936" t="s">
        <v>51</v>
      </c>
      <c r="L11936" t="s">
        <v>5137</v>
      </c>
      <c r="M11936" t="s">
        <v>5138</v>
      </c>
      <c r="N11936" t="s">
        <v>54</v>
      </c>
      <c r="O11936" t="s">
        <v>68</v>
      </c>
      <c r="Q11936" t="s">
        <v>5139</v>
      </c>
    </row>
    <row r="11937" spans="11:17">
      <c r="K11937" t="s">
        <v>51</v>
      </c>
      <c r="L11937" t="s">
        <v>5137</v>
      </c>
      <c r="M11937" t="s">
        <v>5138</v>
      </c>
      <c r="N11937" t="s">
        <v>54</v>
      </c>
      <c r="O11937" t="s">
        <v>70</v>
      </c>
      <c r="Q11937" t="s">
        <v>5139</v>
      </c>
    </row>
    <row r="11938" spans="11:17">
      <c r="K11938" t="s">
        <v>51</v>
      </c>
      <c r="L11938" t="s">
        <v>5137</v>
      </c>
      <c r="M11938" t="s">
        <v>5138</v>
      </c>
      <c r="N11938" t="s">
        <v>54</v>
      </c>
      <c r="O11938" t="s">
        <v>72</v>
      </c>
      <c r="Q11938" t="s">
        <v>5139</v>
      </c>
    </row>
    <row r="11939" spans="11:17">
      <c r="K11939" t="s">
        <v>51</v>
      </c>
      <c r="L11939" t="s">
        <v>5137</v>
      </c>
      <c r="M11939" t="s">
        <v>5138</v>
      </c>
      <c r="N11939" t="s">
        <v>54</v>
      </c>
      <c r="O11939" t="s">
        <v>73</v>
      </c>
      <c r="P11939" t="s">
        <v>74</v>
      </c>
      <c r="Q11939" t="s">
        <v>5139</v>
      </c>
    </row>
    <row r="11940" spans="11:17">
      <c r="K11940" t="s">
        <v>51</v>
      </c>
      <c r="L11940" t="s">
        <v>5141</v>
      </c>
      <c r="M11940" t="s">
        <v>5142</v>
      </c>
      <c r="N11940" t="s">
        <v>54</v>
      </c>
      <c r="O11940" t="s">
        <v>14</v>
      </c>
      <c r="Q11940" t="s">
        <v>5143</v>
      </c>
    </row>
    <row r="11941" spans="11:17">
      <c r="K11941" t="s">
        <v>51</v>
      </c>
      <c r="L11941" t="s">
        <v>5141</v>
      </c>
      <c r="M11941" t="s">
        <v>5142</v>
      </c>
      <c r="N11941" t="s">
        <v>54</v>
      </c>
      <c r="O11941" t="s">
        <v>56</v>
      </c>
      <c r="Q11941" t="s">
        <v>5143</v>
      </c>
    </row>
    <row r="11942" spans="11:17">
      <c r="K11942" t="s">
        <v>51</v>
      </c>
      <c r="L11942" t="s">
        <v>5141</v>
      </c>
      <c r="M11942" t="s">
        <v>5142</v>
      </c>
      <c r="N11942" t="s">
        <v>54</v>
      </c>
      <c r="O11942" t="s">
        <v>57</v>
      </c>
      <c r="P11942" t="s">
        <v>2263</v>
      </c>
      <c r="Q11942" t="s">
        <v>5143</v>
      </c>
    </row>
    <row r="11943" spans="11:17">
      <c r="K11943" t="s">
        <v>51</v>
      </c>
      <c r="L11943" t="s">
        <v>5141</v>
      </c>
      <c r="M11943" t="s">
        <v>5142</v>
      </c>
      <c r="N11943" t="s">
        <v>54</v>
      </c>
      <c r="O11943" t="s">
        <v>59</v>
      </c>
      <c r="P11943">
        <v>5209</v>
      </c>
      <c r="Q11943" t="s">
        <v>5143</v>
      </c>
    </row>
    <row r="11944" spans="11:17">
      <c r="K11944" t="s">
        <v>51</v>
      </c>
      <c r="L11944" t="s">
        <v>5141</v>
      </c>
      <c r="M11944" t="s">
        <v>5142</v>
      </c>
      <c r="N11944" t="s">
        <v>54</v>
      </c>
      <c r="O11944" t="s">
        <v>60</v>
      </c>
      <c r="P11944" t="s">
        <v>5027</v>
      </c>
      <c r="Q11944" t="s">
        <v>5143</v>
      </c>
    </row>
    <row r="11945" spans="11:17">
      <c r="K11945" t="s">
        <v>51</v>
      </c>
      <c r="L11945" t="s">
        <v>5141</v>
      </c>
      <c r="M11945" t="s">
        <v>5142</v>
      </c>
      <c r="N11945" t="s">
        <v>54</v>
      </c>
      <c r="O11945" t="s">
        <v>62</v>
      </c>
      <c r="P11945" t="s">
        <v>5028</v>
      </c>
      <c r="Q11945" t="s">
        <v>5143</v>
      </c>
    </row>
    <row r="11946" spans="11:17">
      <c r="K11946" t="s">
        <v>51</v>
      </c>
      <c r="L11946" t="s">
        <v>5141</v>
      </c>
      <c r="M11946" t="s">
        <v>5142</v>
      </c>
      <c r="N11946" t="s">
        <v>54</v>
      </c>
      <c r="O11946" t="s">
        <v>64</v>
      </c>
      <c r="P11946" t="s">
        <v>5144</v>
      </c>
      <c r="Q11946" t="s">
        <v>5143</v>
      </c>
    </row>
    <row r="11947" spans="11:17">
      <c r="K11947" t="s">
        <v>51</v>
      </c>
      <c r="L11947" t="s">
        <v>5141</v>
      </c>
      <c r="M11947" t="s">
        <v>5142</v>
      </c>
      <c r="N11947" t="s">
        <v>54</v>
      </c>
      <c r="O11947" t="s">
        <v>66</v>
      </c>
      <c r="P11947" t="s">
        <v>238</v>
      </c>
      <c r="Q11947" t="s">
        <v>5143</v>
      </c>
    </row>
    <row r="11948" spans="11:17">
      <c r="K11948" t="s">
        <v>51</v>
      </c>
      <c r="L11948" t="s">
        <v>5141</v>
      </c>
      <c r="M11948" t="s">
        <v>5142</v>
      </c>
      <c r="N11948" t="s">
        <v>54</v>
      </c>
      <c r="O11948" t="s">
        <v>68</v>
      </c>
      <c r="Q11948" t="s">
        <v>5143</v>
      </c>
    </row>
    <row r="11949" spans="11:17">
      <c r="K11949" t="s">
        <v>51</v>
      </c>
      <c r="L11949" t="s">
        <v>5141</v>
      </c>
      <c r="M11949" t="s">
        <v>5142</v>
      </c>
      <c r="N11949" t="s">
        <v>54</v>
      </c>
      <c r="O11949" t="s">
        <v>70</v>
      </c>
      <c r="P11949" t="s">
        <v>71</v>
      </c>
      <c r="Q11949" t="s">
        <v>5143</v>
      </c>
    </row>
    <row r="11950" spans="11:17">
      <c r="K11950" t="s">
        <v>51</v>
      </c>
      <c r="L11950" t="s">
        <v>5141</v>
      </c>
      <c r="M11950" t="s">
        <v>5142</v>
      </c>
      <c r="N11950" t="s">
        <v>54</v>
      </c>
      <c r="O11950" t="s">
        <v>72</v>
      </c>
      <c r="P11950">
        <v>87</v>
      </c>
      <c r="Q11950" t="s">
        <v>5143</v>
      </c>
    </row>
    <row r="11951" spans="11:17">
      <c r="K11951" t="s">
        <v>51</v>
      </c>
      <c r="L11951" t="s">
        <v>5141</v>
      </c>
      <c r="M11951" t="s">
        <v>5142</v>
      </c>
      <c r="N11951" t="s">
        <v>54</v>
      </c>
      <c r="O11951" t="s">
        <v>73</v>
      </c>
      <c r="P11951" t="s">
        <v>74</v>
      </c>
      <c r="Q11951" t="s">
        <v>5143</v>
      </c>
    </row>
    <row r="11952" spans="11:17">
      <c r="K11952" t="s">
        <v>51</v>
      </c>
      <c r="L11952" t="s">
        <v>5145</v>
      </c>
      <c r="M11952" t="s">
        <v>5146</v>
      </c>
      <c r="N11952" t="s">
        <v>54</v>
      </c>
      <c r="O11952" t="s">
        <v>14</v>
      </c>
      <c r="Q11952" t="s">
        <v>5147</v>
      </c>
    </row>
    <row r="11953" spans="11:17">
      <c r="K11953" t="s">
        <v>51</v>
      </c>
      <c r="L11953" t="s">
        <v>5145</v>
      </c>
      <c r="M11953" t="s">
        <v>5146</v>
      </c>
      <c r="N11953" t="s">
        <v>54</v>
      </c>
      <c r="O11953" t="s">
        <v>56</v>
      </c>
      <c r="Q11953" t="s">
        <v>5147</v>
      </c>
    </row>
    <row r="11954" spans="11:17">
      <c r="K11954" t="s">
        <v>51</v>
      </c>
      <c r="L11954" t="s">
        <v>5145</v>
      </c>
      <c r="M11954" t="s">
        <v>5146</v>
      </c>
      <c r="N11954" t="s">
        <v>54</v>
      </c>
      <c r="O11954" t="s">
        <v>57</v>
      </c>
      <c r="P11954" t="s">
        <v>2263</v>
      </c>
      <c r="Q11954" t="s">
        <v>5147</v>
      </c>
    </row>
    <row r="11955" spans="11:17">
      <c r="K11955" t="s">
        <v>51</v>
      </c>
      <c r="L11955" t="s">
        <v>5145</v>
      </c>
      <c r="M11955" t="s">
        <v>5146</v>
      </c>
      <c r="N11955" t="s">
        <v>54</v>
      </c>
      <c r="O11955" t="s">
        <v>59</v>
      </c>
      <c r="P11955">
        <v>5244</v>
      </c>
      <c r="Q11955" t="s">
        <v>5147</v>
      </c>
    </row>
    <row r="11956" spans="11:17">
      <c r="K11956" t="s">
        <v>51</v>
      </c>
      <c r="L11956" t="s">
        <v>5145</v>
      </c>
      <c r="M11956" t="s">
        <v>5146</v>
      </c>
      <c r="N11956" t="s">
        <v>54</v>
      </c>
      <c r="O11956" t="s">
        <v>60</v>
      </c>
      <c r="P11956" t="s">
        <v>5027</v>
      </c>
      <c r="Q11956" t="s">
        <v>5147</v>
      </c>
    </row>
    <row r="11957" spans="11:17">
      <c r="K11957" t="s">
        <v>51</v>
      </c>
      <c r="L11957" t="s">
        <v>5145</v>
      </c>
      <c r="M11957" t="s">
        <v>5146</v>
      </c>
      <c r="N11957" t="s">
        <v>54</v>
      </c>
      <c r="O11957" t="s">
        <v>62</v>
      </c>
      <c r="P11957" t="s">
        <v>5028</v>
      </c>
      <c r="Q11957" t="s">
        <v>5147</v>
      </c>
    </row>
    <row r="11958" spans="11:17">
      <c r="K11958" t="s">
        <v>51</v>
      </c>
      <c r="L11958" t="s">
        <v>5145</v>
      </c>
      <c r="M11958" t="s">
        <v>5146</v>
      </c>
      <c r="N11958" t="s">
        <v>54</v>
      </c>
      <c r="O11958" t="s">
        <v>64</v>
      </c>
      <c r="P11958" t="s">
        <v>5148</v>
      </c>
      <c r="Q11958" t="s">
        <v>5147</v>
      </c>
    </row>
    <row r="11959" spans="11:17">
      <c r="K11959" t="s">
        <v>51</v>
      </c>
      <c r="L11959" t="s">
        <v>5145</v>
      </c>
      <c r="M11959" t="s">
        <v>5146</v>
      </c>
      <c r="N11959" t="s">
        <v>54</v>
      </c>
      <c r="O11959" t="s">
        <v>66</v>
      </c>
      <c r="P11959" t="s">
        <v>238</v>
      </c>
      <c r="Q11959" t="s">
        <v>5147</v>
      </c>
    </row>
    <row r="11960" spans="11:17">
      <c r="K11960" t="s">
        <v>51</v>
      </c>
      <c r="L11960" t="s">
        <v>5145</v>
      </c>
      <c r="M11960" t="s">
        <v>5146</v>
      </c>
      <c r="N11960" t="s">
        <v>54</v>
      </c>
      <c r="O11960" t="s">
        <v>68</v>
      </c>
      <c r="Q11960" t="s">
        <v>5147</v>
      </c>
    </row>
    <row r="11961" spans="11:17">
      <c r="K11961" t="s">
        <v>51</v>
      </c>
      <c r="L11961" t="s">
        <v>5145</v>
      </c>
      <c r="M11961" t="s">
        <v>5146</v>
      </c>
      <c r="N11961" t="s">
        <v>54</v>
      </c>
      <c r="O11961" t="s">
        <v>70</v>
      </c>
      <c r="P11961" t="s">
        <v>71</v>
      </c>
      <c r="Q11961" t="s">
        <v>5147</v>
      </c>
    </row>
    <row r="11962" spans="11:17">
      <c r="K11962" t="s">
        <v>51</v>
      </c>
      <c r="L11962" t="s">
        <v>5145</v>
      </c>
      <c r="M11962" t="s">
        <v>5146</v>
      </c>
      <c r="N11962" t="s">
        <v>54</v>
      </c>
      <c r="O11962" t="s">
        <v>72</v>
      </c>
      <c r="P11962">
        <v>250</v>
      </c>
      <c r="Q11962" t="s">
        <v>5147</v>
      </c>
    </row>
    <row r="11963" spans="11:17">
      <c r="K11963" t="s">
        <v>51</v>
      </c>
      <c r="L11963" t="s">
        <v>5145</v>
      </c>
      <c r="M11963" t="s">
        <v>5146</v>
      </c>
      <c r="N11963" t="s">
        <v>54</v>
      </c>
      <c r="O11963" t="s">
        <v>73</v>
      </c>
      <c r="P11963" t="s">
        <v>74</v>
      </c>
      <c r="Q11963" t="s">
        <v>5147</v>
      </c>
    </row>
    <row r="11964" spans="11:17">
      <c r="K11964" t="s">
        <v>51</v>
      </c>
      <c r="L11964" t="s">
        <v>5149</v>
      </c>
      <c r="M11964" t="s">
        <v>5150</v>
      </c>
      <c r="N11964" t="s">
        <v>54</v>
      </c>
      <c r="O11964" t="s">
        <v>14</v>
      </c>
      <c r="Q11964" t="s">
        <v>5151</v>
      </c>
    </row>
    <row r="11965" spans="11:17">
      <c r="K11965" t="s">
        <v>51</v>
      </c>
      <c r="L11965" t="s">
        <v>5149</v>
      </c>
      <c r="M11965" t="s">
        <v>5150</v>
      </c>
      <c r="N11965" t="s">
        <v>54</v>
      </c>
      <c r="O11965" t="s">
        <v>56</v>
      </c>
      <c r="Q11965" t="s">
        <v>5151</v>
      </c>
    </row>
    <row r="11966" spans="11:17">
      <c r="K11966" t="s">
        <v>51</v>
      </c>
      <c r="L11966" t="s">
        <v>5149</v>
      </c>
      <c r="M11966" t="s">
        <v>5150</v>
      </c>
      <c r="N11966" t="s">
        <v>54</v>
      </c>
      <c r="O11966" t="s">
        <v>57</v>
      </c>
      <c r="P11966" t="s">
        <v>2263</v>
      </c>
      <c r="Q11966" t="s">
        <v>5151</v>
      </c>
    </row>
    <row r="11967" spans="11:17">
      <c r="K11967" t="s">
        <v>51</v>
      </c>
      <c r="L11967" t="s">
        <v>5149</v>
      </c>
      <c r="M11967" t="s">
        <v>5150</v>
      </c>
      <c r="N11967" t="s">
        <v>54</v>
      </c>
      <c r="O11967" t="s">
        <v>59</v>
      </c>
      <c r="P11967">
        <v>5035</v>
      </c>
      <c r="Q11967" t="s">
        <v>5151</v>
      </c>
    </row>
    <row r="11968" spans="11:17">
      <c r="K11968" t="s">
        <v>51</v>
      </c>
      <c r="L11968" t="s">
        <v>5149</v>
      </c>
      <c r="M11968" t="s">
        <v>5150</v>
      </c>
      <c r="N11968" t="s">
        <v>54</v>
      </c>
      <c r="O11968" t="s">
        <v>60</v>
      </c>
      <c r="P11968" t="s">
        <v>5027</v>
      </c>
      <c r="Q11968" t="s">
        <v>5151</v>
      </c>
    </row>
    <row r="11969" spans="11:17">
      <c r="K11969" t="s">
        <v>51</v>
      </c>
      <c r="L11969" t="s">
        <v>5149</v>
      </c>
      <c r="M11969" t="s">
        <v>5150</v>
      </c>
      <c r="N11969" t="s">
        <v>54</v>
      </c>
      <c r="O11969" t="s">
        <v>62</v>
      </c>
      <c r="P11969" t="s">
        <v>5028</v>
      </c>
      <c r="Q11969" t="s">
        <v>5151</v>
      </c>
    </row>
    <row r="11970" spans="11:17">
      <c r="K11970" t="s">
        <v>51</v>
      </c>
      <c r="L11970" t="s">
        <v>5149</v>
      </c>
      <c r="M11970" t="s">
        <v>5150</v>
      </c>
      <c r="N11970" t="s">
        <v>54</v>
      </c>
      <c r="O11970" t="s">
        <v>64</v>
      </c>
      <c r="P11970" t="s">
        <v>5152</v>
      </c>
      <c r="Q11970" t="s">
        <v>5151</v>
      </c>
    </row>
    <row r="11971" spans="11:17">
      <c r="K11971" t="s">
        <v>51</v>
      </c>
      <c r="L11971" t="s">
        <v>5149</v>
      </c>
      <c r="M11971" t="s">
        <v>5150</v>
      </c>
      <c r="N11971" t="s">
        <v>54</v>
      </c>
      <c r="O11971" t="s">
        <v>66</v>
      </c>
      <c r="P11971" t="s">
        <v>238</v>
      </c>
      <c r="Q11971" t="s">
        <v>5151</v>
      </c>
    </row>
    <row r="11972" spans="11:17">
      <c r="K11972" t="s">
        <v>51</v>
      </c>
      <c r="L11972" t="s">
        <v>5149</v>
      </c>
      <c r="M11972" t="s">
        <v>5150</v>
      </c>
      <c r="N11972" t="s">
        <v>54</v>
      </c>
      <c r="O11972" t="s">
        <v>68</v>
      </c>
      <c r="Q11972" t="s">
        <v>5151</v>
      </c>
    </row>
    <row r="11973" spans="11:17">
      <c r="K11973" t="s">
        <v>51</v>
      </c>
      <c r="L11973" t="s">
        <v>5149</v>
      </c>
      <c r="M11973" t="s">
        <v>5150</v>
      </c>
      <c r="N11973" t="s">
        <v>54</v>
      </c>
      <c r="O11973" t="s">
        <v>70</v>
      </c>
      <c r="P11973" t="s">
        <v>71</v>
      </c>
      <c r="Q11973" t="s">
        <v>5151</v>
      </c>
    </row>
    <row r="11974" spans="11:17">
      <c r="K11974" t="s">
        <v>51</v>
      </c>
      <c r="L11974" t="s">
        <v>5149</v>
      </c>
      <c r="M11974" t="s">
        <v>5150</v>
      </c>
      <c r="N11974" t="s">
        <v>54</v>
      </c>
      <c r="O11974" t="s">
        <v>72</v>
      </c>
      <c r="P11974">
        <v>85</v>
      </c>
      <c r="Q11974" t="s">
        <v>5151</v>
      </c>
    </row>
    <row r="11975" spans="11:17">
      <c r="K11975" t="s">
        <v>51</v>
      </c>
      <c r="L11975" t="s">
        <v>5149</v>
      </c>
      <c r="M11975" t="s">
        <v>5150</v>
      </c>
      <c r="N11975" t="s">
        <v>54</v>
      </c>
      <c r="O11975" t="s">
        <v>73</v>
      </c>
      <c r="P11975" t="s">
        <v>74</v>
      </c>
      <c r="Q11975" t="s">
        <v>5151</v>
      </c>
    </row>
    <row r="11976" spans="11:17">
      <c r="K11976" t="s">
        <v>51</v>
      </c>
      <c r="L11976" t="s">
        <v>5153</v>
      </c>
      <c r="M11976" t="s">
        <v>5154</v>
      </c>
      <c r="N11976" t="s">
        <v>77</v>
      </c>
      <c r="O11976" t="s">
        <v>14</v>
      </c>
      <c r="Q11976" t="s">
        <v>5155</v>
      </c>
    </row>
    <row r="11977" spans="11:17">
      <c r="K11977" t="s">
        <v>51</v>
      </c>
      <c r="L11977" t="s">
        <v>5153</v>
      </c>
      <c r="M11977" t="s">
        <v>5154</v>
      </c>
      <c r="N11977" t="s">
        <v>77</v>
      </c>
      <c r="O11977" t="s">
        <v>56</v>
      </c>
      <c r="Q11977" t="s">
        <v>5155</v>
      </c>
    </row>
    <row r="11978" spans="11:17">
      <c r="K11978" t="s">
        <v>51</v>
      </c>
      <c r="L11978" t="s">
        <v>5153</v>
      </c>
      <c r="M11978" t="s">
        <v>5154</v>
      </c>
      <c r="N11978" t="s">
        <v>77</v>
      </c>
      <c r="O11978" t="s">
        <v>57</v>
      </c>
      <c r="P11978" t="s">
        <v>2263</v>
      </c>
      <c r="Q11978" t="s">
        <v>5155</v>
      </c>
    </row>
    <row r="11979" spans="11:17">
      <c r="K11979" t="s">
        <v>51</v>
      </c>
      <c r="L11979" t="s">
        <v>5153</v>
      </c>
      <c r="M11979" t="s">
        <v>5154</v>
      </c>
      <c r="N11979" t="s">
        <v>77</v>
      </c>
      <c r="O11979" t="s">
        <v>59</v>
      </c>
      <c r="P11979">
        <v>3889</v>
      </c>
      <c r="Q11979" t="s">
        <v>5155</v>
      </c>
    </row>
    <row r="11980" spans="11:17">
      <c r="K11980" t="s">
        <v>51</v>
      </c>
      <c r="L11980" t="s">
        <v>5153</v>
      </c>
      <c r="M11980" t="s">
        <v>5154</v>
      </c>
      <c r="N11980" t="s">
        <v>77</v>
      </c>
      <c r="O11980" t="s">
        <v>60</v>
      </c>
      <c r="P11980" t="s">
        <v>5027</v>
      </c>
      <c r="Q11980" t="s">
        <v>5155</v>
      </c>
    </row>
    <row r="11981" spans="11:17">
      <c r="K11981" t="s">
        <v>51</v>
      </c>
      <c r="L11981" t="s">
        <v>5153</v>
      </c>
      <c r="M11981" t="s">
        <v>5154</v>
      </c>
      <c r="N11981" t="s">
        <v>77</v>
      </c>
      <c r="O11981" t="s">
        <v>62</v>
      </c>
      <c r="P11981" t="s">
        <v>5049</v>
      </c>
      <c r="Q11981" t="s">
        <v>5155</v>
      </c>
    </row>
    <row r="11982" spans="11:17">
      <c r="K11982" t="s">
        <v>51</v>
      </c>
      <c r="L11982" t="s">
        <v>5153</v>
      </c>
      <c r="M11982" t="s">
        <v>5154</v>
      </c>
      <c r="N11982" t="s">
        <v>77</v>
      </c>
      <c r="O11982" t="s">
        <v>64</v>
      </c>
      <c r="P11982" t="s">
        <v>5156</v>
      </c>
      <c r="Q11982" t="s">
        <v>5155</v>
      </c>
    </row>
    <row r="11983" spans="11:17">
      <c r="K11983" t="s">
        <v>51</v>
      </c>
      <c r="L11983" t="s">
        <v>5153</v>
      </c>
      <c r="M11983" t="s">
        <v>5154</v>
      </c>
      <c r="N11983" t="s">
        <v>77</v>
      </c>
      <c r="O11983" t="s">
        <v>66</v>
      </c>
      <c r="P11983" t="s">
        <v>5157</v>
      </c>
      <c r="Q11983" t="s">
        <v>5155</v>
      </c>
    </row>
    <row r="11984" spans="11:17">
      <c r="K11984" t="s">
        <v>51</v>
      </c>
      <c r="L11984" t="s">
        <v>5153</v>
      </c>
      <c r="M11984" t="s">
        <v>5154</v>
      </c>
      <c r="N11984" t="s">
        <v>77</v>
      </c>
      <c r="O11984" t="s">
        <v>68</v>
      </c>
      <c r="Q11984" t="s">
        <v>5155</v>
      </c>
    </row>
    <row r="11985" spans="11:17">
      <c r="K11985" t="s">
        <v>51</v>
      </c>
      <c r="L11985" t="s">
        <v>5153</v>
      </c>
      <c r="M11985" t="s">
        <v>5154</v>
      </c>
      <c r="N11985" t="s">
        <v>77</v>
      </c>
      <c r="O11985" t="s">
        <v>70</v>
      </c>
      <c r="P11985" t="s">
        <v>71</v>
      </c>
      <c r="Q11985" t="s">
        <v>5155</v>
      </c>
    </row>
    <row r="11986" spans="11:17">
      <c r="K11986" t="s">
        <v>51</v>
      </c>
      <c r="L11986" t="s">
        <v>5153</v>
      </c>
      <c r="M11986" t="s">
        <v>5154</v>
      </c>
      <c r="N11986" t="s">
        <v>77</v>
      </c>
      <c r="O11986" t="s">
        <v>72</v>
      </c>
      <c r="P11986">
        <v>46</v>
      </c>
      <c r="Q11986" t="s">
        <v>5155</v>
      </c>
    </row>
    <row r="11987" spans="11:17">
      <c r="K11987" t="s">
        <v>51</v>
      </c>
      <c r="L11987" t="s">
        <v>5153</v>
      </c>
      <c r="M11987" t="s">
        <v>5154</v>
      </c>
      <c r="N11987" t="s">
        <v>77</v>
      </c>
      <c r="O11987" t="s">
        <v>73</v>
      </c>
      <c r="P11987" t="s">
        <v>82</v>
      </c>
      <c r="Q11987" t="s">
        <v>5155</v>
      </c>
    </row>
    <row r="11988" spans="11:17">
      <c r="K11988" t="s">
        <v>51</v>
      </c>
      <c r="L11988" t="s">
        <v>5158</v>
      </c>
      <c r="M11988" t="s">
        <v>5159</v>
      </c>
      <c r="N11988" t="s">
        <v>77</v>
      </c>
      <c r="O11988" t="s">
        <v>14</v>
      </c>
      <c r="Q11988" t="s">
        <v>5160</v>
      </c>
    </row>
    <row r="11989" spans="11:17">
      <c r="K11989" t="s">
        <v>51</v>
      </c>
      <c r="L11989" t="s">
        <v>5158</v>
      </c>
      <c r="M11989" t="s">
        <v>5159</v>
      </c>
      <c r="N11989" t="s">
        <v>77</v>
      </c>
      <c r="O11989" t="s">
        <v>56</v>
      </c>
      <c r="Q11989" t="s">
        <v>5160</v>
      </c>
    </row>
    <row r="11990" spans="11:17">
      <c r="K11990" t="s">
        <v>51</v>
      </c>
      <c r="L11990" t="s">
        <v>5158</v>
      </c>
      <c r="M11990" t="s">
        <v>5159</v>
      </c>
      <c r="N11990" t="s">
        <v>77</v>
      </c>
      <c r="O11990" t="s">
        <v>57</v>
      </c>
      <c r="P11990" t="s">
        <v>2263</v>
      </c>
      <c r="Q11990" t="s">
        <v>5160</v>
      </c>
    </row>
    <row r="11991" spans="11:17">
      <c r="K11991" t="s">
        <v>51</v>
      </c>
      <c r="L11991" t="s">
        <v>5158</v>
      </c>
      <c r="M11991" t="s">
        <v>5159</v>
      </c>
      <c r="N11991" t="s">
        <v>77</v>
      </c>
      <c r="O11991" t="s">
        <v>59</v>
      </c>
      <c r="P11991">
        <v>3716</v>
      </c>
      <c r="Q11991" t="s">
        <v>5160</v>
      </c>
    </row>
    <row r="11992" spans="11:17">
      <c r="K11992" t="s">
        <v>51</v>
      </c>
      <c r="L11992" t="s">
        <v>5158</v>
      </c>
      <c r="M11992" t="s">
        <v>5159</v>
      </c>
      <c r="N11992" t="s">
        <v>77</v>
      </c>
      <c r="O11992" t="s">
        <v>60</v>
      </c>
      <c r="P11992" t="s">
        <v>5027</v>
      </c>
      <c r="Q11992" t="s">
        <v>5160</v>
      </c>
    </row>
    <row r="11993" spans="11:17">
      <c r="K11993" t="s">
        <v>51</v>
      </c>
      <c r="L11993" t="s">
        <v>5158</v>
      </c>
      <c r="M11993" t="s">
        <v>5159</v>
      </c>
      <c r="N11993" t="s">
        <v>77</v>
      </c>
      <c r="O11993" t="s">
        <v>62</v>
      </c>
      <c r="P11993" t="s">
        <v>5049</v>
      </c>
      <c r="Q11993" t="s">
        <v>5160</v>
      </c>
    </row>
    <row r="11994" spans="11:17">
      <c r="K11994" t="s">
        <v>51</v>
      </c>
      <c r="L11994" t="s">
        <v>5158</v>
      </c>
      <c r="M11994" t="s">
        <v>5159</v>
      </c>
      <c r="N11994" t="s">
        <v>77</v>
      </c>
      <c r="O11994" t="s">
        <v>64</v>
      </c>
      <c r="P11994" t="s">
        <v>5161</v>
      </c>
      <c r="Q11994" t="s">
        <v>5160</v>
      </c>
    </row>
    <row r="11995" spans="11:17">
      <c r="K11995" t="s">
        <v>51</v>
      </c>
      <c r="L11995" t="s">
        <v>5158</v>
      </c>
      <c r="M11995" t="s">
        <v>5159</v>
      </c>
      <c r="N11995" t="s">
        <v>77</v>
      </c>
      <c r="O11995" t="s">
        <v>66</v>
      </c>
      <c r="P11995" t="s">
        <v>5162</v>
      </c>
      <c r="Q11995" t="s">
        <v>5160</v>
      </c>
    </row>
    <row r="11996" spans="11:17">
      <c r="K11996" t="s">
        <v>51</v>
      </c>
      <c r="L11996" t="s">
        <v>5158</v>
      </c>
      <c r="M11996" t="s">
        <v>5159</v>
      </c>
      <c r="N11996" t="s">
        <v>77</v>
      </c>
      <c r="O11996" t="s">
        <v>68</v>
      </c>
      <c r="P11996" t="s">
        <v>3662</v>
      </c>
      <c r="Q11996" t="s">
        <v>5160</v>
      </c>
    </row>
    <row r="11997" spans="11:17">
      <c r="K11997" t="s">
        <v>51</v>
      </c>
      <c r="L11997" t="s">
        <v>5158</v>
      </c>
      <c r="M11997" t="s">
        <v>5159</v>
      </c>
      <c r="N11997" t="s">
        <v>77</v>
      </c>
      <c r="O11997" t="s">
        <v>70</v>
      </c>
      <c r="P11997" t="s">
        <v>71</v>
      </c>
      <c r="Q11997" t="s">
        <v>5160</v>
      </c>
    </row>
    <row r="11998" spans="11:17">
      <c r="K11998" t="s">
        <v>51</v>
      </c>
      <c r="L11998" t="s">
        <v>5158</v>
      </c>
      <c r="M11998" t="s">
        <v>5159</v>
      </c>
      <c r="N11998" t="s">
        <v>77</v>
      </c>
      <c r="O11998" t="s">
        <v>72</v>
      </c>
      <c r="P11998">
        <v>120</v>
      </c>
      <c r="Q11998" t="s">
        <v>5160</v>
      </c>
    </row>
    <row r="11999" spans="11:17">
      <c r="K11999" t="s">
        <v>51</v>
      </c>
      <c r="L11999" t="s">
        <v>5158</v>
      </c>
      <c r="M11999" t="s">
        <v>5159</v>
      </c>
      <c r="N11999" t="s">
        <v>77</v>
      </c>
      <c r="O11999" t="s">
        <v>73</v>
      </c>
      <c r="P11999" t="s">
        <v>82</v>
      </c>
      <c r="Q11999" t="s">
        <v>5160</v>
      </c>
    </row>
    <row r="12000" spans="11:17">
      <c r="K12000" t="s">
        <v>51</v>
      </c>
      <c r="L12000" t="s">
        <v>5163</v>
      </c>
      <c r="M12000" t="s">
        <v>5164</v>
      </c>
      <c r="N12000" t="s">
        <v>77</v>
      </c>
      <c r="O12000" t="s">
        <v>14</v>
      </c>
      <c r="Q12000" t="s">
        <v>5165</v>
      </c>
    </row>
    <row r="12001" spans="11:17">
      <c r="K12001" t="s">
        <v>51</v>
      </c>
      <c r="L12001" t="s">
        <v>5163</v>
      </c>
      <c r="M12001" t="s">
        <v>5164</v>
      </c>
      <c r="N12001" t="s">
        <v>77</v>
      </c>
      <c r="O12001" t="s">
        <v>56</v>
      </c>
      <c r="Q12001" t="s">
        <v>5165</v>
      </c>
    </row>
    <row r="12002" spans="11:17">
      <c r="K12002" t="s">
        <v>51</v>
      </c>
      <c r="L12002" t="s">
        <v>5163</v>
      </c>
      <c r="M12002" t="s">
        <v>5164</v>
      </c>
      <c r="N12002" t="s">
        <v>77</v>
      </c>
      <c r="O12002" t="s">
        <v>57</v>
      </c>
      <c r="P12002" t="s">
        <v>2263</v>
      </c>
      <c r="Q12002" t="s">
        <v>5165</v>
      </c>
    </row>
    <row r="12003" spans="11:17">
      <c r="K12003" t="s">
        <v>51</v>
      </c>
      <c r="L12003" t="s">
        <v>5163</v>
      </c>
      <c r="M12003" t="s">
        <v>5164</v>
      </c>
      <c r="N12003" t="s">
        <v>77</v>
      </c>
      <c r="O12003" t="s">
        <v>59</v>
      </c>
      <c r="P12003">
        <v>3750</v>
      </c>
      <c r="Q12003" t="s">
        <v>5165</v>
      </c>
    </row>
    <row r="12004" spans="11:17">
      <c r="K12004" t="s">
        <v>51</v>
      </c>
      <c r="L12004" t="s">
        <v>5163</v>
      </c>
      <c r="M12004" t="s">
        <v>5164</v>
      </c>
      <c r="N12004" t="s">
        <v>77</v>
      </c>
      <c r="O12004" t="s">
        <v>60</v>
      </c>
      <c r="P12004" t="s">
        <v>5027</v>
      </c>
      <c r="Q12004" t="s">
        <v>5165</v>
      </c>
    </row>
    <row r="12005" spans="11:17">
      <c r="K12005" t="s">
        <v>51</v>
      </c>
      <c r="L12005" t="s">
        <v>5163</v>
      </c>
      <c r="M12005" t="s">
        <v>5164</v>
      </c>
      <c r="N12005" t="s">
        <v>77</v>
      </c>
      <c r="O12005" t="s">
        <v>62</v>
      </c>
      <c r="P12005" t="s">
        <v>5028</v>
      </c>
      <c r="Q12005" t="s">
        <v>5165</v>
      </c>
    </row>
    <row r="12006" spans="11:17">
      <c r="K12006" t="s">
        <v>51</v>
      </c>
      <c r="L12006" t="s">
        <v>5163</v>
      </c>
      <c r="M12006" t="s">
        <v>5164</v>
      </c>
      <c r="N12006" t="s">
        <v>77</v>
      </c>
      <c r="O12006" t="s">
        <v>64</v>
      </c>
      <c r="P12006" t="s">
        <v>5166</v>
      </c>
      <c r="Q12006" t="s">
        <v>5165</v>
      </c>
    </row>
    <row r="12007" spans="11:17">
      <c r="K12007" t="s">
        <v>51</v>
      </c>
      <c r="L12007" t="s">
        <v>5163</v>
      </c>
      <c r="M12007" t="s">
        <v>5164</v>
      </c>
      <c r="N12007" t="s">
        <v>77</v>
      </c>
      <c r="O12007" t="s">
        <v>66</v>
      </c>
      <c r="P12007" t="s">
        <v>5167</v>
      </c>
      <c r="Q12007" t="s">
        <v>5165</v>
      </c>
    </row>
    <row r="12008" spans="11:17">
      <c r="K12008" t="s">
        <v>51</v>
      </c>
      <c r="L12008" t="s">
        <v>5163</v>
      </c>
      <c r="M12008" t="s">
        <v>5164</v>
      </c>
      <c r="N12008" t="s">
        <v>77</v>
      </c>
      <c r="O12008" t="s">
        <v>68</v>
      </c>
      <c r="P12008" t="e">
        <f>-ต้องการหน้ากากอนามัย
-ต้องการให้มีการฉีดพ่นยาฆ่าเชื้อโดยด่วน เนื่องจากมีคนติดเชื้อในชุมชนแล้ว
-ทางเขตมีมาแจกแอลกอฮอล์แล้ว</f>
        <v>#NAME?</v>
      </c>
      <c r="Q12008" t="s">
        <v>5165</v>
      </c>
    </row>
    <row r="12009" spans="11:17">
      <c r="K12009" t="s">
        <v>51</v>
      </c>
      <c r="L12009" t="s">
        <v>5163</v>
      </c>
      <c r="M12009" t="s">
        <v>5164</v>
      </c>
      <c r="N12009" t="s">
        <v>77</v>
      </c>
      <c r="O12009" t="s">
        <v>70</v>
      </c>
      <c r="P12009" t="s">
        <v>71</v>
      </c>
      <c r="Q12009" t="s">
        <v>5165</v>
      </c>
    </row>
    <row r="12010" spans="11:17">
      <c r="K12010" t="s">
        <v>51</v>
      </c>
      <c r="L12010" t="s">
        <v>5163</v>
      </c>
      <c r="M12010" t="s">
        <v>5164</v>
      </c>
      <c r="N12010" t="s">
        <v>77</v>
      </c>
      <c r="O12010" t="s">
        <v>72</v>
      </c>
      <c r="P12010">
        <v>210</v>
      </c>
      <c r="Q12010" t="s">
        <v>5165</v>
      </c>
    </row>
    <row r="12011" spans="11:17">
      <c r="K12011" t="s">
        <v>51</v>
      </c>
      <c r="L12011" t="s">
        <v>5163</v>
      </c>
      <c r="M12011" t="s">
        <v>5164</v>
      </c>
      <c r="N12011" t="s">
        <v>77</v>
      </c>
      <c r="O12011" t="s">
        <v>73</v>
      </c>
      <c r="P12011" t="s">
        <v>82</v>
      </c>
      <c r="Q12011" t="s">
        <v>5165</v>
      </c>
    </row>
    <row r="12012" spans="11:17">
      <c r="K12012" t="s">
        <v>51</v>
      </c>
      <c r="L12012" t="s">
        <v>5168</v>
      </c>
      <c r="M12012" t="s">
        <v>5169</v>
      </c>
      <c r="N12012" t="s">
        <v>77</v>
      </c>
      <c r="O12012" t="s">
        <v>14</v>
      </c>
      <c r="Q12012" t="s">
        <v>5170</v>
      </c>
    </row>
    <row r="12013" spans="11:17">
      <c r="K12013" t="s">
        <v>51</v>
      </c>
      <c r="L12013" t="s">
        <v>5168</v>
      </c>
      <c r="M12013" t="s">
        <v>5169</v>
      </c>
      <c r="N12013" t="s">
        <v>77</v>
      </c>
      <c r="O12013" t="s">
        <v>56</v>
      </c>
      <c r="Q12013" t="s">
        <v>5170</v>
      </c>
    </row>
    <row r="12014" spans="11:17">
      <c r="K12014" t="s">
        <v>51</v>
      </c>
      <c r="L12014" t="s">
        <v>5168</v>
      </c>
      <c r="M12014" t="s">
        <v>5169</v>
      </c>
      <c r="N12014" t="s">
        <v>77</v>
      </c>
      <c r="O12014" t="s">
        <v>57</v>
      </c>
      <c r="P12014" t="s">
        <v>2263</v>
      </c>
      <c r="Q12014" t="s">
        <v>5170</v>
      </c>
    </row>
    <row r="12015" spans="11:17">
      <c r="K12015" t="s">
        <v>51</v>
      </c>
      <c r="L12015" t="s">
        <v>5168</v>
      </c>
      <c r="M12015" t="s">
        <v>5169</v>
      </c>
      <c r="N12015" t="s">
        <v>77</v>
      </c>
      <c r="O12015" t="s">
        <v>59</v>
      </c>
      <c r="P12015">
        <v>2917</v>
      </c>
      <c r="Q12015" t="s">
        <v>5170</v>
      </c>
    </row>
    <row r="12016" spans="11:17">
      <c r="K12016" t="s">
        <v>51</v>
      </c>
      <c r="L12016" t="s">
        <v>5168</v>
      </c>
      <c r="M12016" t="s">
        <v>5169</v>
      </c>
      <c r="N12016" t="s">
        <v>77</v>
      </c>
      <c r="O12016" t="s">
        <v>60</v>
      </c>
      <c r="P12016" t="s">
        <v>5027</v>
      </c>
      <c r="Q12016" t="s">
        <v>5170</v>
      </c>
    </row>
    <row r="12017" spans="11:17">
      <c r="K12017" t="s">
        <v>51</v>
      </c>
      <c r="L12017" t="s">
        <v>5168</v>
      </c>
      <c r="M12017" t="s">
        <v>5169</v>
      </c>
      <c r="N12017" t="s">
        <v>77</v>
      </c>
      <c r="O12017" t="s">
        <v>62</v>
      </c>
      <c r="P12017" t="s">
        <v>5028</v>
      </c>
      <c r="Q12017" t="s">
        <v>5170</v>
      </c>
    </row>
    <row r="12018" spans="11:17">
      <c r="K12018" t="s">
        <v>51</v>
      </c>
      <c r="L12018" t="s">
        <v>5168</v>
      </c>
      <c r="M12018" t="s">
        <v>5169</v>
      </c>
      <c r="N12018" t="s">
        <v>77</v>
      </c>
      <c r="O12018" t="s">
        <v>64</v>
      </c>
      <c r="P12018" t="s">
        <v>5171</v>
      </c>
      <c r="Q12018" t="s">
        <v>5170</v>
      </c>
    </row>
    <row r="12019" spans="11:17">
      <c r="K12019" t="s">
        <v>51</v>
      </c>
      <c r="L12019" t="s">
        <v>5168</v>
      </c>
      <c r="M12019" t="s">
        <v>5169</v>
      </c>
      <c r="N12019" t="s">
        <v>77</v>
      </c>
      <c r="O12019" t="s">
        <v>66</v>
      </c>
      <c r="Q12019" t="s">
        <v>5170</v>
      </c>
    </row>
    <row r="12020" spans="11:17">
      <c r="K12020" t="s">
        <v>51</v>
      </c>
      <c r="L12020" t="s">
        <v>5168</v>
      </c>
      <c r="M12020" t="s">
        <v>5169</v>
      </c>
      <c r="N12020" t="s">
        <v>77</v>
      </c>
      <c r="O12020" t="s">
        <v>68</v>
      </c>
      <c r="Q12020" t="s">
        <v>5170</v>
      </c>
    </row>
    <row r="12021" spans="11:17">
      <c r="K12021" t="s">
        <v>51</v>
      </c>
      <c r="L12021" t="s">
        <v>5168</v>
      </c>
      <c r="M12021" t="s">
        <v>5169</v>
      </c>
      <c r="N12021" t="s">
        <v>77</v>
      </c>
      <c r="O12021" t="s">
        <v>70</v>
      </c>
      <c r="P12021" t="s">
        <v>71</v>
      </c>
      <c r="Q12021" t="s">
        <v>5170</v>
      </c>
    </row>
    <row r="12022" spans="11:17">
      <c r="K12022" t="s">
        <v>51</v>
      </c>
      <c r="L12022" t="s">
        <v>5168</v>
      </c>
      <c r="M12022" t="s">
        <v>5169</v>
      </c>
      <c r="N12022" t="s">
        <v>77</v>
      </c>
      <c r="O12022" t="s">
        <v>72</v>
      </c>
      <c r="P12022">
        <v>84</v>
      </c>
      <c r="Q12022" t="s">
        <v>5170</v>
      </c>
    </row>
    <row r="12023" spans="11:17">
      <c r="K12023" t="s">
        <v>51</v>
      </c>
      <c r="L12023" t="s">
        <v>5168</v>
      </c>
      <c r="M12023" t="s">
        <v>5169</v>
      </c>
      <c r="N12023" t="s">
        <v>77</v>
      </c>
      <c r="O12023" t="s">
        <v>73</v>
      </c>
      <c r="P12023" t="s">
        <v>82</v>
      </c>
      <c r="Q12023" t="s">
        <v>5170</v>
      </c>
    </row>
    <row r="12024" spans="11:17">
      <c r="K12024" t="s">
        <v>51</v>
      </c>
      <c r="L12024" t="s">
        <v>5172</v>
      </c>
      <c r="M12024" t="s">
        <v>5173</v>
      </c>
      <c r="N12024" t="s">
        <v>54</v>
      </c>
      <c r="O12024" t="s">
        <v>14</v>
      </c>
      <c r="Q12024" t="s">
        <v>5174</v>
      </c>
    </row>
    <row r="12025" spans="11:17">
      <c r="K12025" t="s">
        <v>51</v>
      </c>
      <c r="L12025" t="s">
        <v>5172</v>
      </c>
      <c r="M12025" t="s">
        <v>5173</v>
      </c>
      <c r="N12025" t="s">
        <v>54</v>
      </c>
      <c r="O12025" t="s">
        <v>56</v>
      </c>
      <c r="Q12025" t="s">
        <v>5174</v>
      </c>
    </row>
    <row r="12026" spans="11:17">
      <c r="K12026" t="s">
        <v>51</v>
      </c>
      <c r="L12026" t="s">
        <v>5172</v>
      </c>
      <c r="M12026" t="s">
        <v>5173</v>
      </c>
      <c r="N12026" t="s">
        <v>54</v>
      </c>
      <c r="O12026" t="s">
        <v>57</v>
      </c>
      <c r="P12026" t="s">
        <v>2263</v>
      </c>
      <c r="Q12026" t="s">
        <v>5174</v>
      </c>
    </row>
    <row r="12027" spans="11:17">
      <c r="K12027" t="s">
        <v>51</v>
      </c>
      <c r="L12027" t="s">
        <v>5172</v>
      </c>
      <c r="M12027" t="s">
        <v>5173</v>
      </c>
      <c r="N12027" t="s">
        <v>54</v>
      </c>
      <c r="O12027" t="s">
        <v>59</v>
      </c>
      <c r="P12027">
        <v>4549</v>
      </c>
      <c r="Q12027" t="s">
        <v>5174</v>
      </c>
    </row>
    <row r="12028" spans="11:17">
      <c r="K12028" t="s">
        <v>51</v>
      </c>
      <c r="L12028" t="s">
        <v>5172</v>
      </c>
      <c r="M12028" t="s">
        <v>5173</v>
      </c>
      <c r="N12028" t="s">
        <v>54</v>
      </c>
      <c r="O12028" t="s">
        <v>60</v>
      </c>
      <c r="P12028" t="s">
        <v>5027</v>
      </c>
      <c r="Q12028" t="s">
        <v>5174</v>
      </c>
    </row>
    <row r="12029" spans="11:17">
      <c r="K12029" t="s">
        <v>51</v>
      </c>
      <c r="L12029" t="s">
        <v>5172</v>
      </c>
      <c r="M12029" t="s">
        <v>5173</v>
      </c>
      <c r="N12029" t="s">
        <v>54</v>
      </c>
      <c r="O12029" t="s">
        <v>62</v>
      </c>
      <c r="P12029" t="s">
        <v>5028</v>
      </c>
      <c r="Q12029" t="s">
        <v>5174</v>
      </c>
    </row>
    <row r="12030" spans="11:17">
      <c r="K12030" t="s">
        <v>51</v>
      </c>
      <c r="L12030" t="s">
        <v>5172</v>
      </c>
      <c r="M12030" t="s">
        <v>5173</v>
      </c>
      <c r="N12030" t="s">
        <v>54</v>
      </c>
      <c r="O12030" t="s">
        <v>64</v>
      </c>
      <c r="P12030" t="s">
        <v>5175</v>
      </c>
      <c r="Q12030" t="s">
        <v>5174</v>
      </c>
    </row>
    <row r="12031" spans="11:17">
      <c r="K12031" t="s">
        <v>51</v>
      </c>
      <c r="L12031" t="s">
        <v>5172</v>
      </c>
      <c r="M12031" t="s">
        <v>5173</v>
      </c>
      <c r="N12031" t="s">
        <v>54</v>
      </c>
      <c r="O12031" t="s">
        <v>66</v>
      </c>
      <c r="P12031" t="s">
        <v>5176</v>
      </c>
      <c r="Q12031" t="s">
        <v>5174</v>
      </c>
    </row>
    <row r="12032" spans="11:17">
      <c r="K12032" t="s">
        <v>51</v>
      </c>
      <c r="L12032" t="s">
        <v>5172</v>
      </c>
      <c r="M12032" t="s">
        <v>5173</v>
      </c>
      <c r="N12032" t="s">
        <v>54</v>
      </c>
      <c r="O12032" t="s">
        <v>68</v>
      </c>
      <c r="P12032" t="s">
        <v>3662</v>
      </c>
      <c r="Q12032" t="s">
        <v>5174</v>
      </c>
    </row>
    <row r="12033" spans="11:17">
      <c r="K12033" t="s">
        <v>51</v>
      </c>
      <c r="L12033" t="s">
        <v>5172</v>
      </c>
      <c r="M12033" t="s">
        <v>5173</v>
      </c>
      <c r="N12033" t="s">
        <v>54</v>
      </c>
      <c r="O12033" t="s">
        <v>70</v>
      </c>
      <c r="P12033" t="s">
        <v>71</v>
      </c>
      <c r="Q12033" t="s">
        <v>5174</v>
      </c>
    </row>
    <row r="12034" spans="11:17">
      <c r="K12034" t="s">
        <v>51</v>
      </c>
      <c r="L12034" t="s">
        <v>5172</v>
      </c>
      <c r="M12034" t="s">
        <v>5173</v>
      </c>
      <c r="N12034" t="s">
        <v>54</v>
      </c>
      <c r="O12034" t="s">
        <v>72</v>
      </c>
      <c r="P12034">
        <v>93</v>
      </c>
      <c r="Q12034" t="s">
        <v>5174</v>
      </c>
    </row>
    <row r="12035" spans="11:17">
      <c r="K12035" t="s">
        <v>51</v>
      </c>
      <c r="L12035" t="s">
        <v>5172</v>
      </c>
      <c r="M12035" t="s">
        <v>5173</v>
      </c>
      <c r="N12035" t="s">
        <v>54</v>
      </c>
      <c r="O12035" t="s">
        <v>73</v>
      </c>
      <c r="P12035" t="s">
        <v>74</v>
      </c>
      <c r="Q12035" t="s">
        <v>5174</v>
      </c>
    </row>
    <row r="12036" spans="11:17">
      <c r="K12036" t="s">
        <v>51</v>
      </c>
      <c r="L12036" t="s">
        <v>5177</v>
      </c>
      <c r="M12036" t="s">
        <v>5178</v>
      </c>
      <c r="N12036" t="s">
        <v>54</v>
      </c>
      <c r="O12036" t="s">
        <v>14</v>
      </c>
      <c r="Q12036" t="s">
        <v>5179</v>
      </c>
    </row>
    <row r="12037" spans="11:17">
      <c r="K12037" t="s">
        <v>51</v>
      </c>
      <c r="L12037" t="s">
        <v>5177</v>
      </c>
      <c r="M12037" t="s">
        <v>5178</v>
      </c>
      <c r="N12037" t="s">
        <v>54</v>
      </c>
      <c r="O12037" t="s">
        <v>56</v>
      </c>
      <c r="Q12037" t="s">
        <v>5179</v>
      </c>
    </row>
    <row r="12038" spans="11:17">
      <c r="K12038" t="s">
        <v>51</v>
      </c>
      <c r="L12038" t="s">
        <v>5177</v>
      </c>
      <c r="M12038" t="s">
        <v>5178</v>
      </c>
      <c r="N12038" t="s">
        <v>54</v>
      </c>
      <c r="O12038" t="s">
        <v>57</v>
      </c>
      <c r="P12038" t="s">
        <v>2263</v>
      </c>
      <c r="Q12038" t="s">
        <v>5179</v>
      </c>
    </row>
    <row r="12039" spans="11:17">
      <c r="K12039" t="s">
        <v>51</v>
      </c>
      <c r="L12039" t="s">
        <v>5177</v>
      </c>
      <c r="M12039" t="s">
        <v>5178</v>
      </c>
      <c r="N12039" t="s">
        <v>54</v>
      </c>
      <c r="O12039" t="s">
        <v>59</v>
      </c>
      <c r="P12039">
        <v>5348</v>
      </c>
      <c r="Q12039" t="s">
        <v>5179</v>
      </c>
    </row>
    <row r="12040" spans="11:17">
      <c r="K12040" t="s">
        <v>51</v>
      </c>
      <c r="L12040" t="s">
        <v>5177</v>
      </c>
      <c r="M12040" t="s">
        <v>5178</v>
      </c>
      <c r="N12040" t="s">
        <v>54</v>
      </c>
      <c r="O12040" t="s">
        <v>60</v>
      </c>
      <c r="P12040" t="s">
        <v>5027</v>
      </c>
      <c r="Q12040" t="s">
        <v>5179</v>
      </c>
    </row>
    <row r="12041" spans="11:17">
      <c r="K12041" t="s">
        <v>51</v>
      </c>
      <c r="L12041" t="s">
        <v>5177</v>
      </c>
      <c r="M12041" t="s">
        <v>5178</v>
      </c>
      <c r="N12041" t="s">
        <v>54</v>
      </c>
      <c r="O12041" t="s">
        <v>62</v>
      </c>
      <c r="P12041" t="s">
        <v>5028</v>
      </c>
      <c r="Q12041" t="s">
        <v>5179</v>
      </c>
    </row>
    <row r="12042" spans="11:17">
      <c r="K12042" t="s">
        <v>51</v>
      </c>
      <c r="L12042" t="s">
        <v>5177</v>
      </c>
      <c r="M12042" t="s">
        <v>5178</v>
      </c>
      <c r="N12042" t="s">
        <v>54</v>
      </c>
      <c r="O12042" t="s">
        <v>64</v>
      </c>
      <c r="P12042" t="s">
        <v>5180</v>
      </c>
      <c r="Q12042" t="s">
        <v>5179</v>
      </c>
    </row>
    <row r="12043" spans="11:17">
      <c r="K12043" t="s">
        <v>51</v>
      </c>
      <c r="L12043" t="s">
        <v>5177</v>
      </c>
      <c r="M12043" t="s">
        <v>5178</v>
      </c>
      <c r="N12043" t="s">
        <v>54</v>
      </c>
      <c r="O12043" t="s">
        <v>66</v>
      </c>
      <c r="P12043" t="s">
        <v>238</v>
      </c>
      <c r="Q12043" t="s">
        <v>5179</v>
      </c>
    </row>
    <row r="12044" spans="11:17">
      <c r="K12044" t="s">
        <v>51</v>
      </c>
      <c r="L12044" t="s">
        <v>5177</v>
      </c>
      <c r="M12044" t="s">
        <v>5178</v>
      </c>
      <c r="N12044" t="s">
        <v>54</v>
      </c>
      <c r="O12044" t="s">
        <v>68</v>
      </c>
      <c r="Q12044" t="s">
        <v>5179</v>
      </c>
    </row>
    <row r="12045" spans="11:17">
      <c r="K12045" t="s">
        <v>51</v>
      </c>
      <c r="L12045" t="s">
        <v>5177</v>
      </c>
      <c r="M12045" t="s">
        <v>5178</v>
      </c>
      <c r="N12045" t="s">
        <v>54</v>
      </c>
      <c r="O12045" t="s">
        <v>70</v>
      </c>
      <c r="P12045" t="s">
        <v>71</v>
      </c>
      <c r="Q12045" t="s">
        <v>5179</v>
      </c>
    </row>
    <row r="12046" spans="11:17">
      <c r="K12046" t="s">
        <v>51</v>
      </c>
      <c r="L12046" t="s">
        <v>5177</v>
      </c>
      <c r="M12046" t="s">
        <v>5178</v>
      </c>
      <c r="N12046" t="s">
        <v>54</v>
      </c>
      <c r="O12046" t="s">
        <v>72</v>
      </c>
      <c r="P12046">
        <v>80</v>
      </c>
      <c r="Q12046" t="s">
        <v>5179</v>
      </c>
    </row>
    <row r="12047" spans="11:17">
      <c r="K12047" t="s">
        <v>51</v>
      </c>
      <c r="L12047" t="s">
        <v>5177</v>
      </c>
      <c r="M12047" t="s">
        <v>5178</v>
      </c>
      <c r="N12047" t="s">
        <v>54</v>
      </c>
      <c r="O12047" t="s">
        <v>73</v>
      </c>
      <c r="P12047" t="s">
        <v>74</v>
      </c>
      <c r="Q12047" t="s">
        <v>5179</v>
      </c>
    </row>
    <row r="12048" spans="11:17">
      <c r="K12048" t="s">
        <v>51</v>
      </c>
      <c r="L12048" t="s">
        <v>5181</v>
      </c>
      <c r="M12048" t="s">
        <v>5182</v>
      </c>
      <c r="N12048" t="s">
        <v>77</v>
      </c>
      <c r="O12048" t="s">
        <v>14</v>
      </c>
      <c r="Q12048" t="s">
        <v>5183</v>
      </c>
    </row>
    <row r="12049" spans="11:17">
      <c r="K12049" t="s">
        <v>51</v>
      </c>
      <c r="L12049" t="s">
        <v>5181</v>
      </c>
      <c r="M12049" t="s">
        <v>5182</v>
      </c>
      <c r="N12049" t="s">
        <v>77</v>
      </c>
      <c r="O12049" t="s">
        <v>56</v>
      </c>
      <c r="Q12049" t="s">
        <v>5183</v>
      </c>
    </row>
    <row r="12050" spans="11:17">
      <c r="K12050" t="s">
        <v>51</v>
      </c>
      <c r="L12050" t="s">
        <v>5181</v>
      </c>
      <c r="M12050" t="s">
        <v>5182</v>
      </c>
      <c r="N12050" t="s">
        <v>77</v>
      </c>
      <c r="O12050" t="s">
        <v>57</v>
      </c>
      <c r="P12050" t="s">
        <v>2263</v>
      </c>
      <c r="Q12050" t="s">
        <v>5183</v>
      </c>
    </row>
    <row r="12051" spans="11:17">
      <c r="K12051" t="s">
        <v>51</v>
      </c>
      <c r="L12051" t="s">
        <v>5181</v>
      </c>
      <c r="M12051" t="s">
        <v>5182</v>
      </c>
      <c r="N12051" t="s">
        <v>77</v>
      </c>
      <c r="O12051" t="s">
        <v>59</v>
      </c>
      <c r="P12051">
        <v>3889</v>
      </c>
      <c r="Q12051" t="s">
        <v>5183</v>
      </c>
    </row>
    <row r="12052" spans="11:17">
      <c r="K12052" t="s">
        <v>51</v>
      </c>
      <c r="L12052" t="s">
        <v>5181</v>
      </c>
      <c r="M12052" t="s">
        <v>5182</v>
      </c>
      <c r="N12052" t="s">
        <v>77</v>
      </c>
      <c r="O12052" t="s">
        <v>60</v>
      </c>
      <c r="P12052" t="s">
        <v>5027</v>
      </c>
      <c r="Q12052" t="s">
        <v>5183</v>
      </c>
    </row>
    <row r="12053" spans="11:17">
      <c r="K12053" t="s">
        <v>51</v>
      </c>
      <c r="L12053" t="s">
        <v>5181</v>
      </c>
      <c r="M12053" t="s">
        <v>5182</v>
      </c>
      <c r="N12053" t="s">
        <v>77</v>
      </c>
      <c r="O12053" t="s">
        <v>62</v>
      </c>
      <c r="P12053" t="s">
        <v>5028</v>
      </c>
      <c r="Q12053" t="s">
        <v>5183</v>
      </c>
    </row>
    <row r="12054" spans="11:17">
      <c r="K12054" t="s">
        <v>51</v>
      </c>
      <c r="L12054" t="s">
        <v>5181</v>
      </c>
      <c r="M12054" t="s">
        <v>5182</v>
      </c>
      <c r="N12054" t="s">
        <v>77</v>
      </c>
      <c r="O12054" t="s">
        <v>64</v>
      </c>
      <c r="P12054" t="s">
        <v>5184</v>
      </c>
      <c r="Q12054" t="s">
        <v>5183</v>
      </c>
    </row>
    <row r="12055" spans="11:17">
      <c r="K12055" t="s">
        <v>51</v>
      </c>
      <c r="L12055" t="s">
        <v>5181</v>
      </c>
      <c r="M12055" t="s">
        <v>5182</v>
      </c>
      <c r="N12055" t="s">
        <v>77</v>
      </c>
      <c r="O12055" t="s">
        <v>66</v>
      </c>
      <c r="P12055" t="s">
        <v>5185</v>
      </c>
      <c r="Q12055" t="s">
        <v>5183</v>
      </c>
    </row>
    <row r="12056" spans="11:17">
      <c r="K12056" t="s">
        <v>51</v>
      </c>
      <c r="L12056" t="s">
        <v>5181</v>
      </c>
      <c r="M12056" t="s">
        <v>5182</v>
      </c>
      <c r="N12056" t="s">
        <v>77</v>
      </c>
      <c r="O12056" t="s">
        <v>68</v>
      </c>
      <c r="Q12056" t="s">
        <v>5183</v>
      </c>
    </row>
    <row r="12057" spans="11:17">
      <c r="K12057" t="s">
        <v>51</v>
      </c>
      <c r="L12057" t="s">
        <v>5181</v>
      </c>
      <c r="M12057" t="s">
        <v>5182</v>
      </c>
      <c r="N12057" t="s">
        <v>77</v>
      </c>
      <c r="O12057" t="s">
        <v>70</v>
      </c>
      <c r="P12057" t="s">
        <v>71</v>
      </c>
      <c r="Q12057" t="s">
        <v>5183</v>
      </c>
    </row>
    <row r="12058" spans="11:17">
      <c r="K12058" t="s">
        <v>51</v>
      </c>
      <c r="L12058" t="s">
        <v>5181</v>
      </c>
      <c r="M12058" t="s">
        <v>5182</v>
      </c>
      <c r="N12058" t="s">
        <v>77</v>
      </c>
      <c r="O12058" t="s">
        <v>72</v>
      </c>
      <c r="P12058">
        <v>340</v>
      </c>
      <c r="Q12058" t="s">
        <v>5183</v>
      </c>
    </row>
    <row r="12059" spans="11:17">
      <c r="K12059" t="s">
        <v>51</v>
      </c>
      <c r="L12059" t="s">
        <v>5181</v>
      </c>
      <c r="M12059" t="s">
        <v>5182</v>
      </c>
      <c r="N12059" t="s">
        <v>77</v>
      </c>
      <c r="O12059" t="s">
        <v>73</v>
      </c>
      <c r="P12059" t="s">
        <v>82</v>
      </c>
      <c r="Q12059" t="s">
        <v>5183</v>
      </c>
    </row>
    <row r="12060" spans="11:17">
      <c r="K12060" t="s">
        <v>51</v>
      </c>
      <c r="L12060" t="s">
        <v>5186</v>
      </c>
      <c r="M12060" t="s">
        <v>5187</v>
      </c>
      <c r="N12060" t="s">
        <v>77</v>
      </c>
      <c r="O12060" t="s">
        <v>14</v>
      </c>
      <c r="Q12060" t="s">
        <v>5188</v>
      </c>
    </row>
    <row r="12061" spans="11:17">
      <c r="K12061" t="s">
        <v>51</v>
      </c>
      <c r="L12061" t="s">
        <v>5186</v>
      </c>
      <c r="M12061" t="s">
        <v>5187</v>
      </c>
      <c r="N12061" t="s">
        <v>77</v>
      </c>
      <c r="O12061" t="s">
        <v>56</v>
      </c>
      <c r="Q12061" t="s">
        <v>5188</v>
      </c>
    </row>
    <row r="12062" spans="11:17">
      <c r="K12062" t="s">
        <v>51</v>
      </c>
      <c r="L12062" t="s">
        <v>5186</v>
      </c>
      <c r="M12062" t="s">
        <v>5187</v>
      </c>
      <c r="N12062" t="s">
        <v>77</v>
      </c>
      <c r="O12062" t="s">
        <v>57</v>
      </c>
      <c r="P12062" t="s">
        <v>2263</v>
      </c>
      <c r="Q12062" t="s">
        <v>5188</v>
      </c>
    </row>
    <row r="12063" spans="11:17">
      <c r="K12063" t="s">
        <v>51</v>
      </c>
      <c r="L12063" t="s">
        <v>5186</v>
      </c>
      <c r="M12063" t="s">
        <v>5187</v>
      </c>
      <c r="N12063" t="s">
        <v>77</v>
      </c>
      <c r="O12063" t="s">
        <v>59</v>
      </c>
      <c r="P12063">
        <v>3681</v>
      </c>
      <c r="Q12063" t="s">
        <v>5188</v>
      </c>
    </row>
    <row r="12064" spans="11:17">
      <c r="K12064" t="s">
        <v>51</v>
      </c>
      <c r="L12064" t="s">
        <v>5186</v>
      </c>
      <c r="M12064" t="s">
        <v>5187</v>
      </c>
      <c r="N12064" t="s">
        <v>77</v>
      </c>
      <c r="O12064" t="s">
        <v>60</v>
      </c>
      <c r="P12064" t="s">
        <v>5027</v>
      </c>
      <c r="Q12064" t="s">
        <v>5188</v>
      </c>
    </row>
    <row r="12065" spans="11:17">
      <c r="K12065" t="s">
        <v>51</v>
      </c>
      <c r="L12065" t="s">
        <v>5186</v>
      </c>
      <c r="M12065" t="s">
        <v>5187</v>
      </c>
      <c r="N12065" t="s">
        <v>77</v>
      </c>
      <c r="O12065" t="s">
        <v>62</v>
      </c>
      <c r="P12065" t="s">
        <v>5028</v>
      </c>
      <c r="Q12065" t="s">
        <v>5188</v>
      </c>
    </row>
    <row r="12066" spans="11:17">
      <c r="K12066" t="s">
        <v>51</v>
      </c>
      <c r="L12066" t="s">
        <v>5186</v>
      </c>
      <c r="M12066" t="s">
        <v>5187</v>
      </c>
      <c r="N12066" t="s">
        <v>77</v>
      </c>
      <c r="O12066" t="s">
        <v>64</v>
      </c>
      <c r="P12066" t="s">
        <v>5189</v>
      </c>
      <c r="Q12066" t="s">
        <v>5188</v>
      </c>
    </row>
    <row r="12067" spans="11:17">
      <c r="K12067" t="s">
        <v>51</v>
      </c>
      <c r="L12067" t="s">
        <v>5186</v>
      </c>
      <c r="M12067" t="s">
        <v>5187</v>
      </c>
      <c r="N12067" t="s">
        <v>77</v>
      </c>
      <c r="O12067" t="s">
        <v>66</v>
      </c>
      <c r="P12067" t="s">
        <v>5190</v>
      </c>
      <c r="Q12067" t="s">
        <v>5188</v>
      </c>
    </row>
    <row r="12068" spans="11:17">
      <c r="K12068" t="s">
        <v>51</v>
      </c>
      <c r="L12068" t="s">
        <v>5186</v>
      </c>
      <c r="M12068" t="s">
        <v>5187</v>
      </c>
      <c r="N12068" t="s">
        <v>77</v>
      </c>
      <c r="O12068" t="s">
        <v>68</v>
      </c>
      <c r="Q12068" t="s">
        <v>5188</v>
      </c>
    </row>
    <row r="12069" spans="11:17">
      <c r="K12069" t="s">
        <v>51</v>
      </c>
      <c r="L12069" t="s">
        <v>5186</v>
      </c>
      <c r="M12069" t="s">
        <v>5187</v>
      </c>
      <c r="N12069" t="s">
        <v>77</v>
      </c>
      <c r="O12069" t="s">
        <v>70</v>
      </c>
      <c r="P12069" t="s">
        <v>71</v>
      </c>
      <c r="Q12069" t="s">
        <v>5188</v>
      </c>
    </row>
    <row r="12070" spans="11:17">
      <c r="K12070" t="s">
        <v>51</v>
      </c>
      <c r="L12070" t="s">
        <v>5186</v>
      </c>
      <c r="M12070" t="s">
        <v>5187</v>
      </c>
      <c r="N12070" t="s">
        <v>77</v>
      </c>
      <c r="O12070" t="s">
        <v>72</v>
      </c>
      <c r="P12070">
        <v>122</v>
      </c>
      <c r="Q12070" t="s">
        <v>5188</v>
      </c>
    </row>
    <row r="12071" spans="11:17">
      <c r="K12071" t="s">
        <v>51</v>
      </c>
      <c r="L12071" t="s">
        <v>5186</v>
      </c>
      <c r="M12071" t="s">
        <v>5187</v>
      </c>
      <c r="N12071" t="s">
        <v>77</v>
      </c>
      <c r="O12071" t="s">
        <v>73</v>
      </c>
      <c r="P12071" t="s">
        <v>82</v>
      </c>
      <c r="Q12071" t="s">
        <v>5188</v>
      </c>
    </row>
    <row r="12072" spans="11:17">
      <c r="K12072" t="s">
        <v>51</v>
      </c>
      <c r="L12072" t="s">
        <v>5191</v>
      </c>
      <c r="M12072" t="s">
        <v>5192</v>
      </c>
      <c r="N12072" t="s">
        <v>54</v>
      </c>
      <c r="O12072" t="s">
        <v>14</v>
      </c>
      <c r="Q12072" t="s">
        <v>5193</v>
      </c>
    </row>
    <row r="12073" spans="11:17">
      <c r="K12073" t="s">
        <v>51</v>
      </c>
      <c r="L12073" t="s">
        <v>5191</v>
      </c>
      <c r="M12073" t="s">
        <v>5192</v>
      </c>
      <c r="N12073" t="s">
        <v>54</v>
      </c>
      <c r="O12073" t="s">
        <v>56</v>
      </c>
      <c r="Q12073" t="s">
        <v>5193</v>
      </c>
    </row>
    <row r="12074" spans="11:17">
      <c r="K12074" t="s">
        <v>51</v>
      </c>
      <c r="L12074" t="s">
        <v>5191</v>
      </c>
      <c r="M12074" t="s">
        <v>5192</v>
      </c>
      <c r="N12074" t="s">
        <v>54</v>
      </c>
      <c r="O12074" t="s">
        <v>57</v>
      </c>
      <c r="P12074" t="s">
        <v>2263</v>
      </c>
      <c r="Q12074" t="s">
        <v>5193</v>
      </c>
    </row>
    <row r="12075" spans="11:17">
      <c r="K12075" t="s">
        <v>51</v>
      </c>
      <c r="L12075" t="s">
        <v>5191</v>
      </c>
      <c r="M12075" t="s">
        <v>5192</v>
      </c>
      <c r="N12075" t="s">
        <v>54</v>
      </c>
      <c r="O12075" t="s">
        <v>59</v>
      </c>
      <c r="P12075">
        <v>5350</v>
      </c>
      <c r="Q12075" t="s">
        <v>5193</v>
      </c>
    </row>
    <row r="12076" spans="11:17">
      <c r="K12076" t="s">
        <v>51</v>
      </c>
      <c r="L12076" t="s">
        <v>5191</v>
      </c>
      <c r="M12076" t="s">
        <v>5192</v>
      </c>
      <c r="N12076" t="s">
        <v>54</v>
      </c>
      <c r="O12076" t="s">
        <v>60</v>
      </c>
      <c r="P12076" t="s">
        <v>5027</v>
      </c>
      <c r="Q12076" t="s">
        <v>5193</v>
      </c>
    </row>
    <row r="12077" spans="11:17">
      <c r="K12077" t="s">
        <v>51</v>
      </c>
      <c r="L12077" t="s">
        <v>5191</v>
      </c>
      <c r="M12077" t="s">
        <v>5192</v>
      </c>
      <c r="N12077" t="s">
        <v>54</v>
      </c>
      <c r="O12077" t="s">
        <v>62</v>
      </c>
      <c r="P12077" t="s">
        <v>5028</v>
      </c>
      <c r="Q12077" t="s">
        <v>5193</v>
      </c>
    </row>
    <row r="12078" spans="11:17">
      <c r="K12078" t="s">
        <v>51</v>
      </c>
      <c r="L12078" t="s">
        <v>5191</v>
      </c>
      <c r="M12078" t="s">
        <v>5192</v>
      </c>
      <c r="N12078" t="s">
        <v>54</v>
      </c>
      <c r="O12078" t="s">
        <v>64</v>
      </c>
      <c r="P12078" t="s">
        <v>5194</v>
      </c>
      <c r="Q12078" t="s">
        <v>5193</v>
      </c>
    </row>
    <row r="12079" spans="11:17">
      <c r="K12079" t="s">
        <v>51</v>
      </c>
      <c r="L12079" t="s">
        <v>5191</v>
      </c>
      <c r="M12079" t="s">
        <v>5192</v>
      </c>
      <c r="N12079" t="s">
        <v>54</v>
      </c>
      <c r="O12079" t="s">
        <v>66</v>
      </c>
      <c r="P12079" t="s">
        <v>5195</v>
      </c>
      <c r="Q12079" t="s">
        <v>5193</v>
      </c>
    </row>
    <row r="12080" spans="11:17">
      <c r="K12080" t="s">
        <v>51</v>
      </c>
      <c r="L12080" t="s">
        <v>5191</v>
      </c>
      <c r="M12080" t="s">
        <v>5192</v>
      </c>
      <c r="N12080" t="s">
        <v>54</v>
      </c>
      <c r="O12080" t="s">
        <v>68</v>
      </c>
      <c r="P12080" t="s">
        <v>3662</v>
      </c>
      <c r="Q12080" t="s">
        <v>5193</v>
      </c>
    </row>
    <row r="12081" spans="11:17">
      <c r="K12081" t="s">
        <v>51</v>
      </c>
      <c r="L12081" t="s">
        <v>5191</v>
      </c>
      <c r="M12081" t="s">
        <v>5192</v>
      </c>
      <c r="N12081" t="s">
        <v>54</v>
      </c>
      <c r="O12081" t="s">
        <v>70</v>
      </c>
      <c r="P12081" t="s">
        <v>71</v>
      </c>
      <c r="Q12081" t="s">
        <v>5193</v>
      </c>
    </row>
    <row r="12082" spans="11:17">
      <c r="K12082" t="s">
        <v>51</v>
      </c>
      <c r="L12082" t="s">
        <v>5191</v>
      </c>
      <c r="M12082" t="s">
        <v>5192</v>
      </c>
      <c r="N12082" t="s">
        <v>54</v>
      </c>
      <c r="O12082" t="s">
        <v>72</v>
      </c>
      <c r="P12082">
        <v>93</v>
      </c>
      <c r="Q12082" t="s">
        <v>5193</v>
      </c>
    </row>
    <row r="12083" spans="11:17">
      <c r="K12083" t="s">
        <v>51</v>
      </c>
      <c r="L12083" t="s">
        <v>5191</v>
      </c>
      <c r="M12083" t="s">
        <v>5192</v>
      </c>
      <c r="N12083" t="s">
        <v>54</v>
      </c>
      <c r="O12083" t="s">
        <v>73</v>
      </c>
      <c r="P12083" t="s">
        <v>74</v>
      </c>
      <c r="Q12083" t="s">
        <v>5193</v>
      </c>
    </row>
    <row r="12084" spans="11:17">
      <c r="K12084" t="s">
        <v>51</v>
      </c>
      <c r="L12084" t="s">
        <v>5196</v>
      </c>
      <c r="M12084" t="s">
        <v>5197</v>
      </c>
      <c r="N12084" t="s">
        <v>77</v>
      </c>
      <c r="O12084" t="s">
        <v>14</v>
      </c>
      <c r="Q12084" t="s">
        <v>5198</v>
      </c>
    </row>
    <row r="12085" spans="11:17">
      <c r="K12085" t="s">
        <v>51</v>
      </c>
      <c r="L12085" t="s">
        <v>5196</v>
      </c>
      <c r="M12085" t="s">
        <v>5197</v>
      </c>
      <c r="N12085" t="s">
        <v>77</v>
      </c>
      <c r="O12085" t="s">
        <v>56</v>
      </c>
      <c r="Q12085" t="s">
        <v>5198</v>
      </c>
    </row>
    <row r="12086" spans="11:17">
      <c r="K12086" t="s">
        <v>51</v>
      </c>
      <c r="L12086" t="s">
        <v>5196</v>
      </c>
      <c r="M12086" t="s">
        <v>5197</v>
      </c>
      <c r="N12086" t="s">
        <v>77</v>
      </c>
      <c r="O12086" t="s">
        <v>57</v>
      </c>
      <c r="P12086" t="s">
        <v>2263</v>
      </c>
      <c r="Q12086" t="s">
        <v>5198</v>
      </c>
    </row>
    <row r="12087" spans="11:17">
      <c r="K12087" t="s">
        <v>51</v>
      </c>
      <c r="L12087" t="s">
        <v>5196</v>
      </c>
      <c r="M12087" t="s">
        <v>5197</v>
      </c>
      <c r="N12087" t="s">
        <v>77</v>
      </c>
      <c r="O12087" t="s">
        <v>59</v>
      </c>
      <c r="P12087">
        <v>2746</v>
      </c>
      <c r="Q12087" t="s">
        <v>5198</v>
      </c>
    </row>
    <row r="12088" spans="11:17">
      <c r="K12088" t="s">
        <v>51</v>
      </c>
      <c r="L12088" t="s">
        <v>5196</v>
      </c>
      <c r="M12088" t="s">
        <v>5197</v>
      </c>
      <c r="N12088" t="s">
        <v>77</v>
      </c>
      <c r="O12088" t="s">
        <v>60</v>
      </c>
      <c r="P12088" t="s">
        <v>5027</v>
      </c>
      <c r="Q12088" t="s">
        <v>5198</v>
      </c>
    </row>
    <row r="12089" spans="11:17">
      <c r="K12089" t="s">
        <v>51</v>
      </c>
      <c r="L12089" t="s">
        <v>5196</v>
      </c>
      <c r="M12089" t="s">
        <v>5197</v>
      </c>
      <c r="N12089" t="s">
        <v>77</v>
      </c>
      <c r="O12089" t="s">
        <v>62</v>
      </c>
      <c r="P12089" t="s">
        <v>5049</v>
      </c>
      <c r="Q12089" t="s">
        <v>5198</v>
      </c>
    </row>
    <row r="12090" spans="11:17">
      <c r="K12090" t="s">
        <v>51</v>
      </c>
      <c r="L12090" t="s">
        <v>5196</v>
      </c>
      <c r="M12090" t="s">
        <v>5197</v>
      </c>
      <c r="N12090" t="s">
        <v>77</v>
      </c>
      <c r="O12090" t="s">
        <v>64</v>
      </c>
      <c r="P12090" t="s">
        <v>5199</v>
      </c>
      <c r="Q12090" t="s">
        <v>5198</v>
      </c>
    </row>
    <row r="12091" spans="11:17">
      <c r="K12091" t="s">
        <v>51</v>
      </c>
      <c r="L12091" t="s">
        <v>5196</v>
      </c>
      <c r="M12091" t="s">
        <v>5197</v>
      </c>
      <c r="N12091" t="s">
        <v>77</v>
      </c>
      <c r="O12091" t="s">
        <v>66</v>
      </c>
      <c r="P12091" t="s">
        <v>238</v>
      </c>
      <c r="Q12091" t="s">
        <v>5198</v>
      </c>
    </row>
    <row r="12092" spans="11:17">
      <c r="K12092" t="s">
        <v>51</v>
      </c>
      <c r="L12092" t="s">
        <v>5196</v>
      </c>
      <c r="M12092" t="s">
        <v>5197</v>
      </c>
      <c r="N12092" t="s">
        <v>77</v>
      </c>
      <c r="O12092" t="s">
        <v>68</v>
      </c>
      <c r="Q12092" t="s">
        <v>5198</v>
      </c>
    </row>
    <row r="12093" spans="11:17">
      <c r="K12093" t="s">
        <v>51</v>
      </c>
      <c r="L12093" t="s">
        <v>5196</v>
      </c>
      <c r="M12093" t="s">
        <v>5197</v>
      </c>
      <c r="N12093" t="s">
        <v>77</v>
      </c>
      <c r="O12093" t="s">
        <v>70</v>
      </c>
      <c r="P12093" t="s">
        <v>71</v>
      </c>
      <c r="Q12093" t="s">
        <v>5198</v>
      </c>
    </row>
    <row r="12094" spans="11:17">
      <c r="K12094" t="s">
        <v>51</v>
      </c>
      <c r="L12094" t="s">
        <v>5196</v>
      </c>
      <c r="M12094" t="s">
        <v>5197</v>
      </c>
      <c r="N12094" t="s">
        <v>77</v>
      </c>
      <c r="O12094" t="s">
        <v>72</v>
      </c>
      <c r="P12094">
        <v>154</v>
      </c>
      <c r="Q12094" t="s">
        <v>5198</v>
      </c>
    </row>
    <row r="12095" spans="11:17">
      <c r="K12095" t="s">
        <v>51</v>
      </c>
      <c r="L12095" t="s">
        <v>5196</v>
      </c>
      <c r="M12095" t="s">
        <v>5197</v>
      </c>
      <c r="N12095" t="s">
        <v>77</v>
      </c>
      <c r="O12095" t="s">
        <v>73</v>
      </c>
      <c r="P12095" t="s">
        <v>82</v>
      </c>
      <c r="Q12095" t="s">
        <v>5198</v>
      </c>
    </row>
    <row r="12096" spans="11:17">
      <c r="K12096" t="s">
        <v>51</v>
      </c>
      <c r="L12096" t="s">
        <v>5200</v>
      </c>
      <c r="M12096" t="s">
        <v>5201</v>
      </c>
      <c r="N12096" t="s">
        <v>77</v>
      </c>
      <c r="O12096" t="s">
        <v>14</v>
      </c>
      <c r="Q12096" t="s">
        <v>5202</v>
      </c>
    </row>
    <row r="12097" spans="11:17">
      <c r="K12097" t="s">
        <v>51</v>
      </c>
      <c r="L12097" t="s">
        <v>5200</v>
      </c>
      <c r="M12097" t="s">
        <v>5201</v>
      </c>
      <c r="N12097" t="s">
        <v>77</v>
      </c>
      <c r="O12097" t="s">
        <v>56</v>
      </c>
      <c r="Q12097" t="s">
        <v>5202</v>
      </c>
    </row>
    <row r="12098" spans="11:17">
      <c r="K12098" t="s">
        <v>51</v>
      </c>
      <c r="L12098" t="s">
        <v>5200</v>
      </c>
      <c r="M12098" t="s">
        <v>5201</v>
      </c>
      <c r="N12098" t="s">
        <v>77</v>
      </c>
      <c r="O12098" t="s">
        <v>57</v>
      </c>
      <c r="P12098" t="s">
        <v>2263</v>
      </c>
      <c r="Q12098" t="s">
        <v>5202</v>
      </c>
    </row>
    <row r="12099" spans="11:17">
      <c r="K12099" t="s">
        <v>51</v>
      </c>
      <c r="L12099" t="s">
        <v>5200</v>
      </c>
      <c r="M12099" t="s">
        <v>5201</v>
      </c>
      <c r="N12099" t="s">
        <v>77</v>
      </c>
      <c r="O12099" t="s">
        <v>59</v>
      </c>
      <c r="P12099">
        <v>3438</v>
      </c>
      <c r="Q12099" t="s">
        <v>5202</v>
      </c>
    </row>
    <row r="12100" spans="11:17">
      <c r="K12100" t="s">
        <v>51</v>
      </c>
      <c r="L12100" t="s">
        <v>5200</v>
      </c>
      <c r="M12100" t="s">
        <v>5201</v>
      </c>
      <c r="N12100" t="s">
        <v>77</v>
      </c>
      <c r="O12100" t="s">
        <v>60</v>
      </c>
      <c r="P12100" t="s">
        <v>5027</v>
      </c>
      <c r="Q12100" t="s">
        <v>5202</v>
      </c>
    </row>
    <row r="12101" spans="11:17">
      <c r="K12101" t="s">
        <v>51</v>
      </c>
      <c r="L12101" t="s">
        <v>5200</v>
      </c>
      <c r="M12101" t="s">
        <v>5201</v>
      </c>
      <c r="N12101" t="s">
        <v>77</v>
      </c>
      <c r="O12101" t="s">
        <v>62</v>
      </c>
      <c r="P12101" t="s">
        <v>5049</v>
      </c>
      <c r="Q12101" t="s">
        <v>5202</v>
      </c>
    </row>
    <row r="12102" spans="11:17">
      <c r="K12102" t="s">
        <v>51</v>
      </c>
      <c r="L12102" t="s">
        <v>5200</v>
      </c>
      <c r="M12102" t="s">
        <v>5201</v>
      </c>
      <c r="N12102" t="s">
        <v>77</v>
      </c>
      <c r="O12102" t="s">
        <v>64</v>
      </c>
      <c r="P12102" t="s">
        <v>5203</v>
      </c>
      <c r="Q12102" t="s">
        <v>5202</v>
      </c>
    </row>
    <row r="12103" spans="11:17">
      <c r="K12103" t="s">
        <v>51</v>
      </c>
      <c r="L12103" t="s">
        <v>5200</v>
      </c>
      <c r="M12103" t="s">
        <v>5201</v>
      </c>
      <c r="N12103" t="s">
        <v>77</v>
      </c>
      <c r="O12103" t="s">
        <v>66</v>
      </c>
      <c r="P12103" t="s">
        <v>5204</v>
      </c>
      <c r="Q12103" t="s">
        <v>5202</v>
      </c>
    </row>
    <row r="12104" spans="11:17">
      <c r="K12104" t="s">
        <v>51</v>
      </c>
      <c r="L12104" t="s">
        <v>5200</v>
      </c>
      <c r="M12104" t="s">
        <v>5201</v>
      </c>
      <c r="N12104" t="s">
        <v>77</v>
      </c>
      <c r="O12104" t="s">
        <v>68</v>
      </c>
      <c r="P12104" t="s">
        <v>3662</v>
      </c>
      <c r="Q12104" t="s">
        <v>5202</v>
      </c>
    </row>
    <row r="12105" spans="11:17">
      <c r="K12105" t="s">
        <v>51</v>
      </c>
      <c r="L12105" t="s">
        <v>5200</v>
      </c>
      <c r="M12105" t="s">
        <v>5201</v>
      </c>
      <c r="N12105" t="s">
        <v>77</v>
      </c>
      <c r="O12105" t="s">
        <v>70</v>
      </c>
      <c r="P12105" t="s">
        <v>71</v>
      </c>
      <c r="Q12105" t="s">
        <v>5202</v>
      </c>
    </row>
    <row r="12106" spans="11:17">
      <c r="K12106" t="s">
        <v>51</v>
      </c>
      <c r="L12106" t="s">
        <v>5200</v>
      </c>
      <c r="M12106" t="s">
        <v>5201</v>
      </c>
      <c r="N12106" t="s">
        <v>77</v>
      </c>
      <c r="O12106" t="s">
        <v>72</v>
      </c>
      <c r="P12106">
        <v>48</v>
      </c>
      <c r="Q12106" t="s">
        <v>5202</v>
      </c>
    </row>
    <row r="12107" spans="11:17">
      <c r="K12107" t="s">
        <v>51</v>
      </c>
      <c r="L12107" t="s">
        <v>5200</v>
      </c>
      <c r="M12107" t="s">
        <v>5201</v>
      </c>
      <c r="N12107" t="s">
        <v>77</v>
      </c>
      <c r="O12107" t="s">
        <v>73</v>
      </c>
      <c r="P12107" t="s">
        <v>82</v>
      </c>
      <c r="Q12107" t="s">
        <v>5202</v>
      </c>
    </row>
    <row r="12108" spans="11:17">
      <c r="K12108" t="s">
        <v>51</v>
      </c>
      <c r="L12108" t="s">
        <v>5205</v>
      </c>
      <c r="M12108" t="s">
        <v>5206</v>
      </c>
      <c r="N12108" t="s">
        <v>77</v>
      </c>
      <c r="O12108" t="s">
        <v>14</v>
      </c>
      <c r="Q12108" t="s">
        <v>5207</v>
      </c>
    </row>
    <row r="12109" spans="11:17">
      <c r="K12109" t="s">
        <v>51</v>
      </c>
      <c r="L12109" t="s">
        <v>5205</v>
      </c>
      <c r="M12109" t="s">
        <v>5206</v>
      </c>
      <c r="N12109" t="s">
        <v>77</v>
      </c>
      <c r="O12109" t="s">
        <v>56</v>
      </c>
      <c r="Q12109" t="s">
        <v>5207</v>
      </c>
    </row>
    <row r="12110" spans="11:17">
      <c r="K12110" t="s">
        <v>51</v>
      </c>
      <c r="L12110" t="s">
        <v>5205</v>
      </c>
      <c r="M12110" t="s">
        <v>5206</v>
      </c>
      <c r="N12110" t="s">
        <v>77</v>
      </c>
      <c r="O12110" t="s">
        <v>57</v>
      </c>
      <c r="P12110" t="s">
        <v>2263</v>
      </c>
      <c r="Q12110" t="s">
        <v>5207</v>
      </c>
    </row>
    <row r="12111" spans="11:17">
      <c r="K12111" t="s">
        <v>51</v>
      </c>
      <c r="L12111" t="s">
        <v>5205</v>
      </c>
      <c r="M12111" t="s">
        <v>5206</v>
      </c>
      <c r="N12111" t="s">
        <v>77</v>
      </c>
      <c r="O12111" t="s">
        <v>59</v>
      </c>
      <c r="P12111">
        <v>2891</v>
      </c>
      <c r="Q12111" t="s">
        <v>5207</v>
      </c>
    </row>
    <row r="12112" spans="11:17">
      <c r="K12112" t="s">
        <v>51</v>
      </c>
      <c r="L12112" t="s">
        <v>5205</v>
      </c>
      <c r="M12112" t="s">
        <v>5206</v>
      </c>
      <c r="N12112" t="s">
        <v>77</v>
      </c>
      <c r="O12112" t="s">
        <v>60</v>
      </c>
      <c r="P12112" t="s">
        <v>5027</v>
      </c>
      <c r="Q12112" t="s">
        <v>5207</v>
      </c>
    </row>
    <row r="12113" spans="11:17">
      <c r="K12113" t="s">
        <v>51</v>
      </c>
      <c r="L12113" t="s">
        <v>5205</v>
      </c>
      <c r="M12113" t="s">
        <v>5206</v>
      </c>
      <c r="N12113" t="s">
        <v>77</v>
      </c>
      <c r="O12113" t="s">
        <v>62</v>
      </c>
      <c r="P12113" t="s">
        <v>5028</v>
      </c>
      <c r="Q12113" t="s">
        <v>5207</v>
      </c>
    </row>
    <row r="12114" spans="11:17">
      <c r="K12114" t="s">
        <v>51</v>
      </c>
      <c r="L12114" t="s">
        <v>5205</v>
      </c>
      <c r="M12114" t="s">
        <v>5206</v>
      </c>
      <c r="N12114" t="s">
        <v>77</v>
      </c>
      <c r="O12114" t="s">
        <v>64</v>
      </c>
      <c r="P12114" t="s">
        <v>5208</v>
      </c>
      <c r="Q12114" t="s">
        <v>5207</v>
      </c>
    </row>
    <row r="12115" spans="11:17">
      <c r="K12115" t="s">
        <v>51</v>
      </c>
      <c r="L12115" t="s">
        <v>5205</v>
      </c>
      <c r="M12115" t="s">
        <v>5206</v>
      </c>
      <c r="N12115" t="s">
        <v>77</v>
      </c>
      <c r="O12115" t="s">
        <v>66</v>
      </c>
      <c r="P12115" t="s">
        <v>5209</v>
      </c>
      <c r="Q12115" t="s">
        <v>5207</v>
      </c>
    </row>
    <row r="12116" spans="11:17">
      <c r="K12116" t="s">
        <v>51</v>
      </c>
      <c r="L12116" t="s">
        <v>5205</v>
      </c>
      <c r="M12116" t="s">
        <v>5206</v>
      </c>
      <c r="N12116" t="s">
        <v>77</v>
      </c>
      <c r="O12116" t="s">
        <v>68</v>
      </c>
      <c r="P12116" t="s">
        <v>3662</v>
      </c>
      <c r="Q12116" t="s">
        <v>5207</v>
      </c>
    </row>
    <row r="12117" spans="11:17">
      <c r="K12117" t="s">
        <v>51</v>
      </c>
      <c r="L12117" t="s">
        <v>5205</v>
      </c>
      <c r="M12117" t="s">
        <v>5206</v>
      </c>
      <c r="N12117" t="s">
        <v>77</v>
      </c>
      <c r="O12117" t="s">
        <v>70</v>
      </c>
      <c r="P12117" t="s">
        <v>71</v>
      </c>
      <c r="Q12117" t="s">
        <v>5207</v>
      </c>
    </row>
    <row r="12118" spans="11:17">
      <c r="K12118" t="s">
        <v>51</v>
      </c>
      <c r="L12118" t="s">
        <v>5205</v>
      </c>
      <c r="M12118" t="s">
        <v>5206</v>
      </c>
      <c r="N12118" t="s">
        <v>77</v>
      </c>
      <c r="O12118" t="s">
        <v>72</v>
      </c>
      <c r="P12118">
        <v>125</v>
      </c>
      <c r="Q12118" t="s">
        <v>5207</v>
      </c>
    </row>
    <row r="12119" spans="11:17">
      <c r="K12119" t="s">
        <v>51</v>
      </c>
      <c r="L12119" t="s">
        <v>5205</v>
      </c>
      <c r="M12119" t="s">
        <v>5206</v>
      </c>
      <c r="N12119" t="s">
        <v>77</v>
      </c>
      <c r="O12119" t="s">
        <v>73</v>
      </c>
      <c r="P12119" t="s">
        <v>82</v>
      </c>
      <c r="Q12119" t="s">
        <v>5207</v>
      </c>
    </row>
    <row r="12120" spans="11:17">
      <c r="K12120" t="s">
        <v>51</v>
      </c>
      <c r="L12120" t="s">
        <v>5210</v>
      </c>
      <c r="M12120" t="s">
        <v>5211</v>
      </c>
      <c r="N12120" t="s">
        <v>54</v>
      </c>
      <c r="O12120" t="s">
        <v>14</v>
      </c>
      <c r="Q12120" t="s">
        <v>5212</v>
      </c>
    </row>
    <row r="12121" spans="11:17">
      <c r="K12121" t="s">
        <v>51</v>
      </c>
      <c r="L12121" t="s">
        <v>5210</v>
      </c>
      <c r="M12121" t="s">
        <v>5211</v>
      </c>
      <c r="N12121" t="s">
        <v>54</v>
      </c>
      <c r="O12121" t="s">
        <v>56</v>
      </c>
      <c r="Q12121" t="s">
        <v>5212</v>
      </c>
    </row>
    <row r="12122" spans="11:17">
      <c r="K12122" t="s">
        <v>51</v>
      </c>
      <c r="L12122" t="s">
        <v>5210</v>
      </c>
      <c r="M12122" t="s">
        <v>5211</v>
      </c>
      <c r="N12122" t="s">
        <v>54</v>
      </c>
      <c r="O12122" t="s">
        <v>57</v>
      </c>
      <c r="P12122" t="s">
        <v>2263</v>
      </c>
      <c r="Q12122" t="s">
        <v>5212</v>
      </c>
    </row>
    <row r="12123" spans="11:17">
      <c r="K12123" t="s">
        <v>51</v>
      </c>
      <c r="L12123" t="s">
        <v>5210</v>
      </c>
      <c r="M12123" t="s">
        <v>5211</v>
      </c>
      <c r="N12123" t="s">
        <v>54</v>
      </c>
      <c r="O12123" t="s">
        <v>59</v>
      </c>
      <c r="P12123">
        <v>4839</v>
      </c>
      <c r="Q12123" t="s">
        <v>5212</v>
      </c>
    </row>
    <row r="12124" spans="11:17">
      <c r="K12124" t="s">
        <v>51</v>
      </c>
      <c r="L12124" t="s">
        <v>5210</v>
      </c>
      <c r="M12124" t="s">
        <v>5211</v>
      </c>
      <c r="N12124" t="s">
        <v>54</v>
      </c>
      <c r="O12124" t="s">
        <v>60</v>
      </c>
      <c r="P12124" t="s">
        <v>5027</v>
      </c>
      <c r="Q12124" t="s">
        <v>5212</v>
      </c>
    </row>
    <row r="12125" spans="11:17">
      <c r="K12125" t="s">
        <v>51</v>
      </c>
      <c r="L12125" t="s">
        <v>5210</v>
      </c>
      <c r="M12125" t="s">
        <v>5211</v>
      </c>
      <c r="N12125" t="s">
        <v>54</v>
      </c>
      <c r="O12125" t="s">
        <v>62</v>
      </c>
      <c r="P12125" t="s">
        <v>5028</v>
      </c>
      <c r="Q12125" t="s">
        <v>5212</v>
      </c>
    </row>
    <row r="12126" spans="11:17">
      <c r="K12126" t="s">
        <v>51</v>
      </c>
      <c r="L12126" t="s">
        <v>5210</v>
      </c>
      <c r="M12126" t="s">
        <v>5211</v>
      </c>
      <c r="N12126" t="s">
        <v>54</v>
      </c>
      <c r="O12126" t="s">
        <v>64</v>
      </c>
      <c r="P12126" t="s">
        <v>5213</v>
      </c>
      <c r="Q12126" t="s">
        <v>5212</v>
      </c>
    </row>
    <row r="12127" spans="11:17">
      <c r="K12127" t="s">
        <v>51</v>
      </c>
      <c r="L12127" t="s">
        <v>5210</v>
      </c>
      <c r="M12127" t="s">
        <v>5211</v>
      </c>
      <c r="N12127" t="s">
        <v>54</v>
      </c>
      <c r="O12127" t="s">
        <v>66</v>
      </c>
      <c r="Q12127" t="s">
        <v>5212</v>
      </c>
    </row>
    <row r="12128" spans="11:17">
      <c r="K12128" t="s">
        <v>51</v>
      </c>
      <c r="L12128" t="s">
        <v>5210</v>
      </c>
      <c r="M12128" t="s">
        <v>5211</v>
      </c>
      <c r="N12128" t="s">
        <v>54</v>
      </c>
      <c r="O12128" t="s">
        <v>68</v>
      </c>
      <c r="Q12128" t="s">
        <v>5212</v>
      </c>
    </row>
    <row r="12129" spans="11:17">
      <c r="K12129" t="s">
        <v>51</v>
      </c>
      <c r="L12129" t="s">
        <v>5210</v>
      </c>
      <c r="M12129" t="s">
        <v>5211</v>
      </c>
      <c r="N12129" t="s">
        <v>54</v>
      </c>
      <c r="O12129" t="s">
        <v>70</v>
      </c>
      <c r="P12129" t="s">
        <v>71</v>
      </c>
      <c r="Q12129" t="s">
        <v>5212</v>
      </c>
    </row>
    <row r="12130" spans="11:17">
      <c r="K12130" t="s">
        <v>51</v>
      </c>
      <c r="L12130" t="s">
        <v>5210</v>
      </c>
      <c r="M12130" t="s">
        <v>5211</v>
      </c>
      <c r="N12130" t="s">
        <v>54</v>
      </c>
      <c r="O12130" t="s">
        <v>72</v>
      </c>
      <c r="P12130">
        <v>125</v>
      </c>
      <c r="Q12130" t="s">
        <v>5212</v>
      </c>
    </row>
    <row r="12131" spans="11:17">
      <c r="K12131" t="s">
        <v>51</v>
      </c>
      <c r="L12131" t="s">
        <v>5210</v>
      </c>
      <c r="M12131" t="s">
        <v>5211</v>
      </c>
      <c r="N12131" t="s">
        <v>54</v>
      </c>
      <c r="O12131" t="s">
        <v>73</v>
      </c>
      <c r="P12131" t="s">
        <v>74</v>
      </c>
      <c r="Q12131" t="s">
        <v>5212</v>
      </c>
    </row>
    <row r="12132" spans="11:17">
      <c r="K12132" t="s">
        <v>51</v>
      </c>
      <c r="L12132" t="s">
        <v>5214</v>
      </c>
      <c r="M12132" t="s">
        <v>5215</v>
      </c>
      <c r="N12132" t="s">
        <v>54</v>
      </c>
      <c r="O12132" t="s">
        <v>14</v>
      </c>
      <c r="Q12132" t="s">
        <v>5216</v>
      </c>
    </row>
    <row r="12133" spans="11:17">
      <c r="K12133" t="s">
        <v>51</v>
      </c>
      <c r="L12133" t="s">
        <v>5214</v>
      </c>
      <c r="M12133" t="s">
        <v>5215</v>
      </c>
      <c r="N12133" t="s">
        <v>54</v>
      </c>
      <c r="O12133" t="s">
        <v>56</v>
      </c>
      <c r="Q12133" t="s">
        <v>5216</v>
      </c>
    </row>
    <row r="12134" spans="11:17">
      <c r="K12134" t="s">
        <v>51</v>
      </c>
      <c r="L12134" t="s">
        <v>5214</v>
      </c>
      <c r="M12134" t="s">
        <v>5215</v>
      </c>
      <c r="N12134" t="s">
        <v>54</v>
      </c>
      <c r="O12134" t="s">
        <v>57</v>
      </c>
      <c r="P12134" t="s">
        <v>2263</v>
      </c>
      <c r="Q12134" t="s">
        <v>5216</v>
      </c>
    </row>
    <row r="12135" spans="11:17">
      <c r="K12135" t="s">
        <v>51</v>
      </c>
      <c r="L12135" t="s">
        <v>5214</v>
      </c>
      <c r="M12135" t="s">
        <v>5215</v>
      </c>
      <c r="N12135" t="s">
        <v>54</v>
      </c>
      <c r="O12135" t="s">
        <v>59</v>
      </c>
      <c r="P12135">
        <v>4159</v>
      </c>
      <c r="Q12135" t="s">
        <v>5216</v>
      </c>
    </row>
    <row r="12136" spans="11:17">
      <c r="K12136" t="s">
        <v>51</v>
      </c>
      <c r="L12136" t="s">
        <v>5214</v>
      </c>
      <c r="M12136" t="s">
        <v>5215</v>
      </c>
      <c r="N12136" t="s">
        <v>54</v>
      </c>
      <c r="O12136" t="s">
        <v>60</v>
      </c>
      <c r="P12136" t="s">
        <v>5027</v>
      </c>
      <c r="Q12136" t="s">
        <v>5216</v>
      </c>
    </row>
    <row r="12137" spans="11:17">
      <c r="K12137" t="s">
        <v>51</v>
      </c>
      <c r="L12137" t="s">
        <v>5214</v>
      </c>
      <c r="M12137" t="s">
        <v>5215</v>
      </c>
      <c r="N12137" t="s">
        <v>54</v>
      </c>
      <c r="O12137" t="s">
        <v>62</v>
      </c>
      <c r="P12137" t="s">
        <v>5028</v>
      </c>
      <c r="Q12137" t="s">
        <v>5216</v>
      </c>
    </row>
    <row r="12138" spans="11:17">
      <c r="K12138" t="s">
        <v>51</v>
      </c>
      <c r="L12138" t="s">
        <v>5214</v>
      </c>
      <c r="M12138" t="s">
        <v>5215</v>
      </c>
      <c r="N12138" t="s">
        <v>54</v>
      </c>
      <c r="O12138" t="s">
        <v>64</v>
      </c>
      <c r="P12138" t="s">
        <v>5217</v>
      </c>
      <c r="Q12138" t="s">
        <v>5216</v>
      </c>
    </row>
    <row r="12139" spans="11:17">
      <c r="K12139" t="s">
        <v>51</v>
      </c>
      <c r="L12139" t="s">
        <v>5214</v>
      </c>
      <c r="M12139" t="s">
        <v>5215</v>
      </c>
      <c r="N12139" t="s">
        <v>54</v>
      </c>
      <c r="O12139" t="s">
        <v>66</v>
      </c>
      <c r="P12139" t="s">
        <v>5218</v>
      </c>
      <c r="Q12139" t="s">
        <v>5216</v>
      </c>
    </row>
    <row r="12140" spans="11:17">
      <c r="K12140" t="s">
        <v>51</v>
      </c>
      <c r="L12140" t="s">
        <v>5214</v>
      </c>
      <c r="M12140" t="s">
        <v>5215</v>
      </c>
      <c r="N12140" t="s">
        <v>54</v>
      </c>
      <c r="O12140" t="s">
        <v>68</v>
      </c>
      <c r="P12140" t="s">
        <v>3662</v>
      </c>
      <c r="Q12140" t="s">
        <v>5216</v>
      </c>
    </row>
    <row r="12141" spans="11:17">
      <c r="K12141" t="s">
        <v>51</v>
      </c>
      <c r="L12141" t="s">
        <v>5214</v>
      </c>
      <c r="M12141" t="s">
        <v>5215</v>
      </c>
      <c r="N12141" t="s">
        <v>54</v>
      </c>
      <c r="O12141" t="s">
        <v>70</v>
      </c>
      <c r="P12141" t="s">
        <v>71</v>
      </c>
      <c r="Q12141" t="s">
        <v>5216</v>
      </c>
    </row>
    <row r="12142" spans="11:17">
      <c r="K12142" t="s">
        <v>51</v>
      </c>
      <c r="L12142" t="s">
        <v>5214</v>
      </c>
      <c r="M12142" t="s">
        <v>5215</v>
      </c>
      <c r="N12142" t="s">
        <v>54</v>
      </c>
      <c r="O12142" t="s">
        <v>72</v>
      </c>
      <c r="P12142">
        <v>70</v>
      </c>
      <c r="Q12142" t="s">
        <v>5216</v>
      </c>
    </row>
    <row r="12143" spans="11:17">
      <c r="K12143" t="s">
        <v>51</v>
      </c>
      <c r="L12143" t="s">
        <v>5214</v>
      </c>
      <c r="M12143" t="s">
        <v>5215</v>
      </c>
      <c r="N12143" t="s">
        <v>54</v>
      </c>
      <c r="O12143" t="s">
        <v>73</v>
      </c>
      <c r="P12143" t="s">
        <v>74</v>
      </c>
      <c r="Q12143" t="s">
        <v>5216</v>
      </c>
    </row>
    <row r="12144" spans="11:17">
      <c r="K12144" t="s">
        <v>51</v>
      </c>
      <c r="L12144" t="s">
        <v>5219</v>
      </c>
      <c r="M12144" t="s">
        <v>5220</v>
      </c>
      <c r="N12144" t="s">
        <v>77</v>
      </c>
      <c r="O12144" t="s">
        <v>14</v>
      </c>
      <c r="Q12144" t="s">
        <v>5221</v>
      </c>
    </row>
    <row r="12145" spans="11:17">
      <c r="K12145" t="s">
        <v>51</v>
      </c>
      <c r="L12145" t="s">
        <v>5219</v>
      </c>
      <c r="M12145" t="s">
        <v>5220</v>
      </c>
      <c r="N12145" t="s">
        <v>77</v>
      </c>
      <c r="O12145" t="s">
        <v>56</v>
      </c>
      <c r="Q12145" t="s">
        <v>5221</v>
      </c>
    </row>
    <row r="12146" spans="11:17">
      <c r="K12146" t="s">
        <v>51</v>
      </c>
      <c r="L12146" t="s">
        <v>5219</v>
      </c>
      <c r="M12146" t="s">
        <v>5220</v>
      </c>
      <c r="N12146" t="s">
        <v>77</v>
      </c>
      <c r="O12146" t="s">
        <v>57</v>
      </c>
      <c r="P12146" t="s">
        <v>2263</v>
      </c>
      <c r="Q12146" t="s">
        <v>5221</v>
      </c>
    </row>
    <row r="12147" spans="11:17">
      <c r="K12147" t="s">
        <v>51</v>
      </c>
      <c r="L12147" t="s">
        <v>5219</v>
      </c>
      <c r="M12147" t="s">
        <v>5220</v>
      </c>
      <c r="N12147" t="s">
        <v>77</v>
      </c>
      <c r="O12147" t="s">
        <v>59</v>
      </c>
      <c r="P12147">
        <v>3542</v>
      </c>
      <c r="Q12147" t="s">
        <v>5221</v>
      </c>
    </row>
    <row r="12148" spans="11:17">
      <c r="K12148" t="s">
        <v>51</v>
      </c>
      <c r="L12148" t="s">
        <v>5219</v>
      </c>
      <c r="M12148" t="s">
        <v>5220</v>
      </c>
      <c r="N12148" t="s">
        <v>77</v>
      </c>
      <c r="O12148" t="s">
        <v>60</v>
      </c>
      <c r="P12148" t="s">
        <v>5027</v>
      </c>
      <c r="Q12148" t="s">
        <v>5221</v>
      </c>
    </row>
    <row r="12149" spans="11:17">
      <c r="K12149" t="s">
        <v>51</v>
      </c>
      <c r="L12149" t="s">
        <v>5219</v>
      </c>
      <c r="M12149" t="s">
        <v>5220</v>
      </c>
      <c r="N12149" t="s">
        <v>77</v>
      </c>
      <c r="O12149" t="s">
        <v>62</v>
      </c>
      <c r="P12149" t="s">
        <v>5028</v>
      </c>
      <c r="Q12149" t="s">
        <v>5221</v>
      </c>
    </row>
    <row r="12150" spans="11:17">
      <c r="K12150" t="s">
        <v>51</v>
      </c>
      <c r="L12150" t="s">
        <v>5219</v>
      </c>
      <c r="M12150" t="s">
        <v>5220</v>
      </c>
      <c r="N12150" t="s">
        <v>77</v>
      </c>
      <c r="O12150" t="s">
        <v>64</v>
      </c>
      <c r="P12150" t="s">
        <v>5222</v>
      </c>
      <c r="Q12150" t="s">
        <v>5221</v>
      </c>
    </row>
    <row r="12151" spans="11:17">
      <c r="K12151" t="s">
        <v>51</v>
      </c>
      <c r="L12151" t="s">
        <v>5219</v>
      </c>
      <c r="M12151" t="s">
        <v>5220</v>
      </c>
      <c r="N12151" t="s">
        <v>77</v>
      </c>
      <c r="O12151" t="s">
        <v>66</v>
      </c>
      <c r="P12151" t="s">
        <v>5223</v>
      </c>
      <c r="Q12151" t="s">
        <v>5221</v>
      </c>
    </row>
    <row r="12152" spans="11:17">
      <c r="K12152" t="s">
        <v>51</v>
      </c>
      <c r="L12152" t="s">
        <v>5219</v>
      </c>
      <c r="M12152" t="s">
        <v>5220</v>
      </c>
      <c r="N12152" t="s">
        <v>77</v>
      </c>
      <c r="O12152" t="s">
        <v>68</v>
      </c>
      <c r="P12152" t="s">
        <v>5045</v>
      </c>
      <c r="Q12152" t="s">
        <v>5221</v>
      </c>
    </row>
    <row r="12153" spans="11:17">
      <c r="K12153" t="s">
        <v>51</v>
      </c>
      <c r="L12153" t="s">
        <v>5219</v>
      </c>
      <c r="M12153" t="s">
        <v>5220</v>
      </c>
      <c r="N12153" t="s">
        <v>77</v>
      </c>
      <c r="O12153" t="s">
        <v>70</v>
      </c>
      <c r="P12153" t="s">
        <v>131</v>
      </c>
      <c r="Q12153" t="s">
        <v>5221</v>
      </c>
    </row>
    <row r="12154" spans="11:17">
      <c r="K12154" t="s">
        <v>51</v>
      </c>
      <c r="L12154" t="s">
        <v>5219</v>
      </c>
      <c r="M12154" t="s">
        <v>5220</v>
      </c>
      <c r="N12154" t="s">
        <v>77</v>
      </c>
      <c r="O12154" t="s">
        <v>72</v>
      </c>
      <c r="P12154">
        <v>203</v>
      </c>
      <c r="Q12154" t="s">
        <v>5221</v>
      </c>
    </row>
    <row r="12155" spans="11:17">
      <c r="K12155" t="s">
        <v>51</v>
      </c>
      <c r="L12155" t="s">
        <v>5219</v>
      </c>
      <c r="M12155" t="s">
        <v>5220</v>
      </c>
      <c r="N12155" t="s">
        <v>77</v>
      </c>
      <c r="O12155" t="s">
        <v>73</v>
      </c>
      <c r="P12155" t="s">
        <v>82</v>
      </c>
      <c r="Q12155" t="s">
        <v>5221</v>
      </c>
    </row>
    <row r="12156" spans="11:17">
      <c r="K12156" t="s">
        <v>51</v>
      </c>
      <c r="L12156" t="s">
        <v>5224</v>
      </c>
      <c r="M12156" t="s">
        <v>5225</v>
      </c>
      <c r="N12156" t="s">
        <v>54</v>
      </c>
      <c r="O12156" t="s">
        <v>14</v>
      </c>
      <c r="Q12156" t="s">
        <v>5226</v>
      </c>
    </row>
    <row r="12157" spans="11:17">
      <c r="K12157" t="s">
        <v>51</v>
      </c>
      <c r="L12157" t="s">
        <v>5224</v>
      </c>
      <c r="M12157" t="s">
        <v>5225</v>
      </c>
      <c r="N12157" t="s">
        <v>54</v>
      </c>
      <c r="O12157" t="s">
        <v>56</v>
      </c>
      <c r="Q12157" t="s">
        <v>5226</v>
      </c>
    </row>
    <row r="12158" spans="11:17">
      <c r="K12158" t="s">
        <v>51</v>
      </c>
      <c r="L12158" t="s">
        <v>5224</v>
      </c>
      <c r="M12158" t="s">
        <v>5225</v>
      </c>
      <c r="N12158" t="s">
        <v>54</v>
      </c>
      <c r="O12158" t="s">
        <v>57</v>
      </c>
      <c r="P12158" t="s">
        <v>2263</v>
      </c>
      <c r="Q12158" t="s">
        <v>5226</v>
      </c>
    </row>
    <row r="12159" spans="11:17">
      <c r="K12159" t="s">
        <v>51</v>
      </c>
      <c r="L12159" t="s">
        <v>5224</v>
      </c>
      <c r="M12159" t="s">
        <v>5225</v>
      </c>
      <c r="N12159" t="s">
        <v>54</v>
      </c>
      <c r="O12159" t="s">
        <v>59</v>
      </c>
      <c r="P12159">
        <v>4063</v>
      </c>
      <c r="Q12159" t="s">
        <v>5226</v>
      </c>
    </row>
    <row r="12160" spans="11:17">
      <c r="K12160" t="s">
        <v>51</v>
      </c>
      <c r="L12160" t="s">
        <v>5224</v>
      </c>
      <c r="M12160" t="s">
        <v>5225</v>
      </c>
      <c r="N12160" t="s">
        <v>54</v>
      </c>
      <c r="O12160" t="s">
        <v>60</v>
      </c>
      <c r="P12160" t="s">
        <v>5027</v>
      </c>
      <c r="Q12160" t="s">
        <v>5226</v>
      </c>
    </row>
    <row r="12161" spans="11:17">
      <c r="K12161" t="s">
        <v>51</v>
      </c>
      <c r="L12161" t="s">
        <v>5224</v>
      </c>
      <c r="M12161" t="s">
        <v>5225</v>
      </c>
      <c r="N12161" t="s">
        <v>54</v>
      </c>
      <c r="O12161" t="s">
        <v>62</v>
      </c>
      <c r="P12161" t="s">
        <v>5028</v>
      </c>
      <c r="Q12161" t="s">
        <v>5226</v>
      </c>
    </row>
    <row r="12162" spans="11:17">
      <c r="K12162" t="s">
        <v>51</v>
      </c>
      <c r="L12162" t="s">
        <v>5224</v>
      </c>
      <c r="M12162" t="s">
        <v>5225</v>
      </c>
      <c r="N12162" t="s">
        <v>54</v>
      </c>
      <c r="O12162" t="s">
        <v>64</v>
      </c>
      <c r="P12162" t="s">
        <v>5227</v>
      </c>
      <c r="Q12162" t="s">
        <v>5226</v>
      </c>
    </row>
    <row r="12163" spans="11:17">
      <c r="K12163" t="s">
        <v>51</v>
      </c>
      <c r="L12163" t="s">
        <v>5224</v>
      </c>
      <c r="M12163" t="s">
        <v>5225</v>
      </c>
      <c r="N12163" t="s">
        <v>54</v>
      </c>
      <c r="O12163" t="s">
        <v>66</v>
      </c>
      <c r="P12163" t="s">
        <v>5228</v>
      </c>
      <c r="Q12163" t="s">
        <v>5226</v>
      </c>
    </row>
    <row r="12164" spans="11:17">
      <c r="K12164" t="s">
        <v>51</v>
      </c>
      <c r="L12164" t="s">
        <v>5224</v>
      </c>
      <c r="M12164" t="s">
        <v>5225</v>
      </c>
      <c r="N12164" t="s">
        <v>54</v>
      </c>
      <c r="O12164" t="s">
        <v>68</v>
      </c>
      <c r="P12164" t="s">
        <v>3662</v>
      </c>
      <c r="Q12164" t="s">
        <v>5226</v>
      </c>
    </row>
    <row r="12165" spans="11:17">
      <c r="K12165" t="s">
        <v>51</v>
      </c>
      <c r="L12165" t="s">
        <v>5224</v>
      </c>
      <c r="M12165" t="s">
        <v>5225</v>
      </c>
      <c r="N12165" t="s">
        <v>54</v>
      </c>
      <c r="O12165" t="s">
        <v>70</v>
      </c>
      <c r="P12165" t="s">
        <v>71</v>
      </c>
      <c r="Q12165" t="s">
        <v>5226</v>
      </c>
    </row>
    <row r="12166" spans="11:17">
      <c r="K12166" t="s">
        <v>51</v>
      </c>
      <c r="L12166" t="s">
        <v>5224</v>
      </c>
      <c r="M12166" t="s">
        <v>5225</v>
      </c>
      <c r="N12166" t="s">
        <v>54</v>
      </c>
      <c r="O12166" t="s">
        <v>72</v>
      </c>
      <c r="P12166">
        <v>112</v>
      </c>
      <c r="Q12166" t="s">
        <v>5226</v>
      </c>
    </row>
    <row r="12167" spans="11:17">
      <c r="K12167" t="s">
        <v>51</v>
      </c>
      <c r="L12167" t="s">
        <v>5224</v>
      </c>
      <c r="M12167" t="s">
        <v>5225</v>
      </c>
      <c r="N12167" t="s">
        <v>54</v>
      </c>
      <c r="O12167" t="s">
        <v>73</v>
      </c>
      <c r="P12167" t="s">
        <v>74</v>
      </c>
      <c r="Q12167" t="s">
        <v>5226</v>
      </c>
    </row>
    <row r="12168" spans="11:17">
      <c r="K12168" t="s">
        <v>51</v>
      </c>
      <c r="L12168" t="s">
        <v>5229</v>
      </c>
      <c r="M12168" t="s">
        <v>5230</v>
      </c>
      <c r="N12168" t="s">
        <v>77</v>
      </c>
      <c r="O12168" t="s">
        <v>14</v>
      </c>
      <c r="Q12168" t="s">
        <v>5231</v>
      </c>
    </row>
    <row r="12169" spans="11:17">
      <c r="K12169" t="s">
        <v>51</v>
      </c>
      <c r="L12169" t="s">
        <v>5229</v>
      </c>
      <c r="M12169" t="s">
        <v>5230</v>
      </c>
      <c r="N12169" t="s">
        <v>77</v>
      </c>
      <c r="O12169" t="s">
        <v>56</v>
      </c>
      <c r="Q12169" t="s">
        <v>5231</v>
      </c>
    </row>
    <row r="12170" spans="11:17">
      <c r="K12170" t="s">
        <v>51</v>
      </c>
      <c r="L12170" t="s">
        <v>5229</v>
      </c>
      <c r="M12170" t="s">
        <v>5230</v>
      </c>
      <c r="N12170" t="s">
        <v>77</v>
      </c>
      <c r="O12170" t="s">
        <v>57</v>
      </c>
      <c r="P12170" t="s">
        <v>2263</v>
      </c>
      <c r="Q12170" t="s">
        <v>5231</v>
      </c>
    </row>
    <row r="12171" spans="11:17">
      <c r="K12171" t="s">
        <v>51</v>
      </c>
      <c r="L12171" t="s">
        <v>5229</v>
      </c>
      <c r="M12171" t="s">
        <v>5230</v>
      </c>
      <c r="N12171" t="s">
        <v>77</v>
      </c>
      <c r="O12171" t="s">
        <v>59</v>
      </c>
      <c r="P12171">
        <v>2674</v>
      </c>
      <c r="Q12171" t="s">
        <v>5231</v>
      </c>
    </row>
    <row r="12172" spans="11:17">
      <c r="K12172" t="s">
        <v>51</v>
      </c>
      <c r="L12172" t="s">
        <v>5229</v>
      </c>
      <c r="M12172" t="s">
        <v>5230</v>
      </c>
      <c r="N12172" t="s">
        <v>77</v>
      </c>
      <c r="O12172" t="s">
        <v>60</v>
      </c>
      <c r="P12172" t="s">
        <v>5027</v>
      </c>
      <c r="Q12172" t="s">
        <v>5231</v>
      </c>
    </row>
    <row r="12173" spans="11:17">
      <c r="K12173" t="s">
        <v>51</v>
      </c>
      <c r="L12173" t="s">
        <v>5229</v>
      </c>
      <c r="M12173" t="s">
        <v>5230</v>
      </c>
      <c r="N12173" t="s">
        <v>77</v>
      </c>
      <c r="O12173" t="s">
        <v>62</v>
      </c>
      <c r="P12173" t="s">
        <v>5028</v>
      </c>
      <c r="Q12173" t="s">
        <v>5231</v>
      </c>
    </row>
    <row r="12174" spans="11:17">
      <c r="K12174" t="s">
        <v>51</v>
      </c>
      <c r="L12174" t="s">
        <v>5229</v>
      </c>
      <c r="M12174" t="s">
        <v>5230</v>
      </c>
      <c r="N12174" t="s">
        <v>77</v>
      </c>
      <c r="O12174" t="s">
        <v>64</v>
      </c>
      <c r="P12174" t="s">
        <v>5232</v>
      </c>
      <c r="Q12174" t="s">
        <v>5231</v>
      </c>
    </row>
    <row r="12175" spans="11:17">
      <c r="K12175" t="s">
        <v>51</v>
      </c>
      <c r="L12175" t="s">
        <v>5229</v>
      </c>
      <c r="M12175" t="s">
        <v>5230</v>
      </c>
      <c r="N12175" t="s">
        <v>77</v>
      </c>
      <c r="O12175" t="s">
        <v>66</v>
      </c>
      <c r="P12175" t="s">
        <v>5233</v>
      </c>
      <c r="Q12175" t="s">
        <v>5231</v>
      </c>
    </row>
    <row r="12176" spans="11:17">
      <c r="K12176" t="s">
        <v>51</v>
      </c>
      <c r="L12176" t="s">
        <v>5229</v>
      </c>
      <c r="M12176" t="s">
        <v>5230</v>
      </c>
      <c r="N12176" t="s">
        <v>77</v>
      </c>
      <c r="O12176" t="s">
        <v>68</v>
      </c>
      <c r="Q12176" t="s">
        <v>5231</v>
      </c>
    </row>
    <row r="12177" spans="11:17">
      <c r="K12177" t="s">
        <v>51</v>
      </c>
      <c r="L12177" t="s">
        <v>5229</v>
      </c>
      <c r="M12177" t="s">
        <v>5230</v>
      </c>
      <c r="N12177" t="s">
        <v>77</v>
      </c>
      <c r="O12177" t="s">
        <v>70</v>
      </c>
      <c r="P12177" t="s">
        <v>71</v>
      </c>
      <c r="Q12177" t="s">
        <v>5231</v>
      </c>
    </row>
    <row r="12178" spans="11:17">
      <c r="K12178" t="s">
        <v>51</v>
      </c>
      <c r="L12178" t="s">
        <v>5229</v>
      </c>
      <c r="M12178" t="s">
        <v>5230</v>
      </c>
      <c r="N12178" t="s">
        <v>77</v>
      </c>
      <c r="O12178" t="s">
        <v>72</v>
      </c>
      <c r="P12178">
        <v>178</v>
      </c>
      <c r="Q12178" t="s">
        <v>5231</v>
      </c>
    </row>
    <row r="12179" spans="11:17">
      <c r="K12179" t="s">
        <v>51</v>
      </c>
      <c r="L12179" t="s">
        <v>5229</v>
      </c>
      <c r="M12179" t="s">
        <v>5230</v>
      </c>
      <c r="N12179" t="s">
        <v>77</v>
      </c>
      <c r="O12179" t="s">
        <v>73</v>
      </c>
      <c r="P12179" t="s">
        <v>82</v>
      </c>
      <c r="Q12179" t="s">
        <v>5231</v>
      </c>
    </row>
    <row r="12180" spans="11:17">
      <c r="K12180" t="s">
        <v>51</v>
      </c>
      <c r="L12180" t="s">
        <v>5234</v>
      </c>
      <c r="M12180" t="s">
        <v>5235</v>
      </c>
      <c r="N12180" t="s">
        <v>54</v>
      </c>
      <c r="O12180" t="s">
        <v>14</v>
      </c>
      <c r="Q12180" t="s">
        <v>5236</v>
      </c>
    </row>
    <row r="12181" spans="11:17">
      <c r="K12181" t="s">
        <v>51</v>
      </c>
      <c r="L12181" t="s">
        <v>5234</v>
      </c>
      <c r="M12181" t="s">
        <v>5235</v>
      </c>
      <c r="N12181" t="s">
        <v>54</v>
      </c>
      <c r="O12181" t="s">
        <v>56</v>
      </c>
      <c r="Q12181" t="s">
        <v>5236</v>
      </c>
    </row>
    <row r="12182" spans="11:17">
      <c r="K12182" t="s">
        <v>51</v>
      </c>
      <c r="L12182" t="s">
        <v>5234</v>
      </c>
      <c r="M12182" t="s">
        <v>5235</v>
      </c>
      <c r="N12182" t="s">
        <v>54</v>
      </c>
      <c r="O12182" t="s">
        <v>57</v>
      </c>
      <c r="P12182" t="s">
        <v>168</v>
      </c>
      <c r="Q12182" t="s">
        <v>5236</v>
      </c>
    </row>
    <row r="12183" spans="11:17">
      <c r="K12183" t="s">
        <v>51</v>
      </c>
      <c r="L12183" t="s">
        <v>5234</v>
      </c>
      <c r="M12183" t="s">
        <v>5235</v>
      </c>
      <c r="N12183" t="s">
        <v>54</v>
      </c>
      <c r="O12183" t="s">
        <v>59</v>
      </c>
      <c r="P12183">
        <v>4666</v>
      </c>
      <c r="Q12183" t="s">
        <v>5236</v>
      </c>
    </row>
    <row r="12184" spans="11:17">
      <c r="K12184" t="s">
        <v>51</v>
      </c>
      <c r="L12184" t="s">
        <v>5234</v>
      </c>
      <c r="M12184" t="s">
        <v>5235</v>
      </c>
      <c r="N12184" t="s">
        <v>54</v>
      </c>
      <c r="O12184" t="s">
        <v>60</v>
      </c>
      <c r="P12184" t="s">
        <v>5237</v>
      </c>
      <c r="Q12184" t="s">
        <v>5236</v>
      </c>
    </row>
    <row r="12185" spans="11:17">
      <c r="K12185" t="s">
        <v>51</v>
      </c>
      <c r="L12185" t="s">
        <v>5234</v>
      </c>
      <c r="M12185" t="s">
        <v>5235</v>
      </c>
      <c r="N12185" t="s">
        <v>54</v>
      </c>
      <c r="O12185" t="s">
        <v>62</v>
      </c>
      <c r="P12185" t="s">
        <v>5238</v>
      </c>
      <c r="Q12185" t="s">
        <v>5236</v>
      </c>
    </row>
    <row r="12186" spans="11:17">
      <c r="K12186" t="s">
        <v>51</v>
      </c>
      <c r="L12186" t="s">
        <v>5234</v>
      </c>
      <c r="M12186" t="s">
        <v>5235</v>
      </c>
      <c r="N12186" t="s">
        <v>54</v>
      </c>
      <c r="O12186" t="s">
        <v>64</v>
      </c>
      <c r="P12186" t="s">
        <v>5239</v>
      </c>
      <c r="Q12186" t="s">
        <v>5236</v>
      </c>
    </row>
    <row r="12187" spans="11:17">
      <c r="K12187" t="s">
        <v>51</v>
      </c>
      <c r="L12187" t="s">
        <v>5234</v>
      </c>
      <c r="M12187" t="s">
        <v>5235</v>
      </c>
      <c r="N12187" t="s">
        <v>54</v>
      </c>
      <c r="O12187" t="s">
        <v>66</v>
      </c>
      <c r="P12187" t="s">
        <v>5240</v>
      </c>
      <c r="Q12187" t="s">
        <v>5236</v>
      </c>
    </row>
    <row r="12188" spans="11:17">
      <c r="K12188" t="s">
        <v>51</v>
      </c>
      <c r="L12188" t="s">
        <v>5234</v>
      </c>
      <c r="M12188" t="s">
        <v>5235</v>
      </c>
      <c r="N12188" t="s">
        <v>54</v>
      </c>
      <c r="O12188" t="s">
        <v>68</v>
      </c>
      <c r="P12188" t="e">
        <f>-ต้องการเจลล้างมือและน้ำยาฆ่าเชื้อ
-ต้องการอาหารแห้ง ข้าวสาร นม</f>
        <v>#NAME?</v>
      </c>
      <c r="Q12188" t="s">
        <v>5236</v>
      </c>
    </row>
    <row r="12189" spans="11:17">
      <c r="K12189" t="s">
        <v>51</v>
      </c>
      <c r="L12189" t="s">
        <v>5234</v>
      </c>
      <c r="M12189" t="s">
        <v>5235</v>
      </c>
      <c r="N12189" t="s">
        <v>54</v>
      </c>
      <c r="O12189" t="s">
        <v>70</v>
      </c>
      <c r="P12189" t="s">
        <v>71</v>
      </c>
      <c r="Q12189" t="s">
        <v>5236</v>
      </c>
    </row>
    <row r="12190" spans="11:17">
      <c r="K12190" t="s">
        <v>51</v>
      </c>
      <c r="L12190" t="s">
        <v>5234</v>
      </c>
      <c r="M12190" t="s">
        <v>5235</v>
      </c>
      <c r="N12190" t="s">
        <v>54</v>
      </c>
      <c r="O12190" t="s">
        <v>72</v>
      </c>
      <c r="P12190">
        <v>128</v>
      </c>
      <c r="Q12190" t="s">
        <v>5236</v>
      </c>
    </row>
    <row r="12191" spans="11:17">
      <c r="K12191" t="s">
        <v>51</v>
      </c>
      <c r="L12191" t="s">
        <v>5234</v>
      </c>
      <c r="M12191" t="s">
        <v>5235</v>
      </c>
      <c r="N12191" t="s">
        <v>54</v>
      </c>
      <c r="O12191" t="s">
        <v>73</v>
      </c>
      <c r="P12191" t="s">
        <v>74</v>
      </c>
      <c r="Q12191" t="s">
        <v>5236</v>
      </c>
    </row>
    <row r="12192" spans="11:17">
      <c r="K12192" t="s">
        <v>51</v>
      </c>
      <c r="L12192" t="s">
        <v>5241</v>
      </c>
      <c r="M12192" t="s">
        <v>5242</v>
      </c>
      <c r="N12192" t="s">
        <v>54</v>
      </c>
      <c r="O12192" t="s">
        <v>14</v>
      </c>
      <c r="Q12192" t="s">
        <v>5243</v>
      </c>
    </row>
    <row r="12193" spans="11:17">
      <c r="K12193" t="s">
        <v>51</v>
      </c>
      <c r="L12193" t="s">
        <v>5241</v>
      </c>
      <c r="M12193" t="s">
        <v>5242</v>
      </c>
      <c r="N12193" t="s">
        <v>54</v>
      </c>
      <c r="O12193" t="s">
        <v>56</v>
      </c>
      <c r="Q12193" t="s">
        <v>5243</v>
      </c>
    </row>
    <row r="12194" spans="11:17">
      <c r="K12194" t="s">
        <v>51</v>
      </c>
      <c r="L12194" t="s">
        <v>5241</v>
      </c>
      <c r="M12194" t="s">
        <v>5242</v>
      </c>
      <c r="N12194" t="s">
        <v>54</v>
      </c>
      <c r="O12194" t="s">
        <v>57</v>
      </c>
      <c r="P12194" t="s">
        <v>168</v>
      </c>
      <c r="Q12194" t="s">
        <v>5243</v>
      </c>
    </row>
    <row r="12195" spans="11:17">
      <c r="K12195" t="s">
        <v>51</v>
      </c>
      <c r="L12195" t="s">
        <v>5241</v>
      </c>
      <c r="M12195" t="s">
        <v>5242</v>
      </c>
      <c r="N12195" t="s">
        <v>54</v>
      </c>
      <c r="O12195" t="s">
        <v>59</v>
      </c>
      <c r="P12195">
        <v>4187</v>
      </c>
      <c r="Q12195" t="s">
        <v>5243</v>
      </c>
    </row>
    <row r="12196" spans="11:17">
      <c r="K12196" t="s">
        <v>51</v>
      </c>
      <c r="L12196" t="s">
        <v>5241</v>
      </c>
      <c r="M12196" t="s">
        <v>5242</v>
      </c>
      <c r="N12196" t="s">
        <v>54</v>
      </c>
      <c r="O12196" t="s">
        <v>60</v>
      </c>
      <c r="P12196" t="s">
        <v>5237</v>
      </c>
      <c r="Q12196" t="s">
        <v>5243</v>
      </c>
    </row>
    <row r="12197" spans="11:17">
      <c r="K12197" t="s">
        <v>51</v>
      </c>
      <c r="L12197" t="s">
        <v>5241</v>
      </c>
      <c r="M12197" t="s">
        <v>5242</v>
      </c>
      <c r="N12197" t="s">
        <v>54</v>
      </c>
      <c r="O12197" t="s">
        <v>62</v>
      </c>
      <c r="P12197" t="s">
        <v>5238</v>
      </c>
      <c r="Q12197" t="s">
        <v>5243</v>
      </c>
    </row>
    <row r="12198" spans="11:17">
      <c r="K12198" t="s">
        <v>51</v>
      </c>
      <c r="L12198" t="s">
        <v>5241</v>
      </c>
      <c r="M12198" t="s">
        <v>5242</v>
      </c>
      <c r="N12198" t="s">
        <v>54</v>
      </c>
      <c r="O12198" t="s">
        <v>64</v>
      </c>
      <c r="P12198" t="s">
        <v>5244</v>
      </c>
      <c r="Q12198" t="s">
        <v>5243</v>
      </c>
    </row>
    <row r="12199" spans="11:17">
      <c r="K12199" t="s">
        <v>51</v>
      </c>
      <c r="L12199" t="s">
        <v>5241</v>
      </c>
      <c r="M12199" t="s">
        <v>5242</v>
      </c>
      <c r="N12199" t="s">
        <v>54</v>
      </c>
      <c r="O12199" t="s">
        <v>66</v>
      </c>
      <c r="P12199" t="s">
        <v>5245</v>
      </c>
      <c r="Q12199" t="s">
        <v>5243</v>
      </c>
    </row>
    <row r="12200" spans="11:17">
      <c r="K12200" t="s">
        <v>51</v>
      </c>
      <c r="L12200" t="s">
        <v>5241</v>
      </c>
      <c r="M12200" t="s">
        <v>5242</v>
      </c>
      <c r="N12200" t="s">
        <v>54</v>
      </c>
      <c r="O12200" t="s">
        <v>68</v>
      </c>
      <c r="P12200" t="e">
        <f>-ต้องการเจลล้างมือและน้ำยาฆ่าเชื้อ
-ต้องการอาหารแห้ง</f>
        <v>#NAME?</v>
      </c>
      <c r="Q12200" t="s">
        <v>5243</v>
      </c>
    </row>
    <row r="12201" spans="11:17">
      <c r="K12201" t="s">
        <v>51</v>
      </c>
      <c r="L12201" t="s">
        <v>5241</v>
      </c>
      <c r="M12201" t="s">
        <v>5242</v>
      </c>
      <c r="N12201" t="s">
        <v>54</v>
      </c>
      <c r="O12201" t="s">
        <v>70</v>
      </c>
      <c r="P12201" t="s">
        <v>71</v>
      </c>
      <c r="Q12201" t="s">
        <v>5243</v>
      </c>
    </row>
    <row r="12202" spans="11:17">
      <c r="K12202" t="s">
        <v>51</v>
      </c>
      <c r="L12202" t="s">
        <v>5241</v>
      </c>
      <c r="M12202" t="s">
        <v>5242</v>
      </c>
      <c r="N12202" t="s">
        <v>54</v>
      </c>
      <c r="O12202" t="s">
        <v>72</v>
      </c>
      <c r="P12202">
        <v>96</v>
      </c>
      <c r="Q12202" t="s">
        <v>5243</v>
      </c>
    </row>
    <row r="12203" spans="11:17">
      <c r="K12203" t="s">
        <v>51</v>
      </c>
      <c r="L12203" t="s">
        <v>5241</v>
      </c>
      <c r="M12203" t="s">
        <v>5242</v>
      </c>
      <c r="N12203" t="s">
        <v>54</v>
      </c>
      <c r="O12203" t="s">
        <v>73</v>
      </c>
      <c r="P12203" t="s">
        <v>74</v>
      </c>
      <c r="Q12203" t="s">
        <v>5243</v>
      </c>
    </row>
    <row r="12204" spans="11:17">
      <c r="K12204" t="s">
        <v>51</v>
      </c>
      <c r="L12204" t="s">
        <v>5246</v>
      </c>
      <c r="M12204" t="s">
        <v>5247</v>
      </c>
      <c r="N12204" t="s">
        <v>77</v>
      </c>
      <c r="O12204" t="s">
        <v>14</v>
      </c>
      <c r="Q12204" t="s">
        <v>5248</v>
      </c>
    </row>
    <row r="12205" spans="11:17">
      <c r="K12205" t="s">
        <v>51</v>
      </c>
      <c r="L12205" t="s">
        <v>5246</v>
      </c>
      <c r="M12205" t="s">
        <v>5247</v>
      </c>
      <c r="N12205" t="s">
        <v>77</v>
      </c>
      <c r="O12205" t="s">
        <v>56</v>
      </c>
      <c r="Q12205" t="s">
        <v>5248</v>
      </c>
    </row>
    <row r="12206" spans="11:17">
      <c r="K12206" t="s">
        <v>51</v>
      </c>
      <c r="L12206" t="s">
        <v>5246</v>
      </c>
      <c r="M12206" t="s">
        <v>5247</v>
      </c>
      <c r="N12206" t="s">
        <v>77</v>
      </c>
      <c r="O12206" t="s">
        <v>57</v>
      </c>
      <c r="P12206" t="s">
        <v>168</v>
      </c>
      <c r="Q12206" t="s">
        <v>5248</v>
      </c>
    </row>
    <row r="12207" spans="11:17">
      <c r="K12207" t="s">
        <v>51</v>
      </c>
      <c r="L12207" t="s">
        <v>5246</v>
      </c>
      <c r="M12207" t="s">
        <v>5247</v>
      </c>
      <c r="N12207" t="s">
        <v>77</v>
      </c>
      <c r="O12207" t="s">
        <v>59</v>
      </c>
      <c r="P12207">
        <v>3310</v>
      </c>
      <c r="Q12207" t="s">
        <v>5248</v>
      </c>
    </row>
    <row r="12208" spans="11:17">
      <c r="K12208" t="s">
        <v>51</v>
      </c>
      <c r="L12208" t="s">
        <v>5246</v>
      </c>
      <c r="M12208" t="s">
        <v>5247</v>
      </c>
      <c r="N12208" t="s">
        <v>77</v>
      </c>
      <c r="O12208" t="s">
        <v>60</v>
      </c>
      <c r="P12208" t="s">
        <v>5237</v>
      </c>
      <c r="Q12208" t="s">
        <v>5248</v>
      </c>
    </row>
    <row r="12209" spans="11:17">
      <c r="K12209" t="s">
        <v>51</v>
      </c>
      <c r="L12209" t="s">
        <v>5246</v>
      </c>
      <c r="M12209" t="s">
        <v>5247</v>
      </c>
      <c r="N12209" t="s">
        <v>77</v>
      </c>
      <c r="O12209" t="s">
        <v>62</v>
      </c>
      <c r="P12209" t="s">
        <v>5238</v>
      </c>
      <c r="Q12209" t="s">
        <v>5248</v>
      </c>
    </row>
    <row r="12210" spans="11:17">
      <c r="K12210" t="s">
        <v>51</v>
      </c>
      <c r="L12210" t="s">
        <v>5246</v>
      </c>
      <c r="M12210" t="s">
        <v>5247</v>
      </c>
      <c r="N12210" t="s">
        <v>77</v>
      </c>
      <c r="O12210" t="s">
        <v>64</v>
      </c>
      <c r="P12210" t="s">
        <v>5249</v>
      </c>
      <c r="Q12210" t="s">
        <v>5248</v>
      </c>
    </row>
    <row r="12211" spans="11:17">
      <c r="K12211" t="s">
        <v>51</v>
      </c>
      <c r="L12211" t="s">
        <v>5246</v>
      </c>
      <c r="M12211" t="s">
        <v>5247</v>
      </c>
      <c r="N12211" t="s">
        <v>77</v>
      </c>
      <c r="O12211" t="s">
        <v>66</v>
      </c>
      <c r="P12211" t="s">
        <v>5250</v>
      </c>
      <c r="Q12211" t="s">
        <v>5248</v>
      </c>
    </row>
    <row r="12212" spans="11:17">
      <c r="K12212" t="s">
        <v>51</v>
      </c>
      <c r="L12212" t="s">
        <v>5246</v>
      </c>
      <c r="M12212" t="s">
        <v>5247</v>
      </c>
      <c r="N12212" t="s">
        <v>77</v>
      </c>
      <c r="O12212" t="s">
        <v>68</v>
      </c>
      <c r="P12212" t="e">
        <f>-ต้องการเจลล้างมือ หน้ากากอนามัย และน้ำยาฆ่าเชื้อ
-ต้องการอาหารแห้ง</f>
        <v>#NAME?</v>
      </c>
      <c r="Q12212" t="s">
        <v>5248</v>
      </c>
    </row>
    <row r="12213" spans="11:17">
      <c r="K12213" t="s">
        <v>51</v>
      </c>
      <c r="L12213" t="s">
        <v>5246</v>
      </c>
      <c r="M12213" t="s">
        <v>5247</v>
      </c>
      <c r="N12213" t="s">
        <v>77</v>
      </c>
      <c r="O12213" t="s">
        <v>70</v>
      </c>
      <c r="P12213" t="s">
        <v>71</v>
      </c>
      <c r="Q12213" t="s">
        <v>5248</v>
      </c>
    </row>
    <row r="12214" spans="11:17">
      <c r="K12214" t="s">
        <v>51</v>
      </c>
      <c r="L12214" t="s">
        <v>5246</v>
      </c>
      <c r="M12214" t="s">
        <v>5247</v>
      </c>
      <c r="N12214" t="s">
        <v>77</v>
      </c>
      <c r="O12214" t="s">
        <v>72</v>
      </c>
      <c r="P12214">
        <v>150</v>
      </c>
      <c r="Q12214" t="s">
        <v>5248</v>
      </c>
    </row>
    <row r="12215" spans="11:17">
      <c r="K12215" t="s">
        <v>51</v>
      </c>
      <c r="L12215" t="s">
        <v>5246</v>
      </c>
      <c r="M12215" t="s">
        <v>5247</v>
      </c>
      <c r="N12215" t="s">
        <v>77</v>
      </c>
      <c r="O12215" t="s">
        <v>73</v>
      </c>
      <c r="P12215" t="s">
        <v>82</v>
      </c>
      <c r="Q12215" t="s">
        <v>5248</v>
      </c>
    </row>
    <row r="12216" spans="11:17">
      <c r="K12216" t="s">
        <v>51</v>
      </c>
      <c r="L12216" t="s">
        <v>5251</v>
      </c>
      <c r="M12216" t="s">
        <v>5252</v>
      </c>
      <c r="N12216" t="s">
        <v>54</v>
      </c>
      <c r="O12216" t="s">
        <v>14</v>
      </c>
      <c r="Q12216" t="s">
        <v>5253</v>
      </c>
    </row>
    <row r="12217" spans="11:17">
      <c r="K12217" t="s">
        <v>51</v>
      </c>
      <c r="L12217" t="s">
        <v>5251</v>
      </c>
      <c r="M12217" t="s">
        <v>5252</v>
      </c>
      <c r="N12217" t="s">
        <v>54</v>
      </c>
      <c r="O12217" t="s">
        <v>56</v>
      </c>
      <c r="Q12217" t="s">
        <v>5253</v>
      </c>
    </row>
    <row r="12218" spans="11:17">
      <c r="K12218" t="s">
        <v>51</v>
      </c>
      <c r="L12218" t="s">
        <v>5251</v>
      </c>
      <c r="M12218" t="s">
        <v>5252</v>
      </c>
      <c r="N12218" t="s">
        <v>54</v>
      </c>
      <c r="O12218" t="s">
        <v>57</v>
      </c>
      <c r="P12218" t="s">
        <v>168</v>
      </c>
      <c r="Q12218" t="s">
        <v>5253</v>
      </c>
    </row>
    <row r="12219" spans="11:17">
      <c r="K12219" t="s">
        <v>51</v>
      </c>
      <c r="L12219" t="s">
        <v>5251</v>
      </c>
      <c r="M12219" t="s">
        <v>5252</v>
      </c>
      <c r="N12219" t="s">
        <v>54</v>
      </c>
      <c r="O12219" t="s">
        <v>59</v>
      </c>
      <c r="P12219">
        <v>4070</v>
      </c>
      <c r="Q12219" t="s">
        <v>5253</v>
      </c>
    </row>
    <row r="12220" spans="11:17">
      <c r="K12220" t="s">
        <v>51</v>
      </c>
      <c r="L12220" t="s">
        <v>5251</v>
      </c>
      <c r="M12220" t="s">
        <v>5252</v>
      </c>
      <c r="N12220" t="s">
        <v>54</v>
      </c>
      <c r="O12220" t="s">
        <v>60</v>
      </c>
      <c r="P12220" t="s">
        <v>5237</v>
      </c>
      <c r="Q12220" t="s">
        <v>5253</v>
      </c>
    </row>
    <row r="12221" spans="11:17">
      <c r="K12221" t="s">
        <v>51</v>
      </c>
      <c r="L12221" t="s">
        <v>5251</v>
      </c>
      <c r="M12221" t="s">
        <v>5252</v>
      </c>
      <c r="N12221" t="s">
        <v>54</v>
      </c>
      <c r="O12221" t="s">
        <v>62</v>
      </c>
      <c r="P12221" t="s">
        <v>5238</v>
      </c>
      <c r="Q12221" t="s">
        <v>5253</v>
      </c>
    </row>
    <row r="12222" spans="11:17">
      <c r="K12222" t="s">
        <v>51</v>
      </c>
      <c r="L12222" t="s">
        <v>5251</v>
      </c>
      <c r="M12222" t="s">
        <v>5252</v>
      </c>
      <c r="N12222" t="s">
        <v>54</v>
      </c>
      <c r="O12222" t="s">
        <v>64</v>
      </c>
      <c r="P12222" t="s">
        <v>5254</v>
      </c>
      <c r="Q12222" t="s">
        <v>5253</v>
      </c>
    </row>
    <row r="12223" spans="11:17">
      <c r="K12223" t="s">
        <v>51</v>
      </c>
      <c r="L12223" t="s">
        <v>5251</v>
      </c>
      <c r="M12223" t="s">
        <v>5252</v>
      </c>
      <c r="N12223" t="s">
        <v>54</v>
      </c>
      <c r="O12223" t="s">
        <v>66</v>
      </c>
      <c r="P12223" t="s">
        <v>5255</v>
      </c>
      <c r="Q12223" t="s">
        <v>5253</v>
      </c>
    </row>
    <row r="12224" spans="11:17">
      <c r="K12224" t="s">
        <v>51</v>
      </c>
      <c r="L12224" t="s">
        <v>5251</v>
      </c>
      <c r="M12224" t="s">
        <v>5252</v>
      </c>
      <c r="N12224" t="s">
        <v>54</v>
      </c>
      <c r="O12224" t="s">
        <v>68</v>
      </c>
      <c r="P12224" t="e">
        <f>-ต้องการเจลล้างมือและน้ำยาฆ่าเชื้อ
-ต้องการอาหารแห้ง
-ต้องการยารักษาโรค</f>
        <v>#NAME?</v>
      </c>
      <c r="Q12224" t="s">
        <v>5253</v>
      </c>
    </row>
    <row r="12225" spans="11:17">
      <c r="K12225" t="s">
        <v>51</v>
      </c>
      <c r="L12225" t="s">
        <v>5251</v>
      </c>
      <c r="M12225" t="s">
        <v>5252</v>
      </c>
      <c r="N12225" t="s">
        <v>54</v>
      </c>
      <c r="O12225" t="s">
        <v>70</v>
      </c>
      <c r="P12225" t="s">
        <v>71</v>
      </c>
      <c r="Q12225" t="s">
        <v>5253</v>
      </c>
    </row>
    <row r="12226" spans="11:17">
      <c r="K12226" t="s">
        <v>51</v>
      </c>
      <c r="L12226" t="s">
        <v>5251</v>
      </c>
      <c r="M12226" t="s">
        <v>5252</v>
      </c>
      <c r="N12226" t="s">
        <v>54</v>
      </c>
      <c r="O12226" t="s">
        <v>72</v>
      </c>
      <c r="P12226">
        <v>99</v>
      </c>
      <c r="Q12226" t="s">
        <v>5253</v>
      </c>
    </row>
    <row r="12227" spans="11:17">
      <c r="K12227" t="s">
        <v>51</v>
      </c>
      <c r="L12227" t="s">
        <v>5251</v>
      </c>
      <c r="M12227" t="s">
        <v>5252</v>
      </c>
      <c r="N12227" t="s">
        <v>54</v>
      </c>
      <c r="O12227" t="s">
        <v>73</v>
      </c>
      <c r="P12227" t="s">
        <v>74</v>
      </c>
      <c r="Q12227" t="s">
        <v>5253</v>
      </c>
    </row>
    <row r="12228" spans="11:17">
      <c r="K12228" t="s">
        <v>51</v>
      </c>
      <c r="L12228" t="s">
        <v>5256</v>
      </c>
      <c r="M12228" t="s">
        <v>5257</v>
      </c>
      <c r="N12228" t="s">
        <v>54</v>
      </c>
      <c r="O12228" t="s">
        <v>14</v>
      </c>
      <c r="Q12228" t="s">
        <v>5258</v>
      </c>
    </row>
    <row r="12229" spans="11:17">
      <c r="K12229" t="s">
        <v>51</v>
      </c>
      <c r="L12229" t="s">
        <v>5256</v>
      </c>
      <c r="M12229" t="s">
        <v>5257</v>
      </c>
      <c r="N12229" t="s">
        <v>54</v>
      </c>
      <c r="O12229" t="s">
        <v>56</v>
      </c>
      <c r="Q12229" t="s">
        <v>5258</v>
      </c>
    </row>
    <row r="12230" spans="11:17">
      <c r="K12230" t="s">
        <v>51</v>
      </c>
      <c r="L12230" t="s">
        <v>5256</v>
      </c>
      <c r="M12230" t="s">
        <v>5257</v>
      </c>
      <c r="N12230" t="s">
        <v>54</v>
      </c>
      <c r="O12230" t="s">
        <v>57</v>
      </c>
      <c r="P12230" t="s">
        <v>168</v>
      </c>
      <c r="Q12230" t="s">
        <v>5258</v>
      </c>
    </row>
    <row r="12231" spans="11:17">
      <c r="K12231" t="s">
        <v>51</v>
      </c>
      <c r="L12231" t="s">
        <v>5256</v>
      </c>
      <c r="M12231" t="s">
        <v>5257</v>
      </c>
      <c r="N12231" t="s">
        <v>54</v>
      </c>
      <c r="O12231" t="s">
        <v>59</v>
      </c>
      <c r="P12231">
        <v>4341</v>
      </c>
      <c r="Q12231" t="s">
        <v>5258</v>
      </c>
    </row>
    <row r="12232" spans="11:17">
      <c r="K12232" t="s">
        <v>51</v>
      </c>
      <c r="L12232" t="s">
        <v>5256</v>
      </c>
      <c r="M12232" t="s">
        <v>5257</v>
      </c>
      <c r="N12232" t="s">
        <v>54</v>
      </c>
      <c r="O12232" t="s">
        <v>60</v>
      </c>
      <c r="P12232" t="s">
        <v>5237</v>
      </c>
      <c r="Q12232" t="s">
        <v>5258</v>
      </c>
    </row>
    <row r="12233" spans="11:17">
      <c r="K12233" t="s">
        <v>51</v>
      </c>
      <c r="L12233" t="s">
        <v>5256</v>
      </c>
      <c r="M12233" t="s">
        <v>5257</v>
      </c>
      <c r="N12233" t="s">
        <v>54</v>
      </c>
      <c r="O12233" t="s">
        <v>62</v>
      </c>
      <c r="P12233" t="s">
        <v>5238</v>
      </c>
      <c r="Q12233" t="s">
        <v>5258</v>
      </c>
    </row>
    <row r="12234" spans="11:17">
      <c r="K12234" t="s">
        <v>51</v>
      </c>
      <c r="L12234" t="s">
        <v>5256</v>
      </c>
      <c r="M12234" t="s">
        <v>5257</v>
      </c>
      <c r="N12234" t="s">
        <v>54</v>
      </c>
      <c r="O12234" t="s">
        <v>64</v>
      </c>
      <c r="P12234" t="s">
        <v>5259</v>
      </c>
      <c r="Q12234" t="s">
        <v>5258</v>
      </c>
    </row>
    <row r="12235" spans="11:17">
      <c r="K12235" t="s">
        <v>51</v>
      </c>
      <c r="L12235" t="s">
        <v>5256</v>
      </c>
      <c r="M12235" t="s">
        <v>5257</v>
      </c>
      <c r="N12235" t="s">
        <v>54</v>
      </c>
      <c r="O12235" t="s">
        <v>66</v>
      </c>
      <c r="P12235" t="s">
        <v>5245</v>
      </c>
      <c r="Q12235" t="s">
        <v>5258</v>
      </c>
    </row>
    <row r="12236" spans="11:17">
      <c r="K12236" t="s">
        <v>51</v>
      </c>
      <c r="L12236" t="s">
        <v>5256</v>
      </c>
      <c r="M12236" t="s">
        <v>5257</v>
      </c>
      <c r="N12236" t="s">
        <v>54</v>
      </c>
      <c r="O12236" t="s">
        <v>68</v>
      </c>
      <c r="P12236" t="e">
        <f>-ต้องการเจลล้างมือ
-ต้องการอาหารแห้ง ข้าวสาร ไข่ น้ำมัน นม</f>
        <v>#NAME?</v>
      </c>
      <c r="Q12236" t="s">
        <v>5258</v>
      </c>
    </row>
    <row r="12237" spans="11:17">
      <c r="K12237" t="s">
        <v>51</v>
      </c>
      <c r="L12237" t="s">
        <v>5256</v>
      </c>
      <c r="M12237" t="s">
        <v>5257</v>
      </c>
      <c r="N12237" t="s">
        <v>54</v>
      </c>
      <c r="O12237" t="s">
        <v>70</v>
      </c>
      <c r="P12237" t="s">
        <v>71</v>
      </c>
      <c r="Q12237" t="s">
        <v>5258</v>
      </c>
    </row>
    <row r="12238" spans="11:17">
      <c r="K12238" t="s">
        <v>51</v>
      </c>
      <c r="L12238" t="s">
        <v>5256</v>
      </c>
      <c r="M12238" t="s">
        <v>5257</v>
      </c>
      <c r="N12238" t="s">
        <v>54</v>
      </c>
      <c r="O12238" t="s">
        <v>72</v>
      </c>
      <c r="P12238">
        <v>290</v>
      </c>
      <c r="Q12238" t="s">
        <v>5258</v>
      </c>
    </row>
    <row r="12239" spans="11:17">
      <c r="K12239" t="s">
        <v>51</v>
      </c>
      <c r="L12239" t="s">
        <v>5256</v>
      </c>
      <c r="M12239" t="s">
        <v>5257</v>
      </c>
      <c r="N12239" t="s">
        <v>54</v>
      </c>
      <c r="O12239" t="s">
        <v>73</v>
      </c>
      <c r="P12239" t="s">
        <v>74</v>
      </c>
      <c r="Q12239" t="s">
        <v>5258</v>
      </c>
    </row>
    <row r="12240" spans="11:17">
      <c r="K12240" t="s">
        <v>51</v>
      </c>
      <c r="L12240" t="s">
        <v>5260</v>
      </c>
      <c r="M12240" t="s">
        <v>5261</v>
      </c>
      <c r="N12240" t="s">
        <v>54</v>
      </c>
      <c r="O12240" t="s">
        <v>14</v>
      </c>
      <c r="Q12240" t="s">
        <v>5262</v>
      </c>
    </row>
    <row r="12241" spans="11:17">
      <c r="K12241" t="s">
        <v>51</v>
      </c>
      <c r="L12241" t="s">
        <v>5260</v>
      </c>
      <c r="M12241" t="s">
        <v>5261</v>
      </c>
      <c r="N12241" t="s">
        <v>54</v>
      </c>
      <c r="O12241" t="s">
        <v>56</v>
      </c>
      <c r="Q12241" t="s">
        <v>5262</v>
      </c>
    </row>
    <row r="12242" spans="11:17">
      <c r="K12242" t="s">
        <v>51</v>
      </c>
      <c r="L12242" t="s">
        <v>5260</v>
      </c>
      <c r="M12242" t="s">
        <v>5261</v>
      </c>
      <c r="N12242" t="s">
        <v>54</v>
      </c>
      <c r="O12242" t="s">
        <v>57</v>
      </c>
      <c r="P12242" t="s">
        <v>168</v>
      </c>
      <c r="Q12242" t="s">
        <v>5262</v>
      </c>
    </row>
    <row r="12243" spans="11:17">
      <c r="K12243" t="s">
        <v>51</v>
      </c>
      <c r="L12243" t="s">
        <v>5260</v>
      </c>
      <c r="M12243" t="s">
        <v>5261</v>
      </c>
      <c r="N12243" t="s">
        <v>54</v>
      </c>
      <c r="O12243" t="s">
        <v>59</v>
      </c>
      <c r="P12243">
        <v>5101</v>
      </c>
      <c r="Q12243" t="s">
        <v>5262</v>
      </c>
    </row>
    <row r="12244" spans="11:17">
      <c r="K12244" t="s">
        <v>51</v>
      </c>
      <c r="L12244" t="s">
        <v>5260</v>
      </c>
      <c r="M12244" t="s">
        <v>5261</v>
      </c>
      <c r="N12244" t="s">
        <v>54</v>
      </c>
      <c r="O12244" t="s">
        <v>60</v>
      </c>
      <c r="P12244" t="s">
        <v>5237</v>
      </c>
      <c r="Q12244" t="s">
        <v>5262</v>
      </c>
    </row>
    <row r="12245" spans="11:17">
      <c r="K12245" t="s">
        <v>51</v>
      </c>
      <c r="L12245" t="s">
        <v>5260</v>
      </c>
      <c r="M12245" t="s">
        <v>5261</v>
      </c>
      <c r="N12245" t="s">
        <v>54</v>
      </c>
      <c r="O12245" t="s">
        <v>62</v>
      </c>
      <c r="P12245" t="s">
        <v>5238</v>
      </c>
      <c r="Q12245" t="s">
        <v>5262</v>
      </c>
    </row>
    <row r="12246" spans="11:17">
      <c r="K12246" t="s">
        <v>51</v>
      </c>
      <c r="L12246" t="s">
        <v>5260</v>
      </c>
      <c r="M12246" t="s">
        <v>5261</v>
      </c>
      <c r="N12246" t="s">
        <v>54</v>
      </c>
      <c r="O12246" t="s">
        <v>64</v>
      </c>
      <c r="P12246" t="s">
        <v>5263</v>
      </c>
      <c r="Q12246" t="s">
        <v>5262</v>
      </c>
    </row>
    <row r="12247" spans="11:17">
      <c r="K12247" t="s">
        <v>51</v>
      </c>
      <c r="L12247" t="s">
        <v>5260</v>
      </c>
      <c r="M12247" t="s">
        <v>5261</v>
      </c>
      <c r="N12247" t="s">
        <v>54</v>
      </c>
      <c r="O12247" t="s">
        <v>66</v>
      </c>
      <c r="P12247" t="s">
        <v>5264</v>
      </c>
      <c r="Q12247" t="s">
        <v>5262</v>
      </c>
    </row>
    <row r="12248" spans="11:17">
      <c r="K12248" t="s">
        <v>51</v>
      </c>
      <c r="L12248" t="s">
        <v>5260</v>
      </c>
      <c r="M12248" t="s">
        <v>5261</v>
      </c>
      <c r="N12248" t="s">
        <v>54</v>
      </c>
      <c r="O12248" t="s">
        <v>68</v>
      </c>
      <c r="P12248" t="e">
        <f>-ต้องการเจลล้างมือและหน้ากากอนามัย
-ต้องการอาหารแห้ง</f>
        <v>#NAME?</v>
      </c>
      <c r="Q12248" t="s">
        <v>5262</v>
      </c>
    </row>
    <row r="12249" spans="11:17">
      <c r="K12249" t="s">
        <v>51</v>
      </c>
      <c r="L12249" t="s">
        <v>5260</v>
      </c>
      <c r="M12249" t="s">
        <v>5261</v>
      </c>
      <c r="N12249" t="s">
        <v>54</v>
      </c>
      <c r="O12249" t="s">
        <v>70</v>
      </c>
      <c r="P12249" t="s">
        <v>71</v>
      </c>
      <c r="Q12249" t="s">
        <v>5262</v>
      </c>
    </row>
    <row r="12250" spans="11:17">
      <c r="K12250" t="s">
        <v>51</v>
      </c>
      <c r="L12250" t="s">
        <v>5260</v>
      </c>
      <c r="M12250" t="s">
        <v>5261</v>
      </c>
      <c r="N12250" t="s">
        <v>54</v>
      </c>
      <c r="O12250" t="s">
        <v>72</v>
      </c>
      <c r="P12250">
        <v>45</v>
      </c>
      <c r="Q12250" t="s">
        <v>5262</v>
      </c>
    </row>
    <row r="12251" spans="11:17">
      <c r="K12251" t="s">
        <v>51</v>
      </c>
      <c r="L12251" t="s">
        <v>5260</v>
      </c>
      <c r="M12251" t="s">
        <v>5261</v>
      </c>
      <c r="N12251" t="s">
        <v>54</v>
      </c>
      <c r="O12251" t="s">
        <v>73</v>
      </c>
      <c r="P12251" t="s">
        <v>74</v>
      </c>
      <c r="Q12251" t="s">
        <v>5262</v>
      </c>
    </row>
    <row r="12252" spans="11:17">
      <c r="K12252" t="s">
        <v>51</v>
      </c>
      <c r="L12252" t="s">
        <v>5265</v>
      </c>
      <c r="M12252" t="s">
        <v>5266</v>
      </c>
      <c r="N12252" t="s">
        <v>54</v>
      </c>
      <c r="O12252" t="s">
        <v>14</v>
      </c>
      <c r="Q12252" t="s">
        <v>5267</v>
      </c>
    </row>
    <row r="12253" spans="11:17">
      <c r="K12253" t="s">
        <v>51</v>
      </c>
      <c r="L12253" t="s">
        <v>5265</v>
      </c>
      <c r="M12253" t="s">
        <v>5266</v>
      </c>
      <c r="N12253" t="s">
        <v>54</v>
      </c>
      <c r="O12253" t="s">
        <v>56</v>
      </c>
      <c r="Q12253" t="s">
        <v>5267</v>
      </c>
    </row>
    <row r="12254" spans="11:17">
      <c r="K12254" t="s">
        <v>51</v>
      </c>
      <c r="L12254" t="s">
        <v>5265</v>
      </c>
      <c r="M12254" t="s">
        <v>5266</v>
      </c>
      <c r="N12254" t="s">
        <v>54</v>
      </c>
      <c r="O12254" t="s">
        <v>57</v>
      </c>
      <c r="P12254" t="s">
        <v>168</v>
      </c>
      <c r="Q12254" t="s">
        <v>5267</v>
      </c>
    </row>
    <row r="12255" spans="11:17">
      <c r="K12255" t="s">
        <v>51</v>
      </c>
      <c r="L12255" t="s">
        <v>5265</v>
      </c>
      <c r="M12255" t="s">
        <v>5266</v>
      </c>
      <c r="N12255" t="s">
        <v>54</v>
      </c>
      <c r="O12255" t="s">
        <v>59</v>
      </c>
      <c r="P12255">
        <v>4832</v>
      </c>
      <c r="Q12255" t="s">
        <v>5267</v>
      </c>
    </row>
    <row r="12256" spans="11:17">
      <c r="K12256" t="s">
        <v>51</v>
      </c>
      <c r="L12256" t="s">
        <v>5265</v>
      </c>
      <c r="M12256" t="s">
        <v>5266</v>
      </c>
      <c r="N12256" t="s">
        <v>54</v>
      </c>
      <c r="O12256" t="s">
        <v>60</v>
      </c>
      <c r="P12256" t="s">
        <v>5237</v>
      </c>
      <c r="Q12256" t="s">
        <v>5267</v>
      </c>
    </row>
    <row r="12257" spans="11:17">
      <c r="K12257" t="s">
        <v>51</v>
      </c>
      <c r="L12257" t="s">
        <v>5265</v>
      </c>
      <c r="M12257" t="s">
        <v>5266</v>
      </c>
      <c r="N12257" t="s">
        <v>54</v>
      </c>
      <c r="O12257" t="s">
        <v>62</v>
      </c>
      <c r="P12257" t="s">
        <v>5268</v>
      </c>
      <c r="Q12257" t="s">
        <v>5267</v>
      </c>
    </row>
    <row r="12258" spans="11:17">
      <c r="K12258" t="s">
        <v>51</v>
      </c>
      <c r="L12258" t="s">
        <v>5265</v>
      </c>
      <c r="M12258" t="s">
        <v>5266</v>
      </c>
      <c r="N12258" t="s">
        <v>54</v>
      </c>
      <c r="O12258" t="s">
        <v>64</v>
      </c>
      <c r="P12258" t="s">
        <v>5269</v>
      </c>
      <c r="Q12258" t="s">
        <v>5267</v>
      </c>
    </row>
    <row r="12259" spans="11:17">
      <c r="K12259" t="s">
        <v>51</v>
      </c>
      <c r="L12259" t="s">
        <v>5265</v>
      </c>
      <c r="M12259" t="s">
        <v>5266</v>
      </c>
      <c r="N12259" t="s">
        <v>54</v>
      </c>
      <c r="O12259" t="s">
        <v>66</v>
      </c>
      <c r="P12259" t="s">
        <v>5270</v>
      </c>
      <c r="Q12259" t="s">
        <v>5267</v>
      </c>
    </row>
    <row r="12260" spans="11:17">
      <c r="K12260" t="s">
        <v>51</v>
      </c>
      <c r="L12260" t="s">
        <v>5265</v>
      </c>
      <c r="M12260" t="s">
        <v>5266</v>
      </c>
      <c r="N12260" t="s">
        <v>54</v>
      </c>
      <c r="O12260" t="s">
        <v>68</v>
      </c>
      <c r="P12260" t="e">
        <f>-ต้องการเจลล้างมือ
-ต้องการอาหารแห้ง นม ข้าวสาร</f>
        <v>#NAME?</v>
      </c>
      <c r="Q12260" t="s">
        <v>5267</v>
      </c>
    </row>
    <row r="12261" spans="11:17">
      <c r="K12261" t="s">
        <v>51</v>
      </c>
      <c r="L12261" t="s">
        <v>5265</v>
      </c>
      <c r="M12261" t="s">
        <v>5266</v>
      </c>
      <c r="N12261" t="s">
        <v>54</v>
      </c>
      <c r="O12261" t="s">
        <v>70</v>
      </c>
      <c r="P12261" t="s">
        <v>71</v>
      </c>
      <c r="Q12261" t="s">
        <v>5267</v>
      </c>
    </row>
    <row r="12262" spans="11:17">
      <c r="K12262" t="s">
        <v>51</v>
      </c>
      <c r="L12262" t="s">
        <v>5265</v>
      </c>
      <c r="M12262" t="s">
        <v>5266</v>
      </c>
      <c r="N12262" t="s">
        <v>54</v>
      </c>
      <c r="O12262" t="s">
        <v>72</v>
      </c>
      <c r="P12262">
        <v>515</v>
      </c>
      <c r="Q12262" t="s">
        <v>5267</v>
      </c>
    </row>
    <row r="12263" spans="11:17">
      <c r="K12263" t="s">
        <v>51</v>
      </c>
      <c r="L12263" t="s">
        <v>5265</v>
      </c>
      <c r="M12263" t="s">
        <v>5266</v>
      </c>
      <c r="N12263" t="s">
        <v>54</v>
      </c>
      <c r="O12263" t="s">
        <v>73</v>
      </c>
      <c r="P12263" t="s">
        <v>74</v>
      </c>
      <c r="Q12263" t="s">
        <v>5267</v>
      </c>
    </row>
    <row r="12264" spans="11:17">
      <c r="K12264" t="s">
        <v>51</v>
      </c>
      <c r="L12264" t="s">
        <v>5271</v>
      </c>
      <c r="M12264" t="s">
        <v>5272</v>
      </c>
      <c r="N12264" t="s">
        <v>77</v>
      </c>
      <c r="O12264" t="s">
        <v>14</v>
      </c>
      <c r="Q12264" t="s">
        <v>5273</v>
      </c>
    </row>
    <row r="12265" spans="11:17">
      <c r="K12265" t="s">
        <v>51</v>
      </c>
      <c r="L12265" t="s">
        <v>5271</v>
      </c>
      <c r="M12265" t="s">
        <v>5272</v>
      </c>
      <c r="N12265" t="s">
        <v>77</v>
      </c>
      <c r="O12265" t="s">
        <v>56</v>
      </c>
      <c r="Q12265" t="s">
        <v>5273</v>
      </c>
    </row>
    <row r="12266" spans="11:17">
      <c r="K12266" t="s">
        <v>51</v>
      </c>
      <c r="L12266" t="s">
        <v>5271</v>
      </c>
      <c r="M12266" t="s">
        <v>5272</v>
      </c>
      <c r="N12266" t="s">
        <v>77</v>
      </c>
      <c r="O12266" t="s">
        <v>57</v>
      </c>
      <c r="P12266" t="s">
        <v>168</v>
      </c>
      <c r="Q12266" t="s">
        <v>5273</v>
      </c>
    </row>
    <row r="12267" spans="11:17">
      <c r="K12267" t="s">
        <v>51</v>
      </c>
      <c r="L12267" t="s">
        <v>5271</v>
      </c>
      <c r="M12267" t="s">
        <v>5272</v>
      </c>
      <c r="N12267" t="s">
        <v>77</v>
      </c>
      <c r="O12267" t="s">
        <v>59</v>
      </c>
      <c r="P12267">
        <v>3256</v>
      </c>
      <c r="Q12267" t="s">
        <v>5273</v>
      </c>
    </row>
    <row r="12268" spans="11:17">
      <c r="K12268" t="s">
        <v>51</v>
      </c>
      <c r="L12268" t="s">
        <v>5271</v>
      </c>
      <c r="M12268" t="s">
        <v>5272</v>
      </c>
      <c r="N12268" t="s">
        <v>77</v>
      </c>
      <c r="O12268" t="s">
        <v>60</v>
      </c>
      <c r="P12268" t="s">
        <v>5237</v>
      </c>
      <c r="Q12268" t="s">
        <v>5273</v>
      </c>
    </row>
    <row r="12269" spans="11:17">
      <c r="K12269" t="s">
        <v>51</v>
      </c>
      <c r="L12269" t="s">
        <v>5271</v>
      </c>
      <c r="M12269" t="s">
        <v>5272</v>
      </c>
      <c r="N12269" t="s">
        <v>77</v>
      </c>
      <c r="O12269" t="s">
        <v>62</v>
      </c>
      <c r="P12269" t="s">
        <v>5268</v>
      </c>
      <c r="Q12269" t="s">
        <v>5273</v>
      </c>
    </row>
    <row r="12270" spans="11:17">
      <c r="K12270" t="s">
        <v>51</v>
      </c>
      <c r="L12270" t="s">
        <v>5271</v>
      </c>
      <c r="M12270" t="s">
        <v>5272</v>
      </c>
      <c r="N12270" t="s">
        <v>77</v>
      </c>
      <c r="O12270" t="s">
        <v>64</v>
      </c>
      <c r="P12270" t="s">
        <v>5274</v>
      </c>
      <c r="Q12270" t="s">
        <v>5273</v>
      </c>
    </row>
    <row r="12271" spans="11:17">
      <c r="K12271" t="s">
        <v>51</v>
      </c>
      <c r="L12271" t="s">
        <v>5271</v>
      </c>
      <c r="M12271" t="s">
        <v>5272</v>
      </c>
      <c r="N12271" t="s">
        <v>77</v>
      </c>
      <c r="O12271" t="s">
        <v>66</v>
      </c>
      <c r="P12271" t="s">
        <v>5275</v>
      </c>
      <c r="Q12271" t="s">
        <v>5273</v>
      </c>
    </row>
    <row r="12272" spans="11:17">
      <c r="K12272" t="s">
        <v>51</v>
      </c>
      <c r="L12272" t="s">
        <v>5271</v>
      </c>
      <c r="M12272" t="s">
        <v>5272</v>
      </c>
      <c r="N12272" t="s">
        <v>77</v>
      </c>
      <c r="O12272" t="s">
        <v>68</v>
      </c>
      <c r="P12272" t="e">
        <f>-ต้องการเจลล้างมือและหน้ากากอนามัย
-ต้องการอาหารแห้ง</f>
        <v>#NAME?</v>
      </c>
      <c r="Q12272" t="s">
        <v>5273</v>
      </c>
    </row>
    <row r="12273" spans="11:17">
      <c r="K12273" t="s">
        <v>51</v>
      </c>
      <c r="L12273" t="s">
        <v>5271</v>
      </c>
      <c r="M12273" t="s">
        <v>5272</v>
      </c>
      <c r="N12273" t="s">
        <v>77</v>
      </c>
      <c r="O12273" t="s">
        <v>70</v>
      </c>
      <c r="P12273" t="s">
        <v>71</v>
      </c>
      <c r="Q12273" t="s">
        <v>5273</v>
      </c>
    </row>
    <row r="12274" spans="11:17">
      <c r="K12274" t="s">
        <v>51</v>
      </c>
      <c r="L12274" t="s">
        <v>5271</v>
      </c>
      <c r="M12274" t="s">
        <v>5272</v>
      </c>
      <c r="N12274" t="s">
        <v>77</v>
      </c>
      <c r="O12274" t="s">
        <v>72</v>
      </c>
      <c r="P12274">
        <v>43</v>
      </c>
      <c r="Q12274" t="s">
        <v>5273</v>
      </c>
    </row>
    <row r="12275" spans="11:17">
      <c r="K12275" t="s">
        <v>51</v>
      </c>
      <c r="L12275" t="s">
        <v>5271</v>
      </c>
      <c r="M12275" t="s">
        <v>5272</v>
      </c>
      <c r="N12275" t="s">
        <v>77</v>
      </c>
      <c r="O12275" t="s">
        <v>73</v>
      </c>
      <c r="P12275" t="s">
        <v>82</v>
      </c>
      <c r="Q12275" t="s">
        <v>5273</v>
      </c>
    </row>
    <row r="12276" spans="11:17">
      <c r="K12276" t="s">
        <v>51</v>
      </c>
      <c r="L12276" t="s">
        <v>5276</v>
      </c>
      <c r="M12276" t="s">
        <v>5277</v>
      </c>
      <c r="N12276" t="s">
        <v>54</v>
      </c>
      <c r="O12276" t="s">
        <v>14</v>
      </c>
      <c r="Q12276" t="s">
        <v>5278</v>
      </c>
    </row>
    <row r="12277" spans="11:17">
      <c r="K12277" t="s">
        <v>51</v>
      </c>
      <c r="L12277" t="s">
        <v>5276</v>
      </c>
      <c r="M12277" t="s">
        <v>5277</v>
      </c>
      <c r="N12277" t="s">
        <v>54</v>
      </c>
      <c r="O12277" t="s">
        <v>56</v>
      </c>
      <c r="Q12277" t="s">
        <v>5278</v>
      </c>
    </row>
    <row r="12278" spans="11:17">
      <c r="K12278" t="s">
        <v>51</v>
      </c>
      <c r="L12278" t="s">
        <v>5276</v>
      </c>
      <c r="M12278" t="s">
        <v>5277</v>
      </c>
      <c r="N12278" t="s">
        <v>54</v>
      </c>
      <c r="O12278" t="s">
        <v>57</v>
      </c>
      <c r="P12278" t="s">
        <v>168</v>
      </c>
      <c r="Q12278" t="s">
        <v>5278</v>
      </c>
    </row>
    <row r="12279" spans="11:17">
      <c r="K12279" t="s">
        <v>51</v>
      </c>
      <c r="L12279" t="s">
        <v>5276</v>
      </c>
      <c r="M12279" t="s">
        <v>5277</v>
      </c>
      <c r="N12279" t="s">
        <v>54</v>
      </c>
      <c r="O12279" t="s">
        <v>59</v>
      </c>
      <c r="P12279">
        <v>4504</v>
      </c>
      <c r="Q12279" t="s">
        <v>5278</v>
      </c>
    </row>
    <row r="12280" spans="11:17">
      <c r="K12280" t="s">
        <v>51</v>
      </c>
      <c r="L12280" t="s">
        <v>5276</v>
      </c>
      <c r="M12280" t="s">
        <v>5277</v>
      </c>
      <c r="N12280" t="s">
        <v>54</v>
      </c>
      <c r="O12280" t="s">
        <v>60</v>
      </c>
      <c r="P12280" t="s">
        <v>5237</v>
      </c>
      <c r="Q12280" t="s">
        <v>5278</v>
      </c>
    </row>
    <row r="12281" spans="11:17">
      <c r="K12281" t="s">
        <v>51</v>
      </c>
      <c r="L12281" t="s">
        <v>5276</v>
      </c>
      <c r="M12281" t="s">
        <v>5277</v>
      </c>
      <c r="N12281" t="s">
        <v>54</v>
      </c>
      <c r="O12281" t="s">
        <v>62</v>
      </c>
      <c r="P12281" t="s">
        <v>5279</v>
      </c>
      <c r="Q12281" t="s">
        <v>5278</v>
      </c>
    </row>
    <row r="12282" spans="11:17">
      <c r="K12282" t="s">
        <v>51</v>
      </c>
      <c r="L12282" t="s">
        <v>5276</v>
      </c>
      <c r="M12282" t="s">
        <v>5277</v>
      </c>
      <c r="N12282" t="s">
        <v>54</v>
      </c>
      <c r="O12282" t="s">
        <v>64</v>
      </c>
      <c r="P12282" t="s">
        <v>5280</v>
      </c>
      <c r="Q12282" t="s">
        <v>5278</v>
      </c>
    </row>
    <row r="12283" spans="11:17">
      <c r="K12283" t="s">
        <v>51</v>
      </c>
      <c r="L12283" t="s">
        <v>5276</v>
      </c>
      <c r="M12283" t="s">
        <v>5277</v>
      </c>
      <c r="N12283" t="s">
        <v>54</v>
      </c>
      <c r="O12283" t="s">
        <v>66</v>
      </c>
      <c r="P12283" t="s">
        <v>5281</v>
      </c>
      <c r="Q12283" t="s">
        <v>5278</v>
      </c>
    </row>
    <row r="12284" spans="11:17">
      <c r="K12284" t="s">
        <v>51</v>
      </c>
      <c r="L12284" t="s">
        <v>5276</v>
      </c>
      <c r="M12284" t="s">
        <v>5277</v>
      </c>
      <c r="N12284" t="s">
        <v>54</v>
      </c>
      <c r="O12284" t="s">
        <v>68</v>
      </c>
      <c r="P12284" t="e">
        <f>-ต้องการเจลล้างมือ
-ต้องการอาหารแห้ง</f>
        <v>#NAME?</v>
      </c>
      <c r="Q12284" t="s">
        <v>5278</v>
      </c>
    </row>
    <row r="12285" spans="11:17">
      <c r="K12285" t="s">
        <v>51</v>
      </c>
      <c r="L12285" t="s">
        <v>5276</v>
      </c>
      <c r="M12285" t="s">
        <v>5277</v>
      </c>
      <c r="N12285" t="s">
        <v>54</v>
      </c>
      <c r="O12285" t="s">
        <v>70</v>
      </c>
      <c r="Q12285" t="s">
        <v>5278</v>
      </c>
    </row>
    <row r="12286" spans="11:17">
      <c r="K12286" t="s">
        <v>51</v>
      </c>
      <c r="L12286" t="s">
        <v>5276</v>
      </c>
      <c r="M12286" t="s">
        <v>5277</v>
      </c>
      <c r="N12286" t="s">
        <v>54</v>
      </c>
      <c r="O12286" t="s">
        <v>72</v>
      </c>
      <c r="Q12286" t="s">
        <v>5278</v>
      </c>
    </row>
    <row r="12287" spans="11:17">
      <c r="K12287" t="s">
        <v>51</v>
      </c>
      <c r="L12287" t="s">
        <v>5276</v>
      </c>
      <c r="M12287" t="s">
        <v>5277</v>
      </c>
      <c r="N12287" t="s">
        <v>54</v>
      </c>
      <c r="O12287" t="s">
        <v>73</v>
      </c>
      <c r="P12287" t="s">
        <v>74</v>
      </c>
      <c r="Q12287" t="s">
        <v>5278</v>
      </c>
    </row>
    <row r="12288" spans="11:17">
      <c r="K12288" t="s">
        <v>51</v>
      </c>
      <c r="L12288" t="s">
        <v>5282</v>
      </c>
      <c r="M12288" t="s">
        <v>5283</v>
      </c>
      <c r="N12288" t="s">
        <v>77</v>
      </c>
      <c r="O12288" t="s">
        <v>14</v>
      </c>
      <c r="Q12288" t="s">
        <v>5284</v>
      </c>
    </row>
    <row r="12289" spans="11:17">
      <c r="K12289" t="s">
        <v>51</v>
      </c>
      <c r="L12289" t="s">
        <v>5282</v>
      </c>
      <c r="M12289" t="s">
        <v>5283</v>
      </c>
      <c r="N12289" t="s">
        <v>77</v>
      </c>
      <c r="O12289" t="s">
        <v>56</v>
      </c>
      <c r="Q12289" t="s">
        <v>5284</v>
      </c>
    </row>
    <row r="12290" spans="11:17">
      <c r="K12290" t="s">
        <v>51</v>
      </c>
      <c r="L12290" t="s">
        <v>5282</v>
      </c>
      <c r="M12290" t="s">
        <v>5283</v>
      </c>
      <c r="N12290" t="s">
        <v>77</v>
      </c>
      <c r="O12290" t="s">
        <v>57</v>
      </c>
      <c r="P12290" t="s">
        <v>168</v>
      </c>
      <c r="Q12290" t="s">
        <v>5284</v>
      </c>
    </row>
    <row r="12291" spans="11:17">
      <c r="K12291" t="s">
        <v>51</v>
      </c>
      <c r="L12291" t="s">
        <v>5282</v>
      </c>
      <c r="M12291" t="s">
        <v>5283</v>
      </c>
      <c r="N12291" t="s">
        <v>77</v>
      </c>
      <c r="O12291" t="s">
        <v>59</v>
      </c>
      <c r="P12291">
        <v>3690</v>
      </c>
      <c r="Q12291" t="s">
        <v>5284</v>
      </c>
    </row>
    <row r="12292" spans="11:17">
      <c r="K12292" t="s">
        <v>51</v>
      </c>
      <c r="L12292" t="s">
        <v>5282</v>
      </c>
      <c r="M12292" t="s">
        <v>5283</v>
      </c>
      <c r="N12292" t="s">
        <v>77</v>
      </c>
      <c r="O12292" t="s">
        <v>60</v>
      </c>
      <c r="P12292" t="s">
        <v>5237</v>
      </c>
      <c r="Q12292" t="s">
        <v>5284</v>
      </c>
    </row>
    <row r="12293" spans="11:17">
      <c r="K12293" t="s">
        <v>51</v>
      </c>
      <c r="L12293" t="s">
        <v>5282</v>
      </c>
      <c r="M12293" t="s">
        <v>5283</v>
      </c>
      <c r="N12293" t="s">
        <v>77</v>
      </c>
      <c r="O12293" t="s">
        <v>62</v>
      </c>
      <c r="P12293" t="s">
        <v>5285</v>
      </c>
      <c r="Q12293" t="s">
        <v>5284</v>
      </c>
    </row>
    <row r="12294" spans="11:17">
      <c r="K12294" t="s">
        <v>51</v>
      </c>
      <c r="L12294" t="s">
        <v>5282</v>
      </c>
      <c r="M12294" t="s">
        <v>5283</v>
      </c>
      <c r="N12294" t="s">
        <v>77</v>
      </c>
      <c r="O12294" t="s">
        <v>64</v>
      </c>
      <c r="P12294" t="s">
        <v>5286</v>
      </c>
      <c r="Q12294" t="s">
        <v>5284</v>
      </c>
    </row>
    <row r="12295" spans="11:17">
      <c r="K12295" t="s">
        <v>51</v>
      </c>
      <c r="L12295" t="s">
        <v>5282</v>
      </c>
      <c r="M12295" t="s">
        <v>5283</v>
      </c>
      <c r="N12295" t="s">
        <v>77</v>
      </c>
      <c r="O12295" t="s">
        <v>66</v>
      </c>
      <c r="P12295" t="s">
        <v>5287</v>
      </c>
      <c r="Q12295" t="s">
        <v>5284</v>
      </c>
    </row>
    <row r="12296" spans="11:17">
      <c r="K12296" t="s">
        <v>51</v>
      </c>
      <c r="L12296" t="s">
        <v>5282</v>
      </c>
      <c r="M12296" t="s">
        <v>5283</v>
      </c>
      <c r="N12296" t="s">
        <v>77</v>
      </c>
      <c r="O12296" t="s">
        <v>68</v>
      </c>
      <c r="P12296" t="e">
        <f>-ต้องการเจลล้างมือ หน้ากากอนามัย และน้ำยาฆ่าเชื้อ
-ต้องการเครื่องตรวจวัดอุณหภูมิ</f>
        <v>#NAME?</v>
      </c>
      <c r="Q12296" t="s">
        <v>5284</v>
      </c>
    </row>
    <row r="12297" spans="11:17">
      <c r="K12297" t="s">
        <v>51</v>
      </c>
      <c r="L12297" t="s">
        <v>5282</v>
      </c>
      <c r="M12297" t="s">
        <v>5283</v>
      </c>
      <c r="N12297" t="s">
        <v>77</v>
      </c>
      <c r="O12297" t="s">
        <v>70</v>
      </c>
      <c r="P12297" t="s">
        <v>71</v>
      </c>
      <c r="Q12297" t="s">
        <v>5284</v>
      </c>
    </row>
    <row r="12298" spans="11:17">
      <c r="K12298" t="s">
        <v>51</v>
      </c>
      <c r="L12298" t="s">
        <v>5282</v>
      </c>
      <c r="M12298" t="s">
        <v>5283</v>
      </c>
      <c r="N12298" t="s">
        <v>77</v>
      </c>
      <c r="O12298" t="s">
        <v>72</v>
      </c>
      <c r="P12298">
        <v>377</v>
      </c>
      <c r="Q12298" t="s">
        <v>5284</v>
      </c>
    </row>
    <row r="12299" spans="11:17">
      <c r="K12299" t="s">
        <v>51</v>
      </c>
      <c r="L12299" t="s">
        <v>5282</v>
      </c>
      <c r="M12299" t="s">
        <v>5283</v>
      </c>
      <c r="N12299" t="s">
        <v>77</v>
      </c>
      <c r="O12299" t="s">
        <v>73</v>
      </c>
      <c r="P12299" t="s">
        <v>82</v>
      </c>
      <c r="Q12299" t="s">
        <v>5284</v>
      </c>
    </row>
    <row r="12300" spans="11:17">
      <c r="K12300" t="s">
        <v>51</v>
      </c>
      <c r="L12300" t="s">
        <v>5288</v>
      </c>
      <c r="M12300" t="s">
        <v>5289</v>
      </c>
      <c r="N12300" t="s">
        <v>77</v>
      </c>
      <c r="O12300" t="s">
        <v>14</v>
      </c>
      <c r="Q12300" t="s">
        <v>5290</v>
      </c>
    </row>
    <row r="12301" spans="11:17">
      <c r="K12301" t="s">
        <v>51</v>
      </c>
      <c r="L12301" t="s">
        <v>5288</v>
      </c>
      <c r="M12301" t="s">
        <v>5289</v>
      </c>
      <c r="N12301" t="s">
        <v>77</v>
      </c>
      <c r="O12301" t="s">
        <v>56</v>
      </c>
      <c r="Q12301" t="s">
        <v>5290</v>
      </c>
    </row>
    <row r="12302" spans="11:17">
      <c r="K12302" t="s">
        <v>51</v>
      </c>
      <c r="L12302" t="s">
        <v>5288</v>
      </c>
      <c r="M12302" t="s">
        <v>5289</v>
      </c>
      <c r="N12302" t="s">
        <v>77</v>
      </c>
      <c r="O12302" t="s">
        <v>57</v>
      </c>
      <c r="P12302" t="s">
        <v>168</v>
      </c>
      <c r="Q12302" t="s">
        <v>5290</v>
      </c>
    </row>
    <row r="12303" spans="11:17">
      <c r="K12303" t="s">
        <v>51</v>
      </c>
      <c r="L12303" t="s">
        <v>5288</v>
      </c>
      <c r="M12303" t="s">
        <v>5289</v>
      </c>
      <c r="N12303" t="s">
        <v>77</v>
      </c>
      <c r="O12303" t="s">
        <v>59</v>
      </c>
      <c r="P12303">
        <v>3040</v>
      </c>
      <c r="Q12303" t="s">
        <v>5290</v>
      </c>
    </row>
    <row r="12304" spans="11:17">
      <c r="K12304" t="s">
        <v>51</v>
      </c>
      <c r="L12304" t="s">
        <v>5288</v>
      </c>
      <c r="M12304" t="s">
        <v>5289</v>
      </c>
      <c r="N12304" t="s">
        <v>77</v>
      </c>
      <c r="O12304" t="s">
        <v>60</v>
      </c>
      <c r="P12304" t="s">
        <v>5237</v>
      </c>
      <c r="Q12304" t="s">
        <v>5290</v>
      </c>
    </row>
    <row r="12305" spans="11:17">
      <c r="K12305" t="s">
        <v>51</v>
      </c>
      <c r="L12305" t="s">
        <v>5288</v>
      </c>
      <c r="M12305" t="s">
        <v>5289</v>
      </c>
      <c r="N12305" t="s">
        <v>77</v>
      </c>
      <c r="O12305" t="s">
        <v>62</v>
      </c>
      <c r="P12305" t="s">
        <v>5285</v>
      </c>
      <c r="Q12305" t="s">
        <v>5290</v>
      </c>
    </row>
    <row r="12306" spans="11:17">
      <c r="K12306" t="s">
        <v>51</v>
      </c>
      <c r="L12306" t="s">
        <v>5288</v>
      </c>
      <c r="M12306" t="s">
        <v>5289</v>
      </c>
      <c r="N12306" t="s">
        <v>77</v>
      </c>
      <c r="O12306" t="s">
        <v>64</v>
      </c>
      <c r="P12306" t="s">
        <v>5291</v>
      </c>
      <c r="Q12306" t="s">
        <v>5290</v>
      </c>
    </row>
    <row r="12307" spans="11:17">
      <c r="K12307" t="s">
        <v>51</v>
      </c>
      <c r="L12307" t="s">
        <v>5288</v>
      </c>
      <c r="M12307" t="s">
        <v>5289</v>
      </c>
      <c r="N12307" t="s">
        <v>77</v>
      </c>
      <c r="O12307" t="s">
        <v>66</v>
      </c>
      <c r="P12307" t="s">
        <v>5292</v>
      </c>
      <c r="Q12307" t="s">
        <v>5290</v>
      </c>
    </row>
    <row r="12308" spans="11:17">
      <c r="K12308" t="s">
        <v>51</v>
      </c>
      <c r="L12308" t="s">
        <v>5288</v>
      </c>
      <c r="M12308" t="s">
        <v>5289</v>
      </c>
      <c r="N12308" t="s">
        <v>77</v>
      </c>
      <c r="O12308" t="s">
        <v>68</v>
      </c>
      <c r="P12308" t="e">
        <f>-ต้องการเจลล้างมือ
-ต้องการอาหารแห้ง นม ข้าวสาร</f>
        <v>#NAME?</v>
      </c>
      <c r="Q12308" t="s">
        <v>5290</v>
      </c>
    </row>
    <row r="12309" spans="11:17">
      <c r="K12309" t="s">
        <v>51</v>
      </c>
      <c r="L12309" t="s">
        <v>5288</v>
      </c>
      <c r="M12309" t="s">
        <v>5289</v>
      </c>
      <c r="N12309" t="s">
        <v>77</v>
      </c>
      <c r="O12309" t="s">
        <v>70</v>
      </c>
      <c r="P12309" t="s">
        <v>71</v>
      </c>
      <c r="Q12309" t="s">
        <v>5290</v>
      </c>
    </row>
    <row r="12310" spans="11:17">
      <c r="K12310" t="s">
        <v>51</v>
      </c>
      <c r="L12310" t="s">
        <v>5288</v>
      </c>
      <c r="M12310" t="s">
        <v>5289</v>
      </c>
      <c r="N12310" t="s">
        <v>77</v>
      </c>
      <c r="O12310" t="s">
        <v>72</v>
      </c>
      <c r="P12310">
        <v>250</v>
      </c>
      <c r="Q12310" t="s">
        <v>5290</v>
      </c>
    </row>
    <row r="12311" spans="11:17">
      <c r="K12311" t="s">
        <v>51</v>
      </c>
      <c r="L12311" t="s">
        <v>5288</v>
      </c>
      <c r="M12311" t="s">
        <v>5289</v>
      </c>
      <c r="N12311" t="s">
        <v>77</v>
      </c>
      <c r="O12311" t="s">
        <v>73</v>
      </c>
      <c r="P12311" t="s">
        <v>82</v>
      </c>
      <c r="Q12311" t="s">
        <v>5290</v>
      </c>
    </row>
    <row r="12312" spans="11:17">
      <c r="K12312" t="s">
        <v>51</v>
      </c>
      <c r="L12312" t="s">
        <v>5293</v>
      </c>
      <c r="M12312" t="s">
        <v>5294</v>
      </c>
      <c r="N12312" t="s">
        <v>77</v>
      </c>
      <c r="O12312" t="s">
        <v>14</v>
      </c>
      <c r="Q12312" t="s">
        <v>5295</v>
      </c>
    </row>
    <row r="12313" spans="11:17">
      <c r="K12313" t="s">
        <v>51</v>
      </c>
      <c r="L12313" t="s">
        <v>5293</v>
      </c>
      <c r="M12313" t="s">
        <v>5294</v>
      </c>
      <c r="N12313" t="s">
        <v>77</v>
      </c>
      <c r="O12313" t="s">
        <v>56</v>
      </c>
      <c r="Q12313" t="s">
        <v>5295</v>
      </c>
    </row>
    <row r="12314" spans="11:17">
      <c r="K12314" t="s">
        <v>51</v>
      </c>
      <c r="L12314" t="s">
        <v>5293</v>
      </c>
      <c r="M12314" t="s">
        <v>5294</v>
      </c>
      <c r="N12314" t="s">
        <v>77</v>
      </c>
      <c r="O12314" t="s">
        <v>57</v>
      </c>
      <c r="P12314" t="s">
        <v>168</v>
      </c>
      <c r="Q12314" t="s">
        <v>5295</v>
      </c>
    </row>
    <row r="12315" spans="11:17">
      <c r="K12315" t="s">
        <v>51</v>
      </c>
      <c r="L12315" t="s">
        <v>5293</v>
      </c>
      <c r="M12315" t="s">
        <v>5294</v>
      </c>
      <c r="N12315" t="s">
        <v>77</v>
      </c>
      <c r="O12315" t="s">
        <v>59</v>
      </c>
      <c r="P12315">
        <v>2218</v>
      </c>
      <c r="Q12315" t="s">
        <v>5295</v>
      </c>
    </row>
    <row r="12316" spans="11:17">
      <c r="K12316" t="s">
        <v>51</v>
      </c>
      <c r="L12316" t="s">
        <v>5293</v>
      </c>
      <c r="M12316" t="s">
        <v>5294</v>
      </c>
      <c r="N12316" t="s">
        <v>77</v>
      </c>
      <c r="O12316" t="s">
        <v>60</v>
      </c>
      <c r="P12316" t="s">
        <v>5237</v>
      </c>
      <c r="Q12316" t="s">
        <v>5295</v>
      </c>
    </row>
    <row r="12317" spans="11:17">
      <c r="K12317" t="s">
        <v>51</v>
      </c>
      <c r="L12317" t="s">
        <v>5293</v>
      </c>
      <c r="M12317" t="s">
        <v>5294</v>
      </c>
      <c r="N12317" t="s">
        <v>77</v>
      </c>
      <c r="O12317" t="s">
        <v>62</v>
      </c>
      <c r="P12317" t="s">
        <v>5285</v>
      </c>
      <c r="Q12317" t="s">
        <v>5295</v>
      </c>
    </row>
    <row r="12318" spans="11:17">
      <c r="K12318" t="s">
        <v>51</v>
      </c>
      <c r="L12318" t="s">
        <v>5293</v>
      </c>
      <c r="M12318" t="s">
        <v>5294</v>
      </c>
      <c r="N12318" t="s">
        <v>77</v>
      </c>
      <c r="O12318" t="s">
        <v>64</v>
      </c>
      <c r="P12318" t="s">
        <v>5296</v>
      </c>
      <c r="Q12318" t="s">
        <v>5295</v>
      </c>
    </row>
    <row r="12319" spans="11:17">
      <c r="K12319" t="s">
        <v>51</v>
      </c>
      <c r="L12319" t="s">
        <v>5293</v>
      </c>
      <c r="M12319" t="s">
        <v>5294</v>
      </c>
      <c r="N12319" t="s">
        <v>77</v>
      </c>
      <c r="O12319" t="s">
        <v>66</v>
      </c>
      <c r="Q12319" t="s">
        <v>5295</v>
      </c>
    </row>
    <row r="12320" spans="11:17">
      <c r="K12320" t="s">
        <v>51</v>
      </c>
      <c r="L12320" t="s">
        <v>5293</v>
      </c>
      <c r="M12320" t="s">
        <v>5294</v>
      </c>
      <c r="N12320" t="s">
        <v>77</v>
      </c>
      <c r="O12320" t="s">
        <v>68</v>
      </c>
      <c r="Q12320" t="s">
        <v>5295</v>
      </c>
    </row>
    <row r="12321" spans="11:17">
      <c r="K12321" t="s">
        <v>51</v>
      </c>
      <c r="L12321" t="s">
        <v>5293</v>
      </c>
      <c r="M12321" t="s">
        <v>5294</v>
      </c>
      <c r="N12321" t="s">
        <v>77</v>
      </c>
      <c r="O12321" t="s">
        <v>70</v>
      </c>
      <c r="P12321" t="s">
        <v>71</v>
      </c>
      <c r="Q12321" t="s">
        <v>5295</v>
      </c>
    </row>
    <row r="12322" spans="11:17">
      <c r="K12322" t="s">
        <v>51</v>
      </c>
      <c r="L12322" t="s">
        <v>5293</v>
      </c>
      <c r="M12322" t="s">
        <v>5294</v>
      </c>
      <c r="N12322" t="s">
        <v>77</v>
      </c>
      <c r="O12322" t="s">
        <v>72</v>
      </c>
      <c r="P12322">
        <v>60</v>
      </c>
      <c r="Q12322" t="s">
        <v>5295</v>
      </c>
    </row>
    <row r="12323" spans="11:17">
      <c r="K12323" t="s">
        <v>51</v>
      </c>
      <c r="L12323" t="s">
        <v>5293</v>
      </c>
      <c r="M12323" t="s">
        <v>5294</v>
      </c>
      <c r="N12323" t="s">
        <v>77</v>
      </c>
      <c r="O12323" t="s">
        <v>73</v>
      </c>
      <c r="P12323" t="s">
        <v>82</v>
      </c>
      <c r="Q12323" t="s">
        <v>5295</v>
      </c>
    </row>
    <row r="12324" spans="11:17">
      <c r="K12324" t="s">
        <v>51</v>
      </c>
      <c r="L12324" t="s">
        <v>5297</v>
      </c>
      <c r="M12324" t="s">
        <v>5298</v>
      </c>
      <c r="N12324" t="s">
        <v>77</v>
      </c>
      <c r="O12324" t="s">
        <v>14</v>
      </c>
      <c r="Q12324" t="s">
        <v>5299</v>
      </c>
    </row>
    <row r="12325" spans="11:17">
      <c r="K12325" t="s">
        <v>51</v>
      </c>
      <c r="L12325" t="s">
        <v>5297</v>
      </c>
      <c r="M12325" t="s">
        <v>5298</v>
      </c>
      <c r="N12325" t="s">
        <v>77</v>
      </c>
      <c r="O12325" t="s">
        <v>56</v>
      </c>
      <c r="Q12325" t="s">
        <v>5299</v>
      </c>
    </row>
    <row r="12326" spans="11:17">
      <c r="K12326" t="s">
        <v>51</v>
      </c>
      <c r="L12326" t="s">
        <v>5297</v>
      </c>
      <c r="M12326" t="s">
        <v>5298</v>
      </c>
      <c r="N12326" t="s">
        <v>77</v>
      </c>
      <c r="O12326" t="s">
        <v>57</v>
      </c>
      <c r="P12326" t="s">
        <v>168</v>
      </c>
      <c r="Q12326" t="s">
        <v>5299</v>
      </c>
    </row>
    <row r="12327" spans="11:17">
      <c r="K12327" t="s">
        <v>51</v>
      </c>
      <c r="L12327" t="s">
        <v>5297</v>
      </c>
      <c r="M12327" t="s">
        <v>5298</v>
      </c>
      <c r="N12327" t="s">
        <v>77</v>
      </c>
      <c r="O12327" t="s">
        <v>59</v>
      </c>
      <c r="P12327">
        <v>2158</v>
      </c>
      <c r="Q12327" t="s">
        <v>5299</v>
      </c>
    </row>
    <row r="12328" spans="11:17">
      <c r="K12328" t="s">
        <v>51</v>
      </c>
      <c r="L12328" t="s">
        <v>5297</v>
      </c>
      <c r="M12328" t="s">
        <v>5298</v>
      </c>
      <c r="N12328" t="s">
        <v>77</v>
      </c>
      <c r="O12328" t="s">
        <v>60</v>
      </c>
      <c r="P12328" t="s">
        <v>5237</v>
      </c>
      <c r="Q12328" t="s">
        <v>5299</v>
      </c>
    </row>
    <row r="12329" spans="11:17">
      <c r="K12329" t="s">
        <v>51</v>
      </c>
      <c r="L12329" t="s">
        <v>5297</v>
      </c>
      <c r="M12329" t="s">
        <v>5298</v>
      </c>
      <c r="N12329" t="s">
        <v>77</v>
      </c>
      <c r="O12329" t="s">
        <v>62</v>
      </c>
      <c r="P12329" t="s">
        <v>5285</v>
      </c>
      <c r="Q12329" t="s">
        <v>5299</v>
      </c>
    </row>
    <row r="12330" spans="11:17">
      <c r="K12330" t="s">
        <v>51</v>
      </c>
      <c r="L12330" t="s">
        <v>5297</v>
      </c>
      <c r="M12330" t="s">
        <v>5298</v>
      </c>
      <c r="N12330" t="s">
        <v>77</v>
      </c>
      <c r="O12330" t="s">
        <v>64</v>
      </c>
      <c r="P12330" t="s">
        <v>5300</v>
      </c>
      <c r="Q12330" t="s">
        <v>5299</v>
      </c>
    </row>
    <row r="12331" spans="11:17">
      <c r="K12331" t="s">
        <v>51</v>
      </c>
      <c r="L12331" t="s">
        <v>5297</v>
      </c>
      <c r="M12331" t="s">
        <v>5298</v>
      </c>
      <c r="N12331" t="s">
        <v>77</v>
      </c>
      <c r="O12331" t="s">
        <v>66</v>
      </c>
      <c r="P12331" t="s">
        <v>5301</v>
      </c>
      <c r="Q12331" t="s">
        <v>5299</v>
      </c>
    </row>
    <row r="12332" spans="11:17">
      <c r="K12332" t="s">
        <v>51</v>
      </c>
      <c r="L12332" t="s">
        <v>5297</v>
      </c>
      <c r="M12332" t="s">
        <v>5298</v>
      </c>
      <c r="N12332" t="s">
        <v>77</v>
      </c>
      <c r="O12332" t="s">
        <v>68</v>
      </c>
      <c r="P12332" t="e">
        <f>-ต้องการเจลล้างมือและน้ำยาพ่นฆ่าเชื้อ
-ต้องการอาหารแห้ง
-ต้องการตู้พ่นฆ่าเชื้อ</f>
        <v>#NAME?</v>
      </c>
      <c r="Q12332" t="s">
        <v>5299</v>
      </c>
    </row>
    <row r="12333" spans="11:17">
      <c r="K12333" t="s">
        <v>51</v>
      </c>
      <c r="L12333" t="s">
        <v>5297</v>
      </c>
      <c r="M12333" t="s">
        <v>5298</v>
      </c>
      <c r="N12333" t="s">
        <v>77</v>
      </c>
      <c r="O12333" t="s">
        <v>70</v>
      </c>
      <c r="P12333" t="s">
        <v>71</v>
      </c>
      <c r="Q12333" t="s">
        <v>5299</v>
      </c>
    </row>
    <row r="12334" spans="11:17">
      <c r="K12334" t="s">
        <v>51</v>
      </c>
      <c r="L12334" t="s">
        <v>5297</v>
      </c>
      <c r="M12334" t="s">
        <v>5298</v>
      </c>
      <c r="N12334" t="s">
        <v>77</v>
      </c>
      <c r="O12334" t="s">
        <v>72</v>
      </c>
      <c r="P12334">
        <v>86</v>
      </c>
      <c r="Q12334" t="s">
        <v>5299</v>
      </c>
    </row>
    <row r="12335" spans="11:17">
      <c r="K12335" t="s">
        <v>51</v>
      </c>
      <c r="L12335" t="s">
        <v>5297</v>
      </c>
      <c r="M12335" t="s">
        <v>5298</v>
      </c>
      <c r="N12335" t="s">
        <v>77</v>
      </c>
      <c r="O12335" t="s">
        <v>73</v>
      </c>
      <c r="P12335" t="s">
        <v>82</v>
      </c>
      <c r="Q12335" t="s">
        <v>5299</v>
      </c>
    </row>
    <row r="12336" spans="11:17">
      <c r="K12336" t="s">
        <v>51</v>
      </c>
      <c r="L12336" t="s">
        <v>5302</v>
      </c>
      <c r="M12336" t="s">
        <v>5303</v>
      </c>
      <c r="N12336" t="s">
        <v>77</v>
      </c>
      <c r="O12336" t="s">
        <v>14</v>
      </c>
      <c r="Q12336" t="s">
        <v>5304</v>
      </c>
    </row>
    <row r="12337" spans="11:17">
      <c r="K12337" t="s">
        <v>51</v>
      </c>
      <c r="L12337" t="s">
        <v>5302</v>
      </c>
      <c r="M12337" t="s">
        <v>5303</v>
      </c>
      <c r="N12337" t="s">
        <v>77</v>
      </c>
      <c r="O12337" t="s">
        <v>56</v>
      </c>
      <c r="Q12337" t="s">
        <v>5304</v>
      </c>
    </row>
    <row r="12338" spans="11:17">
      <c r="K12338" t="s">
        <v>51</v>
      </c>
      <c r="L12338" t="s">
        <v>5302</v>
      </c>
      <c r="M12338" t="s">
        <v>5303</v>
      </c>
      <c r="N12338" t="s">
        <v>77</v>
      </c>
      <c r="O12338" t="s">
        <v>57</v>
      </c>
      <c r="P12338" t="s">
        <v>168</v>
      </c>
      <c r="Q12338" t="s">
        <v>5304</v>
      </c>
    </row>
    <row r="12339" spans="11:17">
      <c r="K12339" t="s">
        <v>51</v>
      </c>
      <c r="L12339" t="s">
        <v>5302</v>
      </c>
      <c r="M12339" t="s">
        <v>5303</v>
      </c>
      <c r="N12339" t="s">
        <v>77</v>
      </c>
      <c r="O12339" t="s">
        <v>59</v>
      </c>
      <c r="P12339">
        <v>2332</v>
      </c>
      <c r="Q12339" t="s">
        <v>5304</v>
      </c>
    </row>
    <row r="12340" spans="11:17">
      <c r="K12340" t="s">
        <v>51</v>
      </c>
      <c r="L12340" t="s">
        <v>5302</v>
      </c>
      <c r="M12340" t="s">
        <v>5303</v>
      </c>
      <c r="N12340" t="s">
        <v>77</v>
      </c>
      <c r="O12340" t="s">
        <v>60</v>
      </c>
      <c r="P12340" t="s">
        <v>5237</v>
      </c>
      <c r="Q12340" t="s">
        <v>5304</v>
      </c>
    </row>
    <row r="12341" spans="11:17">
      <c r="K12341" t="s">
        <v>51</v>
      </c>
      <c r="L12341" t="s">
        <v>5302</v>
      </c>
      <c r="M12341" t="s">
        <v>5303</v>
      </c>
      <c r="N12341" t="s">
        <v>77</v>
      </c>
      <c r="O12341" t="s">
        <v>62</v>
      </c>
      <c r="P12341" t="s">
        <v>5285</v>
      </c>
      <c r="Q12341" t="s">
        <v>5304</v>
      </c>
    </row>
    <row r="12342" spans="11:17">
      <c r="K12342" t="s">
        <v>51</v>
      </c>
      <c r="L12342" t="s">
        <v>5302</v>
      </c>
      <c r="M12342" t="s">
        <v>5303</v>
      </c>
      <c r="N12342" t="s">
        <v>77</v>
      </c>
      <c r="O12342" t="s">
        <v>64</v>
      </c>
      <c r="P12342" t="s">
        <v>5305</v>
      </c>
      <c r="Q12342" t="s">
        <v>5304</v>
      </c>
    </row>
    <row r="12343" spans="11:17">
      <c r="K12343" t="s">
        <v>51</v>
      </c>
      <c r="L12343" t="s">
        <v>5302</v>
      </c>
      <c r="M12343" t="s">
        <v>5303</v>
      </c>
      <c r="N12343" t="s">
        <v>77</v>
      </c>
      <c r="O12343" t="s">
        <v>66</v>
      </c>
      <c r="P12343" t="s">
        <v>5306</v>
      </c>
      <c r="Q12343" t="s">
        <v>5304</v>
      </c>
    </row>
    <row r="12344" spans="11:17">
      <c r="K12344" t="s">
        <v>51</v>
      </c>
      <c r="L12344" t="s">
        <v>5302</v>
      </c>
      <c r="M12344" t="s">
        <v>5303</v>
      </c>
      <c r="N12344" t="s">
        <v>77</v>
      </c>
      <c r="O12344" t="s">
        <v>68</v>
      </c>
      <c r="P12344" t="e">
        <f>-ต้องการเจลล้างมือและหน้ากากอนามัย
-ต้องการอาหารแห้ง</f>
        <v>#NAME?</v>
      </c>
      <c r="Q12344" t="s">
        <v>5304</v>
      </c>
    </row>
    <row r="12345" spans="11:17">
      <c r="K12345" t="s">
        <v>51</v>
      </c>
      <c r="L12345" t="s">
        <v>5302</v>
      </c>
      <c r="M12345" t="s">
        <v>5303</v>
      </c>
      <c r="N12345" t="s">
        <v>77</v>
      </c>
      <c r="O12345" t="s">
        <v>70</v>
      </c>
      <c r="P12345" t="s">
        <v>71</v>
      </c>
      <c r="Q12345" t="s">
        <v>5304</v>
      </c>
    </row>
    <row r="12346" spans="11:17">
      <c r="K12346" t="s">
        <v>51</v>
      </c>
      <c r="L12346" t="s">
        <v>5302</v>
      </c>
      <c r="M12346" t="s">
        <v>5303</v>
      </c>
      <c r="N12346" t="s">
        <v>77</v>
      </c>
      <c r="O12346" t="s">
        <v>72</v>
      </c>
      <c r="P12346">
        <v>100</v>
      </c>
      <c r="Q12346" t="s">
        <v>5304</v>
      </c>
    </row>
    <row r="12347" spans="11:17">
      <c r="K12347" t="s">
        <v>51</v>
      </c>
      <c r="L12347" t="s">
        <v>5302</v>
      </c>
      <c r="M12347" t="s">
        <v>5303</v>
      </c>
      <c r="N12347" t="s">
        <v>77</v>
      </c>
      <c r="O12347" t="s">
        <v>73</v>
      </c>
      <c r="P12347" t="s">
        <v>82</v>
      </c>
      <c r="Q12347" t="s">
        <v>5304</v>
      </c>
    </row>
    <row r="12348" spans="11:17">
      <c r="K12348" t="s">
        <v>51</v>
      </c>
      <c r="L12348" t="s">
        <v>5307</v>
      </c>
      <c r="M12348" t="s">
        <v>5308</v>
      </c>
      <c r="N12348" t="s">
        <v>54</v>
      </c>
      <c r="O12348" t="s">
        <v>14</v>
      </c>
      <c r="Q12348" t="s">
        <v>5309</v>
      </c>
    </row>
    <row r="12349" spans="11:17">
      <c r="K12349" t="s">
        <v>51</v>
      </c>
      <c r="L12349" t="s">
        <v>5307</v>
      </c>
      <c r="M12349" t="s">
        <v>5308</v>
      </c>
      <c r="N12349" t="s">
        <v>54</v>
      </c>
      <c r="O12349" t="s">
        <v>56</v>
      </c>
      <c r="Q12349" t="s">
        <v>5309</v>
      </c>
    </row>
    <row r="12350" spans="11:17">
      <c r="K12350" t="s">
        <v>51</v>
      </c>
      <c r="L12350" t="s">
        <v>5307</v>
      </c>
      <c r="M12350" t="s">
        <v>5308</v>
      </c>
      <c r="N12350" t="s">
        <v>54</v>
      </c>
      <c r="O12350" t="s">
        <v>57</v>
      </c>
      <c r="P12350" t="s">
        <v>168</v>
      </c>
      <c r="Q12350" t="s">
        <v>5309</v>
      </c>
    </row>
    <row r="12351" spans="11:17">
      <c r="K12351" t="s">
        <v>51</v>
      </c>
      <c r="L12351" t="s">
        <v>5307</v>
      </c>
      <c r="M12351" t="s">
        <v>5308</v>
      </c>
      <c r="N12351" t="s">
        <v>54</v>
      </c>
      <c r="O12351" t="s">
        <v>59</v>
      </c>
      <c r="P12351">
        <v>5119</v>
      </c>
      <c r="Q12351" t="s">
        <v>5309</v>
      </c>
    </row>
    <row r="12352" spans="11:17">
      <c r="K12352" t="s">
        <v>51</v>
      </c>
      <c r="L12352" t="s">
        <v>5307</v>
      </c>
      <c r="M12352" t="s">
        <v>5308</v>
      </c>
      <c r="N12352" t="s">
        <v>54</v>
      </c>
      <c r="O12352" t="s">
        <v>60</v>
      </c>
      <c r="P12352" t="s">
        <v>5237</v>
      </c>
      <c r="Q12352" t="s">
        <v>5309</v>
      </c>
    </row>
    <row r="12353" spans="11:17">
      <c r="K12353" t="s">
        <v>51</v>
      </c>
      <c r="L12353" t="s">
        <v>5307</v>
      </c>
      <c r="M12353" t="s">
        <v>5308</v>
      </c>
      <c r="N12353" t="s">
        <v>54</v>
      </c>
      <c r="O12353" t="s">
        <v>62</v>
      </c>
      <c r="P12353" t="s">
        <v>5268</v>
      </c>
      <c r="Q12353" t="s">
        <v>5309</v>
      </c>
    </row>
    <row r="12354" spans="11:17">
      <c r="K12354" t="s">
        <v>51</v>
      </c>
      <c r="L12354" t="s">
        <v>5307</v>
      </c>
      <c r="M12354" t="s">
        <v>5308</v>
      </c>
      <c r="N12354" t="s">
        <v>54</v>
      </c>
      <c r="O12354" t="s">
        <v>64</v>
      </c>
      <c r="P12354" t="s">
        <v>5310</v>
      </c>
      <c r="Q12354" t="s">
        <v>5309</v>
      </c>
    </row>
    <row r="12355" spans="11:17">
      <c r="K12355" t="s">
        <v>51</v>
      </c>
      <c r="L12355" t="s">
        <v>5307</v>
      </c>
      <c r="M12355" t="s">
        <v>5308</v>
      </c>
      <c r="N12355" t="s">
        <v>54</v>
      </c>
      <c r="O12355" t="s">
        <v>66</v>
      </c>
      <c r="P12355" t="s">
        <v>5311</v>
      </c>
      <c r="Q12355" t="s">
        <v>5309</v>
      </c>
    </row>
    <row r="12356" spans="11:17">
      <c r="K12356" t="s">
        <v>51</v>
      </c>
      <c r="L12356" t="s">
        <v>5307</v>
      </c>
      <c r="M12356" t="s">
        <v>5308</v>
      </c>
      <c r="N12356" t="s">
        <v>54</v>
      </c>
      <c r="O12356" t="s">
        <v>68</v>
      </c>
      <c r="P12356" t="e">
        <f>-ต้องการเจลล้างมือ หน้ากากอนามัย และน้ำยาฆ่าเชื้อ
-ต้องการอาหารจำพวกข้าวสาร นม น้ำมัน</f>
        <v>#NAME?</v>
      </c>
      <c r="Q12356" t="s">
        <v>5309</v>
      </c>
    </row>
    <row r="12357" spans="11:17">
      <c r="K12357" t="s">
        <v>51</v>
      </c>
      <c r="L12357" t="s">
        <v>5307</v>
      </c>
      <c r="M12357" t="s">
        <v>5308</v>
      </c>
      <c r="N12357" t="s">
        <v>54</v>
      </c>
      <c r="O12357" t="s">
        <v>70</v>
      </c>
      <c r="P12357" t="s">
        <v>71</v>
      </c>
      <c r="Q12357" t="s">
        <v>5309</v>
      </c>
    </row>
    <row r="12358" spans="11:17">
      <c r="K12358" t="s">
        <v>51</v>
      </c>
      <c r="L12358" t="s">
        <v>5307</v>
      </c>
      <c r="M12358" t="s">
        <v>5308</v>
      </c>
      <c r="N12358" t="s">
        <v>54</v>
      </c>
      <c r="O12358" t="s">
        <v>72</v>
      </c>
      <c r="P12358">
        <v>205</v>
      </c>
      <c r="Q12358" t="s">
        <v>5309</v>
      </c>
    </row>
    <row r="12359" spans="11:17">
      <c r="K12359" t="s">
        <v>51</v>
      </c>
      <c r="L12359" t="s">
        <v>5307</v>
      </c>
      <c r="M12359" t="s">
        <v>5308</v>
      </c>
      <c r="N12359" t="s">
        <v>54</v>
      </c>
      <c r="O12359" t="s">
        <v>73</v>
      </c>
      <c r="P12359" t="s">
        <v>74</v>
      </c>
      <c r="Q12359" t="s">
        <v>5309</v>
      </c>
    </row>
    <row r="12360" spans="11:17">
      <c r="K12360" t="s">
        <v>51</v>
      </c>
      <c r="L12360" t="s">
        <v>5312</v>
      </c>
      <c r="M12360" t="s">
        <v>5313</v>
      </c>
      <c r="N12360" t="s">
        <v>54</v>
      </c>
      <c r="O12360" t="s">
        <v>14</v>
      </c>
      <c r="Q12360" t="s">
        <v>5314</v>
      </c>
    </row>
    <row r="12361" spans="11:17">
      <c r="K12361" t="s">
        <v>51</v>
      </c>
      <c r="L12361" t="s">
        <v>5312</v>
      </c>
      <c r="M12361" t="s">
        <v>5313</v>
      </c>
      <c r="N12361" t="s">
        <v>54</v>
      </c>
      <c r="O12361" t="s">
        <v>56</v>
      </c>
      <c r="Q12361" t="s">
        <v>5314</v>
      </c>
    </row>
    <row r="12362" spans="11:17">
      <c r="K12362" t="s">
        <v>51</v>
      </c>
      <c r="L12362" t="s">
        <v>5312</v>
      </c>
      <c r="M12362" t="s">
        <v>5313</v>
      </c>
      <c r="N12362" t="s">
        <v>54</v>
      </c>
      <c r="O12362" t="s">
        <v>57</v>
      </c>
      <c r="P12362" t="s">
        <v>168</v>
      </c>
      <c r="Q12362" t="s">
        <v>5314</v>
      </c>
    </row>
    <row r="12363" spans="11:17">
      <c r="K12363" t="s">
        <v>51</v>
      </c>
      <c r="L12363" t="s">
        <v>5312</v>
      </c>
      <c r="M12363" t="s">
        <v>5313</v>
      </c>
      <c r="N12363" t="s">
        <v>54</v>
      </c>
      <c r="O12363" t="s">
        <v>59</v>
      </c>
      <c r="P12363">
        <v>4603</v>
      </c>
      <c r="Q12363" t="s">
        <v>5314</v>
      </c>
    </row>
    <row r="12364" spans="11:17">
      <c r="K12364" t="s">
        <v>51</v>
      </c>
      <c r="L12364" t="s">
        <v>5312</v>
      </c>
      <c r="M12364" t="s">
        <v>5313</v>
      </c>
      <c r="N12364" t="s">
        <v>54</v>
      </c>
      <c r="O12364" t="s">
        <v>60</v>
      </c>
      <c r="P12364" t="s">
        <v>5237</v>
      </c>
      <c r="Q12364" t="s">
        <v>5314</v>
      </c>
    </row>
    <row r="12365" spans="11:17">
      <c r="K12365" t="s">
        <v>51</v>
      </c>
      <c r="L12365" t="s">
        <v>5312</v>
      </c>
      <c r="M12365" t="s">
        <v>5313</v>
      </c>
      <c r="N12365" t="s">
        <v>54</v>
      </c>
      <c r="O12365" t="s">
        <v>62</v>
      </c>
      <c r="P12365" t="s">
        <v>5268</v>
      </c>
      <c r="Q12365" t="s">
        <v>5314</v>
      </c>
    </row>
    <row r="12366" spans="11:17">
      <c r="K12366" t="s">
        <v>51</v>
      </c>
      <c r="L12366" t="s">
        <v>5312</v>
      </c>
      <c r="M12366" t="s">
        <v>5313</v>
      </c>
      <c r="N12366" t="s">
        <v>54</v>
      </c>
      <c r="O12366" t="s">
        <v>64</v>
      </c>
      <c r="P12366" t="s">
        <v>5315</v>
      </c>
      <c r="Q12366" t="s">
        <v>5314</v>
      </c>
    </row>
    <row r="12367" spans="11:17">
      <c r="K12367" t="s">
        <v>51</v>
      </c>
      <c r="L12367" t="s">
        <v>5312</v>
      </c>
      <c r="M12367" t="s">
        <v>5313</v>
      </c>
      <c r="N12367" t="s">
        <v>54</v>
      </c>
      <c r="O12367" t="s">
        <v>66</v>
      </c>
      <c r="P12367" t="s">
        <v>5316</v>
      </c>
      <c r="Q12367" t="s">
        <v>5314</v>
      </c>
    </row>
    <row r="12368" spans="11:17">
      <c r="K12368" t="s">
        <v>51</v>
      </c>
      <c r="L12368" t="s">
        <v>5312</v>
      </c>
      <c r="M12368" t="s">
        <v>5313</v>
      </c>
      <c r="N12368" t="s">
        <v>54</v>
      </c>
      <c r="O12368" t="s">
        <v>68</v>
      </c>
      <c r="P12368" t="e">
        <f>-ต้องการเจลล้างมือและหน้ากากอนามัย
-ต้องการอาหารแห้ง</f>
        <v>#NAME?</v>
      </c>
      <c r="Q12368" t="s">
        <v>5314</v>
      </c>
    </row>
    <row r="12369" spans="11:17">
      <c r="K12369" t="s">
        <v>51</v>
      </c>
      <c r="L12369" t="s">
        <v>5312</v>
      </c>
      <c r="M12369" t="s">
        <v>5313</v>
      </c>
      <c r="N12369" t="s">
        <v>54</v>
      </c>
      <c r="O12369" t="s">
        <v>70</v>
      </c>
      <c r="P12369" t="s">
        <v>71</v>
      </c>
      <c r="Q12369" t="s">
        <v>5314</v>
      </c>
    </row>
    <row r="12370" spans="11:17">
      <c r="K12370" t="s">
        <v>51</v>
      </c>
      <c r="L12370" t="s">
        <v>5312</v>
      </c>
      <c r="M12370" t="s">
        <v>5313</v>
      </c>
      <c r="N12370" t="s">
        <v>54</v>
      </c>
      <c r="O12370" t="s">
        <v>72</v>
      </c>
      <c r="P12370">
        <v>104</v>
      </c>
      <c r="Q12370" t="s">
        <v>5314</v>
      </c>
    </row>
    <row r="12371" spans="11:17">
      <c r="K12371" t="s">
        <v>51</v>
      </c>
      <c r="L12371" t="s">
        <v>5312</v>
      </c>
      <c r="M12371" t="s">
        <v>5313</v>
      </c>
      <c r="N12371" t="s">
        <v>54</v>
      </c>
      <c r="O12371" t="s">
        <v>73</v>
      </c>
      <c r="P12371" t="s">
        <v>74</v>
      </c>
      <c r="Q12371" t="s">
        <v>5314</v>
      </c>
    </row>
    <row r="12372" spans="11:17">
      <c r="K12372" t="s">
        <v>51</v>
      </c>
      <c r="L12372" t="s">
        <v>5317</v>
      </c>
      <c r="M12372" t="s">
        <v>5318</v>
      </c>
      <c r="N12372" t="s">
        <v>54</v>
      </c>
      <c r="O12372" t="s">
        <v>14</v>
      </c>
      <c r="Q12372" t="s">
        <v>5319</v>
      </c>
    </row>
    <row r="12373" spans="11:17">
      <c r="K12373" t="s">
        <v>51</v>
      </c>
      <c r="L12373" t="s">
        <v>5317</v>
      </c>
      <c r="M12373" t="s">
        <v>5318</v>
      </c>
      <c r="N12373" t="s">
        <v>54</v>
      </c>
      <c r="O12373" t="s">
        <v>56</v>
      </c>
      <c r="Q12373" t="s">
        <v>5319</v>
      </c>
    </row>
    <row r="12374" spans="11:17">
      <c r="K12374" t="s">
        <v>51</v>
      </c>
      <c r="L12374" t="s">
        <v>5317</v>
      </c>
      <c r="M12374" t="s">
        <v>5318</v>
      </c>
      <c r="N12374" t="s">
        <v>54</v>
      </c>
      <c r="O12374" t="s">
        <v>57</v>
      </c>
      <c r="P12374" t="s">
        <v>168</v>
      </c>
      <c r="Q12374" t="s">
        <v>5319</v>
      </c>
    </row>
    <row r="12375" spans="11:17">
      <c r="K12375" t="s">
        <v>51</v>
      </c>
      <c r="L12375" t="s">
        <v>5317</v>
      </c>
      <c r="M12375" t="s">
        <v>5318</v>
      </c>
      <c r="N12375" t="s">
        <v>54</v>
      </c>
      <c r="O12375" t="s">
        <v>59</v>
      </c>
      <c r="P12375">
        <v>4666</v>
      </c>
      <c r="Q12375" t="s">
        <v>5319</v>
      </c>
    </row>
    <row r="12376" spans="11:17">
      <c r="K12376" t="s">
        <v>51</v>
      </c>
      <c r="L12376" t="s">
        <v>5317</v>
      </c>
      <c r="M12376" t="s">
        <v>5318</v>
      </c>
      <c r="N12376" t="s">
        <v>54</v>
      </c>
      <c r="O12376" t="s">
        <v>60</v>
      </c>
      <c r="P12376" t="s">
        <v>5237</v>
      </c>
      <c r="Q12376" t="s">
        <v>5319</v>
      </c>
    </row>
    <row r="12377" spans="11:17">
      <c r="K12377" t="s">
        <v>51</v>
      </c>
      <c r="L12377" t="s">
        <v>5317</v>
      </c>
      <c r="M12377" t="s">
        <v>5318</v>
      </c>
      <c r="N12377" t="s">
        <v>54</v>
      </c>
      <c r="O12377" t="s">
        <v>62</v>
      </c>
      <c r="P12377" t="s">
        <v>5238</v>
      </c>
      <c r="Q12377" t="s">
        <v>5319</v>
      </c>
    </row>
    <row r="12378" spans="11:17">
      <c r="K12378" t="s">
        <v>51</v>
      </c>
      <c r="L12378" t="s">
        <v>5317</v>
      </c>
      <c r="M12378" t="s">
        <v>5318</v>
      </c>
      <c r="N12378" t="s">
        <v>54</v>
      </c>
      <c r="O12378" t="s">
        <v>64</v>
      </c>
      <c r="P12378" t="s">
        <v>238</v>
      </c>
      <c r="Q12378" t="s">
        <v>5319</v>
      </c>
    </row>
    <row r="12379" spans="11:17">
      <c r="K12379" t="s">
        <v>51</v>
      </c>
      <c r="L12379" t="s">
        <v>5317</v>
      </c>
      <c r="M12379" t="s">
        <v>5318</v>
      </c>
      <c r="N12379" t="s">
        <v>54</v>
      </c>
      <c r="O12379" t="s">
        <v>66</v>
      </c>
      <c r="P12379" t="s">
        <v>238</v>
      </c>
      <c r="Q12379" t="s">
        <v>5319</v>
      </c>
    </row>
    <row r="12380" spans="11:17">
      <c r="K12380" t="s">
        <v>51</v>
      </c>
      <c r="L12380" t="s">
        <v>5317</v>
      </c>
      <c r="M12380" t="s">
        <v>5318</v>
      </c>
      <c r="N12380" t="s">
        <v>54</v>
      </c>
      <c r="O12380" t="s">
        <v>68</v>
      </c>
      <c r="Q12380" t="s">
        <v>5319</v>
      </c>
    </row>
    <row r="12381" spans="11:17">
      <c r="K12381" t="s">
        <v>51</v>
      </c>
      <c r="L12381" t="s">
        <v>5317</v>
      </c>
      <c r="M12381" t="s">
        <v>5318</v>
      </c>
      <c r="N12381" t="s">
        <v>54</v>
      </c>
      <c r="O12381" t="s">
        <v>70</v>
      </c>
      <c r="P12381" t="s">
        <v>71</v>
      </c>
      <c r="Q12381" t="s">
        <v>5319</v>
      </c>
    </row>
    <row r="12382" spans="11:17">
      <c r="K12382" t="s">
        <v>51</v>
      </c>
      <c r="L12382" t="s">
        <v>5317</v>
      </c>
      <c r="M12382" t="s">
        <v>5318</v>
      </c>
      <c r="N12382" t="s">
        <v>54</v>
      </c>
      <c r="O12382" t="s">
        <v>72</v>
      </c>
      <c r="P12382">
        <v>149</v>
      </c>
      <c r="Q12382" t="s">
        <v>5319</v>
      </c>
    </row>
    <row r="12383" spans="11:17">
      <c r="K12383" t="s">
        <v>51</v>
      </c>
      <c r="L12383" t="s">
        <v>5317</v>
      </c>
      <c r="M12383" t="s">
        <v>5318</v>
      </c>
      <c r="N12383" t="s">
        <v>54</v>
      </c>
      <c r="O12383" t="s">
        <v>73</v>
      </c>
      <c r="P12383" t="s">
        <v>74</v>
      </c>
      <c r="Q12383" t="s">
        <v>5319</v>
      </c>
    </row>
    <row r="12384" spans="11:17">
      <c r="K12384" t="s">
        <v>51</v>
      </c>
      <c r="L12384" t="s">
        <v>5320</v>
      </c>
      <c r="M12384" t="s">
        <v>5321</v>
      </c>
      <c r="N12384" t="s">
        <v>54</v>
      </c>
      <c r="O12384" t="s">
        <v>14</v>
      </c>
      <c r="Q12384" t="s">
        <v>5322</v>
      </c>
    </row>
    <row r="12385" spans="11:17">
      <c r="K12385" t="s">
        <v>51</v>
      </c>
      <c r="L12385" t="s">
        <v>5320</v>
      </c>
      <c r="M12385" t="s">
        <v>5321</v>
      </c>
      <c r="N12385" t="s">
        <v>54</v>
      </c>
      <c r="O12385" t="s">
        <v>56</v>
      </c>
      <c r="Q12385" t="s">
        <v>5322</v>
      </c>
    </row>
    <row r="12386" spans="11:17">
      <c r="K12386" t="s">
        <v>51</v>
      </c>
      <c r="L12386" t="s">
        <v>5320</v>
      </c>
      <c r="M12386" t="s">
        <v>5321</v>
      </c>
      <c r="N12386" t="s">
        <v>54</v>
      </c>
      <c r="O12386" t="s">
        <v>57</v>
      </c>
      <c r="P12386" t="s">
        <v>168</v>
      </c>
      <c r="Q12386" t="s">
        <v>5322</v>
      </c>
    </row>
    <row r="12387" spans="11:17">
      <c r="K12387" t="s">
        <v>51</v>
      </c>
      <c r="L12387" t="s">
        <v>5320</v>
      </c>
      <c r="M12387" t="s">
        <v>5321</v>
      </c>
      <c r="N12387" t="s">
        <v>54</v>
      </c>
      <c r="O12387" t="s">
        <v>59</v>
      </c>
      <c r="P12387">
        <v>4558</v>
      </c>
      <c r="Q12387" t="s">
        <v>5322</v>
      </c>
    </row>
    <row r="12388" spans="11:17">
      <c r="K12388" t="s">
        <v>51</v>
      </c>
      <c r="L12388" t="s">
        <v>5320</v>
      </c>
      <c r="M12388" t="s">
        <v>5321</v>
      </c>
      <c r="N12388" t="s">
        <v>54</v>
      </c>
      <c r="O12388" t="s">
        <v>60</v>
      </c>
      <c r="P12388" t="s">
        <v>5237</v>
      </c>
      <c r="Q12388" t="s">
        <v>5322</v>
      </c>
    </row>
    <row r="12389" spans="11:17">
      <c r="K12389" t="s">
        <v>51</v>
      </c>
      <c r="L12389" t="s">
        <v>5320</v>
      </c>
      <c r="M12389" t="s">
        <v>5321</v>
      </c>
      <c r="N12389" t="s">
        <v>54</v>
      </c>
      <c r="O12389" t="s">
        <v>62</v>
      </c>
      <c r="P12389" t="s">
        <v>5238</v>
      </c>
      <c r="Q12389" t="s">
        <v>5322</v>
      </c>
    </row>
    <row r="12390" spans="11:17">
      <c r="K12390" t="s">
        <v>51</v>
      </c>
      <c r="L12390" t="s">
        <v>5320</v>
      </c>
      <c r="M12390" t="s">
        <v>5321</v>
      </c>
      <c r="N12390" t="s">
        <v>54</v>
      </c>
      <c r="O12390" t="s">
        <v>64</v>
      </c>
      <c r="P12390" t="s">
        <v>5323</v>
      </c>
      <c r="Q12390" t="s">
        <v>5322</v>
      </c>
    </row>
    <row r="12391" spans="11:17">
      <c r="K12391" t="s">
        <v>51</v>
      </c>
      <c r="L12391" t="s">
        <v>5320</v>
      </c>
      <c r="M12391" t="s">
        <v>5321</v>
      </c>
      <c r="N12391" t="s">
        <v>54</v>
      </c>
      <c r="O12391" t="s">
        <v>66</v>
      </c>
      <c r="Q12391" t="s">
        <v>5322</v>
      </c>
    </row>
    <row r="12392" spans="11:17">
      <c r="K12392" t="s">
        <v>51</v>
      </c>
      <c r="L12392" t="s">
        <v>5320</v>
      </c>
      <c r="M12392" t="s">
        <v>5321</v>
      </c>
      <c r="N12392" t="s">
        <v>54</v>
      </c>
      <c r="O12392" t="s">
        <v>68</v>
      </c>
      <c r="Q12392" t="s">
        <v>5322</v>
      </c>
    </row>
    <row r="12393" spans="11:17">
      <c r="K12393" t="s">
        <v>51</v>
      </c>
      <c r="L12393" t="s">
        <v>5320</v>
      </c>
      <c r="M12393" t="s">
        <v>5321</v>
      </c>
      <c r="N12393" t="s">
        <v>54</v>
      </c>
      <c r="O12393" t="s">
        <v>70</v>
      </c>
      <c r="P12393" t="s">
        <v>71</v>
      </c>
      <c r="Q12393" t="s">
        <v>5322</v>
      </c>
    </row>
    <row r="12394" spans="11:17">
      <c r="K12394" t="s">
        <v>51</v>
      </c>
      <c r="L12394" t="s">
        <v>5320</v>
      </c>
      <c r="M12394" t="s">
        <v>5321</v>
      </c>
      <c r="N12394" t="s">
        <v>54</v>
      </c>
      <c r="O12394" t="s">
        <v>72</v>
      </c>
      <c r="P12394">
        <v>147</v>
      </c>
      <c r="Q12394" t="s">
        <v>5322</v>
      </c>
    </row>
    <row r="12395" spans="11:17">
      <c r="K12395" t="s">
        <v>51</v>
      </c>
      <c r="L12395" t="s">
        <v>5320</v>
      </c>
      <c r="M12395" t="s">
        <v>5321</v>
      </c>
      <c r="N12395" t="s">
        <v>54</v>
      </c>
      <c r="O12395" t="s">
        <v>73</v>
      </c>
      <c r="P12395" t="s">
        <v>74</v>
      </c>
      <c r="Q12395" t="s">
        <v>5322</v>
      </c>
    </row>
    <row r="12396" spans="11:17">
      <c r="K12396" t="s">
        <v>51</v>
      </c>
      <c r="L12396" t="s">
        <v>5163</v>
      </c>
      <c r="M12396" t="s">
        <v>5324</v>
      </c>
      <c r="N12396" t="s">
        <v>525</v>
      </c>
      <c r="O12396" t="s">
        <v>14</v>
      </c>
      <c r="Q12396" t="s">
        <v>5325</v>
      </c>
    </row>
    <row r="12397" spans="11:17">
      <c r="K12397" t="s">
        <v>51</v>
      </c>
      <c r="L12397" t="s">
        <v>5163</v>
      </c>
      <c r="M12397" t="s">
        <v>5324</v>
      </c>
      <c r="N12397" t="s">
        <v>525</v>
      </c>
      <c r="O12397" t="s">
        <v>56</v>
      </c>
      <c r="Q12397" t="s">
        <v>5325</v>
      </c>
    </row>
    <row r="12398" spans="11:17">
      <c r="K12398" t="s">
        <v>51</v>
      </c>
      <c r="L12398" t="s">
        <v>5163</v>
      </c>
      <c r="M12398" t="s">
        <v>5324</v>
      </c>
      <c r="N12398" t="s">
        <v>525</v>
      </c>
      <c r="O12398" t="s">
        <v>57</v>
      </c>
      <c r="P12398" t="s">
        <v>1035</v>
      </c>
      <c r="Q12398" t="s">
        <v>5325</v>
      </c>
    </row>
    <row r="12399" spans="11:17">
      <c r="K12399" t="s">
        <v>51</v>
      </c>
      <c r="L12399" t="s">
        <v>5163</v>
      </c>
      <c r="M12399" t="s">
        <v>5324</v>
      </c>
      <c r="N12399" t="s">
        <v>525</v>
      </c>
      <c r="O12399" t="s">
        <v>59</v>
      </c>
      <c r="P12399">
        <v>6151</v>
      </c>
      <c r="Q12399" t="s">
        <v>5325</v>
      </c>
    </row>
    <row r="12400" spans="11:17">
      <c r="K12400" t="s">
        <v>51</v>
      </c>
      <c r="L12400" t="s">
        <v>5163</v>
      </c>
      <c r="M12400" t="s">
        <v>5324</v>
      </c>
      <c r="N12400" t="s">
        <v>525</v>
      </c>
      <c r="O12400" t="s">
        <v>60</v>
      </c>
      <c r="P12400" t="s">
        <v>3891</v>
      </c>
      <c r="Q12400" t="s">
        <v>5325</v>
      </c>
    </row>
    <row r="12401" spans="11:17">
      <c r="K12401" t="s">
        <v>51</v>
      </c>
      <c r="L12401" t="s">
        <v>5163</v>
      </c>
      <c r="M12401" t="s">
        <v>5324</v>
      </c>
      <c r="N12401" t="s">
        <v>525</v>
      </c>
      <c r="O12401" t="s">
        <v>62</v>
      </c>
      <c r="P12401" t="s">
        <v>3937</v>
      </c>
      <c r="Q12401" t="s">
        <v>5325</v>
      </c>
    </row>
    <row r="12402" spans="11:17">
      <c r="K12402" t="s">
        <v>51</v>
      </c>
      <c r="L12402" t="s">
        <v>5163</v>
      </c>
      <c r="M12402" t="s">
        <v>5324</v>
      </c>
      <c r="N12402" t="s">
        <v>525</v>
      </c>
      <c r="O12402" t="s">
        <v>64</v>
      </c>
      <c r="P12402" t="s">
        <v>5166</v>
      </c>
      <c r="Q12402" t="s">
        <v>5325</v>
      </c>
    </row>
    <row r="12403" spans="11:17">
      <c r="K12403" t="s">
        <v>51</v>
      </c>
      <c r="L12403" t="s">
        <v>5163</v>
      </c>
      <c r="M12403" t="s">
        <v>5324</v>
      </c>
      <c r="N12403" t="s">
        <v>525</v>
      </c>
      <c r="O12403" t="s">
        <v>66</v>
      </c>
      <c r="P12403" t="s">
        <v>5167</v>
      </c>
      <c r="Q12403" t="s">
        <v>5325</v>
      </c>
    </row>
    <row r="12404" spans="11:17">
      <c r="K12404" t="s">
        <v>51</v>
      </c>
      <c r="L12404" t="s">
        <v>5163</v>
      </c>
      <c r="M12404" t="s">
        <v>5324</v>
      </c>
      <c r="N12404" t="s">
        <v>525</v>
      </c>
      <c r="O12404" t="s">
        <v>68</v>
      </c>
      <c r="P12404" t="e">
        <f>-ต้องการหน้ากากอนามัย
-ต้องการให้มีการฉีดพ่นยาฆ่าเชื้อโดยด่วน เนื่องจากมีคนติดเชื้อในชุมชนแล้ว
-ทางเขตมีมาแจกแอลกอฮอล์แล้ว</f>
        <v>#NAME?</v>
      </c>
      <c r="Q12404" t="s">
        <v>5325</v>
      </c>
    </row>
    <row r="12405" spans="11:17">
      <c r="K12405" t="s">
        <v>51</v>
      </c>
      <c r="L12405" t="s">
        <v>5163</v>
      </c>
      <c r="M12405" t="s">
        <v>5324</v>
      </c>
      <c r="N12405" t="s">
        <v>525</v>
      </c>
      <c r="O12405" t="s">
        <v>70</v>
      </c>
      <c r="P12405" t="s">
        <v>71</v>
      </c>
      <c r="Q12405" t="s">
        <v>5325</v>
      </c>
    </row>
    <row r="12406" spans="11:17">
      <c r="K12406" t="s">
        <v>51</v>
      </c>
      <c r="L12406" t="s">
        <v>5163</v>
      </c>
      <c r="M12406" t="s">
        <v>5324</v>
      </c>
      <c r="N12406" t="s">
        <v>525</v>
      </c>
      <c r="O12406" t="s">
        <v>72</v>
      </c>
      <c r="P12406">
        <v>210</v>
      </c>
      <c r="Q12406" t="s">
        <v>5325</v>
      </c>
    </row>
    <row r="12407" spans="11:17">
      <c r="K12407" t="s">
        <v>51</v>
      </c>
      <c r="L12407" t="s">
        <v>5163</v>
      </c>
      <c r="M12407" t="s">
        <v>5324</v>
      </c>
      <c r="N12407" t="s">
        <v>525</v>
      </c>
      <c r="O12407" t="s">
        <v>73</v>
      </c>
      <c r="P12407" t="s">
        <v>530</v>
      </c>
      <c r="Q12407" t="s">
        <v>5325</v>
      </c>
    </row>
    <row r="12408" spans="11:17">
      <c r="K12408" t="s">
        <v>51</v>
      </c>
      <c r="L12408" t="s">
        <v>5326</v>
      </c>
      <c r="M12408" t="s">
        <v>5327</v>
      </c>
      <c r="N12408" t="s">
        <v>77</v>
      </c>
      <c r="O12408" t="s">
        <v>14</v>
      </c>
      <c r="Q12408" t="s">
        <v>5328</v>
      </c>
    </row>
    <row r="12409" spans="11:17">
      <c r="K12409" t="s">
        <v>51</v>
      </c>
      <c r="L12409" t="s">
        <v>5326</v>
      </c>
      <c r="M12409" t="s">
        <v>5327</v>
      </c>
      <c r="N12409" t="s">
        <v>77</v>
      </c>
      <c r="O12409" t="s">
        <v>56</v>
      </c>
      <c r="Q12409" t="s">
        <v>5328</v>
      </c>
    </row>
    <row r="12410" spans="11:17">
      <c r="K12410" t="s">
        <v>51</v>
      </c>
      <c r="L12410" t="s">
        <v>5326</v>
      </c>
      <c r="M12410" t="s">
        <v>5327</v>
      </c>
      <c r="N12410" t="s">
        <v>77</v>
      </c>
      <c r="O12410" t="s">
        <v>57</v>
      </c>
      <c r="P12410" t="s">
        <v>1035</v>
      </c>
      <c r="Q12410" t="s">
        <v>5328</v>
      </c>
    </row>
    <row r="12411" spans="11:17">
      <c r="K12411" t="s">
        <v>51</v>
      </c>
      <c r="L12411" t="s">
        <v>5326</v>
      </c>
      <c r="M12411" t="s">
        <v>5327</v>
      </c>
      <c r="N12411" t="s">
        <v>77</v>
      </c>
      <c r="O12411" t="s">
        <v>59</v>
      </c>
      <c r="P12411">
        <v>2962</v>
      </c>
      <c r="Q12411" t="s">
        <v>5328</v>
      </c>
    </row>
    <row r="12412" spans="11:17">
      <c r="K12412" t="s">
        <v>51</v>
      </c>
      <c r="L12412" t="s">
        <v>5326</v>
      </c>
      <c r="M12412" t="s">
        <v>5327</v>
      </c>
      <c r="N12412" t="s">
        <v>77</v>
      </c>
      <c r="O12412" t="s">
        <v>60</v>
      </c>
      <c r="P12412" t="s">
        <v>3891</v>
      </c>
      <c r="Q12412" t="s">
        <v>5328</v>
      </c>
    </row>
    <row r="12413" spans="11:17">
      <c r="K12413" t="s">
        <v>51</v>
      </c>
      <c r="L12413" t="s">
        <v>5326</v>
      </c>
      <c r="M12413" t="s">
        <v>5327</v>
      </c>
      <c r="N12413" t="s">
        <v>77</v>
      </c>
      <c r="O12413" t="s">
        <v>62</v>
      </c>
      <c r="P12413" t="s">
        <v>3892</v>
      </c>
      <c r="Q12413" t="s">
        <v>5328</v>
      </c>
    </row>
    <row r="12414" spans="11:17">
      <c r="K12414" t="s">
        <v>51</v>
      </c>
      <c r="L12414" t="s">
        <v>5326</v>
      </c>
      <c r="M12414" t="s">
        <v>5327</v>
      </c>
      <c r="N12414" t="s">
        <v>77</v>
      </c>
      <c r="O12414" t="s">
        <v>64</v>
      </c>
      <c r="P12414" t="s">
        <v>5329</v>
      </c>
      <c r="Q12414" t="s">
        <v>5328</v>
      </c>
    </row>
    <row r="12415" spans="11:17">
      <c r="K12415" t="s">
        <v>51</v>
      </c>
      <c r="L12415" t="s">
        <v>5326</v>
      </c>
      <c r="M12415" t="s">
        <v>5327</v>
      </c>
      <c r="N12415" t="s">
        <v>77</v>
      </c>
      <c r="O12415" t="s">
        <v>66</v>
      </c>
      <c r="P12415" t="s">
        <v>5330</v>
      </c>
      <c r="Q12415" t="s">
        <v>5328</v>
      </c>
    </row>
    <row r="12416" spans="11:17">
      <c r="K12416" t="s">
        <v>51</v>
      </c>
      <c r="L12416" t="s">
        <v>5326</v>
      </c>
      <c r="M12416" t="s">
        <v>5327</v>
      </c>
      <c r="N12416" t="s">
        <v>77</v>
      </c>
      <c r="O12416" t="s">
        <v>68</v>
      </c>
      <c r="P12416" t="s">
        <v>751</v>
      </c>
      <c r="Q12416" t="s">
        <v>5328</v>
      </c>
    </row>
    <row r="12417" spans="11:17">
      <c r="K12417" t="s">
        <v>51</v>
      </c>
      <c r="L12417" t="s">
        <v>5326</v>
      </c>
      <c r="M12417" t="s">
        <v>5327</v>
      </c>
      <c r="N12417" t="s">
        <v>77</v>
      </c>
      <c r="O12417" t="s">
        <v>70</v>
      </c>
      <c r="P12417" t="s">
        <v>71</v>
      </c>
      <c r="Q12417" t="s">
        <v>5328</v>
      </c>
    </row>
    <row r="12418" spans="11:17">
      <c r="K12418" t="s">
        <v>51</v>
      </c>
      <c r="L12418" t="s">
        <v>5326</v>
      </c>
      <c r="M12418" t="s">
        <v>5327</v>
      </c>
      <c r="N12418" t="s">
        <v>77</v>
      </c>
      <c r="O12418" t="s">
        <v>72</v>
      </c>
      <c r="P12418">
        <v>168</v>
      </c>
      <c r="Q12418" t="s">
        <v>5328</v>
      </c>
    </row>
    <row r="12419" spans="11:17">
      <c r="K12419" t="s">
        <v>51</v>
      </c>
      <c r="L12419" t="s">
        <v>5326</v>
      </c>
      <c r="M12419" t="s">
        <v>5327</v>
      </c>
      <c r="N12419" t="s">
        <v>77</v>
      </c>
      <c r="O12419" t="s">
        <v>73</v>
      </c>
      <c r="P12419" t="s">
        <v>82</v>
      </c>
      <c r="Q12419" t="s">
        <v>5328</v>
      </c>
    </row>
    <row r="12420" spans="11:17">
      <c r="K12420" t="s">
        <v>51</v>
      </c>
      <c r="L12420" t="s">
        <v>4701</v>
      </c>
      <c r="M12420" t="s">
        <v>5331</v>
      </c>
      <c r="N12420" t="s">
        <v>54</v>
      </c>
      <c r="O12420" t="s">
        <v>14</v>
      </c>
      <c r="Q12420" t="s">
        <v>5332</v>
      </c>
    </row>
    <row r="12421" spans="11:17">
      <c r="K12421" t="s">
        <v>51</v>
      </c>
      <c r="L12421" t="s">
        <v>4701</v>
      </c>
      <c r="M12421" t="s">
        <v>5331</v>
      </c>
      <c r="N12421" t="s">
        <v>54</v>
      </c>
      <c r="O12421" t="s">
        <v>56</v>
      </c>
      <c r="Q12421" t="s">
        <v>5332</v>
      </c>
    </row>
    <row r="12422" spans="11:17">
      <c r="K12422" t="s">
        <v>51</v>
      </c>
      <c r="L12422" t="s">
        <v>4701</v>
      </c>
      <c r="M12422" t="s">
        <v>5331</v>
      </c>
      <c r="N12422" t="s">
        <v>54</v>
      </c>
      <c r="O12422" t="s">
        <v>57</v>
      </c>
      <c r="P12422" t="s">
        <v>1035</v>
      </c>
      <c r="Q12422" t="s">
        <v>5332</v>
      </c>
    </row>
    <row r="12423" spans="11:17">
      <c r="K12423" t="s">
        <v>51</v>
      </c>
      <c r="L12423" t="s">
        <v>4701</v>
      </c>
      <c r="M12423" t="s">
        <v>5331</v>
      </c>
      <c r="N12423" t="s">
        <v>54</v>
      </c>
      <c r="O12423" t="s">
        <v>59</v>
      </c>
      <c r="P12423">
        <v>5389</v>
      </c>
      <c r="Q12423" t="s">
        <v>5332</v>
      </c>
    </row>
    <row r="12424" spans="11:17">
      <c r="K12424" t="s">
        <v>51</v>
      </c>
      <c r="L12424" t="s">
        <v>4701</v>
      </c>
      <c r="M12424" t="s">
        <v>5331</v>
      </c>
      <c r="N12424" t="s">
        <v>54</v>
      </c>
      <c r="O12424" t="s">
        <v>60</v>
      </c>
      <c r="P12424" t="s">
        <v>3891</v>
      </c>
      <c r="Q12424" t="s">
        <v>5332</v>
      </c>
    </row>
    <row r="12425" spans="11:17">
      <c r="K12425" t="s">
        <v>51</v>
      </c>
      <c r="L12425" t="s">
        <v>4701</v>
      </c>
      <c r="M12425" t="s">
        <v>5331</v>
      </c>
      <c r="N12425" t="s">
        <v>54</v>
      </c>
      <c r="O12425" t="s">
        <v>62</v>
      </c>
      <c r="P12425" t="s">
        <v>3892</v>
      </c>
      <c r="Q12425" t="s">
        <v>5332</v>
      </c>
    </row>
    <row r="12426" spans="11:17">
      <c r="K12426" t="s">
        <v>51</v>
      </c>
      <c r="L12426" t="s">
        <v>4701</v>
      </c>
      <c r="M12426" t="s">
        <v>5331</v>
      </c>
      <c r="N12426" t="s">
        <v>54</v>
      </c>
      <c r="O12426" t="s">
        <v>64</v>
      </c>
      <c r="P12426" t="s">
        <v>4704</v>
      </c>
      <c r="Q12426" t="s">
        <v>5332</v>
      </c>
    </row>
    <row r="12427" spans="11:17">
      <c r="K12427" t="s">
        <v>51</v>
      </c>
      <c r="L12427" t="s">
        <v>4701</v>
      </c>
      <c r="M12427" t="s">
        <v>5331</v>
      </c>
      <c r="N12427" t="s">
        <v>54</v>
      </c>
      <c r="O12427" t="s">
        <v>66</v>
      </c>
      <c r="P12427" t="s">
        <v>4705</v>
      </c>
      <c r="Q12427" t="s">
        <v>5332</v>
      </c>
    </row>
    <row r="12428" spans="11:17">
      <c r="K12428" t="s">
        <v>51</v>
      </c>
      <c r="L12428" t="s">
        <v>4701</v>
      </c>
      <c r="M12428" t="s">
        <v>5331</v>
      </c>
      <c r="N12428" t="s">
        <v>54</v>
      </c>
      <c r="O12428" t="s">
        <v>68</v>
      </c>
      <c r="P12428" t="s">
        <v>751</v>
      </c>
      <c r="Q12428" t="s">
        <v>5332</v>
      </c>
    </row>
    <row r="12429" spans="11:17">
      <c r="K12429" t="s">
        <v>51</v>
      </c>
      <c r="L12429" t="s">
        <v>4701</v>
      </c>
      <c r="M12429" t="s">
        <v>5331</v>
      </c>
      <c r="N12429" t="s">
        <v>54</v>
      </c>
      <c r="O12429" t="s">
        <v>70</v>
      </c>
      <c r="P12429" t="s">
        <v>131</v>
      </c>
      <c r="Q12429" t="s">
        <v>5332</v>
      </c>
    </row>
    <row r="12430" spans="11:17">
      <c r="K12430" t="s">
        <v>51</v>
      </c>
      <c r="L12430" t="s">
        <v>4701</v>
      </c>
      <c r="M12430" t="s">
        <v>5331</v>
      </c>
      <c r="N12430" t="s">
        <v>54</v>
      </c>
      <c r="O12430" t="s">
        <v>72</v>
      </c>
      <c r="P12430">
        <v>228</v>
      </c>
      <c r="Q12430" t="s">
        <v>5332</v>
      </c>
    </row>
    <row r="12431" spans="11:17">
      <c r="K12431" t="s">
        <v>51</v>
      </c>
      <c r="L12431" t="s">
        <v>4701</v>
      </c>
      <c r="M12431" t="s">
        <v>5331</v>
      </c>
      <c r="N12431" t="s">
        <v>54</v>
      </c>
      <c r="O12431" t="s">
        <v>73</v>
      </c>
      <c r="P12431" t="s">
        <v>74</v>
      </c>
      <c r="Q12431" t="s">
        <v>5332</v>
      </c>
    </row>
    <row r="12432" spans="11:17">
      <c r="K12432" t="s">
        <v>51</v>
      </c>
      <c r="L12432" t="s">
        <v>5333</v>
      </c>
      <c r="M12432" t="s">
        <v>5334</v>
      </c>
      <c r="N12432" t="s">
        <v>525</v>
      </c>
      <c r="O12432" t="s">
        <v>14</v>
      </c>
      <c r="Q12432" t="s">
        <v>5335</v>
      </c>
    </row>
    <row r="12433" spans="11:17">
      <c r="K12433" t="s">
        <v>51</v>
      </c>
      <c r="L12433" t="s">
        <v>5333</v>
      </c>
      <c r="M12433" t="s">
        <v>5334</v>
      </c>
      <c r="N12433" t="s">
        <v>525</v>
      </c>
      <c r="O12433" t="s">
        <v>56</v>
      </c>
      <c r="Q12433" t="s">
        <v>5335</v>
      </c>
    </row>
    <row r="12434" spans="11:17">
      <c r="K12434" t="s">
        <v>51</v>
      </c>
      <c r="L12434" t="s">
        <v>5333</v>
      </c>
      <c r="M12434" t="s">
        <v>5334</v>
      </c>
      <c r="N12434" t="s">
        <v>525</v>
      </c>
      <c r="O12434" t="s">
        <v>57</v>
      </c>
      <c r="P12434" t="s">
        <v>168</v>
      </c>
      <c r="Q12434" t="s">
        <v>5335</v>
      </c>
    </row>
    <row r="12435" spans="11:17">
      <c r="K12435" t="s">
        <v>51</v>
      </c>
      <c r="L12435" t="s">
        <v>5333</v>
      </c>
      <c r="M12435" t="s">
        <v>5334</v>
      </c>
      <c r="N12435" t="s">
        <v>525</v>
      </c>
      <c r="O12435" t="s">
        <v>59</v>
      </c>
      <c r="P12435">
        <v>7123</v>
      </c>
      <c r="Q12435" t="s">
        <v>5335</v>
      </c>
    </row>
    <row r="12436" spans="11:17">
      <c r="K12436" t="s">
        <v>51</v>
      </c>
      <c r="L12436" t="s">
        <v>5333</v>
      </c>
      <c r="M12436" t="s">
        <v>5334</v>
      </c>
      <c r="N12436" t="s">
        <v>525</v>
      </c>
      <c r="O12436" t="s">
        <v>60</v>
      </c>
      <c r="P12436" t="s">
        <v>4411</v>
      </c>
      <c r="Q12436" t="s">
        <v>5335</v>
      </c>
    </row>
    <row r="12437" spans="11:17">
      <c r="K12437" t="s">
        <v>51</v>
      </c>
      <c r="L12437" t="s">
        <v>5333</v>
      </c>
      <c r="M12437" t="s">
        <v>5334</v>
      </c>
      <c r="N12437" t="s">
        <v>525</v>
      </c>
      <c r="O12437" t="s">
        <v>62</v>
      </c>
      <c r="P12437" t="s">
        <v>4412</v>
      </c>
      <c r="Q12437" t="s">
        <v>5335</v>
      </c>
    </row>
    <row r="12438" spans="11:17">
      <c r="K12438" t="s">
        <v>51</v>
      </c>
      <c r="L12438" t="s">
        <v>5333</v>
      </c>
      <c r="M12438" t="s">
        <v>5334</v>
      </c>
      <c r="N12438" t="s">
        <v>525</v>
      </c>
      <c r="O12438" t="s">
        <v>64</v>
      </c>
      <c r="P12438" t="s">
        <v>5336</v>
      </c>
      <c r="Q12438" t="s">
        <v>5335</v>
      </c>
    </row>
    <row r="12439" spans="11:17">
      <c r="K12439" t="s">
        <v>51</v>
      </c>
      <c r="L12439" t="s">
        <v>5333</v>
      </c>
      <c r="M12439" t="s">
        <v>5334</v>
      </c>
      <c r="N12439" t="s">
        <v>525</v>
      </c>
      <c r="O12439" t="s">
        <v>66</v>
      </c>
      <c r="P12439" t="s">
        <v>5337</v>
      </c>
      <c r="Q12439" t="s">
        <v>5335</v>
      </c>
    </row>
    <row r="12440" spans="11:17">
      <c r="K12440" t="s">
        <v>51</v>
      </c>
      <c r="L12440" t="s">
        <v>5333</v>
      </c>
      <c r="M12440" t="s">
        <v>5334</v>
      </c>
      <c r="N12440" t="s">
        <v>525</v>
      </c>
      <c r="O12440" t="s">
        <v>68</v>
      </c>
      <c r="P12440" t="e">
        <f>-ต้องการเจลล้างมือ
-ต้องการอาหารแห้ง</f>
        <v>#NAME?</v>
      </c>
      <c r="Q12440" t="s">
        <v>5335</v>
      </c>
    </row>
    <row r="12441" spans="11:17">
      <c r="K12441" t="s">
        <v>51</v>
      </c>
      <c r="L12441" t="s">
        <v>5333</v>
      </c>
      <c r="M12441" t="s">
        <v>5334</v>
      </c>
      <c r="N12441" t="s">
        <v>525</v>
      </c>
      <c r="O12441" t="s">
        <v>70</v>
      </c>
      <c r="P12441" t="s">
        <v>131</v>
      </c>
      <c r="Q12441" t="s">
        <v>5335</v>
      </c>
    </row>
    <row r="12442" spans="11:17">
      <c r="K12442" t="s">
        <v>51</v>
      </c>
      <c r="L12442" t="s">
        <v>5333</v>
      </c>
      <c r="M12442" t="s">
        <v>5334</v>
      </c>
      <c r="N12442" t="s">
        <v>525</v>
      </c>
      <c r="O12442" t="s">
        <v>72</v>
      </c>
      <c r="P12442">
        <v>348</v>
      </c>
      <c r="Q12442" t="s">
        <v>5335</v>
      </c>
    </row>
    <row r="12443" spans="11:17">
      <c r="K12443" t="s">
        <v>51</v>
      </c>
      <c r="L12443" t="s">
        <v>5333</v>
      </c>
      <c r="M12443" t="s">
        <v>5334</v>
      </c>
      <c r="N12443" t="s">
        <v>525</v>
      </c>
      <c r="O12443" t="s">
        <v>73</v>
      </c>
      <c r="P12443" t="s">
        <v>530</v>
      </c>
      <c r="Q12443" t="s">
        <v>5335</v>
      </c>
    </row>
    <row r="12444" spans="11:17">
      <c r="K12444" t="s">
        <v>51</v>
      </c>
      <c r="L12444" t="s">
        <v>5338</v>
      </c>
      <c r="M12444" t="s">
        <v>5339</v>
      </c>
      <c r="N12444" t="s">
        <v>77</v>
      </c>
      <c r="O12444" t="s">
        <v>14</v>
      </c>
      <c r="Q12444" t="s">
        <v>5340</v>
      </c>
    </row>
    <row r="12445" spans="11:17">
      <c r="K12445" t="s">
        <v>51</v>
      </c>
      <c r="L12445" t="s">
        <v>5338</v>
      </c>
      <c r="M12445" t="s">
        <v>5339</v>
      </c>
      <c r="N12445" t="s">
        <v>77</v>
      </c>
      <c r="O12445" t="s">
        <v>56</v>
      </c>
      <c r="Q12445" t="s">
        <v>5340</v>
      </c>
    </row>
    <row r="12446" spans="11:17">
      <c r="K12446" t="s">
        <v>51</v>
      </c>
      <c r="L12446" t="s">
        <v>5338</v>
      </c>
      <c r="M12446" t="s">
        <v>5339</v>
      </c>
      <c r="N12446" t="s">
        <v>77</v>
      </c>
      <c r="O12446" t="s">
        <v>57</v>
      </c>
      <c r="P12446" t="s">
        <v>58</v>
      </c>
      <c r="Q12446" t="s">
        <v>5340</v>
      </c>
    </row>
    <row r="12447" spans="11:17">
      <c r="K12447" t="s">
        <v>51</v>
      </c>
      <c r="L12447" t="s">
        <v>5338</v>
      </c>
      <c r="M12447" t="s">
        <v>5339</v>
      </c>
      <c r="N12447" t="s">
        <v>77</v>
      </c>
      <c r="O12447" t="s">
        <v>59</v>
      </c>
      <c r="P12447">
        <v>3428</v>
      </c>
      <c r="Q12447" t="s">
        <v>5340</v>
      </c>
    </row>
    <row r="12448" spans="11:17">
      <c r="K12448" t="s">
        <v>51</v>
      </c>
      <c r="L12448" t="s">
        <v>5338</v>
      </c>
      <c r="M12448" t="s">
        <v>5339</v>
      </c>
      <c r="N12448" t="s">
        <v>77</v>
      </c>
      <c r="O12448" t="s">
        <v>60</v>
      </c>
      <c r="P12448" t="s">
        <v>4873</v>
      </c>
      <c r="Q12448" t="s">
        <v>5340</v>
      </c>
    </row>
    <row r="12449" spans="11:17">
      <c r="K12449" t="s">
        <v>51</v>
      </c>
      <c r="L12449" t="s">
        <v>5338</v>
      </c>
      <c r="M12449" t="s">
        <v>5339</v>
      </c>
      <c r="N12449" t="s">
        <v>77</v>
      </c>
      <c r="O12449" t="s">
        <v>62</v>
      </c>
      <c r="P12449" t="s">
        <v>4874</v>
      </c>
      <c r="Q12449" t="s">
        <v>5340</v>
      </c>
    </row>
    <row r="12450" spans="11:17">
      <c r="K12450" t="s">
        <v>51</v>
      </c>
      <c r="L12450" t="s">
        <v>5338</v>
      </c>
      <c r="M12450" t="s">
        <v>5339</v>
      </c>
      <c r="N12450" t="s">
        <v>77</v>
      </c>
      <c r="O12450" t="s">
        <v>64</v>
      </c>
      <c r="P12450" t="s">
        <v>5341</v>
      </c>
      <c r="Q12450" t="s">
        <v>5340</v>
      </c>
    </row>
    <row r="12451" spans="11:17">
      <c r="K12451" t="s">
        <v>51</v>
      </c>
      <c r="L12451" t="s">
        <v>5338</v>
      </c>
      <c r="M12451" t="s">
        <v>5339</v>
      </c>
      <c r="N12451" t="s">
        <v>77</v>
      </c>
      <c r="O12451" t="s">
        <v>66</v>
      </c>
      <c r="P12451" t="s">
        <v>5342</v>
      </c>
      <c r="Q12451" t="s">
        <v>5340</v>
      </c>
    </row>
    <row r="12452" spans="11:17">
      <c r="K12452" t="s">
        <v>51</v>
      </c>
      <c r="L12452" t="s">
        <v>5338</v>
      </c>
      <c r="M12452" t="s">
        <v>5339</v>
      </c>
      <c r="N12452" t="s">
        <v>77</v>
      </c>
      <c r="O12452" t="s">
        <v>68</v>
      </c>
      <c r="P12452" t="e">
        <f>-ต้องการหน้ากากอนามัย เจลล้างมือ น้ำยาฆ่าเชื้อ
-ต้องการเครื่องตรวจวัดอุณหภูมิ</f>
        <v>#NAME?</v>
      </c>
      <c r="Q12452" t="s">
        <v>5340</v>
      </c>
    </row>
    <row r="12453" spans="11:17">
      <c r="K12453" t="s">
        <v>51</v>
      </c>
      <c r="L12453" t="s">
        <v>5338</v>
      </c>
      <c r="M12453" t="s">
        <v>5339</v>
      </c>
      <c r="N12453" t="s">
        <v>77</v>
      </c>
      <c r="O12453" t="s">
        <v>70</v>
      </c>
      <c r="P12453" t="s">
        <v>131</v>
      </c>
      <c r="Q12453" t="s">
        <v>5340</v>
      </c>
    </row>
    <row r="12454" spans="11:17">
      <c r="K12454" t="s">
        <v>51</v>
      </c>
      <c r="L12454" t="s">
        <v>5338</v>
      </c>
      <c r="M12454" t="s">
        <v>5339</v>
      </c>
      <c r="N12454" t="s">
        <v>77</v>
      </c>
      <c r="O12454" t="s">
        <v>72</v>
      </c>
      <c r="P12454">
        <v>187</v>
      </c>
      <c r="Q12454" t="s">
        <v>5340</v>
      </c>
    </row>
    <row r="12455" spans="11:17">
      <c r="K12455" t="s">
        <v>51</v>
      </c>
      <c r="L12455" t="s">
        <v>5338</v>
      </c>
      <c r="M12455" t="s">
        <v>5339</v>
      </c>
      <c r="N12455" t="s">
        <v>77</v>
      </c>
      <c r="O12455" t="s">
        <v>73</v>
      </c>
      <c r="P12455" t="s">
        <v>82</v>
      </c>
      <c r="Q12455" t="s">
        <v>5340</v>
      </c>
    </row>
    <row r="12456" spans="11:17">
      <c r="K12456" t="s">
        <v>51</v>
      </c>
      <c r="L12456" t="s">
        <v>5343</v>
      </c>
      <c r="M12456" t="s">
        <v>5344</v>
      </c>
      <c r="N12456" t="s">
        <v>77</v>
      </c>
      <c r="O12456" t="s">
        <v>14</v>
      </c>
      <c r="Q12456" t="s">
        <v>5345</v>
      </c>
    </row>
    <row r="12457" spans="11:17">
      <c r="K12457" t="s">
        <v>51</v>
      </c>
      <c r="L12457" t="s">
        <v>5343</v>
      </c>
      <c r="M12457" t="s">
        <v>5344</v>
      </c>
      <c r="N12457" t="s">
        <v>77</v>
      </c>
      <c r="O12457" t="s">
        <v>56</v>
      </c>
      <c r="Q12457" t="s">
        <v>5345</v>
      </c>
    </row>
    <row r="12458" spans="11:17">
      <c r="K12458" t="s">
        <v>51</v>
      </c>
      <c r="L12458" t="s">
        <v>5343</v>
      </c>
      <c r="M12458" t="s">
        <v>5344</v>
      </c>
      <c r="N12458" t="s">
        <v>77</v>
      </c>
      <c r="O12458" t="s">
        <v>57</v>
      </c>
      <c r="P12458" t="s">
        <v>58</v>
      </c>
      <c r="Q12458" t="s">
        <v>5345</v>
      </c>
    </row>
    <row r="12459" spans="11:17">
      <c r="K12459" t="s">
        <v>51</v>
      </c>
      <c r="L12459" t="s">
        <v>5343</v>
      </c>
      <c r="M12459" t="s">
        <v>5344</v>
      </c>
      <c r="N12459" t="s">
        <v>77</v>
      </c>
      <c r="O12459" t="s">
        <v>59</v>
      </c>
      <c r="P12459">
        <v>3614</v>
      </c>
      <c r="Q12459" t="s">
        <v>5345</v>
      </c>
    </row>
    <row r="12460" spans="11:17">
      <c r="K12460" t="s">
        <v>51</v>
      </c>
      <c r="L12460" t="s">
        <v>5343</v>
      </c>
      <c r="M12460" t="s">
        <v>5344</v>
      </c>
      <c r="N12460" t="s">
        <v>77</v>
      </c>
      <c r="O12460" t="s">
        <v>60</v>
      </c>
      <c r="P12460" t="s">
        <v>4873</v>
      </c>
      <c r="Q12460" t="s">
        <v>5345</v>
      </c>
    </row>
    <row r="12461" spans="11:17">
      <c r="K12461" t="s">
        <v>51</v>
      </c>
      <c r="L12461" t="s">
        <v>5343</v>
      </c>
      <c r="M12461" t="s">
        <v>5344</v>
      </c>
      <c r="N12461" t="s">
        <v>77</v>
      </c>
      <c r="O12461" t="s">
        <v>62</v>
      </c>
      <c r="P12461" t="s">
        <v>4874</v>
      </c>
      <c r="Q12461" t="s">
        <v>5345</v>
      </c>
    </row>
    <row r="12462" spans="11:17">
      <c r="K12462" t="s">
        <v>51</v>
      </c>
      <c r="L12462" t="s">
        <v>5343</v>
      </c>
      <c r="M12462" t="s">
        <v>5344</v>
      </c>
      <c r="N12462" t="s">
        <v>77</v>
      </c>
      <c r="O12462" t="s">
        <v>64</v>
      </c>
      <c r="P12462" t="s">
        <v>5346</v>
      </c>
      <c r="Q12462" t="s">
        <v>5345</v>
      </c>
    </row>
    <row r="12463" spans="11:17">
      <c r="K12463" t="s">
        <v>51</v>
      </c>
      <c r="L12463" t="s">
        <v>5343</v>
      </c>
      <c r="M12463" t="s">
        <v>5344</v>
      </c>
      <c r="N12463" t="s">
        <v>77</v>
      </c>
      <c r="O12463" t="s">
        <v>66</v>
      </c>
      <c r="P12463" t="s">
        <v>5347</v>
      </c>
      <c r="Q12463" t="s">
        <v>5345</v>
      </c>
    </row>
    <row r="12464" spans="11:17">
      <c r="K12464" t="s">
        <v>51</v>
      </c>
      <c r="L12464" t="s">
        <v>5343</v>
      </c>
      <c r="M12464" t="s">
        <v>5344</v>
      </c>
      <c r="N12464" t="s">
        <v>77</v>
      </c>
      <c r="O12464" t="s">
        <v>68</v>
      </c>
      <c r="P12464" t="e">
        <f>-ต้องการหน้ากากอนามัย เจลล้างมือ น้ำยาฆ่าเชื้อ
-ต้องการเครื่องตรวจวัดอุณหภูมิ</f>
        <v>#NAME?</v>
      </c>
      <c r="Q12464" t="s">
        <v>5345</v>
      </c>
    </row>
    <row r="12465" spans="11:17">
      <c r="K12465" t="s">
        <v>51</v>
      </c>
      <c r="L12465" t="s">
        <v>5343</v>
      </c>
      <c r="M12465" t="s">
        <v>5344</v>
      </c>
      <c r="N12465" t="s">
        <v>77</v>
      </c>
      <c r="O12465" t="s">
        <v>70</v>
      </c>
      <c r="P12465" t="s">
        <v>71</v>
      </c>
      <c r="Q12465" t="s">
        <v>5345</v>
      </c>
    </row>
    <row r="12466" spans="11:17">
      <c r="K12466" t="s">
        <v>51</v>
      </c>
      <c r="L12466" t="s">
        <v>5343</v>
      </c>
      <c r="M12466" t="s">
        <v>5344</v>
      </c>
      <c r="N12466" t="s">
        <v>77</v>
      </c>
      <c r="O12466" t="s">
        <v>72</v>
      </c>
      <c r="P12466">
        <v>52</v>
      </c>
      <c r="Q12466" t="s">
        <v>5345</v>
      </c>
    </row>
    <row r="12467" spans="11:17">
      <c r="K12467" t="s">
        <v>51</v>
      </c>
      <c r="L12467" t="s">
        <v>5343</v>
      </c>
      <c r="M12467" t="s">
        <v>5344</v>
      </c>
      <c r="N12467" t="s">
        <v>77</v>
      </c>
      <c r="O12467" t="s">
        <v>73</v>
      </c>
      <c r="P12467" t="s">
        <v>82</v>
      </c>
      <c r="Q12467" t="s">
        <v>5345</v>
      </c>
    </row>
    <row r="12468" spans="11:17">
      <c r="K12468" t="s">
        <v>51</v>
      </c>
      <c r="L12468" t="s">
        <v>5348</v>
      </c>
      <c r="M12468" t="s">
        <v>5349</v>
      </c>
      <c r="N12468" t="s">
        <v>77</v>
      </c>
      <c r="O12468" t="s">
        <v>14</v>
      </c>
      <c r="Q12468" t="s">
        <v>5350</v>
      </c>
    </row>
    <row r="12469" spans="11:17">
      <c r="K12469" t="s">
        <v>51</v>
      </c>
      <c r="L12469" t="s">
        <v>5348</v>
      </c>
      <c r="M12469" t="s">
        <v>5349</v>
      </c>
      <c r="N12469" t="s">
        <v>77</v>
      </c>
      <c r="O12469" t="s">
        <v>56</v>
      </c>
      <c r="Q12469" t="s">
        <v>5350</v>
      </c>
    </row>
    <row r="12470" spans="11:17">
      <c r="K12470" t="s">
        <v>51</v>
      </c>
      <c r="L12470" t="s">
        <v>5348</v>
      </c>
      <c r="M12470" t="s">
        <v>5349</v>
      </c>
      <c r="N12470" t="s">
        <v>77</v>
      </c>
      <c r="O12470" t="s">
        <v>57</v>
      </c>
      <c r="P12470" t="s">
        <v>58</v>
      </c>
      <c r="Q12470" t="s">
        <v>5350</v>
      </c>
    </row>
    <row r="12471" spans="11:17">
      <c r="K12471" t="s">
        <v>51</v>
      </c>
      <c r="L12471" t="s">
        <v>5348</v>
      </c>
      <c r="M12471" t="s">
        <v>5349</v>
      </c>
      <c r="N12471" t="s">
        <v>77</v>
      </c>
      <c r="O12471" t="s">
        <v>59</v>
      </c>
      <c r="P12471">
        <v>3946</v>
      </c>
      <c r="Q12471" t="s">
        <v>5350</v>
      </c>
    </row>
    <row r="12472" spans="11:17">
      <c r="K12472" t="s">
        <v>51</v>
      </c>
      <c r="L12472" t="s">
        <v>5348</v>
      </c>
      <c r="M12472" t="s">
        <v>5349</v>
      </c>
      <c r="N12472" t="s">
        <v>77</v>
      </c>
      <c r="O12472" t="s">
        <v>60</v>
      </c>
      <c r="P12472" t="s">
        <v>4873</v>
      </c>
      <c r="Q12472" t="s">
        <v>5350</v>
      </c>
    </row>
    <row r="12473" spans="11:17">
      <c r="K12473" t="s">
        <v>51</v>
      </c>
      <c r="L12473" t="s">
        <v>5348</v>
      </c>
      <c r="M12473" t="s">
        <v>5349</v>
      </c>
      <c r="N12473" t="s">
        <v>77</v>
      </c>
      <c r="O12473" t="s">
        <v>62</v>
      </c>
      <c r="P12473" t="s">
        <v>4874</v>
      </c>
      <c r="Q12473" t="s">
        <v>5350</v>
      </c>
    </row>
    <row r="12474" spans="11:17">
      <c r="K12474" t="s">
        <v>51</v>
      </c>
      <c r="L12474" t="s">
        <v>5348</v>
      </c>
      <c r="M12474" t="s">
        <v>5349</v>
      </c>
      <c r="N12474" t="s">
        <v>77</v>
      </c>
      <c r="O12474" t="s">
        <v>64</v>
      </c>
      <c r="P12474" t="s">
        <v>5351</v>
      </c>
      <c r="Q12474" t="s">
        <v>5350</v>
      </c>
    </row>
    <row r="12475" spans="11:17">
      <c r="K12475" t="s">
        <v>51</v>
      </c>
      <c r="L12475" t="s">
        <v>5348</v>
      </c>
      <c r="M12475" t="s">
        <v>5349</v>
      </c>
      <c r="N12475" t="s">
        <v>77</v>
      </c>
      <c r="O12475" t="s">
        <v>66</v>
      </c>
      <c r="P12475" t="s">
        <v>5352</v>
      </c>
      <c r="Q12475" t="s">
        <v>5350</v>
      </c>
    </row>
    <row r="12476" spans="11:17">
      <c r="K12476" t="s">
        <v>51</v>
      </c>
      <c r="L12476" t="s">
        <v>5348</v>
      </c>
      <c r="M12476" t="s">
        <v>5349</v>
      </c>
      <c r="N12476" t="s">
        <v>77</v>
      </c>
      <c r="O12476" t="s">
        <v>68</v>
      </c>
      <c r="P12476" t="e">
        <f>-ต้องการหน้ากากอนามัย เจลล้างมือ น้ำยาฆ่าเชื้อ
-ต้องการเครื่องตรวจวัดอุณหภูมิ</f>
        <v>#NAME?</v>
      </c>
      <c r="Q12476" t="s">
        <v>5350</v>
      </c>
    </row>
    <row r="12477" spans="11:17">
      <c r="K12477" t="s">
        <v>51</v>
      </c>
      <c r="L12477" t="s">
        <v>5348</v>
      </c>
      <c r="M12477" t="s">
        <v>5349</v>
      </c>
      <c r="N12477" t="s">
        <v>77</v>
      </c>
      <c r="O12477" t="s">
        <v>70</v>
      </c>
      <c r="P12477" t="s">
        <v>131</v>
      </c>
      <c r="Q12477" t="s">
        <v>5350</v>
      </c>
    </row>
    <row r="12478" spans="11:17">
      <c r="K12478" t="s">
        <v>51</v>
      </c>
      <c r="L12478" t="s">
        <v>5348</v>
      </c>
      <c r="M12478" t="s">
        <v>5349</v>
      </c>
      <c r="N12478" t="s">
        <v>77</v>
      </c>
      <c r="O12478" t="s">
        <v>72</v>
      </c>
      <c r="P12478">
        <v>30</v>
      </c>
      <c r="Q12478" t="s">
        <v>5350</v>
      </c>
    </row>
    <row r="12479" spans="11:17">
      <c r="K12479" t="s">
        <v>51</v>
      </c>
      <c r="L12479" t="s">
        <v>5348</v>
      </c>
      <c r="M12479" t="s">
        <v>5349</v>
      </c>
      <c r="N12479" t="s">
        <v>77</v>
      </c>
      <c r="O12479" t="s">
        <v>73</v>
      </c>
      <c r="P12479" t="s">
        <v>82</v>
      </c>
      <c r="Q12479" t="s">
        <v>5350</v>
      </c>
    </row>
    <row r="12480" spans="11:17">
      <c r="K12480" t="s">
        <v>51</v>
      </c>
      <c r="L12480" t="s">
        <v>5353</v>
      </c>
      <c r="M12480" t="s">
        <v>5354</v>
      </c>
      <c r="N12480" t="s">
        <v>77</v>
      </c>
      <c r="O12480" t="s">
        <v>14</v>
      </c>
      <c r="Q12480" t="s">
        <v>5355</v>
      </c>
    </row>
    <row r="12481" spans="11:17">
      <c r="K12481" t="s">
        <v>51</v>
      </c>
      <c r="L12481" t="s">
        <v>5353</v>
      </c>
      <c r="M12481" t="s">
        <v>5354</v>
      </c>
      <c r="N12481" t="s">
        <v>77</v>
      </c>
      <c r="O12481" t="s">
        <v>56</v>
      </c>
      <c r="Q12481" t="s">
        <v>5355</v>
      </c>
    </row>
    <row r="12482" spans="11:17">
      <c r="K12482" t="s">
        <v>51</v>
      </c>
      <c r="L12482" t="s">
        <v>5353</v>
      </c>
      <c r="M12482" t="s">
        <v>5354</v>
      </c>
      <c r="N12482" t="s">
        <v>77</v>
      </c>
      <c r="O12482" t="s">
        <v>57</v>
      </c>
      <c r="P12482" t="s">
        <v>58</v>
      </c>
      <c r="Q12482" t="s">
        <v>5355</v>
      </c>
    </row>
    <row r="12483" spans="11:17">
      <c r="K12483" t="s">
        <v>51</v>
      </c>
      <c r="L12483" t="s">
        <v>5353</v>
      </c>
      <c r="M12483" t="s">
        <v>5354</v>
      </c>
      <c r="N12483" t="s">
        <v>77</v>
      </c>
      <c r="O12483" t="s">
        <v>59</v>
      </c>
      <c r="P12483">
        <v>3471</v>
      </c>
      <c r="Q12483" t="s">
        <v>5355</v>
      </c>
    </row>
    <row r="12484" spans="11:17">
      <c r="K12484" t="s">
        <v>51</v>
      </c>
      <c r="L12484" t="s">
        <v>5353</v>
      </c>
      <c r="M12484" t="s">
        <v>5354</v>
      </c>
      <c r="N12484" t="s">
        <v>77</v>
      </c>
      <c r="O12484" t="s">
        <v>60</v>
      </c>
      <c r="P12484" t="s">
        <v>4873</v>
      </c>
      <c r="Q12484" t="s">
        <v>5355</v>
      </c>
    </row>
    <row r="12485" spans="11:17">
      <c r="K12485" t="s">
        <v>51</v>
      </c>
      <c r="L12485" t="s">
        <v>5353</v>
      </c>
      <c r="M12485" t="s">
        <v>5354</v>
      </c>
      <c r="N12485" t="s">
        <v>77</v>
      </c>
      <c r="O12485" t="s">
        <v>62</v>
      </c>
      <c r="P12485" t="s">
        <v>4874</v>
      </c>
      <c r="Q12485" t="s">
        <v>5355</v>
      </c>
    </row>
    <row r="12486" spans="11:17">
      <c r="K12486" t="s">
        <v>51</v>
      </c>
      <c r="L12486" t="s">
        <v>5353</v>
      </c>
      <c r="M12486" t="s">
        <v>5354</v>
      </c>
      <c r="N12486" t="s">
        <v>77</v>
      </c>
      <c r="O12486" t="s">
        <v>64</v>
      </c>
      <c r="P12486" t="s">
        <v>5356</v>
      </c>
      <c r="Q12486" t="s">
        <v>5355</v>
      </c>
    </row>
    <row r="12487" spans="11:17">
      <c r="K12487" t="s">
        <v>51</v>
      </c>
      <c r="L12487" t="s">
        <v>5353</v>
      </c>
      <c r="M12487" t="s">
        <v>5354</v>
      </c>
      <c r="N12487" t="s">
        <v>77</v>
      </c>
      <c r="O12487" t="s">
        <v>66</v>
      </c>
      <c r="P12487" t="s">
        <v>5357</v>
      </c>
      <c r="Q12487" t="s">
        <v>5355</v>
      </c>
    </row>
    <row r="12488" spans="11:17">
      <c r="K12488" t="s">
        <v>51</v>
      </c>
      <c r="L12488" t="s">
        <v>5353</v>
      </c>
      <c r="M12488" t="s">
        <v>5354</v>
      </c>
      <c r="N12488" t="s">
        <v>77</v>
      </c>
      <c r="O12488" t="s">
        <v>68</v>
      </c>
      <c r="P12488" t="e">
        <f>-ต้องการหน้ากากอนามัย เจลล้างมือ น้ำยาฆ่าเชื้อ
-ต้องการเครื่องตรวจวัดอุณหภูมิ</f>
        <v>#NAME?</v>
      </c>
      <c r="Q12488" t="s">
        <v>5355</v>
      </c>
    </row>
    <row r="12489" spans="11:17">
      <c r="K12489" t="s">
        <v>51</v>
      </c>
      <c r="L12489" t="s">
        <v>5353</v>
      </c>
      <c r="M12489" t="s">
        <v>5354</v>
      </c>
      <c r="N12489" t="s">
        <v>77</v>
      </c>
      <c r="O12489" t="s">
        <v>70</v>
      </c>
      <c r="P12489" t="s">
        <v>131</v>
      </c>
      <c r="Q12489" t="s">
        <v>5355</v>
      </c>
    </row>
    <row r="12490" spans="11:17">
      <c r="K12490" t="s">
        <v>51</v>
      </c>
      <c r="L12490" t="s">
        <v>5353</v>
      </c>
      <c r="M12490" t="s">
        <v>5354</v>
      </c>
      <c r="N12490" t="s">
        <v>77</v>
      </c>
      <c r="O12490" t="s">
        <v>72</v>
      </c>
      <c r="P12490">
        <v>210</v>
      </c>
      <c r="Q12490" t="s">
        <v>5355</v>
      </c>
    </row>
    <row r="12491" spans="11:17">
      <c r="K12491" t="s">
        <v>51</v>
      </c>
      <c r="L12491" t="s">
        <v>5353</v>
      </c>
      <c r="M12491" t="s">
        <v>5354</v>
      </c>
      <c r="N12491" t="s">
        <v>77</v>
      </c>
      <c r="O12491" t="s">
        <v>73</v>
      </c>
      <c r="P12491" t="s">
        <v>82</v>
      </c>
      <c r="Q12491" t="s">
        <v>5355</v>
      </c>
    </row>
    <row r="12492" spans="11:17">
      <c r="K12492" t="s">
        <v>51</v>
      </c>
      <c r="L12492" t="s">
        <v>5358</v>
      </c>
      <c r="M12492" t="s">
        <v>5359</v>
      </c>
      <c r="N12492" t="s">
        <v>77</v>
      </c>
      <c r="O12492" t="s">
        <v>14</v>
      </c>
      <c r="Q12492" t="s">
        <v>5360</v>
      </c>
    </row>
    <row r="12493" spans="11:17">
      <c r="K12493" t="s">
        <v>51</v>
      </c>
      <c r="L12493" t="s">
        <v>5358</v>
      </c>
      <c r="M12493" t="s">
        <v>5359</v>
      </c>
      <c r="N12493" t="s">
        <v>77</v>
      </c>
      <c r="O12493" t="s">
        <v>56</v>
      </c>
      <c r="Q12493" t="s">
        <v>5360</v>
      </c>
    </row>
    <row r="12494" spans="11:17">
      <c r="K12494" t="s">
        <v>51</v>
      </c>
      <c r="L12494" t="s">
        <v>5358</v>
      </c>
      <c r="M12494" t="s">
        <v>5359</v>
      </c>
      <c r="N12494" t="s">
        <v>77</v>
      </c>
      <c r="O12494" t="s">
        <v>57</v>
      </c>
      <c r="P12494" t="s">
        <v>1035</v>
      </c>
      <c r="Q12494" t="s">
        <v>5360</v>
      </c>
    </row>
    <row r="12495" spans="11:17">
      <c r="K12495" t="s">
        <v>51</v>
      </c>
      <c r="L12495" t="s">
        <v>5358</v>
      </c>
      <c r="M12495" t="s">
        <v>5359</v>
      </c>
      <c r="N12495" t="s">
        <v>77</v>
      </c>
      <c r="O12495" t="s">
        <v>59</v>
      </c>
      <c r="P12495">
        <v>2956</v>
      </c>
      <c r="Q12495" t="s">
        <v>5360</v>
      </c>
    </row>
    <row r="12496" spans="11:17">
      <c r="K12496" t="s">
        <v>51</v>
      </c>
      <c r="L12496" t="s">
        <v>5358</v>
      </c>
      <c r="M12496" t="s">
        <v>5359</v>
      </c>
      <c r="N12496" t="s">
        <v>77</v>
      </c>
      <c r="O12496" t="s">
        <v>60</v>
      </c>
      <c r="P12496" t="s">
        <v>4076</v>
      </c>
      <c r="Q12496" t="s">
        <v>5360</v>
      </c>
    </row>
    <row r="12497" spans="11:17">
      <c r="K12497" t="s">
        <v>51</v>
      </c>
      <c r="L12497" t="s">
        <v>5358</v>
      </c>
      <c r="M12497" t="s">
        <v>5359</v>
      </c>
      <c r="N12497" t="s">
        <v>77</v>
      </c>
      <c r="O12497" t="s">
        <v>62</v>
      </c>
      <c r="P12497" t="s">
        <v>4113</v>
      </c>
      <c r="Q12497" t="s">
        <v>5360</v>
      </c>
    </row>
    <row r="12498" spans="11:17">
      <c r="K12498" t="s">
        <v>51</v>
      </c>
      <c r="L12498" t="s">
        <v>5358</v>
      </c>
      <c r="M12498" t="s">
        <v>5359</v>
      </c>
      <c r="N12498" t="s">
        <v>77</v>
      </c>
      <c r="O12498" t="s">
        <v>64</v>
      </c>
      <c r="P12498" t="s">
        <v>5361</v>
      </c>
      <c r="Q12498" t="s">
        <v>5360</v>
      </c>
    </row>
    <row r="12499" spans="11:17">
      <c r="K12499" t="s">
        <v>51</v>
      </c>
      <c r="L12499" t="s">
        <v>5358</v>
      </c>
      <c r="M12499" t="s">
        <v>5359</v>
      </c>
      <c r="N12499" t="s">
        <v>77</v>
      </c>
      <c r="O12499" t="s">
        <v>66</v>
      </c>
      <c r="P12499" t="s">
        <v>5362</v>
      </c>
      <c r="Q12499" t="s">
        <v>5360</v>
      </c>
    </row>
    <row r="12500" spans="11:17">
      <c r="K12500" t="s">
        <v>51</v>
      </c>
      <c r="L12500" t="s">
        <v>5358</v>
      </c>
      <c r="M12500" t="s">
        <v>5359</v>
      </c>
      <c r="N12500" t="s">
        <v>77</v>
      </c>
      <c r="O12500" t="s">
        <v>68</v>
      </c>
      <c r="Q12500" t="s">
        <v>5360</v>
      </c>
    </row>
    <row r="12501" spans="11:17">
      <c r="K12501" t="s">
        <v>51</v>
      </c>
      <c r="L12501" t="s">
        <v>5358</v>
      </c>
      <c r="M12501" t="s">
        <v>5359</v>
      </c>
      <c r="N12501" t="s">
        <v>77</v>
      </c>
      <c r="O12501" t="s">
        <v>70</v>
      </c>
      <c r="P12501" t="s">
        <v>131</v>
      </c>
      <c r="Q12501" t="s">
        <v>5360</v>
      </c>
    </row>
    <row r="12502" spans="11:17">
      <c r="K12502" t="s">
        <v>51</v>
      </c>
      <c r="L12502" t="s">
        <v>5358</v>
      </c>
      <c r="M12502" t="s">
        <v>5359</v>
      </c>
      <c r="N12502" t="s">
        <v>77</v>
      </c>
      <c r="O12502" t="s">
        <v>72</v>
      </c>
      <c r="P12502">
        <v>115</v>
      </c>
      <c r="Q12502" t="s">
        <v>5360</v>
      </c>
    </row>
    <row r="12503" spans="11:17">
      <c r="K12503" t="s">
        <v>51</v>
      </c>
      <c r="L12503" t="s">
        <v>5358</v>
      </c>
      <c r="M12503" t="s">
        <v>5359</v>
      </c>
      <c r="N12503" t="s">
        <v>77</v>
      </c>
      <c r="O12503" t="s">
        <v>73</v>
      </c>
      <c r="P12503" t="s">
        <v>82</v>
      </c>
      <c r="Q12503" t="s">
        <v>5360</v>
      </c>
    </row>
    <row r="12504" spans="11:17">
      <c r="K12504" t="s">
        <v>51</v>
      </c>
      <c r="L12504" t="s">
        <v>5363</v>
      </c>
      <c r="M12504" t="s">
        <v>5364</v>
      </c>
      <c r="N12504" t="s">
        <v>1337</v>
      </c>
      <c r="O12504" t="s">
        <v>14</v>
      </c>
      <c r="Q12504" t="s">
        <v>5365</v>
      </c>
    </row>
    <row r="12505" spans="11:17">
      <c r="K12505" t="s">
        <v>51</v>
      </c>
      <c r="L12505" t="s">
        <v>5363</v>
      </c>
      <c r="M12505" t="s">
        <v>5364</v>
      </c>
      <c r="N12505" t="s">
        <v>1337</v>
      </c>
      <c r="O12505" t="s">
        <v>56</v>
      </c>
      <c r="Q12505" t="s">
        <v>5365</v>
      </c>
    </row>
    <row r="12506" spans="11:17">
      <c r="K12506" t="s">
        <v>51</v>
      </c>
      <c r="L12506" t="s">
        <v>5363</v>
      </c>
      <c r="M12506" t="s">
        <v>5364</v>
      </c>
      <c r="N12506" t="s">
        <v>1337</v>
      </c>
      <c r="O12506" t="s">
        <v>57</v>
      </c>
      <c r="P12506" t="s">
        <v>2701</v>
      </c>
      <c r="Q12506" t="s">
        <v>5365</v>
      </c>
    </row>
    <row r="12507" spans="11:17">
      <c r="K12507" t="s">
        <v>51</v>
      </c>
      <c r="L12507" t="s">
        <v>5363</v>
      </c>
      <c r="M12507" t="s">
        <v>5364</v>
      </c>
      <c r="N12507" t="s">
        <v>1337</v>
      </c>
      <c r="O12507" t="s">
        <v>59</v>
      </c>
      <c r="P12507">
        <v>1139</v>
      </c>
      <c r="Q12507" t="s">
        <v>5365</v>
      </c>
    </row>
    <row r="12508" spans="11:17">
      <c r="K12508" t="s">
        <v>51</v>
      </c>
      <c r="L12508" t="s">
        <v>5363</v>
      </c>
      <c r="M12508" t="s">
        <v>5364</v>
      </c>
      <c r="N12508" t="s">
        <v>1337</v>
      </c>
      <c r="O12508" t="s">
        <v>60</v>
      </c>
      <c r="P12508" t="s">
        <v>4277</v>
      </c>
      <c r="Q12508" t="s">
        <v>5365</v>
      </c>
    </row>
    <row r="12509" spans="11:17">
      <c r="K12509" t="s">
        <v>51</v>
      </c>
      <c r="L12509" t="s">
        <v>5363</v>
      </c>
      <c r="M12509" t="s">
        <v>5364</v>
      </c>
      <c r="N12509" t="s">
        <v>1337</v>
      </c>
      <c r="O12509" t="s">
        <v>62</v>
      </c>
      <c r="P12509" t="s">
        <v>4319</v>
      </c>
      <c r="Q12509" t="s">
        <v>5365</v>
      </c>
    </row>
    <row r="12510" spans="11:17">
      <c r="K12510" t="s">
        <v>51</v>
      </c>
      <c r="L12510" t="s">
        <v>5363</v>
      </c>
      <c r="M12510" t="s">
        <v>5364</v>
      </c>
      <c r="N12510" t="s">
        <v>1337</v>
      </c>
      <c r="O12510" t="s">
        <v>64</v>
      </c>
      <c r="P12510" t="s">
        <v>5366</v>
      </c>
      <c r="Q12510" t="s">
        <v>5365</v>
      </c>
    </row>
    <row r="12511" spans="11:17">
      <c r="K12511" t="s">
        <v>51</v>
      </c>
      <c r="L12511" t="s">
        <v>5363</v>
      </c>
      <c r="M12511" t="s">
        <v>5364</v>
      </c>
      <c r="N12511" t="s">
        <v>1337</v>
      </c>
      <c r="O12511" t="s">
        <v>66</v>
      </c>
      <c r="Q12511" t="s">
        <v>5365</v>
      </c>
    </row>
    <row r="12512" spans="11:17">
      <c r="K12512" t="s">
        <v>51</v>
      </c>
      <c r="L12512" t="s">
        <v>5363</v>
      </c>
      <c r="M12512" t="s">
        <v>5364</v>
      </c>
      <c r="N12512" t="s">
        <v>1337</v>
      </c>
      <c r="O12512" t="s">
        <v>68</v>
      </c>
      <c r="Q12512" t="s">
        <v>5365</v>
      </c>
    </row>
    <row r="12513" spans="11:17">
      <c r="K12513" t="s">
        <v>51</v>
      </c>
      <c r="L12513" t="s">
        <v>5363</v>
      </c>
      <c r="M12513" t="s">
        <v>5364</v>
      </c>
      <c r="N12513" t="s">
        <v>1337</v>
      </c>
      <c r="O12513" t="s">
        <v>70</v>
      </c>
      <c r="P12513" t="s">
        <v>131</v>
      </c>
      <c r="Q12513" t="s">
        <v>5365</v>
      </c>
    </row>
    <row r="12514" spans="11:17">
      <c r="K12514" t="s">
        <v>51</v>
      </c>
      <c r="L12514" t="s">
        <v>5363</v>
      </c>
      <c r="M12514" t="s">
        <v>5364</v>
      </c>
      <c r="N12514" t="s">
        <v>1337</v>
      </c>
      <c r="O12514" t="s">
        <v>72</v>
      </c>
      <c r="P12514">
        <v>465</v>
      </c>
      <c r="Q12514" t="s">
        <v>5365</v>
      </c>
    </row>
    <row r="12515" spans="11:17">
      <c r="K12515" t="s">
        <v>51</v>
      </c>
      <c r="L12515" t="s">
        <v>5363</v>
      </c>
      <c r="M12515" t="s">
        <v>5364</v>
      </c>
      <c r="N12515" t="s">
        <v>1337</v>
      </c>
      <c r="O12515" t="s">
        <v>73</v>
      </c>
      <c r="P12515" t="s">
        <v>1343</v>
      </c>
      <c r="Q12515" t="s">
        <v>5365</v>
      </c>
    </row>
    <row r="12516" spans="11:17">
      <c r="K12516" t="s">
        <v>51</v>
      </c>
      <c r="L12516" t="s">
        <v>5367</v>
      </c>
      <c r="M12516" t="s">
        <v>5368</v>
      </c>
      <c r="N12516" t="s">
        <v>1337</v>
      </c>
      <c r="O12516" t="s">
        <v>14</v>
      </c>
      <c r="Q12516" t="s">
        <v>5369</v>
      </c>
    </row>
    <row r="12517" spans="11:17">
      <c r="K12517" t="s">
        <v>51</v>
      </c>
      <c r="L12517" t="s">
        <v>5367</v>
      </c>
      <c r="M12517" t="s">
        <v>5368</v>
      </c>
      <c r="N12517" t="s">
        <v>1337</v>
      </c>
      <c r="O12517" t="s">
        <v>56</v>
      </c>
      <c r="Q12517" t="s">
        <v>5369</v>
      </c>
    </row>
    <row r="12518" spans="11:17">
      <c r="K12518" t="s">
        <v>51</v>
      </c>
      <c r="L12518" t="s">
        <v>5367</v>
      </c>
      <c r="M12518" t="s">
        <v>5368</v>
      </c>
      <c r="N12518" t="s">
        <v>1337</v>
      </c>
      <c r="O12518" t="s">
        <v>57</v>
      </c>
      <c r="P12518" t="s">
        <v>2701</v>
      </c>
      <c r="Q12518" t="s">
        <v>5369</v>
      </c>
    </row>
    <row r="12519" spans="11:17">
      <c r="K12519" t="s">
        <v>51</v>
      </c>
      <c r="L12519" t="s">
        <v>5367</v>
      </c>
      <c r="M12519" t="s">
        <v>5368</v>
      </c>
      <c r="N12519" t="s">
        <v>1337</v>
      </c>
      <c r="O12519" t="s">
        <v>59</v>
      </c>
      <c r="P12519">
        <v>1877</v>
      </c>
      <c r="Q12519" t="s">
        <v>5369</v>
      </c>
    </row>
    <row r="12520" spans="11:17">
      <c r="K12520" t="s">
        <v>51</v>
      </c>
      <c r="L12520" t="s">
        <v>5367</v>
      </c>
      <c r="M12520" t="s">
        <v>5368</v>
      </c>
      <c r="N12520" t="s">
        <v>1337</v>
      </c>
      <c r="O12520" t="s">
        <v>60</v>
      </c>
      <c r="P12520" t="s">
        <v>4277</v>
      </c>
      <c r="Q12520" t="s">
        <v>5369</v>
      </c>
    </row>
    <row r="12521" spans="11:17">
      <c r="K12521" t="s">
        <v>51</v>
      </c>
      <c r="L12521" t="s">
        <v>5367</v>
      </c>
      <c r="M12521" t="s">
        <v>5368</v>
      </c>
      <c r="N12521" t="s">
        <v>1337</v>
      </c>
      <c r="O12521" t="s">
        <v>62</v>
      </c>
      <c r="P12521" t="s">
        <v>4278</v>
      </c>
      <c r="Q12521" t="s">
        <v>5369</v>
      </c>
    </row>
    <row r="12522" spans="11:17">
      <c r="K12522" t="s">
        <v>51</v>
      </c>
      <c r="L12522" t="s">
        <v>5367</v>
      </c>
      <c r="M12522" t="s">
        <v>5368</v>
      </c>
      <c r="N12522" t="s">
        <v>1337</v>
      </c>
      <c r="O12522" t="s">
        <v>64</v>
      </c>
      <c r="P12522" t="s">
        <v>5370</v>
      </c>
      <c r="Q12522" t="s">
        <v>5369</v>
      </c>
    </row>
    <row r="12523" spans="11:17">
      <c r="K12523" t="s">
        <v>51</v>
      </c>
      <c r="L12523" t="s">
        <v>5367</v>
      </c>
      <c r="M12523" t="s">
        <v>5368</v>
      </c>
      <c r="N12523" t="s">
        <v>1337</v>
      </c>
      <c r="O12523" t="s">
        <v>66</v>
      </c>
      <c r="Q12523" t="s">
        <v>5369</v>
      </c>
    </row>
    <row r="12524" spans="11:17">
      <c r="K12524" t="s">
        <v>51</v>
      </c>
      <c r="L12524" t="s">
        <v>5367</v>
      </c>
      <c r="M12524" t="s">
        <v>5368</v>
      </c>
      <c r="N12524" t="s">
        <v>1337</v>
      </c>
      <c r="O12524" t="s">
        <v>68</v>
      </c>
      <c r="Q12524" t="s">
        <v>5369</v>
      </c>
    </row>
    <row r="12525" spans="11:17">
      <c r="K12525" t="s">
        <v>51</v>
      </c>
      <c r="L12525" t="s">
        <v>5367</v>
      </c>
      <c r="M12525" t="s">
        <v>5368</v>
      </c>
      <c r="N12525" t="s">
        <v>1337</v>
      </c>
      <c r="O12525" t="s">
        <v>70</v>
      </c>
      <c r="Q12525" t="s">
        <v>5369</v>
      </c>
    </row>
    <row r="12526" spans="11:17">
      <c r="K12526" t="s">
        <v>51</v>
      </c>
      <c r="L12526" t="s">
        <v>5367</v>
      </c>
      <c r="M12526" t="s">
        <v>5368</v>
      </c>
      <c r="N12526" t="s">
        <v>1337</v>
      </c>
      <c r="O12526" t="s">
        <v>72</v>
      </c>
      <c r="Q12526" t="s">
        <v>5369</v>
      </c>
    </row>
    <row r="12527" spans="11:17">
      <c r="K12527" t="s">
        <v>51</v>
      </c>
      <c r="L12527" t="s">
        <v>5367</v>
      </c>
      <c r="M12527" t="s">
        <v>5368</v>
      </c>
      <c r="N12527" t="s">
        <v>1337</v>
      </c>
      <c r="O12527" t="s">
        <v>73</v>
      </c>
      <c r="P12527" t="s">
        <v>1343</v>
      </c>
      <c r="Q12527" t="s">
        <v>5369</v>
      </c>
    </row>
    <row r="12528" spans="11:17">
      <c r="K12528" t="s">
        <v>51</v>
      </c>
      <c r="L12528" t="s">
        <v>5371</v>
      </c>
      <c r="M12528" t="s">
        <v>5372</v>
      </c>
      <c r="N12528" t="s">
        <v>1337</v>
      </c>
      <c r="O12528" t="s">
        <v>14</v>
      </c>
      <c r="Q12528" t="s">
        <v>5373</v>
      </c>
    </row>
    <row r="12529" spans="11:17">
      <c r="K12529" t="s">
        <v>51</v>
      </c>
      <c r="L12529" t="s">
        <v>5371</v>
      </c>
      <c r="M12529" t="s">
        <v>5372</v>
      </c>
      <c r="N12529" t="s">
        <v>1337</v>
      </c>
      <c r="O12529" t="s">
        <v>56</v>
      </c>
      <c r="Q12529" t="s">
        <v>5373</v>
      </c>
    </row>
    <row r="12530" spans="11:17">
      <c r="K12530" t="s">
        <v>51</v>
      </c>
      <c r="L12530" t="s">
        <v>5371</v>
      </c>
      <c r="M12530" t="s">
        <v>5372</v>
      </c>
      <c r="N12530" t="s">
        <v>1337</v>
      </c>
      <c r="O12530" t="s">
        <v>57</v>
      </c>
      <c r="P12530" t="s">
        <v>1035</v>
      </c>
      <c r="Q12530" t="s">
        <v>5373</v>
      </c>
    </row>
    <row r="12531" spans="11:17">
      <c r="K12531" t="s">
        <v>51</v>
      </c>
      <c r="L12531" t="s">
        <v>5371</v>
      </c>
      <c r="M12531" t="s">
        <v>5372</v>
      </c>
      <c r="N12531" t="s">
        <v>1337</v>
      </c>
      <c r="O12531" t="s">
        <v>59</v>
      </c>
      <c r="P12531">
        <v>933</v>
      </c>
      <c r="Q12531" t="s">
        <v>5373</v>
      </c>
    </row>
    <row r="12532" spans="11:17">
      <c r="K12532" t="s">
        <v>51</v>
      </c>
      <c r="L12532" t="s">
        <v>5371</v>
      </c>
      <c r="M12532" t="s">
        <v>5372</v>
      </c>
      <c r="N12532" t="s">
        <v>1337</v>
      </c>
      <c r="O12532" t="s">
        <v>60</v>
      </c>
      <c r="P12532" t="s">
        <v>5374</v>
      </c>
      <c r="Q12532" t="s">
        <v>5373</v>
      </c>
    </row>
    <row r="12533" spans="11:17">
      <c r="K12533" t="s">
        <v>51</v>
      </c>
      <c r="L12533" t="s">
        <v>5371</v>
      </c>
      <c r="M12533" t="s">
        <v>5372</v>
      </c>
      <c r="N12533" t="s">
        <v>1337</v>
      </c>
      <c r="O12533" t="s">
        <v>62</v>
      </c>
      <c r="P12533" t="s">
        <v>5375</v>
      </c>
      <c r="Q12533" t="s">
        <v>5373</v>
      </c>
    </row>
    <row r="12534" spans="11:17">
      <c r="K12534" t="s">
        <v>51</v>
      </c>
      <c r="L12534" t="s">
        <v>5371</v>
      </c>
      <c r="M12534" t="s">
        <v>5372</v>
      </c>
      <c r="N12534" t="s">
        <v>1337</v>
      </c>
      <c r="O12534" t="s">
        <v>64</v>
      </c>
      <c r="P12534" t="s">
        <v>5376</v>
      </c>
      <c r="Q12534" t="s">
        <v>5373</v>
      </c>
    </row>
    <row r="12535" spans="11:17">
      <c r="K12535" t="s">
        <v>51</v>
      </c>
      <c r="L12535" t="s">
        <v>5371</v>
      </c>
      <c r="M12535" t="s">
        <v>5372</v>
      </c>
      <c r="N12535" t="s">
        <v>1337</v>
      </c>
      <c r="O12535" t="s">
        <v>66</v>
      </c>
      <c r="P12535" t="s">
        <v>5377</v>
      </c>
      <c r="Q12535" t="s">
        <v>5373</v>
      </c>
    </row>
    <row r="12536" spans="11:17">
      <c r="K12536" t="s">
        <v>51</v>
      </c>
      <c r="L12536" t="s">
        <v>5371</v>
      </c>
      <c r="M12536" t="s">
        <v>5372</v>
      </c>
      <c r="N12536" t="s">
        <v>1337</v>
      </c>
      <c r="O12536" t="s">
        <v>68</v>
      </c>
      <c r="P12536" t="e">
        <f>-ต้องการเจลล้างมือ
-ต้องการให้มีการฉีดพ่นยาฆ่าเชื้อในชุมชน
-มีการทำหน้ากากแจก</f>
        <v>#NAME?</v>
      </c>
      <c r="Q12536" t="s">
        <v>5373</v>
      </c>
    </row>
    <row r="12537" spans="11:17">
      <c r="K12537" t="s">
        <v>51</v>
      </c>
      <c r="L12537" t="s">
        <v>5371</v>
      </c>
      <c r="M12537" t="s">
        <v>5372</v>
      </c>
      <c r="N12537" t="s">
        <v>1337</v>
      </c>
      <c r="O12537" t="s">
        <v>70</v>
      </c>
      <c r="P12537" t="s">
        <v>1020</v>
      </c>
      <c r="Q12537" t="s">
        <v>5373</v>
      </c>
    </row>
    <row r="12538" spans="11:17">
      <c r="K12538" t="s">
        <v>51</v>
      </c>
      <c r="L12538" t="s">
        <v>5371</v>
      </c>
      <c r="M12538" t="s">
        <v>5372</v>
      </c>
      <c r="N12538" t="s">
        <v>1337</v>
      </c>
      <c r="O12538" t="s">
        <v>72</v>
      </c>
      <c r="P12538">
        <v>154</v>
      </c>
      <c r="Q12538" t="s">
        <v>5373</v>
      </c>
    </row>
    <row r="12539" spans="11:17">
      <c r="K12539" t="s">
        <v>51</v>
      </c>
      <c r="L12539" t="s">
        <v>5371</v>
      </c>
      <c r="M12539" t="s">
        <v>5372</v>
      </c>
      <c r="N12539" t="s">
        <v>1337</v>
      </c>
      <c r="O12539" t="s">
        <v>73</v>
      </c>
      <c r="P12539" t="s">
        <v>1343</v>
      </c>
      <c r="Q12539" t="s">
        <v>5373</v>
      </c>
    </row>
    <row r="12540" spans="11:17">
      <c r="K12540" t="s">
        <v>51</v>
      </c>
      <c r="L12540" t="s">
        <v>5378</v>
      </c>
      <c r="M12540" t="s">
        <v>5379</v>
      </c>
      <c r="N12540" t="s">
        <v>1337</v>
      </c>
      <c r="O12540" t="s">
        <v>14</v>
      </c>
      <c r="Q12540" t="s">
        <v>5380</v>
      </c>
    </row>
    <row r="12541" spans="11:17">
      <c r="K12541" t="s">
        <v>51</v>
      </c>
      <c r="L12541" t="s">
        <v>5378</v>
      </c>
      <c r="M12541" t="s">
        <v>5379</v>
      </c>
      <c r="N12541" t="s">
        <v>1337</v>
      </c>
      <c r="O12541" t="s">
        <v>56</v>
      </c>
      <c r="Q12541" t="s">
        <v>5380</v>
      </c>
    </row>
    <row r="12542" spans="11:17">
      <c r="K12542" t="s">
        <v>51</v>
      </c>
      <c r="L12542" t="s">
        <v>5378</v>
      </c>
      <c r="M12542" t="s">
        <v>5379</v>
      </c>
      <c r="N12542" t="s">
        <v>1337</v>
      </c>
      <c r="O12542" t="s">
        <v>57</v>
      </c>
      <c r="P12542" t="s">
        <v>1035</v>
      </c>
      <c r="Q12542" t="s">
        <v>5380</v>
      </c>
    </row>
    <row r="12543" spans="11:17">
      <c r="K12543" t="s">
        <v>51</v>
      </c>
      <c r="L12543" t="s">
        <v>5378</v>
      </c>
      <c r="M12543" t="s">
        <v>5379</v>
      </c>
      <c r="N12543" t="s">
        <v>1337</v>
      </c>
      <c r="O12543" t="s">
        <v>59</v>
      </c>
      <c r="P12543">
        <v>325</v>
      </c>
      <c r="Q12543" t="s">
        <v>5380</v>
      </c>
    </row>
    <row r="12544" spans="11:17">
      <c r="K12544" t="s">
        <v>51</v>
      </c>
      <c r="L12544" t="s">
        <v>5378</v>
      </c>
      <c r="M12544" t="s">
        <v>5379</v>
      </c>
      <c r="N12544" t="s">
        <v>1337</v>
      </c>
      <c r="O12544" t="s">
        <v>60</v>
      </c>
      <c r="P12544" t="s">
        <v>5374</v>
      </c>
      <c r="Q12544" t="s">
        <v>5380</v>
      </c>
    </row>
    <row r="12545" spans="11:17">
      <c r="K12545" t="s">
        <v>51</v>
      </c>
      <c r="L12545" t="s">
        <v>5378</v>
      </c>
      <c r="M12545" t="s">
        <v>5379</v>
      </c>
      <c r="N12545" t="s">
        <v>1337</v>
      </c>
      <c r="O12545" t="s">
        <v>62</v>
      </c>
      <c r="P12545" t="s">
        <v>5375</v>
      </c>
      <c r="Q12545" t="s">
        <v>5380</v>
      </c>
    </row>
    <row r="12546" spans="11:17">
      <c r="K12546" t="s">
        <v>51</v>
      </c>
      <c r="L12546" t="s">
        <v>5378</v>
      </c>
      <c r="M12546" t="s">
        <v>5379</v>
      </c>
      <c r="N12546" t="s">
        <v>1337</v>
      </c>
      <c r="O12546" t="s">
        <v>64</v>
      </c>
      <c r="P12546" t="s">
        <v>5381</v>
      </c>
      <c r="Q12546" t="s">
        <v>5380</v>
      </c>
    </row>
    <row r="12547" spans="11:17">
      <c r="K12547" t="s">
        <v>51</v>
      </c>
      <c r="L12547" t="s">
        <v>5378</v>
      </c>
      <c r="M12547" t="s">
        <v>5379</v>
      </c>
      <c r="N12547" t="s">
        <v>1337</v>
      </c>
      <c r="O12547" t="s">
        <v>66</v>
      </c>
      <c r="P12547" t="s">
        <v>5382</v>
      </c>
      <c r="Q12547" t="s">
        <v>5380</v>
      </c>
    </row>
    <row r="12548" spans="11:17">
      <c r="K12548" t="s">
        <v>51</v>
      </c>
      <c r="L12548" t="s">
        <v>5378</v>
      </c>
      <c r="M12548" t="s">
        <v>5379</v>
      </c>
      <c r="N12548" t="s">
        <v>1337</v>
      </c>
      <c r="O12548" t="s">
        <v>68</v>
      </c>
      <c r="P12548" t="e">
        <f>-ต้องการวัสดุในการทำหน้ากากและเจลล้างมือ
-เขตมาแจกแอลกอฮอล์แล้ว
-ความเดือดร้อนจากปัญหาเศรษฐกิจ</f>
        <v>#NAME?</v>
      </c>
      <c r="Q12548" t="s">
        <v>5380</v>
      </c>
    </row>
    <row r="12549" spans="11:17">
      <c r="K12549" t="s">
        <v>51</v>
      </c>
      <c r="L12549" t="s">
        <v>5378</v>
      </c>
      <c r="M12549" t="s">
        <v>5379</v>
      </c>
      <c r="N12549" t="s">
        <v>1337</v>
      </c>
      <c r="O12549" t="s">
        <v>70</v>
      </c>
      <c r="P12549" t="s">
        <v>1020</v>
      </c>
      <c r="Q12549" t="s">
        <v>5380</v>
      </c>
    </row>
    <row r="12550" spans="11:17">
      <c r="K12550" t="s">
        <v>51</v>
      </c>
      <c r="L12550" t="s">
        <v>5378</v>
      </c>
      <c r="M12550" t="s">
        <v>5379</v>
      </c>
      <c r="N12550" t="s">
        <v>1337</v>
      </c>
      <c r="O12550" t="s">
        <v>72</v>
      </c>
      <c r="P12550">
        <v>171</v>
      </c>
      <c r="Q12550" t="s">
        <v>5380</v>
      </c>
    </row>
    <row r="12551" spans="11:17">
      <c r="K12551" t="s">
        <v>51</v>
      </c>
      <c r="L12551" t="s">
        <v>5378</v>
      </c>
      <c r="M12551" t="s">
        <v>5379</v>
      </c>
      <c r="N12551" t="s">
        <v>1337</v>
      </c>
      <c r="O12551" t="s">
        <v>73</v>
      </c>
      <c r="P12551" t="s">
        <v>1343</v>
      </c>
      <c r="Q12551" t="s">
        <v>5380</v>
      </c>
    </row>
    <row r="12552" spans="11:17">
      <c r="K12552" t="s">
        <v>51</v>
      </c>
      <c r="L12552" t="s">
        <v>5383</v>
      </c>
      <c r="M12552" t="s">
        <v>5384</v>
      </c>
      <c r="N12552" t="s">
        <v>1337</v>
      </c>
      <c r="O12552" t="s">
        <v>14</v>
      </c>
      <c r="Q12552" t="s">
        <v>5385</v>
      </c>
    </row>
    <row r="12553" spans="11:17">
      <c r="K12553" t="s">
        <v>51</v>
      </c>
      <c r="L12553" t="s">
        <v>5383</v>
      </c>
      <c r="M12553" t="s">
        <v>5384</v>
      </c>
      <c r="N12553" t="s">
        <v>1337</v>
      </c>
      <c r="O12553" t="s">
        <v>56</v>
      </c>
      <c r="Q12553" t="s">
        <v>5385</v>
      </c>
    </row>
    <row r="12554" spans="11:17">
      <c r="K12554" t="s">
        <v>51</v>
      </c>
      <c r="L12554" t="s">
        <v>5383</v>
      </c>
      <c r="M12554" t="s">
        <v>5384</v>
      </c>
      <c r="N12554" t="s">
        <v>1337</v>
      </c>
      <c r="O12554" t="s">
        <v>57</v>
      </c>
      <c r="P12554" t="s">
        <v>1035</v>
      </c>
      <c r="Q12554" t="s">
        <v>5385</v>
      </c>
    </row>
    <row r="12555" spans="11:17">
      <c r="K12555" t="s">
        <v>51</v>
      </c>
      <c r="L12555" t="s">
        <v>5383</v>
      </c>
      <c r="M12555" t="s">
        <v>5384</v>
      </c>
      <c r="N12555" t="s">
        <v>1337</v>
      </c>
      <c r="O12555" t="s">
        <v>59</v>
      </c>
      <c r="P12555">
        <v>911</v>
      </c>
      <c r="Q12555" t="s">
        <v>5385</v>
      </c>
    </row>
    <row r="12556" spans="11:17">
      <c r="K12556" t="s">
        <v>51</v>
      </c>
      <c r="L12556" t="s">
        <v>5383</v>
      </c>
      <c r="M12556" t="s">
        <v>5384</v>
      </c>
      <c r="N12556" t="s">
        <v>1337</v>
      </c>
      <c r="O12556" t="s">
        <v>60</v>
      </c>
      <c r="P12556" t="s">
        <v>5374</v>
      </c>
      <c r="Q12556" t="s">
        <v>5385</v>
      </c>
    </row>
    <row r="12557" spans="11:17">
      <c r="K12557" t="s">
        <v>51</v>
      </c>
      <c r="L12557" t="s">
        <v>5383</v>
      </c>
      <c r="M12557" t="s">
        <v>5384</v>
      </c>
      <c r="N12557" t="s">
        <v>1337</v>
      </c>
      <c r="O12557" t="s">
        <v>62</v>
      </c>
      <c r="P12557" t="s">
        <v>5375</v>
      </c>
      <c r="Q12557" t="s">
        <v>5385</v>
      </c>
    </row>
    <row r="12558" spans="11:17">
      <c r="K12558" t="s">
        <v>51</v>
      </c>
      <c r="L12558" t="s">
        <v>5383</v>
      </c>
      <c r="M12558" t="s">
        <v>5384</v>
      </c>
      <c r="N12558" t="s">
        <v>1337</v>
      </c>
      <c r="O12558" t="s">
        <v>64</v>
      </c>
      <c r="P12558" t="s">
        <v>5386</v>
      </c>
      <c r="Q12558" t="s">
        <v>5385</v>
      </c>
    </row>
    <row r="12559" spans="11:17">
      <c r="K12559" t="s">
        <v>51</v>
      </c>
      <c r="L12559" t="s">
        <v>5383</v>
      </c>
      <c r="M12559" t="s">
        <v>5384</v>
      </c>
      <c r="N12559" t="s">
        <v>1337</v>
      </c>
      <c r="O12559" t="s">
        <v>66</v>
      </c>
      <c r="P12559" t="s">
        <v>5387</v>
      </c>
      <c r="Q12559" t="s">
        <v>5385</v>
      </c>
    </row>
    <row r="12560" spans="11:17">
      <c r="K12560" t="s">
        <v>51</v>
      </c>
      <c r="L12560" t="s">
        <v>5383</v>
      </c>
      <c r="M12560" t="s">
        <v>5384</v>
      </c>
      <c r="N12560" t="s">
        <v>1337</v>
      </c>
      <c r="O12560" t="s">
        <v>68</v>
      </c>
      <c r="Q12560" t="s">
        <v>5385</v>
      </c>
    </row>
    <row r="12561" spans="11:17">
      <c r="K12561" t="s">
        <v>51</v>
      </c>
      <c r="L12561" t="s">
        <v>5383</v>
      </c>
      <c r="M12561" t="s">
        <v>5384</v>
      </c>
      <c r="N12561" t="s">
        <v>1337</v>
      </c>
      <c r="O12561" t="s">
        <v>70</v>
      </c>
      <c r="P12561" t="s">
        <v>1020</v>
      </c>
      <c r="Q12561" t="s">
        <v>5385</v>
      </c>
    </row>
    <row r="12562" spans="11:17">
      <c r="K12562" t="s">
        <v>51</v>
      </c>
      <c r="L12562" t="s">
        <v>5383</v>
      </c>
      <c r="M12562" t="s">
        <v>5384</v>
      </c>
      <c r="N12562" t="s">
        <v>1337</v>
      </c>
      <c r="O12562" t="s">
        <v>72</v>
      </c>
      <c r="P12562">
        <v>125</v>
      </c>
      <c r="Q12562" t="s">
        <v>5385</v>
      </c>
    </row>
    <row r="12563" spans="11:17">
      <c r="K12563" t="s">
        <v>51</v>
      </c>
      <c r="L12563" t="s">
        <v>5383</v>
      </c>
      <c r="M12563" t="s">
        <v>5384</v>
      </c>
      <c r="N12563" t="s">
        <v>1337</v>
      </c>
      <c r="O12563" t="s">
        <v>73</v>
      </c>
      <c r="P12563" t="s">
        <v>1343</v>
      </c>
      <c r="Q12563" t="s">
        <v>5385</v>
      </c>
    </row>
    <row r="12564" spans="11:17">
      <c r="K12564" t="s">
        <v>51</v>
      </c>
      <c r="L12564" t="s">
        <v>5388</v>
      </c>
      <c r="M12564" t="s">
        <v>5389</v>
      </c>
      <c r="N12564" t="s">
        <v>1337</v>
      </c>
      <c r="O12564" t="s">
        <v>14</v>
      </c>
      <c r="Q12564" t="s">
        <v>5390</v>
      </c>
    </row>
    <row r="12565" spans="11:17">
      <c r="K12565" t="s">
        <v>51</v>
      </c>
      <c r="L12565" t="s">
        <v>5388</v>
      </c>
      <c r="M12565" t="s">
        <v>5389</v>
      </c>
      <c r="N12565" t="s">
        <v>1337</v>
      </c>
      <c r="O12565" t="s">
        <v>56</v>
      </c>
      <c r="Q12565" t="s">
        <v>5390</v>
      </c>
    </row>
    <row r="12566" spans="11:17">
      <c r="K12566" t="s">
        <v>51</v>
      </c>
      <c r="L12566" t="s">
        <v>5388</v>
      </c>
      <c r="M12566" t="s">
        <v>5389</v>
      </c>
      <c r="N12566" t="s">
        <v>1337</v>
      </c>
      <c r="O12566" t="s">
        <v>57</v>
      </c>
      <c r="P12566" t="s">
        <v>1035</v>
      </c>
      <c r="Q12566" t="s">
        <v>5390</v>
      </c>
    </row>
    <row r="12567" spans="11:17">
      <c r="K12567" t="s">
        <v>51</v>
      </c>
      <c r="L12567" t="s">
        <v>5388</v>
      </c>
      <c r="M12567" t="s">
        <v>5389</v>
      </c>
      <c r="N12567" t="s">
        <v>1337</v>
      </c>
      <c r="O12567" t="s">
        <v>59</v>
      </c>
      <c r="P12567">
        <v>527</v>
      </c>
      <c r="Q12567" t="s">
        <v>5390</v>
      </c>
    </row>
    <row r="12568" spans="11:17">
      <c r="K12568" t="s">
        <v>51</v>
      </c>
      <c r="L12568" t="s">
        <v>5388</v>
      </c>
      <c r="M12568" t="s">
        <v>5389</v>
      </c>
      <c r="N12568" t="s">
        <v>1337</v>
      </c>
      <c r="O12568" t="s">
        <v>60</v>
      </c>
      <c r="P12568" t="s">
        <v>5374</v>
      </c>
      <c r="Q12568" t="s">
        <v>5390</v>
      </c>
    </row>
    <row r="12569" spans="11:17">
      <c r="K12569" t="s">
        <v>51</v>
      </c>
      <c r="L12569" t="s">
        <v>5388</v>
      </c>
      <c r="M12569" t="s">
        <v>5389</v>
      </c>
      <c r="N12569" t="s">
        <v>1337</v>
      </c>
      <c r="O12569" t="s">
        <v>62</v>
      </c>
      <c r="P12569" t="s">
        <v>5375</v>
      </c>
      <c r="Q12569" t="s">
        <v>5390</v>
      </c>
    </row>
    <row r="12570" spans="11:17">
      <c r="K12570" t="s">
        <v>51</v>
      </c>
      <c r="L12570" t="s">
        <v>5388</v>
      </c>
      <c r="M12570" t="s">
        <v>5389</v>
      </c>
      <c r="N12570" t="s">
        <v>1337</v>
      </c>
      <c r="O12570" t="s">
        <v>64</v>
      </c>
      <c r="P12570" t="s">
        <v>5391</v>
      </c>
      <c r="Q12570" t="s">
        <v>5390</v>
      </c>
    </row>
    <row r="12571" spans="11:17">
      <c r="K12571" t="s">
        <v>51</v>
      </c>
      <c r="L12571" t="s">
        <v>5388</v>
      </c>
      <c r="M12571" t="s">
        <v>5389</v>
      </c>
      <c r="N12571" t="s">
        <v>1337</v>
      </c>
      <c r="O12571" t="s">
        <v>66</v>
      </c>
      <c r="P12571" t="s">
        <v>5392</v>
      </c>
      <c r="Q12571" t="s">
        <v>5390</v>
      </c>
    </row>
    <row r="12572" spans="11:17">
      <c r="K12572" t="s">
        <v>51</v>
      </c>
      <c r="L12572" t="s">
        <v>5388</v>
      </c>
      <c r="M12572" t="s">
        <v>5389</v>
      </c>
      <c r="N12572" t="s">
        <v>1337</v>
      </c>
      <c r="O12572" t="s">
        <v>68</v>
      </c>
      <c r="Q12572" t="s">
        <v>5390</v>
      </c>
    </row>
    <row r="12573" spans="11:17">
      <c r="K12573" t="s">
        <v>51</v>
      </c>
      <c r="L12573" t="s">
        <v>5388</v>
      </c>
      <c r="M12573" t="s">
        <v>5389</v>
      </c>
      <c r="N12573" t="s">
        <v>1337</v>
      </c>
      <c r="O12573" t="s">
        <v>70</v>
      </c>
      <c r="P12573" t="s">
        <v>1020</v>
      </c>
      <c r="Q12573" t="s">
        <v>5390</v>
      </c>
    </row>
    <row r="12574" spans="11:17">
      <c r="K12574" t="s">
        <v>51</v>
      </c>
      <c r="L12574" t="s">
        <v>5388</v>
      </c>
      <c r="M12574" t="s">
        <v>5389</v>
      </c>
      <c r="N12574" t="s">
        <v>1337</v>
      </c>
      <c r="O12574" t="s">
        <v>72</v>
      </c>
      <c r="P12574">
        <v>231</v>
      </c>
      <c r="Q12574" t="s">
        <v>5390</v>
      </c>
    </row>
    <row r="12575" spans="11:17">
      <c r="K12575" t="s">
        <v>51</v>
      </c>
      <c r="L12575" t="s">
        <v>5388</v>
      </c>
      <c r="M12575" t="s">
        <v>5389</v>
      </c>
      <c r="N12575" t="s">
        <v>1337</v>
      </c>
      <c r="O12575" t="s">
        <v>73</v>
      </c>
      <c r="P12575" t="s">
        <v>1343</v>
      </c>
      <c r="Q12575" t="s">
        <v>5390</v>
      </c>
    </row>
    <row r="12576" spans="11:17">
      <c r="K12576" t="s">
        <v>51</v>
      </c>
      <c r="L12576" t="s">
        <v>5393</v>
      </c>
      <c r="M12576" t="s">
        <v>5394</v>
      </c>
      <c r="N12576" t="s">
        <v>1337</v>
      </c>
      <c r="O12576" t="s">
        <v>14</v>
      </c>
      <c r="Q12576" t="s">
        <v>5395</v>
      </c>
    </row>
    <row r="12577" spans="11:17">
      <c r="K12577" t="s">
        <v>51</v>
      </c>
      <c r="L12577" t="s">
        <v>5393</v>
      </c>
      <c r="M12577" t="s">
        <v>5394</v>
      </c>
      <c r="N12577" t="s">
        <v>1337</v>
      </c>
      <c r="O12577" t="s">
        <v>56</v>
      </c>
      <c r="Q12577" t="s">
        <v>5395</v>
      </c>
    </row>
    <row r="12578" spans="11:17">
      <c r="K12578" t="s">
        <v>51</v>
      </c>
      <c r="L12578" t="s">
        <v>5393</v>
      </c>
      <c r="M12578" t="s">
        <v>5394</v>
      </c>
      <c r="N12578" t="s">
        <v>1337</v>
      </c>
      <c r="O12578" t="s">
        <v>57</v>
      </c>
      <c r="P12578" t="s">
        <v>2701</v>
      </c>
      <c r="Q12578" t="s">
        <v>5395</v>
      </c>
    </row>
    <row r="12579" spans="11:17">
      <c r="K12579" t="s">
        <v>51</v>
      </c>
      <c r="L12579" t="s">
        <v>5393</v>
      </c>
      <c r="M12579" t="s">
        <v>5394</v>
      </c>
      <c r="N12579" t="s">
        <v>1337</v>
      </c>
      <c r="O12579" t="s">
        <v>59</v>
      </c>
      <c r="P12579">
        <v>1404</v>
      </c>
      <c r="Q12579" t="s">
        <v>5395</v>
      </c>
    </row>
    <row r="12580" spans="11:17">
      <c r="K12580" t="s">
        <v>51</v>
      </c>
      <c r="L12580" t="s">
        <v>5393</v>
      </c>
      <c r="M12580" t="s">
        <v>5394</v>
      </c>
      <c r="N12580" t="s">
        <v>1337</v>
      </c>
      <c r="O12580" t="s">
        <v>60</v>
      </c>
      <c r="P12580" t="s">
        <v>5396</v>
      </c>
      <c r="Q12580" t="s">
        <v>5395</v>
      </c>
    </row>
    <row r="12581" spans="11:17">
      <c r="K12581" t="s">
        <v>51</v>
      </c>
      <c r="L12581" t="s">
        <v>5393</v>
      </c>
      <c r="M12581" t="s">
        <v>5394</v>
      </c>
      <c r="N12581" t="s">
        <v>1337</v>
      </c>
      <c r="O12581" t="s">
        <v>62</v>
      </c>
      <c r="P12581" t="s">
        <v>5397</v>
      </c>
      <c r="Q12581" t="s">
        <v>5395</v>
      </c>
    </row>
    <row r="12582" spans="11:17">
      <c r="K12582" t="s">
        <v>51</v>
      </c>
      <c r="L12582" t="s">
        <v>5393</v>
      </c>
      <c r="M12582" t="s">
        <v>5394</v>
      </c>
      <c r="N12582" t="s">
        <v>1337</v>
      </c>
      <c r="O12582" t="s">
        <v>64</v>
      </c>
      <c r="P12582" t="s">
        <v>5398</v>
      </c>
      <c r="Q12582" t="s">
        <v>5395</v>
      </c>
    </row>
    <row r="12583" spans="11:17">
      <c r="K12583" t="s">
        <v>51</v>
      </c>
      <c r="L12583" t="s">
        <v>5393</v>
      </c>
      <c r="M12583" t="s">
        <v>5394</v>
      </c>
      <c r="N12583" t="s">
        <v>1337</v>
      </c>
      <c r="O12583" t="s">
        <v>66</v>
      </c>
      <c r="P12583" t="s">
        <v>5399</v>
      </c>
      <c r="Q12583" t="s">
        <v>5395</v>
      </c>
    </row>
    <row r="12584" spans="11:17">
      <c r="K12584" t="s">
        <v>51</v>
      </c>
      <c r="L12584" t="s">
        <v>5393</v>
      </c>
      <c r="M12584" t="s">
        <v>5394</v>
      </c>
      <c r="N12584" t="s">
        <v>1337</v>
      </c>
      <c r="O12584" t="s">
        <v>68</v>
      </c>
      <c r="Q12584" t="s">
        <v>5395</v>
      </c>
    </row>
    <row r="12585" spans="11:17">
      <c r="K12585" t="s">
        <v>51</v>
      </c>
      <c r="L12585" t="s">
        <v>5393</v>
      </c>
      <c r="M12585" t="s">
        <v>5394</v>
      </c>
      <c r="N12585" t="s">
        <v>1337</v>
      </c>
      <c r="O12585" t="s">
        <v>70</v>
      </c>
      <c r="P12585" t="s">
        <v>131</v>
      </c>
      <c r="Q12585" t="s">
        <v>5395</v>
      </c>
    </row>
    <row r="12586" spans="11:17">
      <c r="K12586" t="s">
        <v>51</v>
      </c>
      <c r="L12586" t="s">
        <v>5393</v>
      </c>
      <c r="M12586" t="s">
        <v>5394</v>
      </c>
      <c r="N12586" t="s">
        <v>1337</v>
      </c>
      <c r="O12586" t="s">
        <v>72</v>
      </c>
      <c r="P12586">
        <v>189</v>
      </c>
      <c r="Q12586" t="s">
        <v>5395</v>
      </c>
    </row>
    <row r="12587" spans="11:17">
      <c r="K12587" t="s">
        <v>51</v>
      </c>
      <c r="L12587" t="s">
        <v>5393</v>
      </c>
      <c r="M12587" t="s">
        <v>5394</v>
      </c>
      <c r="N12587" t="s">
        <v>1337</v>
      </c>
      <c r="O12587" t="s">
        <v>73</v>
      </c>
      <c r="P12587" t="s">
        <v>1343</v>
      </c>
      <c r="Q12587" t="s">
        <v>5395</v>
      </c>
    </row>
    <row r="12588" spans="11:17">
      <c r="K12588" t="s">
        <v>51</v>
      </c>
      <c r="L12588" t="s">
        <v>5400</v>
      </c>
      <c r="M12588" t="s">
        <v>5401</v>
      </c>
      <c r="N12588" t="s">
        <v>1337</v>
      </c>
      <c r="O12588" t="s">
        <v>14</v>
      </c>
      <c r="Q12588" t="s">
        <v>5402</v>
      </c>
    </row>
    <row r="12589" spans="11:17">
      <c r="K12589" t="s">
        <v>51</v>
      </c>
      <c r="L12589" t="s">
        <v>5400</v>
      </c>
      <c r="M12589" t="s">
        <v>5401</v>
      </c>
      <c r="N12589" t="s">
        <v>1337</v>
      </c>
      <c r="O12589" t="s">
        <v>56</v>
      </c>
      <c r="Q12589" t="s">
        <v>5402</v>
      </c>
    </row>
    <row r="12590" spans="11:17">
      <c r="K12590" t="s">
        <v>51</v>
      </c>
      <c r="L12590" t="s">
        <v>5400</v>
      </c>
      <c r="M12590" t="s">
        <v>5401</v>
      </c>
      <c r="N12590" t="s">
        <v>1337</v>
      </c>
      <c r="O12590" t="s">
        <v>57</v>
      </c>
      <c r="P12590" t="s">
        <v>2701</v>
      </c>
      <c r="Q12590" t="s">
        <v>5402</v>
      </c>
    </row>
    <row r="12591" spans="11:17">
      <c r="K12591" t="s">
        <v>51</v>
      </c>
      <c r="L12591" t="s">
        <v>5400</v>
      </c>
      <c r="M12591" t="s">
        <v>5401</v>
      </c>
      <c r="N12591" t="s">
        <v>1337</v>
      </c>
      <c r="O12591" t="s">
        <v>59</v>
      </c>
      <c r="P12591">
        <v>1989</v>
      </c>
      <c r="Q12591" t="s">
        <v>5402</v>
      </c>
    </row>
    <row r="12592" spans="11:17">
      <c r="K12592" t="s">
        <v>51</v>
      </c>
      <c r="L12592" t="s">
        <v>5400</v>
      </c>
      <c r="M12592" t="s">
        <v>5401</v>
      </c>
      <c r="N12592" t="s">
        <v>1337</v>
      </c>
      <c r="O12592" t="s">
        <v>60</v>
      </c>
      <c r="P12592" t="s">
        <v>5396</v>
      </c>
      <c r="Q12592" t="s">
        <v>5402</v>
      </c>
    </row>
    <row r="12593" spans="11:17">
      <c r="K12593" t="s">
        <v>51</v>
      </c>
      <c r="L12593" t="s">
        <v>5400</v>
      </c>
      <c r="M12593" t="s">
        <v>5401</v>
      </c>
      <c r="N12593" t="s">
        <v>1337</v>
      </c>
      <c r="O12593" t="s">
        <v>62</v>
      </c>
      <c r="P12593" t="s">
        <v>5397</v>
      </c>
      <c r="Q12593" t="s">
        <v>5402</v>
      </c>
    </row>
    <row r="12594" spans="11:17">
      <c r="K12594" t="s">
        <v>51</v>
      </c>
      <c r="L12594" t="s">
        <v>5400</v>
      </c>
      <c r="M12594" t="s">
        <v>5401</v>
      </c>
      <c r="N12594" t="s">
        <v>1337</v>
      </c>
      <c r="O12594" t="s">
        <v>64</v>
      </c>
      <c r="P12594" t="s">
        <v>5403</v>
      </c>
      <c r="Q12594" t="s">
        <v>5402</v>
      </c>
    </row>
    <row r="12595" spans="11:17">
      <c r="K12595" t="s">
        <v>51</v>
      </c>
      <c r="L12595" t="s">
        <v>5400</v>
      </c>
      <c r="M12595" t="s">
        <v>5401</v>
      </c>
      <c r="N12595" t="s">
        <v>1337</v>
      </c>
      <c r="O12595" t="s">
        <v>66</v>
      </c>
      <c r="P12595" t="s">
        <v>5404</v>
      </c>
      <c r="Q12595" t="s">
        <v>5402</v>
      </c>
    </row>
    <row r="12596" spans="11:17">
      <c r="K12596" t="s">
        <v>51</v>
      </c>
      <c r="L12596" t="s">
        <v>5400</v>
      </c>
      <c r="M12596" t="s">
        <v>5401</v>
      </c>
      <c r="N12596" t="s">
        <v>1337</v>
      </c>
      <c r="O12596" t="s">
        <v>68</v>
      </c>
      <c r="P12596" t="e">
        <f>-ต้องการให้ช่วยเรื่องการค้าขาย การว่างงาน
-ต้องการเจลล้างมือ
-ต้องการอาหารสำหรับเด็กๆ ยากจนในชุมชน</f>
        <v>#NAME?</v>
      </c>
      <c r="Q12596" t="s">
        <v>5402</v>
      </c>
    </row>
    <row r="12597" spans="11:17">
      <c r="K12597" t="s">
        <v>51</v>
      </c>
      <c r="L12597" t="s">
        <v>5400</v>
      </c>
      <c r="M12597" t="s">
        <v>5401</v>
      </c>
      <c r="N12597" t="s">
        <v>1337</v>
      </c>
      <c r="O12597" t="s">
        <v>70</v>
      </c>
      <c r="P12597" t="s">
        <v>131</v>
      </c>
      <c r="Q12597" t="s">
        <v>5402</v>
      </c>
    </row>
    <row r="12598" spans="11:17">
      <c r="K12598" t="s">
        <v>51</v>
      </c>
      <c r="L12598" t="s">
        <v>5400</v>
      </c>
      <c r="M12598" t="s">
        <v>5401</v>
      </c>
      <c r="N12598" t="s">
        <v>1337</v>
      </c>
      <c r="O12598" t="s">
        <v>72</v>
      </c>
      <c r="P12598">
        <v>243</v>
      </c>
      <c r="Q12598" t="s">
        <v>5402</v>
      </c>
    </row>
    <row r="12599" spans="11:17">
      <c r="K12599" t="s">
        <v>51</v>
      </c>
      <c r="L12599" t="s">
        <v>5400</v>
      </c>
      <c r="M12599" t="s">
        <v>5401</v>
      </c>
      <c r="N12599" t="s">
        <v>1337</v>
      </c>
      <c r="O12599" t="s">
        <v>73</v>
      </c>
      <c r="P12599" t="s">
        <v>1343</v>
      </c>
      <c r="Q12599" t="s">
        <v>5402</v>
      </c>
    </row>
    <row r="12600" spans="11:17">
      <c r="K12600" t="s">
        <v>51</v>
      </c>
      <c r="L12600" t="s">
        <v>5405</v>
      </c>
      <c r="M12600" t="s">
        <v>5406</v>
      </c>
      <c r="N12600" t="s">
        <v>77</v>
      </c>
      <c r="O12600" t="s">
        <v>14</v>
      </c>
      <c r="Q12600" t="s">
        <v>5407</v>
      </c>
    </row>
    <row r="12601" spans="11:17">
      <c r="K12601" t="s">
        <v>51</v>
      </c>
      <c r="L12601" t="s">
        <v>5405</v>
      </c>
      <c r="M12601" t="s">
        <v>5406</v>
      </c>
      <c r="N12601" t="s">
        <v>77</v>
      </c>
      <c r="O12601" t="s">
        <v>56</v>
      </c>
      <c r="Q12601" t="s">
        <v>5407</v>
      </c>
    </row>
    <row r="12602" spans="11:17">
      <c r="K12602" t="s">
        <v>51</v>
      </c>
      <c r="L12602" t="s">
        <v>5405</v>
      </c>
      <c r="M12602" t="s">
        <v>5406</v>
      </c>
      <c r="N12602" t="s">
        <v>77</v>
      </c>
      <c r="O12602" t="s">
        <v>57</v>
      </c>
      <c r="P12602" t="s">
        <v>2701</v>
      </c>
      <c r="Q12602" t="s">
        <v>5407</v>
      </c>
    </row>
    <row r="12603" spans="11:17">
      <c r="K12603" t="s">
        <v>51</v>
      </c>
      <c r="L12603" t="s">
        <v>5405</v>
      </c>
      <c r="M12603" t="s">
        <v>5406</v>
      </c>
      <c r="N12603" t="s">
        <v>77</v>
      </c>
      <c r="O12603" t="s">
        <v>59</v>
      </c>
      <c r="P12603">
        <v>2190</v>
      </c>
      <c r="Q12603" t="s">
        <v>5407</v>
      </c>
    </row>
    <row r="12604" spans="11:17">
      <c r="K12604" t="s">
        <v>51</v>
      </c>
      <c r="L12604" t="s">
        <v>5405</v>
      </c>
      <c r="M12604" t="s">
        <v>5406</v>
      </c>
      <c r="N12604" t="s">
        <v>77</v>
      </c>
      <c r="O12604" t="s">
        <v>60</v>
      </c>
      <c r="P12604" t="s">
        <v>5396</v>
      </c>
      <c r="Q12604" t="s">
        <v>5407</v>
      </c>
    </row>
    <row r="12605" spans="11:17">
      <c r="K12605" t="s">
        <v>51</v>
      </c>
      <c r="L12605" t="s">
        <v>5405</v>
      </c>
      <c r="M12605" t="s">
        <v>5406</v>
      </c>
      <c r="N12605" t="s">
        <v>77</v>
      </c>
      <c r="O12605" t="s">
        <v>62</v>
      </c>
      <c r="P12605" t="s">
        <v>5397</v>
      </c>
      <c r="Q12605" t="s">
        <v>5407</v>
      </c>
    </row>
    <row r="12606" spans="11:17">
      <c r="K12606" t="s">
        <v>51</v>
      </c>
      <c r="L12606" t="s">
        <v>5405</v>
      </c>
      <c r="M12606" t="s">
        <v>5406</v>
      </c>
      <c r="N12606" t="s">
        <v>77</v>
      </c>
      <c r="O12606" t="s">
        <v>64</v>
      </c>
      <c r="P12606" t="s">
        <v>5408</v>
      </c>
      <c r="Q12606" t="s">
        <v>5407</v>
      </c>
    </row>
    <row r="12607" spans="11:17">
      <c r="K12607" t="s">
        <v>51</v>
      </c>
      <c r="L12607" t="s">
        <v>5405</v>
      </c>
      <c r="M12607" t="s">
        <v>5406</v>
      </c>
      <c r="N12607" t="s">
        <v>77</v>
      </c>
      <c r="O12607" t="s">
        <v>66</v>
      </c>
      <c r="P12607" t="s">
        <v>5409</v>
      </c>
      <c r="Q12607" t="s">
        <v>5407</v>
      </c>
    </row>
    <row r="12608" spans="11:17">
      <c r="K12608" t="s">
        <v>51</v>
      </c>
      <c r="L12608" t="s">
        <v>5405</v>
      </c>
      <c r="M12608" t="s">
        <v>5406</v>
      </c>
      <c r="N12608" t="s">
        <v>77</v>
      </c>
      <c r="O12608" t="s">
        <v>68</v>
      </c>
      <c r="P12608" s="1" t="s">
        <v>5410</v>
      </c>
      <c r="Q12608" t="s">
        <v>5407</v>
      </c>
    </row>
    <row r="12609" spans="11:17">
      <c r="K12609" t="s">
        <v>51</v>
      </c>
      <c r="L12609" t="s">
        <v>5405</v>
      </c>
      <c r="M12609" t="s">
        <v>5406</v>
      </c>
      <c r="N12609" t="s">
        <v>77</v>
      </c>
      <c r="O12609" t="s">
        <v>70</v>
      </c>
      <c r="P12609" t="s">
        <v>131</v>
      </c>
      <c r="Q12609" t="s">
        <v>5407</v>
      </c>
    </row>
    <row r="12610" spans="11:17">
      <c r="K12610" t="s">
        <v>51</v>
      </c>
      <c r="L12610" t="s">
        <v>5405</v>
      </c>
      <c r="M12610" t="s">
        <v>5406</v>
      </c>
      <c r="N12610" t="s">
        <v>77</v>
      </c>
      <c r="O12610" t="s">
        <v>72</v>
      </c>
      <c r="P12610">
        <v>328</v>
      </c>
      <c r="Q12610" t="s">
        <v>5407</v>
      </c>
    </row>
    <row r="12611" spans="11:17">
      <c r="K12611" t="s">
        <v>51</v>
      </c>
      <c r="L12611" t="s">
        <v>5405</v>
      </c>
      <c r="M12611" t="s">
        <v>5406</v>
      </c>
      <c r="N12611" t="s">
        <v>77</v>
      </c>
      <c r="O12611" t="s">
        <v>73</v>
      </c>
      <c r="P12611" t="s">
        <v>82</v>
      </c>
      <c r="Q12611" t="s">
        <v>5407</v>
      </c>
    </row>
    <row r="12612" spans="11:17">
      <c r="K12612" t="s">
        <v>51</v>
      </c>
      <c r="L12612" t="s">
        <v>5411</v>
      </c>
      <c r="M12612" t="s">
        <v>5412</v>
      </c>
      <c r="N12612" t="s">
        <v>1337</v>
      </c>
      <c r="O12612" t="s">
        <v>14</v>
      </c>
      <c r="Q12612" t="s">
        <v>5413</v>
      </c>
    </row>
    <row r="12613" spans="11:17">
      <c r="K12613" t="s">
        <v>51</v>
      </c>
      <c r="L12613" t="s">
        <v>5411</v>
      </c>
      <c r="M12613" t="s">
        <v>5412</v>
      </c>
      <c r="N12613" t="s">
        <v>1337</v>
      </c>
      <c r="O12613" t="s">
        <v>56</v>
      </c>
      <c r="Q12613" t="s">
        <v>5413</v>
      </c>
    </row>
    <row r="12614" spans="11:17">
      <c r="K12614" t="s">
        <v>51</v>
      </c>
      <c r="L12614" t="s">
        <v>5411</v>
      </c>
      <c r="M12614" t="s">
        <v>5412</v>
      </c>
      <c r="N12614" t="s">
        <v>1337</v>
      </c>
      <c r="O12614" t="s">
        <v>57</v>
      </c>
      <c r="P12614" t="s">
        <v>2701</v>
      </c>
      <c r="Q12614" t="s">
        <v>5413</v>
      </c>
    </row>
    <row r="12615" spans="11:17">
      <c r="K12615" t="s">
        <v>51</v>
      </c>
      <c r="L12615" t="s">
        <v>5411</v>
      </c>
      <c r="M12615" t="s">
        <v>5412</v>
      </c>
      <c r="N12615" t="s">
        <v>1337</v>
      </c>
      <c r="O12615" t="s">
        <v>59</v>
      </c>
      <c r="P12615">
        <v>1705</v>
      </c>
      <c r="Q12615" t="s">
        <v>5413</v>
      </c>
    </row>
    <row r="12616" spans="11:17">
      <c r="K12616" t="s">
        <v>51</v>
      </c>
      <c r="L12616" t="s">
        <v>5411</v>
      </c>
      <c r="M12616" t="s">
        <v>5412</v>
      </c>
      <c r="N12616" t="s">
        <v>1337</v>
      </c>
      <c r="O12616" t="s">
        <v>60</v>
      </c>
      <c r="P12616" t="s">
        <v>5396</v>
      </c>
      <c r="Q12616" t="s">
        <v>5413</v>
      </c>
    </row>
    <row r="12617" spans="11:17">
      <c r="K12617" t="s">
        <v>51</v>
      </c>
      <c r="L12617" t="s">
        <v>5411</v>
      </c>
      <c r="M12617" t="s">
        <v>5412</v>
      </c>
      <c r="N12617" t="s">
        <v>1337</v>
      </c>
      <c r="O12617" t="s">
        <v>62</v>
      </c>
      <c r="P12617" t="s">
        <v>5397</v>
      </c>
      <c r="Q12617" t="s">
        <v>5413</v>
      </c>
    </row>
    <row r="12618" spans="11:17">
      <c r="K12618" t="s">
        <v>51</v>
      </c>
      <c r="L12618" t="s">
        <v>5411</v>
      </c>
      <c r="M12618" t="s">
        <v>5412</v>
      </c>
      <c r="N12618" t="s">
        <v>1337</v>
      </c>
      <c r="O12618" t="s">
        <v>64</v>
      </c>
      <c r="P12618" t="s">
        <v>5414</v>
      </c>
      <c r="Q12618" t="s">
        <v>5413</v>
      </c>
    </row>
    <row r="12619" spans="11:17">
      <c r="K12619" t="s">
        <v>51</v>
      </c>
      <c r="L12619" t="s">
        <v>5411</v>
      </c>
      <c r="M12619" t="s">
        <v>5412</v>
      </c>
      <c r="N12619" t="s">
        <v>1337</v>
      </c>
      <c r="O12619" t="s">
        <v>66</v>
      </c>
      <c r="P12619" t="s">
        <v>5415</v>
      </c>
      <c r="Q12619" t="s">
        <v>5413</v>
      </c>
    </row>
    <row r="12620" spans="11:17">
      <c r="K12620" t="s">
        <v>51</v>
      </c>
      <c r="L12620" t="s">
        <v>5411</v>
      </c>
      <c r="M12620" t="s">
        <v>5412</v>
      </c>
      <c r="N12620" t="s">
        <v>1337</v>
      </c>
      <c r="O12620" t="s">
        <v>68</v>
      </c>
      <c r="P12620" t="e">
        <f>-ปัญหาเศรษฐกิจ อาชีพค้าขายได้รับผลกระทบ
-ต้องการหน้ากากอนามัยและเจลล้างมือ</f>
        <v>#NAME?</v>
      </c>
      <c r="Q12620" t="s">
        <v>5413</v>
      </c>
    </row>
    <row r="12621" spans="11:17">
      <c r="K12621" t="s">
        <v>51</v>
      </c>
      <c r="L12621" t="s">
        <v>5411</v>
      </c>
      <c r="M12621" t="s">
        <v>5412</v>
      </c>
      <c r="N12621" t="s">
        <v>1337</v>
      </c>
      <c r="O12621" t="s">
        <v>70</v>
      </c>
      <c r="P12621" t="s">
        <v>131</v>
      </c>
      <c r="Q12621" t="s">
        <v>5413</v>
      </c>
    </row>
    <row r="12622" spans="11:17">
      <c r="K12622" t="s">
        <v>51</v>
      </c>
      <c r="L12622" t="s">
        <v>5411</v>
      </c>
      <c r="M12622" t="s">
        <v>5412</v>
      </c>
      <c r="N12622" t="s">
        <v>1337</v>
      </c>
      <c r="O12622" t="s">
        <v>72</v>
      </c>
      <c r="P12622">
        <v>251</v>
      </c>
      <c r="Q12622" t="s">
        <v>5413</v>
      </c>
    </row>
    <row r="12623" spans="11:17">
      <c r="K12623" t="s">
        <v>51</v>
      </c>
      <c r="L12623" t="s">
        <v>5411</v>
      </c>
      <c r="M12623" t="s">
        <v>5412</v>
      </c>
      <c r="N12623" t="s">
        <v>1337</v>
      </c>
      <c r="O12623" t="s">
        <v>73</v>
      </c>
      <c r="P12623" t="s">
        <v>1343</v>
      </c>
      <c r="Q12623" t="s">
        <v>5413</v>
      </c>
    </row>
    <row r="12624" spans="11:17">
      <c r="K12624" t="s">
        <v>51</v>
      </c>
      <c r="L12624" t="s">
        <v>5416</v>
      </c>
      <c r="M12624" t="s">
        <v>5417</v>
      </c>
      <c r="N12624" t="s">
        <v>1337</v>
      </c>
      <c r="O12624" t="s">
        <v>14</v>
      </c>
      <c r="Q12624" t="s">
        <v>5418</v>
      </c>
    </row>
    <row r="12625" spans="11:17">
      <c r="K12625" t="s">
        <v>51</v>
      </c>
      <c r="L12625" t="s">
        <v>5416</v>
      </c>
      <c r="M12625" t="s">
        <v>5417</v>
      </c>
      <c r="N12625" t="s">
        <v>1337</v>
      </c>
      <c r="O12625" t="s">
        <v>56</v>
      </c>
      <c r="Q12625" t="s">
        <v>5418</v>
      </c>
    </row>
    <row r="12626" spans="11:17">
      <c r="K12626" t="s">
        <v>51</v>
      </c>
      <c r="L12626" t="s">
        <v>5416</v>
      </c>
      <c r="M12626" t="s">
        <v>5417</v>
      </c>
      <c r="N12626" t="s">
        <v>1337</v>
      </c>
      <c r="O12626" t="s">
        <v>57</v>
      </c>
      <c r="P12626" t="s">
        <v>2701</v>
      </c>
      <c r="Q12626" t="s">
        <v>5418</v>
      </c>
    </row>
    <row r="12627" spans="11:17">
      <c r="K12627" t="s">
        <v>51</v>
      </c>
      <c r="L12627" t="s">
        <v>5416</v>
      </c>
      <c r="M12627" t="s">
        <v>5417</v>
      </c>
      <c r="N12627" t="s">
        <v>1337</v>
      </c>
      <c r="O12627" t="s">
        <v>59</v>
      </c>
      <c r="P12627">
        <v>1655</v>
      </c>
      <c r="Q12627" t="s">
        <v>5418</v>
      </c>
    </row>
    <row r="12628" spans="11:17">
      <c r="K12628" t="s">
        <v>51</v>
      </c>
      <c r="L12628" t="s">
        <v>5416</v>
      </c>
      <c r="M12628" t="s">
        <v>5417</v>
      </c>
      <c r="N12628" t="s">
        <v>1337</v>
      </c>
      <c r="O12628" t="s">
        <v>60</v>
      </c>
      <c r="P12628" t="s">
        <v>5396</v>
      </c>
      <c r="Q12628" t="s">
        <v>5418</v>
      </c>
    </row>
    <row r="12629" spans="11:17">
      <c r="K12629" t="s">
        <v>51</v>
      </c>
      <c r="L12629" t="s">
        <v>5416</v>
      </c>
      <c r="M12629" t="s">
        <v>5417</v>
      </c>
      <c r="N12629" t="s">
        <v>1337</v>
      </c>
      <c r="O12629" t="s">
        <v>62</v>
      </c>
      <c r="P12629" t="s">
        <v>5397</v>
      </c>
      <c r="Q12629" t="s">
        <v>5418</v>
      </c>
    </row>
    <row r="12630" spans="11:17">
      <c r="K12630" t="s">
        <v>51</v>
      </c>
      <c r="L12630" t="s">
        <v>5416</v>
      </c>
      <c r="M12630" t="s">
        <v>5417</v>
      </c>
      <c r="N12630" t="s">
        <v>1337</v>
      </c>
      <c r="O12630" t="s">
        <v>64</v>
      </c>
      <c r="P12630" t="s">
        <v>5419</v>
      </c>
      <c r="Q12630" t="s">
        <v>5418</v>
      </c>
    </row>
    <row r="12631" spans="11:17">
      <c r="K12631" t="s">
        <v>51</v>
      </c>
      <c r="L12631" t="s">
        <v>5416</v>
      </c>
      <c r="M12631" t="s">
        <v>5417</v>
      </c>
      <c r="N12631" t="s">
        <v>1337</v>
      </c>
      <c r="O12631" t="s">
        <v>66</v>
      </c>
      <c r="P12631" t="s">
        <v>5420</v>
      </c>
      <c r="Q12631" t="s">
        <v>5418</v>
      </c>
    </row>
    <row r="12632" spans="11:17">
      <c r="K12632" t="s">
        <v>51</v>
      </c>
      <c r="L12632" t="s">
        <v>5416</v>
      </c>
      <c r="M12632" t="s">
        <v>5417</v>
      </c>
      <c r="N12632" t="s">
        <v>1337</v>
      </c>
      <c r="O12632" t="s">
        <v>68</v>
      </c>
      <c r="P12632" t="s">
        <v>2906</v>
      </c>
      <c r="Q12632" t="s">
        <v>5418</v>
      </c>
    </row>
    <row r="12633" spans="11:17">
      <c r="K12633" t="s">
        <v>51</v>
      </c>
      <c r="L12633" t="s">
        <v>5416</v>
      </c>
      <c r="M12633" t="s">
        <v>5417</v>
      </c>
      <c r="N12633" t="s">
        <v>1337</v>
      </c>
      <c r="O12633" t="s">
        <v>70</v>
      </c>
      <c r="P12633" t="s">
        <v>131</v>
      </c>
      <c r="Q12633" t="s">
        <v>5418</v>
      </c>
    </row>
    <row r="12634" spans="11:17">
      <c r="K12634" t="s">
        <v>51</v>
      </c>
      <c r="L12634" t="s">
        <v>5416</v>
      </c>
      <c r="M12634" t="s">
        <v>5417</v>
      </c>
      <c r="N12634" t="s">
        <v>1337</v>
      </c>
      <c r="O12634" t="s">
        <v>72</v>
      </c>
      <c r="P12634">
        <v>960</v>
      </c>
      <c r="Q12634" t="s">
        <v>5418</v>
      </c>
    </row>
    <row r="12635" spans="11:17">
      <c r="K12635" t="s">
        <v>51</v>
      </c>
      <c r="L12635" t="s">
        <v>5416</v>
      </c>
      <c r="M12635" t="s">
        <v>5417</v>
      </c>
      <c r="N12635" t="s">
        <v>1337</v>
      </c>
      <c r="O12635" t="s">
        <v>73</v>
      </c>
      <c r="P12635" t="s">
        <v>1343</v>
      </c>
      <c r="Q12635" t="s">
        <v>5418</v>
      </c>
    </row>
    <row r="12636" spans="11:17">
      <c r="K12636" t="s">
        <v>51</v>
      </c>
      <c r="L12636" t="s">
        <v>5421</v>
      </c>
      <c r="M12636" t="s">
        <v>5422</v>
      </c>
      <c r="N12636" t="s">
        <v>1337</v>
      </c>
      <c r="O12636" t="s">
        <v>14</v>
      </c>
      <c r="Q12636" t="s">
        <v>5423</v>
      </c>
    </row>
    <row r="12637" spans="11:17">
      <c r="K12637" t="s">
        <v>51</v>
      </c>
      <c r="L12637" t="s">
        <v>5421</v>
      </c>
      <c r="M12637" t="s">
        <v>5422</v>
      </c>
      <c r="N12637" t="s">
        <v>1337</v>
      </c>
      <c r="O12637" t="s">
        <v>56</v>
      </c>
      <c r="Q12637" t="s">
        <v>5423</v>
      </c>
    </row>
    <row r="12638" spans="11:17">
      <c r="K12638" t="s">
        <v>51</v>
      </c>
      <c r="L12638" t="s">
        <v>5421</v>
      </c>
      <c r="M12638" t="s">
        <v>5422</v>
      </c>
      <c r="N12638" t="s">
        <v>1337</v>
      </c>
      <c r="O12638" t="s">
        <v>57</v>
      </c>
      <c r="P12638" t="s">
        <v>2701</v>
      </c>
      <c r="Q12638" t="s">
        <v>5423</v>
      </c>
    </row>
    <row r="12639" spans="11:17">
      <c r="K12639" t="s">
        <v>51</v>
      </c>
      <c r="L12639" t="s">
        <v>5421</v>
      </c>
      <c r="M12639" t="s">
        <v>5422</v>
      </c>
      <c r="N12639" t="s">
        <v>1337</v>
      </c>
      <c r="O12639" t="s">
        <v>59</v>
      </c>
      <c r="P12639">
        <v>1872</v>
      </c>
      <c r="Q12639" t="s">
        <v>5423</v>
      </c>
    </row>
    <row r="12640" spans="11:17">
      <c r="K12640" t="s">
        <v>51</v>
      </c>
      <c r="L12640" t="s">
        <v>5421</v>
      </c>
      <c r="M12640" t="s">
        <v>5422</v>
      </c>
      <c r="N12640" t="s">
        <v>1337</v>
      </c>
      <c r="O12640" t="s">
        <v>60</v>
      </c>
      <c r="P12640" t="s">
        <v>5396</v>
      </c>
      <c r="Q12640" t="s">
        <v>5423</v>
      </c>
    </row>
    <row r="12641" spans="11:17">
      <c r="K12641" t="s">
        <v>51</v>
      </c>
      <c r="L12641" t="s">
        <v>5421</v>
      </c>
      <c r="M12641" t="s">
        <v>5422</v>
      </c>
      <c r="N12641" t="s">
        <v>1337</v>
      </c>
      <c r="O12641" t="s">
        <v>62</v>
      </c>
      <c r="P12641" t="s">
        <v>4188</v>
      </c>
      <c r="Q12641" t="s">
        <v>5423</v>
      </c>
    </row>
    <row r="12642" spans="11:17">
      <c r="K12642" t="s">
        <v>51</v>
      </c>
      <c r="L12642" t="s">
        <v>5421</v>
      </c>
      <c r="M12642" t="s">
        <v>5422</v>
      </c>
      <c r="N12642" t="s">
        <v>1337</v>
      </c>
      <c r="O12642" t="s">
        <v>64</v>
      </c>
      <c r="P12642" t="s">
        <v>5424</v>
      </c>
      <c r="Q12642" t="s">
        <v>5423</v>
      </c>
    </row>
    <row r="12643" spans="11:17">
      <c r="K12643" t="s">
        <v>51</v>
      </c>
      <c r="L12643" t="s">
        <v>5421</v>
      </c>
      <c r="M12643" t="s">
        <v>5422</v>
      </c>
      <c r="N12643" t="s">
        <v>1337</v>
      </c>
      <c r="O12643" t="s">
        <v>66</v>
      </c>
      <c r="P12643" t="s">
        <v>5425</v>
      </c>
      <c r="Q12643" t="s">
        <v>5423</v>
      </c>
    </row>
    <row r="12644" spans="11:17">
      <c r="K12644" t="s">
        <v>51</v>
      </c>
      <c r="L12644" t="s">
        <v>5421</v>
      </c>
      <c r="M12644" t="s">
        <v>5422</v>
      </c>
      <c r="N12644" t="s">
        <v>1337</v>
      </c>
      <c r="O12644" t="s">
        <v>68</v>
      </c>
      <c r="P12644" t="e">
        <f>-ปัญหาเศรษฐกิจ การประกอบอาชีพ ว่างงาน การค้าขายไม่ดี
-ต้องการหน้ากากอนามัยและเจลล้างมือ</f>
        <v>#NAME?</v>
      </c>
      <c r="Q12644" t="s">
        <v>5423</v>
      </c>
    </row>
    <row r="12645" spans="11:17">
      <c r="K12645" t="s">
        <v>51</v>
      </c>
      <c r="L12645" t="s">
        <v>5421</v>
      </c>
      <c r="M12645" t="s">
        <v>5422</v>
      </c>
      <c r="N12645" t="s">
        <v>1337</v>
      </c>
      <c r="O12645" t="s">
        <v>70</v>
      </c>
      <c r="P12645" t="s">
        <v>131</v>
      </c>
      <c r="Q12645" t="s">
        <v>5423</v>
      </c>
    </row>
    <row r="12646" spans="11:17">
      <c r="K12646" t="s">
        <v>51</v>
      </c>
      <c r="L12646" t="s">
        <v>5421</v>
      </c>
      <c r="M12646" t="s">
        <v>5422</v>
      </c>
      <c r="N12646" t="s">
        <v>1337</v>
      </c>
      <c r="O12646" t="s">
        <v>72</v>
      </c>
      <c r="P12646">
        <v>125</v>
      </c>
      <c r="Q12646" t="s">
        <v>5423</v>
      </c>
    </row>
    <row r="12647" spans="11:17">
      <c r="K12647" t="s">
        <v>51</v>
      </c>
      <c r="L12647" t="s">
        <v>5421</v>
      </c>
      <c r="M12647" t="s">
        <v>5422</v>
      </c>
      <c r="N12647" t="s">
        <v>1337</v>
      </c>
      <c r="O12647" t="s">
        <v>73</v>
      </c>
      <c r="P12647" t="s">
        <v>1343</v>
      </c>
      <c r="Q12647" t="s">
        <v>5423</v>
      </c>
    </row>
    <row r="12648" spans="11:17">
      <c r="K12648" t="s">
        <v>51</v>
      </c>
      <c r="L12648" t="s">
        <v>5426</v>
      </c>
      <c r="M12648" t="s">
        <v>5427</v>
      </c>
      <c r="N12648" t="s">
        <v>1337</v>
      </c>
      <c r="O12648" t="s">
        <v>14</v>
      </c>
      <c r="Q12648" t="s">
        <v>5428</v>
      </c>
    </row>
    <row r="12649" spans="11:17">
      <c r="K12649" t="s">
        <v>51</v>
      </c>
      <c r="L12649" t="s">
        <v>5426</v>
      </c>
      <c r="M12649" t="s">
        <v>5427</v>
      </c>
      <c r="N12649" t="s">
        <v>1337</v>
      </c>
      <c r="O12649" t="s">
        <v>56</v>
      </c>
      <c r="Q12649" t="s">
        <v>5428</v>
      </c>
    </row>
    <row r="12650" spans="11:17">
      <c r="K12650" t="s">
        <v>51</v>
      </c>
      <c r="L12650" t="s">
        <v>5426</v>
      </c>
      <c r="M12650" t="s">
        <v>5427</v>
      </c>
      <c r="N12650" t="s">
        <v>1337</v>
      </c>
      <c r="O12650" t="s">
        <v>57</v>
      </c>
      <c r="P12650" t="s">
        <v>2701</v>
      </c>
      <c r="Q12650" t="s">
        <v>5428</v>
      </c>
    </row>
    <row r="12651" spans="11:17">
      <c r="K12651" t="s">
        <v>51</v>
      </c>
      <c r="L12651" t="s">
        <v>5426</v>
      </c>
      <c r="M12651" t="s">
        <v>5427</v>
      </c>
      <c r="N12651" t="s">
        <v>1337</v>
      </c>
      <c r="O12651" t="s">
        <v>59</v>
      </c>
      <c r="P12651">
        <v>1722</v>
      </c>
      <c r="Q12651" t="s">
        <v>5428</v>
      </c>
    </row>
    <row r="12652" spans="11:17">
      <c r="K12652" t="s">
        <v>51</v>
      </c>
      <c r="L12652" t="s">
        <v>5426</v>
      </c>
      <c r="M12652" t="s">
        <v>5427</v>
      </c>
      <c r="N12652" t="s">
        <v>1337</v>
      </c>
      <c r="O12652" t="s">
        <v>60</v>
      </c>
      <c r="P12652" t="s">
        <v>5396</v>
      </c>
      <c r="Q12652" t="s">
        <v>5428</v>
      </c>
    </row>
    <row r="12653" spans="11:17">
      <c r="K12653" t="s">
        <v>51</v>
      </c>
      <c r="L12653" t="s">
        <v>5426</v>
      </c>
      <c r="M12653" t="s">
        <v>5427</v>
      </c>
      <c r="N12653" t="s">
        <v>1337</v>
      </c>
      <c r="O12653" t="s">
        <v>62</v>
      </c>
      <c r="P12653" t="s">
        <v>4188</v>
      </c>
      <c r="Q12653" t="s">
        <v>5428</v>
      </c>
    </row>
    <row r="12654" spans="11:17">
      <c r="K12654" t="s">
        <v>51</v>
      </c>
      <c r="L12654" t="s">
        <v>5426</v>
      </c>
      <c r="M12654" t="s">
        <v>5427</v>
      </c>
      <c r="N12654" t="s">
        <v>1337</v>
      </c>
      <c r="O12654" t="s">
        <v>64</v>
      </c>
      <c r="P12654" t="s">
        <v>5429</v>
      </c>
      <c r="Q12654" t="s">
        <v>5428</v>
      </c>
    </row>
    <row r="12655" spans="11:17">
      <c r="K12655" t="s">
        <v>51</v>
      </c>
      <c r="L12655" t="s">
        <v>5426</v>
      </c>
      <c r="M12655" t="s">
        <v>5427</v>
      </c>
      <c r="N12655" t="s">
        <v>1337</v>
      </c>
      <c r="O12655" t="s">
        <v>66</v>
      </c>
      <c r="P12655" t="s">
        <v>5430</v>
      </c>
      <c r="Q12655" t="s">
        <v>5428</v>
      </c>
    </row>
    <row r="12656" spans="11:17">
      <c r="K12656" t="s">
        <v>51</v>
      </c>
      <c r="L12656" t="s">
        <v>5426</v>
      </c>
      <c r="M12656" t="s">
        <v>5427</v>
      </c>
      <c r="N12656" t="s">
        <v>1337</v>
      </c>
      <c r="O12656" t="s">
        <v>68</v>
      </c>
      <c r="P12656" t="e">
        <f>-ต้องการหน้ากากอนามัยและเจลล้างมือ
-การประกอบอาชีพ</f>
        <v>#NAME?</v>
      </c>
      <c r="Q12656" t="s">
        <v>5428</v>
      </c>
    </row>
    <row r="12657" spans="11:17">
      <c r="K12657" t="s">
        <v>51</v>
      </c>
      <c r="L12657" t="s">
        <v>5426</v>
      </c>
      <c r="M12657" t="s">
        <v>5427</v>
      </c>
      <c r="N12657" t="s">
        <v>1337</v>
      </c>
      <c r="O12657" t="s">
        <v>70</v>
      </c>
      <c r="P12657" t="s">
        <v>131</v>
      </c>
      <c r="Q12657" t="s">
        <v>5428</v>
      </c>
    </row>
    <row r="12658" spans="11:17">
      <c r="K12658" t="s">
        <v>51</v>
      </c>
      <c r="L12658" t="s">
        <v>5426</v>
      </c>
      <c r="M12658" t="s">
        <v>5427</v>
      </c>
      <c r="N12658" t="s">
        <v>1337</v>
      </c>
      <c r="O12658" t="s">
        <v>72</v>
      </c>
      <c r="P12658">
        <v>138</v>
      </c>
      <c r="Q12658" t="s">
        <v>5428</v>
      </c>
    </row>
    <row r="12659" spans="11:17">
      <c r="K12659" t="s">
        <v>51</v>
      </c>
      <c r="L12659" t="s">
        <v>5426</v>
      </c>
      <c r="M12659" t="s">
        <v>5427</v>
      </c>
      <c r="N12659" t="s">
        <v>1337</v>
      </c>
      <c r="O12659" t="s">
        <v>73</v>
      </c>
      <c r="P12659" t="s">
        <v>1343</v>
      </c>
      <c r="Q12659" t="s">
        <v>5428</v>
      </c>
    </row>
    <row r="12660" spans="11:17">
      <c r="K12660" t="s">
        <v>51</v>
      </c>
      <c r="L12660" t="s">
        <v>5431</v>
      </c>
      <c r="M12660" t="s">
        <v>5432</v>
      </c>
      <c r="N12660" t="s">
        <v>1337</v>
      </c>
      <c r="O12660" t="s">
        <v>14</v>
      </c>
      <c r="Q12660" t="s">
        <v>5433</v>
      </c>
    </row>
    <row r="12661" spans="11:17">
      <c r="K12661" t="s">
        <v>51</v>
      </c>
      <c r="L12661" t="s">
        <v>5431</v>
      </c>
      <c r="M12661" t="s">
        <v>5432</v>
      </c>
      <c r="N12661" t="s">
        <v>1337</v>
      </c>
      <c r="O12661" t="s">
        <v>56</v>
      </c>
      <c r="Q12661" t="s">
        <v>5433</v>
      </c>
    </row>
    <row r="12662" spans="11:17">
      <c r="K12662" t="s">
        <v>51</v>
      </c>
      <c r="L12662" t="s">
        <v>5431</v>
      </c>
      <c r="M12662" t="s">
        <v>5432</v>
      </c>
      <c r="N12662" t="s">
        <v>1337</v>
      </c>
      <c r="O12662" t="s">
        <v>57</v>
      </c>
      <c r="P12662" t="s">
        <v>2701</v>
      </c>
      <c r="Q12662" t="s">
        <v>5433</v>
      </c>
    </row>
    <row r="12663" spans="11:17">
      <c r="K12663" t="s">
        <v>51</v>
      </c>
      <c r="L12663" t="s">
        <v>5431</v>
      </c>
      <c r="M12663" t="s">
        <v>5432</v>
      </c>
      <c r="N12663" t="s">
        <v>1337</v>
      </c>
      <c r="O12663" t="s">
        <v>59</v>
      </c>
      <c r="P12663">
        <v>1722</v>
      </c>
      <c r="Q12663" t="s">
        <v>5433</v>
      </c>
    </row>
    <row r="12664" spans="11:17">
      <c r="K12664" t="s">
        <v>51</v>
      </c>
      <c r="L12664" t="s">
        <v>5431</v>
      </c>
      <c r="M12664" t="s">
        <v>5432</v>
      </c>
      <c r="N12664" t="s">
        <v>1337</v>
      </c>
      <c r="O12664" t="s">
        <v>60</v>
      </c>
      <c r="P12664" t="s">
        <v>5396</v>
      </c>
      <c r="Q12664" t="s">
        <v>5433</v>
      </c>
    </row>
    <row r="12665" spans="11:17">
      <c r="K12665" t="s">
        <v>51</v>
      </c>
      <c r="L12665" t="s">
        <v>5431</v>
      </c>
      <c r="M12665" t="s">
        <v>5432</v>
      </c>
      <c r="N12665" t="s">
        <v>1337</v>
      </c>
      <c r="O12665" t="s">
        <v>62</v>
      </c>
      <c r="P12665" t="s">
        <v>4188</v>
      </c>
      <c r="Q12665" t="s">
        <v>5433</v>
      </c>
    </row>
    <row r="12666" spans="11:17">
      <c r="K12666" t="s">
        <v>51</v>
      </c>
      <c r="L12666" t="s">
        <v>5431</v>
      </c>
      <c r="M12666" t="s">
        <v>5432</v>
      </c>
      <c r="N12666" t="s">
        <v>1337</v>
      </c>
      <c r="O12666" t="s">
        <v>64</v>
      </c>
      <c r="P12666" t="s">
        <v>5434</v>
      </c>
      <c r="Q12666" t="s">
        <v>5433</v>
      </c>
    </row>
    <row r="12667" spans="11:17">
      <c r="K12667" t="s">
        <v>51</v>
      </c>
      <c r="L12667" t="s">
        <v>5431</v>
      </c>
      <c r="M12667" t="s">
        <v>5432</v>
      </c>
      <c r="N12667" t="s">
        <v>1337</v>
      </c>
      <c r="O12667" t="s">
        <v>66</v>
      </c>
      <c r="P12667" t="s">
        <v>5435</v>
      </c>
      <c r="Q12667" t="s">
        <v>5433</v>
      </c>
    </row>
    <row r="12668" spans="11:17">
      <c r="K12668" t="s">
        <v>51</v>
      </c>
      <c r="L12668" t="s">
        <v>5431</v>
      </c>
      <c r="M12668" t="s">
        <v>5432</v>
      </c>
      <c r="N12668" t="s">
        <v>1337</v>
      </c>
      <c r="O12668" t="s">
        <v>68</v>
      </c>
      <c r="P12668" t="e">
        <f>-ปัญหาเศรษฐกิจ การประกอบอาชีพ การค้าขายมีปัญหา
-ต้องการหน้ากากอนามัยและเจลล้างมือ</f>
        <v>#NAME?</v>
      </c>
      <c r="Q12668" t="s">
        <v>5433</v>
      </c>
    </row>
    <row r="12669" spans="11:17">
      <c r="K12669" t="s">
        <v>51</v>
      </c>
      <c r="L12669" t="s">
        <v>5431</v>
      </c>
      <c r="M12669" t="s">
        <v>5432</v>
      </c>
      <c r="N12669" t="s">
        <v>1337</v>
      </c>
      <c r="O12669" t="s">
        <v>70</v>
      </c>
      <c r="P12669" t="s">
        <v>131</v>
      </c>
      <c r="Q12669" t="s">
        <v>5433</v>
      </c>
    </row>
    <row r="12670" spans="11:17">
      <c r="K12670" t="s">
        <v>51</v>
      </c>
      <c r="L12670" t="s">
        <v>5431</v>
      </c>
      <c r="M12670" t="s">
        <v>5432</v>
      </c>
      <c r="N12670" t="s">
        <v>1337</v>
      </c>
      <c r="O12670" t="s">
        <v>72</v>
      </c>
      <c r="P12670">
        <v>54</v>
      </c>
      <c r="Q12670" t="s">
        <v>5433</v>
      </c>
    </row>
    <row r="12671" spans="11:17">
      <c r="K12671" t="s">
        <v>51</v>
      </c>
      <c r="L12671" t="s">
        <v>5431</v>
      </c>
      <c r="M12671" t="s">
        <v>5432</v>
      </c>
      <c r="N12671" t="s">
        <v>1337</v>
      </c>
      <c r="O12671" t="s">
        <v>73</v>
      </c>
      <c r="P12671" t="s">
        <v>1343</v>
      </c>
      <c r="Q12671" t="s">
        <v>5433</v>
      </c>
    </row>
    <row r="12672" spans="11:17">
      <c r="K12672" t="s">
        <v>51</v>
      </c>
      <c r="L12672" t="s">
        <v>5436</v>
      </c>
      <c r="M12672" t="s">
        <v>5437</v>
      </c>
      <c r="N12672" t="s">
        <v>1337</v>
      </c>
      <c r="O12672" t="s">
        <v>14</v>
      </c>
      <c r="Q12672" t="s">
        <v>5438</v>
      </c>
    </row>
    <row r="12673" spans="11:17">
      <c r="K12673" t="s">
        <v>51</v>
      </c>
      <c r="L12673" t="s">
        <v>5436</v>
      </c>
      <c r="M12673" t="s">
        <v>5437</v>
      </c>
      <c r="N12673" t="s">
        <v>1337</v>
      </c>
      <c r="O12673" t="s">
        <v>56</v>
      </c>
      <c r="Q12673" t="s">
        <v>5438</v>
      </c>
    </row>
    <row r="12674" spans="11:17">
      <c r="K12674" t="s">
        <v>51</v>
      </c>
      <c r="L12674" t="s">
        <v>5436</v>
      </c>
      <c r="M12674" t="s">
        <v>5437</v>
      </c>
      <c r="N12674" t="s">
        <v>1337</v>
      </c>
      <c r="O12674" t="s">
        <v>57</v>
      </c>
      <c r="P12674" t="s">
        <v>2701</v>
      </c>
      <c r="Q12674" t="s">
        <v>5438</v>
      </c>
    </row>
    <row r="12675" spans="11:17">
      <c r="K12675" t="s">
        <v>51</v>
      </c>
      <c r="L12675" t="s">
        <v>5436</v>
      </c>
      <c r="M12675" t="s">
        <v>5437</v>
      </c>
      <c r="N12675" t="s">
        <v>1337</v>
      </c>
      <c r="O12675" t="s">
        <v>59</v>
      </c>
      <c r="P12675">
        <v>1856</v>
      </c>
      <c r="Q12675" t="s">
        <v>5438</v>
      </c>
    </row>
    <row r="12676" spans="11:17">
      <c r="K12676" t="s">
        <v>51</v>
      </c>
      <c r="L12676" t="s">
        <v>5436</v>
      </c>
      <c r="M12676" t="s">
        <v>5437</v>
      </c>
      <c r="N12676" t="s">
        <v>1337</v>
      </c>
      <c r="O12676" t="s">
        <v>60</v>
      </c>
      <c r="P12676" t="s">
        <v>5396</v>
      </c>
      <c r="Q12676" t="s">
        <v>5438</v>
      </c>
    </row>
    <row r="12677" spans="11:17">
      <c r="K12677" t="s">
        <v>51</v>
      </c>
      <c r="L12677" t="s">
        <v>5436</v>
      </c>
      <c r="M12677" t="s">
        <v>5437</v>
      </c>
      <c r="N12677" t="s">
        <v>1337</v>
      </c>
      <c r="O12677" t="s">
        <v>62</v>
      </c>
      <c r="P12677" t="s">
        <v>4188</v>
      </c>
      <c r="Q12677" t="s">
        <v>5438</v>
      </c>
    </row>
    <row r="12678" spans="11:17">
      <c r="K12678" t="s">
        <v>51</v>
      </c>
      <c r="L12678" t="s">
        <v>5436</v>
      </c>
      <c r="M12678" t="s">
        <v>5437</v>
      </c>
      <c r="N12678" t="s">
        <v>1337</v>
      </c>
      <c r="O12678" t="s">
        <v>64</v>
      </c>
      <c r="P12678" t="s">
        <v>5439</v>
      </c>
      <c r="Q12678" t="s">
        <v>5438</v>
      </c>
    </row>
    <row r="12679" spans="11:17">
      <c r="K12679" t="s">
        <v>51</v>
      </c>
      <c r="L12679" t="s">
        <v>5436</v>
      </c>
      <c r="M12679" t="s">
        <v>5437</v>
      </c>
      <c r="N12679" t="s">
        <v>1337</v>
      </c>
      <c r="O12679" t="s">
        <v>66</v>
      </c>
      <c r="P12679" t="s">
        <v>5440</v>
      </c>
      <c r="Q12679" t="s">
        <v>5438</v>
      </c>
    </row>
    <row r="12680" spans="11:17">
      <c r="K12680" t="s">
        <v>51</v>
      </c>
      <c r="L12680" t="s">
        <v>5436</v>
      </c>
      <c r="M12680" t="s">
        <v>5437</v>
      </c>
      <c r="N12680" t="s">
        <v>1337</v>
      </c>
      <c r="O12680" t="s">
        <v>68</v>
      </c>
      <c r="P12680" t="s">
        <v>5441</v>
      </c>
      <c r="Q12680" t="s">
        <v>5438</v>
      </c>
    </row>
    <row r="12681" spans="11:17">
      <c r="K12681" t="s">
        <v>51</v>
      </c>
      <c r="L12681" t="s">
        <v>5436</v>
      </c>
      <c r="M12681" t="s">
        <v>5437</v>
      </c>
      <c r="N12681" t="s">
        <v>1337</v>
      </c>
      <c r="O12681" t="s">
        <v>70</v>
      </c>
      <c r="P12681" t="s">
        <v>1020</v>
      </c>
      <c r="Q12681" t="s">
        <v>5438</v>
      </c>
    </row>
    <row r="12682" spans="11:17">
      <c r="K12682" t="s">
        <v>51</v>
      </c>
      <c r="L12682" t="s">
        <v>5436</v>
      </c>
      <c r="M12682" t="s">
        <v>5437</v>
      </c>
      <c r="N12682" t="s">
        <v>1337</v>
      </c>
      <c r="O12682" t="s">
        <v>72</v>
      </c>
      <c r="P12682">
        <v>315</v>
      </c>
      <c r="Q12682" t="s">
        <v>5438</v>
      </c>
    </row>
    <row r="12683" spans="11:17">
      <c r="K12683" t="s">
        <v>51</v>
      </c>
      <c r="L12683" t="s">
        <v>5436</v>
      </c>
      <c r="M12683" t="s">
        <v>5437</v>
      </c>
      <c r="N12683" t="s">
        <v>1337</v>
      </c>
      <c r="O12683" t="s">
        <v>73</v>
      </c>
      <c r="P12683" t="s">
        <v>1343</v>
      </c>
      <c r="Q12683" t="s">
        <v>5438</v>
      </c>
    </row>
    <row r="12684" spans="11:17">
      <c r="K12684" t="s">
        <v>51</v>
      </c>
      <c r="L12684" t="s">
        <v>5442</v>
      </c>
      <c r="M12684" t="s">
        <v>5443</v>
      </c>
      <c r="N12684" t="s">
        <v>1337</v>
      </c>
      <c r="O12684" t="s">
        <v>14</v>
      </c>
      <c r="Q12684" t="s">
        <v>5444</v>
      </c>
    </row>
    <row r="12685" spans="11:17">
      <c r="K12685" t="s">
        <v>51</v>
      </c>
      <c r="L12685" t="s">
        <v>5442</v>
      </c>
      <c r="M12685" t="s">
        <v>5443</v>
      </c>
      <c r="N12685" t="s">
        <v>1337</v>
      </c>
      <c r="O12685" t="s">
        <v>56</v>
      </c>
      <c r="Q12685" t="s">
        <v>5444</v>
      </c>
    </row>
    <row r="12686" spans="11:17">
      <c r="K12686" t="s">
        <v>51</v>
      </c>
      <c r="L12686" t="s">
        <v>5442</v>
      </c>
      <c r="M12686" t="s">
        <v>5443</v>
      </c>
      <c r="N12686" t="s">
        <v>1337</v>
      </c>
      <c r="O12686" t="s">
        <v>57</v>
      </c>
      <c r="P12686" t="s">
        <v>2701</v>
      </c>
      <c r="Q12686" t="s">
        <v>5444</v>
      </c>
    </row>
    <row r="12687" spans="11:17">
      <c r="K12687" t="s">
        <v>51</v>
      </c>
      <c r="L12687" t="s">
        <v>5442</v>
      </c>
      <c r="M12687" t="s">
        <v>5443</v>
      </c>
      <c r="N12687" t="s">
        <v>1337</v>
      </c>
      <c r="O12687" t="s">
        <v>59</v>
      </c>
      <c r="P12687">
        <v>1521</v>
      </c>
      <c r="Q12687" t="s">
        <v>5444</v>
      </c>
    </row>
    <row r="12688" spans="11:17">
      <c r="K12688" t="s">
        <v>51</v>
      </c>
      <c r="L12688" t="s">
        <v>5442</v>
      </c>
      <c r="M12688" t="s">
        <v>5443</v>
      </c>
      <c r="N12688" t="s">
        <v>1337</v>
      </c>
      <c r="O12688" t="s">
        <v>60</v>
      </c>
      <c r="P12688" t="s">
        <v>5396</v>
      </c>
      <c r="Q12688" t="s">
        <v>5444</v>
      </c>
    </row>
    <row r="12689" spans="11:17">
      <c r="K12689" t="s">
        <v>51</v>
      </c>
      <c r="L12689" t="s">
        <v>5442</v>
      </c>
      <c r="M12689" t="s">
        <v>5443</v>
      </c>
      <c r="N12689" t="s">
        <v>1337</v>
      </c>
      <c r="O12689" t="s">
        <v>62</v>
      </c>
      <c r="P12689" t="s">
        <v>4188</v>
      </c>
      <c r="Q12689" t="s">
        <v>5444</v>
      </c>
    </row>
    <row r="12690" spans="11:17">
      <c r="K12690" t="s">
        <v>51</v>
      </c>
      <c r="L12690" t="s">
        <v>5442</v>
      </c>
      <c r="M12690" t="s">
        <v>5443</v>
      </c>
      <c r="N12690" t="s">
        <v>1337</v>
      </c>
      <c r="O12690" t="s">
        <v>64</v>
      </c>
      <c r="P12690" t="s">
        <v>5445</v>
      </c>
      <c r="Q12690" t="s">
        <v>5444</v>
      </c>
    </row>
    <row r="12691" spans="11:17">
      <c r="K12691" t="s">
        <v>51</v>
      </c>
      <c r="L12691" t="s">
        <v>5442</v>
      </c>
      <c r="M12691" t="s">
        <v>5443</v>
      </c>
      <c r="N12691" t="s">
        <v>1337</v>
      </c>
      <c r="O12691" t="s">
        <v>66</v>
      </c>
      <c r="P12691" t="s">
        <v>5446</v>
      </c>
      <c r="Q12691" t="s">
        <v>5444</v>
      </c>
    </row>
    <row r="12692" spans="11:17">
      <c r="K12692" t="s">
        <v>51</v>
      </c>
      <c r="L12692" t="s">
        <v>5442</v>
      </c>
      <c r="M12692" t="s">
        <v>5443</v>
      </c>
      <c r="N12692" t="s">
        <v>1337</v>
      </c>
      <c r="O12692" t="s">
        <v>68</v>
      </c>
      <c r="P12692" t="e">
        <f>-ปัญหาเศรษฐกิจและการประกอบอาชีพ
-ต้องการหน้ากากอนามัยและเจลล้างมือ</f>
        <v>#NAME?</v>
      </c>
      <c r="Q12692" t="s">
        <v>5444</v>
      </c>
    </row>
    <row r="12693" spans="11:17">
      <c r="K12693" t="s">
        <v>51</v>
      </c>
      <c r="L12693" t="s">
        <v>5442</v>
      </c>
      <c r="M12693" t="s">
        <v>5443</v>
      </c>
      <c r="N12693" t="s">
        <v>1337</v>
      </c>
      <c r="O12693" t="s">
        <v>70</v>
      </c>
      <c r="P12693" t="s">
        <v>131</v>
      </c>
      <c r="Q12693" t="s">
        <v>5444</v>
      </c>
    </row>
    <row r="12694" spans="11:17">
      <c r="K12694" t="s">
        <v>51</v>
      </c>
      <c r="L12694" t="s">
        <v>5442</v>
      </c>
      <c r="M12694" t="s">
        <v>5443</v>
      </c>
      <c r="N12694" t="s">
        <v>1337</v>
      </c>
      <c r="O12694" t="s">
        <v>72</v>
      </c>
      <c r="P12694">
        <v>165</v>
      </c>
      <c r="Q12694" t="s">
        <v>5444</v>
      </c>
    </row>
    <row r="12695" spans="11:17">
      <c r="K12695" t="s">
        <v>51</v>
      </c>
      <c r="L12695" t="s">
        <v>5442</v>
      </c>
      <c r="M12695" t="s">
        <v>5443</v>
      </c>
      <c r="N12695" t="s">
        <v>1337</v>
      </c>
      <c r="O12695" t="s">
        <v>73</v>
      </c>
      <c r="P12695" t="s">
        <v>1343</v>
      </c>
      <c r="Q12695" t="s">
        <v>5444</v>
      </c>
    </row>
    <row r="12696" spans="11:17">
      <c r="K12696" t="s">
        <v>51</v>
      </c>
      <c r="L12696" t="s">
        <v>5447</v>
      </c>
      <c r="M12696" t="s">
        <v>5448</v>
      </c>
      <c r="N12696" t="s">
        <v>1337</v>
      </c>
      <c r="O12696" t="s">
        <v>14</v>
      </c>
      <c r="Q12696" t="s">
        <v>5449</v>
      </c>
    </row>
    <row r="12697" spans="11:17">
      <c r="K12697" t="s">
        <v>51</v>
      </c>
      <c r="L12697" t="s">
        <v>5447</v>
      </c>
      <c r="M12697" t="s">
        <v>5448</v>
      </c>
      <c r="N12697" t="s">
        <v>1337</v>
      </c>
      <c r="O12697" t="s">
        <v>56</v>
      </c>
      <c r="Q12697" t="s">
        <v>5449</v>
      </c>
    </row>
    <row r="12698" spans="11:17">
      <c r="K12698" t="s">
        <v>51</v>
      </c>
      <c r="L12698" t="s">
        <v>5447</v>
      </c>
      <c r="M12698" t="s">
        <v>5448</v>
      </c>
      <c r="N12698" t="s">
        <v>1337</v>
      </c>
      <c r="O12698" t="s">
        <v>57</v>
      </c>
      <c r="P12698" t="s">
        <v>2701</v>
      </c>
      <c r="Q12698" t="s">
        <v>5449</v>
      </c>
    </row>
    <row r="12699" spans="11:17">
      <c r="K12699" t="s">
        <v>51</v>
      </c>
      <c r="L12699" t="s">
        <v>5447</v>
      </c>
      <c r="M12699" t="s">
        <v>5448</v>
      </c>
      <c r="N12699" t="s">
        <v>1337</v>
      </c>
      <c r="O12699" t="s">
        <v>59</v>
      </c>
      <c r="P12699">
        <v>1672</v>
      </c>
      <c r="Q12699" t="s">
        <v>5449</v>
      </c>
    </row>
    <row r="12700" spans="11:17">
      <c r="K12700" t="s">
        <v>51</v>
      </c>
      <c r="L12700" t="s">
        <v>5447</v>
      </c>
      <c r="M12700" t="s">
        <v>5448</v>
      </c>
      <c r="N12700" t="s">
        <v>1337</v>
      </c>
      <c r="O12700" t="s">
        <v>60</v>
      </c>
      <c r="P12700" t="s">
        <v>5396</v>
      </c>
      <c r="Q12700" t="s">
        <v>5449</v>
      </c>
    </row>
    <row r="12701" spans="11:17">
      <c r="K12701" t="s">
        <v>51</v>
      </c>
      <c r="L12701" t="s">
        <v>5447</v>
      </c>
      <c r="M12701" t="s">
        <v>5448</v>
      </c>
      <c r="N12701" t="s">
        <v>1337</v>
      </c>
      <c r="O12701" t="s">
        <v>62</v>
      </c>
      <c r="P12701" t="s">
        <v>4188</v>
      </c>
      <c r="Q12701" t="s">
        <v>5449</v>
      </c>
    </row>
    <row r="12702" spans="11:17">
      <c r="K12702" t="s">
        <v>51</v>
      </c>
      <c r="L12702" t="s">
        <v>5447</v>
      </c>
      <c r="M12702" t="s">
        <v>5448</v>
      </c>
      <c r="N12702" t="s">
        <v>1337</v>
      </c>
      <c r="O12702" t="s">
        <v>64</v>
      </c>
      <c r="P12702" t="s">
        <v>5450</v>
      </c>
      <c r="Q12702" t="s">
        <v>5449</v>
      </c>
    </row>
    <row r="12703" spans="11:17">
      <c r="K12703" t="s">
        <v>51</v>
      </c>
      <c r="L12703" t="s">
        <v>5447</v>
      </c>
      <c r="M12703" t="s">
        <v>5448</v>
      </c>
      <c r="N12703" t="s">
        <v>1337</v>
      </c>
      <c r="O12703" t="s">
        <v>66</v>
      </c>
      <c r="P12703" t="s">
        <v>5451</v>
      </c>
      <c r="Q12703" t="s">
        <v>5449</v>
      </c>
    </row>
    <row r="12704" spans="11:17">
      <c r="K12704" t="s">
        <v>51</v>
      </c>
      <c r="L12704" t="s">
        <v>5447</v>
      </c>
      <c r="M12704" t="s">
        <v>5448</v>
      </c>
      <c r="N12704" t="s">
        <v>1337</v>
      </c>
      <c r="O12704" t="s">
        <v>68</v>
      </c>
      <c r="Q12704" t="s">
        <v>5449</v>
      </c>
    </row>
    <row r="12705" spans="11:17">
      <c r="K12705" t="s">
        <v>51</v>
      </c>
      <c r="L12705" t="s">
        <v>5447</v>
      </c>
      <c r="M12705" t="s">
        <v>5448</v>
      </c>
      <c r="N12705" t="s">
        <v>1337</v>
      </c>
      <c r="O12705" t="s">
        <v>70</v>
      </c>
      <c r="P12705" t="s">
        <v>131</v>
      </c>
      <c r="Q12705" t="s">
        <v>5449</v>
      </c>
    </row>
    <row r="12706" spans="11:17">
      <c r="K12706" t="s">
        <v>51</v>
      </c>
      <c r="L12706" t="s">
        <v>5447</v>
      </c>
      <c r="M12706" t="s">
        <v>5448</v>
      </c>
      <c r="N12706" t="s">
        <v>1337</v>
      </c>
      <c r="O12706" t="s">
        <v>72</v>
      </c>
      <c r="P12706">
        <v>140</v>
      </c>
      <c r="Q12706" t="s">
        <v>5449</v>
      </c>
    </row>
    <row r="12707" spans="11:17">
      <c r="K12707" t="s">
        <v>51</v>
      </c>
      <c r="L12707" t="s">
        <v>5447</v>
      </c>
      <c r="M12707" t="s">
        <v>5448</v>
      </c>
      <c r="N12707" t="s">
        <v>1337</v>
      </c>
      <c r="O12707" t="s">
        <v>73</v>
      </c>
      <c r="P12707" t="s">
        <v>1343</v>
      </c>
      <c r="Q12707" t="s">
        <v>5449</v>
      </c>
    </row>
    <row r="12708" spans="11:17">
      <c r="K12708" t="s">
        <v>51</v>
      </c>
      <c r="L12708" t="s">
        <v>3070</v>
      </c>
      <c r="M12708" t="s">
        <v>5452</v>
      </c>
      <c r="N12708" t="s">
        <v>77</v>
      </c>
      <c r="O12708" t="s">
        <v>14</v>
      </c>
      <c r="Q12708" t="s">
        <v>5453</v>
      </c>
    </row>
    <row r="12709" spans="11:17">
      <c r="K12709" t="s">
        <v>51</v>
      </c>
      <c r="L12709" t="s">
        <v>3070</v>
      </c>
      <c r="M12709" t="s">
        <v>5452</v>
      </c>
      <c r="N12709" t="s">
        <v>77</v>
      </c>
      <c r="O12709" t="s">
        <v>56</v>
      </c>
      <c r="Q12709" t="s">
        <v>5453</v>
      </c>
    </row>
    <row r="12710" spans="11:17">
      <c r="K12710" t="s">
        <v>51</v>
      </c>
      <c r="L12710" t="s">
        <v>3070</v>
      </c>
      <c r="M12710" t="s">
        <v>5452</v>
      </c>
      <c r="N12710" t="s">
        <v>77</v>
      </c>
      <c r="O12710" t="s">
        <v>57</v>
      </c>
      <c r="P12710" t="s">
        <v>2701</v>
      </c>
      <c r="Q12710" t="s">
        <v>5453</v>
      </c>
    </row>
    <row r="12711" spans="11:17">
      <c r="K12711" t="s">
        <v>51</v>
      </c>
      <c r="L12711" t="s">
        <v>3070</v>
      </c>
      <c r="M12711" t="s">
        <v>5452</v>
      </c>
      <c r="N12711" t="s">
        <v>77</v>
      </c>
      <c r="O12711" t="s">
        <v>59</v>
      </c>
      <c r="P12711">
        <v>2240</v>
      </c>
      <c r="Q12711" t="s">
        <v>5453</v>
      </c>
    </row>
    <row r="12712" spans="11:17">
      <c r="K12712" t="s">
        <v>51</v>
      </c>
      <c r="L12712" t="s">
        <v>3070</v>
      </c>
      <c r="M12712" t="s">
        <v>5452</v>
      </c>
      <c r="N12712" t="s">
        <v>77</v>
      </c>
      <c r="O12712" t="s">
        <v>60</v>
      </c>
      <c r="P12712" t="s">
        <v>5396</v>
      </c>
      <c r="Q12712" t="s">
        <v>5453</v>
      </c>
    </row>
    <row r="12713" spans="11:17">
      <c r="K12713" t="s">
        <v>51</v>
      </c>
      <c r="L12713" t="s">
        <v>3070</v>
      </c>
      <c r="M12713" t="s">
        <v>5452</v>
      </c>
      <c r="N12713" t="s">
        <v>77</v>
      </c>
      <c r="O12713" t="s">
        <v>62</v>
      </c>
      <c r="P12713" t="s">
        <v>4188</v>
      </c>
      <c r="Q12713" t="s">
        <v>5453</v>
      </c>
    </row>
    <row r="12714" spans="11:17">
      <c r="K12714" t="s">
        <v>51</v>
      </c>
      <c r="L12714" t="s">
        <v>3070</v>
      </c>
      <c r="M12714" t="s">
        <v>5452</v>
      </c>
      <c r="N12714" t="s">
        <v>77</v>
      </c>
      <c r="O12714" t="s">
        <v>64</v>
      </c>
      <c r="P12714" t="s">
        <v>3073</v>
      </c>
      <c r="Q12714" t="s">
        <v>5453</v>
      </c>
    </row>
    <row r="12715" spans="11:17">
      <c r="K12715" t="s">
        <v>51</v>
      </c>
      <c r="L12715" t="s">
        <v>3070</v>
      </c>
      <c r="M12715" t="s">
        <v>5452</v>
      </c>
      <c r="N12715" t="s">
        <v>77</v>
      </c>
      <c r="O12715" t="s">
        <v>66</v>
      </c>
      <c r="P12715" t="s">
        <v>3074</v>
      </c>
      <c r="Q12715" t="s">
        <v>5453</v>
      </c>
    </row>
    <row r="12716" spans="11:17">
      <c r="K12716" t="s">
        <v>51</v>
      </c>
      <c r="L12716" t="s">
        <v>3070</v>
      </c>
      <c r="M12716" t="s">
        <v>5452</v>
      </c>
      <c r="N12716" t="s">
        <v>77</v>
      </c>
      <c r="O12716" t="s">
        <v>68</v>
      </c>
      <c r="Q12716" t="s">
        <v>5453</v>
      </c>
    </row>
    <row r="12717" spans="11:17">
      <c r="K12717" t="s">
        <v>51</v>
      </c>
      <c r="L12717" t="s">
        <v>3070</v>
      </c>
      <c r="M12717" t="s">
        <v>5452</v>
      </c>
      <c r="N12717" t="s">
        <v>77</v>
      </c>
      <c r="O12717" t="s">
        <v>70</v>
      </c>
      <c r="P12717" t="s">
        <v>131</v>
      </c>
      <c r="Q12717" t="s">
        <v>5453</v>
      </c>
    </row>
    <row r="12718" spans="11:17">
      <c r="K12718" t="s">
        <v>51</v>
      </c>
      <c r="L12718" t="s">
        <v>3070</v>
      </c>
      <c r="M12718" t="s">
        <v>5452</v>
      </c>
      <c r="N12718" t="s">
        <v>77</v>
      </c>
      <c r="O12718" t="s">
        <v>72</v>
      </c>
      <c r="P12718">
        <v>246</v>
      </c>
      <c r="Q12718" t="s">
        <v>5453</v>
      </c>
    </row>
    <row r="12719" spans="11:17">
      <c r="K12719" t="s">
        <v>51</v>
      </c>
      <c r="L12719" t="s">
        <v>3070</v>
      </c>
      <c r="M12719" t="s">
        <v>5452</v>
      </c>
      <c r="N12719" t="s">
        <v>77</v>
      </c>
      <c r="O12719" t="s">
        <v>73</v>
      </c>
      <c r="P12719" t="s">
        <v>82</v>
      </c>
      <c r="Q12719" t="s">
        <v>5453</v>
      </c>
    </row>
    <row r="12720" spans="11:17">
      <c r="K12720" t="s">
        <v>51</v>
      </c>
      <c r="L12720" t="s">
        <v>5454</v>
      </c>
      <c r="M12720" t="s">
        <v>5455</v>
      </c>
      <c r="N12720" t="s">
        <v>1337</v>
      </c>
      <c r="O12720" t="s">
        <v>14</v>
      </c>
      <c r="Q12720" t="s">
        <v>5456</v>
      </c>
    </row>
    <row r="12721" spans="11:17">
      <c r="K12721" t="s">
        <v>51</v>
      </c>
      <c r="L12721" t="s">
        <v>5454</v>
      </c>
      <c r="M12721" t="s">
        <v>5455</v>
      </c>
      <c r="N12721" t="s">
        <v>1337</v>
      </c>
      <c r="O12721" t="s">
        <v>56</v>
      </c>
      <c r="Q12721" t="s">
        <v>5456</v>
      </c>
    </row>
    <row r="12722" spans="11:17">
      <c r="K12722" t="s">
        <v>51</v>
      </c>
      <c r="L12722" t="s">
        <v>5454</v>
      </c>
      <c r="M12722" t="s">
        <v>5455</v>
      </c>
      <c r="N12722" t="s">
        <v>1337</v>
      </c>
      <c r="O12722" t="s">
        <v>57</v>
      </c>
      <c r="P12722" t="s">
        <v>2701</v>
      </c>
      <c r="Q12722" t="s">
        <v>5456</v>
      </c>
    </row>
    <row r="12723" spans="11:17">
      <c r="K12723" t="s">
        <v>51</v>
      </c>
      <c r="L12723" t="s">
        <v>5454</v>
      </c>
      <c r="M12723" t="s">
        <v>5455</v>
      </c>
      <c r="N12723" t="s">
        <v>1337</v>
      </c>
      <c r="O12723" t="s">
        <v>59</v>
      </c>
      <c r="P12723">
        <v>1070</v>
      </c>
      <c r="Q12723" t="s">
        <v>5456</v>
      </c>
    </row>
    <row r="12724" spans="11:17">
      <c r="K12724" t="s">
        <v>51</v>
      </c>
      <c r="L12724" t="s">
        <v>5454</v>
      </c>
      <c r="M12724" t="s">
        <v>5455</v>
      </c>
      <c r="N12724" t="s">
        <v>1337</v>
      </c>
      <c r="O12724" t="s">
        <v>60</v>
      </c>
      <c r="P12724" t="s">
        <v>5396</v>
      </c>
      <c r="Q12724" t="s">
        <v>5456</v>
      </c>
    </row>
    <row r="12725" spans="11:17">
      <c r="K12725" t="s">
        <v>51</v>
      </c>
      <c r="L12725" t="s">
        <v>5454</v>
      </c>
      <c r="M12725" t="s">
        <v>5455</v>
      </c>
      <c r="N12725" t="s">
        <v>1337</v>
      </c>
      <c r="O12725" t="s">
        <v>62</v>
      </c>
      <c r="P12725" t="s">
        <v>4188</v>
      </c>
      <c r="Q12725" t="s">
        <v>5456</v>
      </c>
    </row>
    <row r="12726" spans="11:17">
      <c r="K12726" t="s">
        <v>51</v>
      </c>
      <c r="L12726" t="s">
        <v>5454</v>
      </c>
      <c r="M12726" t="s">
        <v>5455</v>
      </c>
      <c r="N12726" t="s">
        <v>1337</v>
      </c>
      <c r="O12726" t="s">
        <v>64</v>
      </c>
      <c r="P12726" t="s">
        <v>5457</v>
      </c>
      <c r="Q12726" t="s">
        <v>5456</v>
      </c>
    </row>
    <row r="12727" spans="11:17">
      <c r="K12727" t="s">
        <v>51</v>
      </c>
      <c r="L12727" t="s">
        <v>5454</v>
      </c>
      <c r="M12727" t="s">
        <v>5455</v>
      </c>
      <c r="N12727" t="s">
        <v>1337</v>
      </c>
      <c r="O12727" t="s">
        <v>66</v>
      </c>
      <c r="P12727" t="s">
        <v>5458</v>
      </c>
      <c r="Q12727" t="s">
        <v>5456</v>
      </c>
    </row>
    <row r="12728" spans="11:17">
      <c r="K12728" t="s">
        <v>51</v>
      </c>
      <c r="L12728" t="s">
        <v>5454</v>
      </c>
      <c r="M12728" t="s">
        <v>5455</v>
      </c>
      <c r="N12728" t="s">
        <v>1337</v>
      </c>
      <c r="O12728" t="s">
        <v>68</v>
      </c>
      <c r="Q12728" t="s">
        <v>5456</v>
      </c>
    </row>
    <row r="12729" spans="11:17">
      <c r="K12729" t="s">
        <v>51</v>
      </c>
      <c r="L12729" t="s">
        <v>5454</v>
      </c>
      <c r="M12729" t="s">
        <v>5455</v>
      </c>
      <c r="N12729" t="s">
        <v>1337</v>
      </c>
      <c r="O12729" t="s">
        <v>70</v>
      </c>
      <c r="P12729" t="s">
        <v>1020</v>
      </c>
      <c r="Q12729" t="s">
        <v>5456</v>
      </c>
    </row>
    <row r="12730" spans="11:17">
      <c r="K12730" t="s">
        <v>51</v>
      </c>
      <c r="L12730" t="s">
        <v>5454</v>
      </c>
      <c r="M12730" t="s">
        <v>5455</v>
      </c>
      <c r="N12730" t="s">
        <v>1337</v>
      </c>
      <c r="O12730" t="s">
        <v>72</v>
      </c>
      <c r="P12730">
        <v>185</v>
      </c>
      <c r="Q12730" t="s">
        <v>5456</v>
      </c>
    </row>
    <row r="12731" spans="11:17">
      <c r="K12731" t="s">
        <v>51</v>
      </c>
      <c r="L12731" t="s">
        <v>5454</v>
      </c>
      <c r="M12731" t="s">
        <v>5455</v>
      </c>
      <c r="N12731" t="s">
        <v>1337</v>
      </c>
      <c r="O12731" t="s">
        <v>73</v>
      </c>
      <c r="P12731" t="s">
        <v>1343</v>
      </c>
      <c r="Q12731" t="s">
        <v>5456</v>
      </c>
    </row>
    <row r="12732" spans="11:17">
      <c r="K12732" t="s">
        <v>51</v>
      </c>
      <c r="L12732" t="s">
        <v>5459</v>
      </c>
      <c r="M12732" t="s">
        <v>5460</v>
      </c>
      <c r="N12732" t="s">
        <v>1337</v>
      </c>
      <c r="O12732" t="s">
        <v>14</v>
      </c>
      <c r="Q12732" t="s">
        <v>5461</v>
      </c>
    </row>
    <row r="12733" spans="11:17">
      <c r="K12733" t="s">
        <v>51</v>
      </c>
      <c r="L12733" t="s">
        <v>5459</v>
      </c>
      <c r="M12733" t="s">
        <v>5460</v>
      </c>
      <c r="N12733" t="s">
        <v>1337</v>
      </c>
      <c r="O12733" t="s">
        <v>56</v>
      </c>
      <c r="Q12733" t="s">
        <v>5461</v>
      </c>
    </row>
    <row r="12734" spans="11:17">
      <c r="K12734" t="s">
        <v>51</v>
      </c>
      <c r="L12734" t="s">
        <v>5459</v>
      </c>
      <c r="M12734" t="s">
        <v>5460</v>
      </c>
      <c r="N12734" t="s">
        <v>1337</v>
      </c>
      <c r="O12734" t="s">
        <v>57</v>
      </c>
      <c r="P12734" t="s">
        <v>2701</v>
      </c>
      <c r="Q12734" t="s">
        <v>5461</v>
      </c>
    </row>
    <row r="12735" spans="11:17">
      <c r="K12735" t="s">
        <v>51</v>
      </c>
      <c r="L12735" t="s">
        <v>5459</v>
      </c>
      <c r="M12735" t="s">
        <v>5460</v>
      </c>
      <c r="N12735" t="s">
        <v>1337</v>
      </c>
      <c r="O12735" t="s">
        <v>59</v>
      </c>
      <c r="P12735">
        <v>1237</v>
      </c>
      <c r="Q12735" t="s">
        <v>5461</v>
      </c>
    </row>
    <row r="12736" spans="11:17">
      <c r="K12736" t="s">
        <v>51</v>
      </c>
      <c r="L12736" t="s">
        <v>5459</v>
      </c>
      <c r="M12736" t="s">
        <v>5460</v>
      </c>
      <c r="N12736" t="s">
        <v>1337</v>
      </c>
      <c r="O12736" t="s">
        <v>60</v>
      </c>
      <c r="P12736" t="s">
        <v>5396</v>
      </c>
      <c r="Q12736" t="s">
        <v>5461</v>
      </c>
    </row>
    <row r="12737" spans="11:17">
      <c r="K12737" t="s">
        <v>51</v>
      </c>
      <c r="L12737" t="s">
        <v>5459</v>
      </c>
      <c r="M12737" t="s">
        <v>5460</v>
      </c>
      <c r="N12737" t="s">
        <v>1337</v>
      </c>
      <c r="O12737" t="s">
        <v>62</v>
      </c>
      <c r="P12737" t="s">
        <v>5397</v>
      </c>
      <c r="Q12737" t="s">
        <v>5461</v>
      </c>
    </row>
    <row r="12738" spans="11:17">
      <c r="K12738" t="s">
        <v>51</v>
      </c>
      <c r="L12738" t="s">
        <v>5459</v>
      </c>
      <c r="M12738" t="s">
        <v>5460</v>
      </c>
      <c r="N12738" t="s">
        <v>1337</v>
      </c>
      <c r="O12738" t="s">
        <v>64</v>
      </c>
      <c r="P12738" t="s">
        <v>5462</v>
      </c>
      <c r="Q12738" t="s">
        <v>5461</v>
      </c>
    </row>
    <row r="12739" spans="11:17">
      <c r="K12739" t="s">
        <v>51</v>
      </c>
      <c r="L12739" t="s">
        <v>5459</v>
      </c>
      <c r="M12739" t="s">
        <v>5460</v>
      </c>
      <c r="N12739" t="s">
        <v>1337</v>
      </c>
      <c r="O12739" t="s">
        <v>66</v>
      </c>
      <c r="P12739" t="s">
        <v>5463</v>
      </c>
      <c r="Q12739" t="s">
        <v>5461</v>
      </c>
    </row>
    <row r="12740" spans="11:17">
      <c r="K12740" t="s">
        <v>51</v>
      </c>
      <c r="L12740" t="s">
        <v>5459</v>
      </c>
      <c r="M12740" t="s">
        <v>5460</v>
      </c>
      <c r="N12740" t="s">
        <v>1337</v>
      </c>
      <c r="O12740" t="s">
        <v>68</v>
      </c>
      <c r="P12740" t="e">
        <f>-ปัญหาเศรษฐกิจ ไม่สามารถประกอบอาชีพได้
-ต้องการหน้ากากอนามัยและเจลล้างมือ</f>
        <v>#NAME?</v>
      </c>
      <c r="Q12740" t="s">
        <v>5461</v>
      </c>
    </row>
    <row r="12741" spans="11:17">
      <c r="K12741" t="s">
        <v>51</v>
      </c>
      <c r="L12741" t="s">
        <v>5459</v>
      </c>
      <c r="M12741" t="s">
        <v>5460</v>
      </c>
      <c r="N12741" t="s">
        <v>1337</v>
      </c>
      <c r="O12741" t="s">
        <v>70</v>
      </c>
      <c r="P12741" t="s">
        <v>131</v>
      </c>
      <c r="Q12741" t="s">
        <v>5461</v>
      </c>
    </row>
    <row r="12742" spans="11:17">
      <c r="K12742" t="s">
        <v>51</v>
      </c>
      <c r="L12742" t="s">
        <v>5459</v>
      </c>
      <c r="M12742" t="s">
        <v>5460</v>
      </c>
      <c r="N12742" t="s">
        <v>1337</v>
      </c>
      <c r="O12742" t="s">
        <v>72</v>
      </c>
      <c r="P12742">
        <v>79</v>
      </c>
      <c r="Q12742" t="s">
        <v>5461</v>
      </c>
    </row>
    <row r="12743" spans="11:17">
      <c r="K12743" t="s">
        <v>51</v>
      </c>
      <c r="L12743" t="s">
        <v>5459</v>
      </c>
      <c r="M12743" t="s">
        <v>5460</v>
      </c>
      <c r="N12743" t="s">
        <v>1337</v>
      </c>
      <c r="O12743" t="s">
        <v>73</v>
      </c>
      <c r="P12743" t="s">
        <v>1343</v>
      </c>
      <c r="Q12743" t="s">
        <v>5461</v>
      </c>
    </row>
    <row r="12744" spans="11:17">
      <c r="K12744" t="s">
        <v>51</v>
      </c>
      <c r="L12744" t="s">
        <v>5464</v>
      </c>
      <c r="M12744" t="s">
        <v>5465</v>
      </c>
      <c r="N12744" t="s">
        <v>1337</v>
      </c>
      <c r="O12744" t="s">
        <v>14</v>
      </c>
      <c r="Q12744" t="s">
        <v>5466</v>
      </c>
    </row>
    <row r="12745" spans="11:17">
      <c r="K12745" t="s">
        <v>51</v>
      </c>
      <c r="L12745" t="s">
        <v>5464</v>
      </c>
      <c r="M12745" t="s">
        <v>5465</v>
      </c>
      <c r="N12745" t="s">
        <v>1337</v>
      </c>
      <c r="O12745" t="s">
        <v>56</v>
      </c>
      <c r="Q12745" t="s">
        <v>5466</v>
      </c>
    </row>
    <row r="12746" spans="11:17">
      <c r="K12746" t="s">
        <v>51</v>
      </c>
      <c r="L12746" t="s">
        <v>5464</v>
      </c>
      <c r="M12746" t="s">
        <v>5465</v>
      </c>
      <c r="N12746" t="s">
        <v>1337</v>
      </c>
      <c r="O12746" t="s">
        <v>57</v>
      </c>
      <c r="P12746" t="s">
        <v>2701</v>
      </c>
      <c r="Q12746" t="s">
        <v>5466</v>
      </c>
    </row>
    <row r="12747" spans="11:17">
      <c r="K12747" t="s">
        <v>51</v>
      </c>
      <c r="L12747" t="s">
        <v>5464</v>
      </c>
      <c r="M12747" t="s">
        <v>5465</v>
      </c>
      <c r="N12747" t="s">
        <v>1337</v>
      </c>
      <c r="O12747" t="s">
        <v>59</v>
      </c>
      <c r="P12747">
        <v>1504</v>
      </c>
      <c r="Q12747" t="s">
        <v>5466</v>
      </c>
    </row>
    <row r="12748" spans="11:17">
      <c r="K12748" t="s">
        <v>51</v>
      </c>
      <c r="L12748" t="s">
        <v>5464</v>
      </c>
      <c r="M12748" t="s">
        <v>5465</v>
      </c>
      <c r="N12748" t="s">
        <v>1337</v>
      </c>
      <c r="O12748" t="s">
        <v>60</v>
      </c>
      <c r="P12748" t="s">
        <v>5396</v>
      </c>
      <c r="Q12748" t="s">
        <v>5466</v>
      </c>
    </row>
    <row r="12749" spans="11:17">
      <c r="K12749" t="s">
        <v>51</v>
      </c>
      <c r="L12749" t="s">
        <v>5464</v>
      </c>
      <c r="M12749" t="s">
        <v>5465</v>
      </c>
      <c r="N12749" t="s">
        <v>1337</v>
      </c>
      <c r="O12749" t="s">
        <v>62</v>
      </c>
      <c r="P12749" t="s">
        <v>4188</v>
      </c>
      <c r="Q12749" t="s">
        <v>5466</v>
      </c>
    </row>
    <row r="12750" spans="11:17">
      <c r="K12750" t="s">
        <v>51</v>
      </c>
      <c r="L12750" t="s">
        <v>5464</v>
      </c>
      <c r="M12750" t="s">
        <v>5465</v>
      </c>
      <c r="N12750" t="s">
        <v>1337</v>
      </c>
      <c r="O12750" t="s">
        <v>64</v>
      </c>
      <c r="P12750" t="s">
        <v>5467</v>
      </c>
      <c r="Q12750" t="s">
        <v>5466</v>
      </c>
    </row>
    <row r="12751" spans="11:17">
      <c r="K12751" t="s">
        <v>51</v>
      </c>
      <c r="L12751" t="s">
        <v>5464</v>
      </c>
      <c r="M12751" t="s">
        <v>5465</v>
      </c>
      <c r="N12751" t="s">
        <v>1337</v>
      </c>
      <c r="O12751" t="s">
        <v>66</v>
      </c>
      <c r="P12751" t="s">
        <v>5468</v>
      </c>
      <c r="Q12751" t="s">
        <v>5466</v>
      </c>
    </row>
    <row r="12752" spans="11:17">
      <c r="K12752" t="s">
        <v>51</v>
      </c>
      <c r="L12752" t="s">
        <v>5464</v>
      </c>
      <c r="M12752" t="s">
        <v>5465</v>
      </c>
      <c r="N12752" t="s">
        <v>1337</v>
      </c>
      <c r="O12752" t="s">
        <v>68</v>
      </c>
      <c r="Q12752" t="s">
        <v>5466</v>
      </c>
    </row>
    <row r="12753" spans="11:17">
      <c r="K12753" t="s">
        <v>51</v>
      </c>
      <c r="L12753" t="s">
        <v>5464</v>
      </c>
      <c r="M12753" t="s">
        <v>5465</v>
      </c>
      <c r="N12753" t="s">
        <v>1337</v>
      </c>
      <c r="O12753" t="s">
        <v>70</v>
      </c>
      <c r="P12753" t="s">
        <v>131</v>
      </c>
      <c r="Q12753" t="s">
        <v>5466</v>
      </c>
    </row>
    <row r="12754" spans="11:17">
      <c r="K12754" t="s">
        <v>51</v>
      </c>
      <c r="L12754" t="s">
        <v>5464</v>
      </c>
      <c r="M12754" t="s">
        <v>5465</v>
      </c>
      <c r="N12754" t="s">
        <v>1337</v>
      </c>
      <c r="O12754" t="s">
        <v>72</v>
      </c>
      <c r="P12754">
        <v>163</v>
      </c>
      <c r="Q12754" t="s">
        <v>5466</v>
      </c>
    </row>
    <row r="12755" spans="11:17">
      <c r="K12755" t="s">
        <v>51</v>
      </c>
      <c r="L12755" t="s">
        <v>5464</v>
      </c>
      <c r="M12755" t="s">
        <v>5465</v>
      </c>
      <c r="N12755" t="s">
        <v>1337</v>
      </c>
      <c r="O12755" t="s">
        <v>73</v>
      </c>
      <c r="P12755" t="s">
        <v>1343</v>
      </c>
      <c r="Q12755" t="s">
        <v>5466</v>
      </c>
    </row>
    <row r="12756" spans="11:17">
      <c r="K12756" t="s">
        <v>51</v>
      </c>
      <c r="L12756" t="s">
        <v>5469</v>
      </c>
      <c r="M12756" t="s">
        <v>5470</v>
      </c>
      <c r="N12756" t="s">
        <v>1337</v>
      </c>
      <c r="O12756" t="s">
        <v>14</v>
      </c>
      <c r="Q12756" t="s">
        <v>5471</v>
      </c>
    </row>
    <row r="12757" spans="11:17">
      <c r="K12757" t="s">
        <v>51</v>
      </c>
      <c r="L12757" t="s">
        <v>5469</v>
      </c>
      <c r="M12757" t="s">
        <v>5470</v>
      </c>
      <c r="N12757" t="s">
        <v>1337</v>
      </c>
      <c r="O12757" t="s">
        <v>56</v>
      </c>
      <c r="Q12757" t="s">
        <v>5471</v>
      </c>
    </row>
    <row r="12758" spans="11:17">
      <c r="K12758" t="s">
        <v>51</v>
      </c>
      <c r="L12758" t="s">
        <v>5469</v>
      </c>
      <c r="M12758" t="s">
        <v>5470</v>
      </c>
      <c r="N12758" t="s">
        <v>1337</v>
      </c>
      <c r="O12758" t="s">
        <v>57</v>
      </c>
      <c r="P12758" t="s">
        <v>2701</v>
      </c>
      <c r="Q12758" t="s">
        <v>5471</v>
      </c>
    </row>
    <row r="12759" spans="11:17">
      <c r="K12759" t="s">
        <v>51</v>
      </c>
      <c r="L12759" t="s">
        <v>5469</v>
      </c>
      <c r="M12759" t="s">
        <v>5470</v>
      </c>
      <c r="N12759" t="s">
        <v>1337</v>
      </c>
      <c r="O12759" t="s">
        <v>59</v>
      </c>
      <c r="P12759">
        <v>1571</v>
      </c>
      <c r="Q12759" t="s">
        <v>5471</v>
      </c>
    </row>
    <row r="12760" spans="11:17">
      <c r="K12760" t="s">
        <v>51</v>
      </c>
      <c r="L12760" t="s">
        <v>5469</v>
      </c>
      <c r="M12760" t="s">
        <v>5470</v>
      </c>
      <c r="N12760" t="s">
        <v>1337</v>
      </c>
      <c r="O12760" t="s">
        <v>60</v>
      </c>
      <c r="P12760" t="s">
        <v>5396</v>
      </c>
      <c r="Q12760" t="s">
        <v>5471</v>
      </c>
    </row>
    <row r="12761" spans="11:17">
      <c r="K12761" t="s">
        <v>51</v>
      </c>
      <c r="L12761" t="s">
        <v>5469</v>
      </c>
      <c r="M12761" t="s">
        <v>5470</v>
      </c>
      <c r="N12761" t="s">
        <v>1337</v>
      </c>
      <c r="O12761" t="s">
        <v>62</v>
      </c>
      <c r="P12761" t="s">
        <v>4188</v>
      </c>
      <c r="Q12761" t="s">
        <v>5471</v>
      </c>
    </row>
    <row r="12762" spans="11:17">
      <c r="K12762" t="s">
        <v>51</v>
      </c>
      <c r="L12762" t="s">
        <v>5469</v>
      </c>
      <c r="M12762" t="s">
        <v>5470</v>
      </c>
      <c r="N12762" t="s">
        <v>1337</v>
      </c>
      <c r="O12762" t="s">
        <v>64</v>
      </c>
      <c r="P12762" t="s">
        <v>5472</v>
      </c>
      <c r="Q12762" t="s">
        <v>5471</v>
      </c>
    </row>
    <row r="12763" spans="11:17">
      <c r="K12763" t="s">
        <v>51</v>
      </c>
      <c r="L12763" t="s">
        <v>5469</v>
      </c>
      <c r="M12763" t="s">
        <v>5470</v>
      </c>
      <c r="N12763" t="s">
        <v>1337</v>
      </c>
      <c r="O12763" t="s">
        <v>66</v>
      </c>
      <c r="P12763" t="s">
        <v>5473</v>
      </c>
      <c r="Q12763" t="s">
        <v>5471</v>
      </c>
    </row>
    <row r="12764" spans="11:17">
      <c r="K12764" t="s">
        <v>51</v>
      </c>
      <c r="L12764" t="s">
        <v>5469</v>
      </c>
      <c r="M12764" t="s">
        <v>5470</v>
      </c>
      <c r="N12764" t="s">
        <v>1337</v>
      </c>
      <c r="O12764" t="s">
        <v>68</v>
      </c>
      <c r="P12764" t="e">
        <f>-ปัญหาเศรษฐกิจ ตกงานขาดรายได้ อาชีพอิสระขาดงาน
-ต้องการหน้ากากอนามัยและเจลล้างมือ</f>
        <v>#NAME?</v>
      </c>
      <c r="Q12764" t="s">
        <v>5471</v>
      </c>
    </row>
    <row r="12765" spans="11:17">
      <c r="K12765" t="s">
        <v>51</v>
      </c>
      <c r="L12765" t="s">
        <v>5469</v>
      </c>
      <c r="M12765" t="s">
        <v>5470</v>
      </c>
      <c r="N12765" t="s">
        <v>1337</v>
      </c>
      <c r="O12765" t="s">
        <v>70</v>
      </c>
      <c r="P12765" t="s">
        <v>131</v>
      </c>
      <c r="Q12765" t="s">
        <v>5471</v>
      </c>
    </row>
    <row r="12766" spans="11:17">
      <c r="K12766" t="s">
        <v>51</v>
      </c>
      <c r="L12766" t="s">
        <v>5469</v>
      </c>
      <c r="M12766" t="s">
        <v>5470</v>
      </c>
      <c r="N12766" t="s">
        <v>1337</v>
      </c>
      <c r="O12766" t="s">
        <v>72</v>
      </c>
      <c r="P12766">
        <v>105</v>
      </c>
      <c r="Q12766" t="s">
        <v>5471</v>
      </c>
    </row>
    <row r="12767" spans="11:17">
      <c r="K12767" t="s">
        <v>51</v>
      </c>
      <c r="L12767" t="s">
        <v>5469</v>
      </c>
      <c r="M12767" t="s">
        <v>5470</v>
      </c>
      <c r="N12767" t="s">
        <v>1337</v>
      </c>
      <c r="O12767" t="s">
        <v>73</v>
      </c>
      <c r="P12767" t="s">
        <v>1343</v>
      </c>
      <c r="Q12767" t="s">
        <v>5471</v>
      </c>
    </row>
    <row r="12768" spans="11:17">
      <c r="K12768" t="s">
        <v>51</v>
      </c>
      <c r="L12768" t="s">
        <v>5474</v>
      </c>
      <c r="M12768" t="s">
        <v>5475</v>
      </c>
      <c r="N12768" t="s">
        <v>1337</v>
      </c>
      <c r="O12768" t="s">
        <v>14</v>
      </c>
      <c r="Q12768" t="s">
        <v>5476</v>
      </c>
    </row>
    <row r="12769" spans="11:17">
      <c r="K12769" t="s">
        <v>51</v>
      </c>
      <c r="L12769" t="s">
        <v>5474</v>
      </c>
      <c r="M12769" t="s">
        <v>5475</v>
      </c>
      <c r="N12769" t="s">
        <v>1337</v>
      </c>
      <c r="O12769" t="s">
        <v>56</v>
      </c>
      <c r="Q12769" t="s">
        <v>5476</v>
      </c>
    </row>
    <row r="12770" spans="11:17">
      <c r="K12770" t="s">
        <v>51</v>
      </c>
      <c r="L12770" t="s">
        <v>5474</v>
      </c>
      <c r="M12770" t="s">
        <v>5475</v>
      </c>
      <c r="N12770" t="s">
        <v>1337</v>
      </c>
      <c r="O12770" t="s">
        <v>57</v>
      </c>
      <c r="P12770" t="s">
        <v>2701</v>
      </c>
      <c r="Q12770" t="s">
        <v>5476</v>
      </c>
    </row>
    <row r="12771" spans="11:17">
      <c r="K12771" t="s">
        <v>51</v>
      </c>
      <c r="L12771" t="s">
        <v>5474</v>
      </c>
      <c r="M12771" t="s">
        <v>5475</v>
      </c>
      <c r="N12771" t="s">
        <v>1337</v>
      </c>
      <c r="O12771" t="s">
        <v>59</v>
      </c>
      <c r="P12771">
        <v>1822</v>
      </c>
      <c r="Q12771" t="s">
        <v>5476</v>
      </c>
    </row>
    <row r="12772" spans="11:17">
      <c r="K12772" t="s">
        <v>51</v>
      </c>
      <c r="L12772" t="s">
        <v>5474</v>
      </c>
      <c r="M12772" t="s">
        <v>5475</v>
      </c>
      <c r="N12772" t="s">
        <v>1337</v>
      </c>
      <c r="O12772" t="s">
        <v>60</v>
      </c>
      <c r="P12772" t="s">
        <v>5396</v>
      </c>
      <c r="Q12772" t="s">
        <v>5476</v>
      </c>
    </row>
    <row r="12773" spans="11:17">
      <c r="K12773" t="s">
        <v>51</v>
      </c>
      <c r="L12773" t="s">
        <v>5474</v>
      </c>
      <c r="M12773" t="s">
        <v>5475</v>
      </c>
      <c r="N12773" t="s">
        <v>1337</v>
      </c>
      <c r="O12773" t="s">
        <v>62</v>
      </c>
      <c r="P12773" t="s">
        <v>5397</v>
      </c>
      <c r="Q12773" t="s">
        <v>5476</v>
      </c>
    </row>
    <row r="12774" spans="11:17">
      <c r="K12774" t="s">
        <v>51</v>
      </c>
      <c r="L12774" t="s">
        <v>5474</v>
      </c>
      <c r="M12774" t="s">
        <v>5475</v>
      </c>
      <c r="N12774" t="s">
        <v>1337</v>
      </c>
      <c r="O12774" t="s">
        <v>64</v>
      </c>
      <c r="P12774" t="s">
        <v>5477</v>
      </c>
      <c r="Q12774" t="s">
        <v>5476</v>
      </c>
    </row>
    <row r="12775" spans="11:17">
      <c r="K12775" t="s">
        <v>51</v>
      </c>
      <c r="L12775" t="s">
        <v>5474</v>
      </c>
      <c r="M12775" t="s">
        <v>5475</v>
      </c>
      <c r="N12775" t="s">
        <v>1337</v>
      </c>
      <c r="O12775" t="s">
        <v>66</v>
      </c>
      <c r="P12775" t="s">
        <v>5478</v>
      </c>
      <c r="Q12775" t="s">
        <v>5476</v>
      </c>
    </row>
    <row r="12776" spans="11:17">
      <c r="K12776" t="s">
        <v>51</v>
      </c>
      <c r="L12776" t="s">
        <v>5474</v>
      </c>
      <c r="M12776" t="s">
        <v>5475</v>
      </c>
      <c r="N12776" t="s">
        <v>1337</v>
      </c>
      <c r="O12776" t="s">
        <v>68</v>
      </c>
      <c r="P12776" t="s">
        <v>751</v>
      </c>
      <c r="Q12776" t="s">
        <v>5476</v>
      </c>
    </row>
    <row r="12777" spans="11:17">
      <c r="K12777" t="s">
        <v>51</v>
      </c>
      <c r="L12777" t="s">
        <v>5474</v>
      </c>
      <c r="M12777" t="s">
        <v>5475</v>
      </c>
      <c r="N12777" t="s">
        <v>1337</v>
      </c>
      <c r="O12777" t="s">
        <v>70</v>
      </c>
      <c r="P12777" t="s">
        <v>131</v>
      </c>
      <c r="Q12777" t="s">
        <v>5476</v>
      </c>
    </row>
    <row r="12778" spans="11:17">
      <c r="K12778" t="s">
        <v>51</v>
      </c>
      <c r="L12778" t="s">
        <v>5474</v>
      </c>
      <c r="M12778" t="s">
        <v>5475</v>
      </c>
      <c r="N12778" t="s">
        <v>1337</v>
      </c>
      <c r="O12778" t="s">
        <v>72</v>
      </c>
      <c r="P12778">
        <v>111</v>
      </c>
      <c r="Q12778" t="s">
        <v>5476</v>
      </c>
    </row>
    <row r="12779" spans="11:17">
      <c r="K12779" t="s">
        <v>51</v>
      </c>
      <c r="L12779" t="s">
        <v>5474</v>
      </c>
      <c r="M12779" t="s">
        <v>5475</v>
      </c>
      <c r="N12779" t="s">
        <v>1337</v>
      </c>
      <c r="O12779" t="s">
        <v>73</v>
      </c>
      <c r="P12779" t="s">
        <v>1343</v>
      </c>
      <c r="Q12779" t="s">
        <v>5476</v>
      </c>
    </row>
    <row r="12780" spans="11:17">
      <c r="K12780" t="s">
        <v>51</v>
      </c>
      <c r="L12780" t="s">
        <v>1928</v>
      </c>
      <c r="M12780" t="s">
        <v>5479</v>
      </c>
      <c r="N12780" t="s">
        <v>1337</v>
      </c>
      <c r="O12780" t="s">
        <v>14</v>
      </c>
      <c r="Q12780" t="s">
        <v>5480</v>
      </c>
    </row>
    <row r="12781" spans="11:17">
      <c r="K12781" t="s">
        <v>51</v>
      </c>
      <c r="L12781" t="s">
        <v>1928</v>
      </c>
      <c r="M12781" t="s">
        <v>5479</v>
      </c>
      <c r="N12781" t="s">
        <v>1337</v>
      </c>
      <c r="O12781" t="s">
        <v>56</v>
      </c>
      <c r="Q12781" t="s">
        <v>5480</v>
      </c>
    </row>
    <row r="12782" spans="11:17">
      <c r="K12782" t="s">
        <v>51</v>
      </c>
      <c r="L12782" t="s">
        <v>1928</v>
      </c>
      <c r="M12782" t="s">
        <v>5479</v>
      </c>
      <c r="N12782" t="s">
        <v>1337</v>
      </c>
      <c r="O12782" t="s">
        <v>57</v>
      </c>
      <c r="P12782" t="s">
        <v>2701</v>
      </c>
      <c r="Q12782" t="s">
        <v>5480</v>
      </c>
    </row>
    <row r="12783" spans="11:17">
      <c r="K12783" t="s">
        <v>51</v>
      </c>
      <c r="L12783" t="s">
        <v>1928</v>
      </c>
      <c r="M12783" t="s">
        <v>5479</v>
      </c>
      <c r="N12783" t="s">
        <v>1337</v>
      </c>
      <c r="O12783" t="s">
        <v>59</v>
      </c>
      <c r="P12783">
        <v>1755</v>
      </c>
      <c r="Q12783" t="s">
        <v>5480</v>
      </c>
    </row>
    <row r="12784" spans="11:17">
      <c r="K12784" t="s">
        <v>51</v>
      </c>
      <c r="L12784" t="s">
        <v>1928</v>
      </c>
      <c r="M12784" t="s">
        <v>5479</v>
      </c>
      <c r="N12784" t="s">
        <v>1337</v>
      </c>
      <c r="O12784" t="s">
        <v>60</v>
      </c>
      <c r="P12784" t="s">
        <v>5396</v>
      </c>
      <c r="Q12784" t="s">
        <v>5480</v>
      </c>
    </row>
    <row r="12785" spans="11:17">
      <c r="K12785" t="s">
        <v>51</v>
      </c>
      <c r="L12785" t="s">
        <v>1928</v>
      </c>
      <c r="M12785" t="s">
        <v>5479</v>
      </c>
      <c r="N12785" t="s">
        <v>1337</v>
      </c>
      <c r="O12785" t="s">
        <v>62</v>
      </c>
      <c r="P12785" t="s">
        <v>4188</v>
      </c>
      <c r="Q12785" t="s">
        <v>5480</v>
      </c>
    </row>
    <row r="12786" spans="11:17">
      <c r="K12786" t="s">
        <v>51</v>
      </c>
      <c r="L12786" t="s">
        <v>1928</v>
      </c>
      <c r="M12786" t="s">
        <v>5479</v>
      </c>
      <c r="N12786" t="s">
        <v>1337</v>
      </c>
      <c r="O12786" t="s">
        <v>64</v>
      </c>
      <c r="P12786" t="s">
        <v>1931</v>
      </c>
      <c r="Q12786" t="s">
        <v>5480</v>
      </c>
    </row>
    <row r="12787" spans="11:17">
      <c r="K12787" t="s">
        <v>51</v>
      </c>
      <c r="L12787" t="s">
        <v>1928</v>
      </c>
      <c r="M12787" t="s">
        <v>5479</v>
      </c>
      <c r="N12787" t="s">
        <v>1337</v>
      </c>
      <c r="O12787" t="s">
        <v>66</v>
      </c>
      <c r="P12787" t="s">
        <v>1932</v>
      </c>
      <c r="Q12787" t="s">
        <v>5480</v>
      </c>
    </row>
    <row r="12788" spans="11:17">
      <c r="K12788" t="s">
        <v>51</v>
      </c>
      <c r="L12788" t="s">
        <v>1928</v>
      </c>
      <c r="M12788" t="s">
        <v>5479</v>
      </c>
      <c r="N12788" t="s">
        <v>1337</v>
      </c>
      <c r="O12788" t="s">
        <v>68</v>
      </c>
      <c r="Q12788" t="s">
        <v>5480</v>
      </c>
    </row>
    <row r="12789" spans="11:17">
      <c r="K12789" t="s">
        <v>51</v>
      </c>
      <c r="L12789" t="s">
        <v>1928</v>
      </c>
      <c r="M12789" t="s">
        <v>5479</v>
      </c>
      <c r="N12789" t="s">
        <v>1337</v>
      </c>
      <c r="O12789" t="s">
        <v>70</v>
      </c>
      <c r="P12789" t="s">
        <v>131</v>
      </c>
      <c r="Q12789" t="s">
        <v>5480</v>
      </c>
    </row>
    <row r="12790" spans="11:17">
      <c r="K12790" t="s">
        <v>51</v>
      </c>
      <c r="L12790" t="s">
        <v>1928</v>
      </c>
      <c r="M12790" t="s">
        <v>5479</v>
      </c>
      <c r="N12790" t="s">
        <v>1337</v>
      </c>
      <c r="O12790" t="s">
        <v>72</v>
      </c>
      <c r="P12790">
        <v>251</v>
      </c>
      <c r="Q12790" t="s">
        <v>5480</v>
      </c>
    </row>
    <row r="12791" spans="11:17">
      <c r="K12791" t="s">
        <v>51</v>
      </c>
      <c r="L12791" t="s">
        <v>1928</v>
      </c>
      <c r="M12791" t="s">
        <v>5479</v>
      </c>
      <c r="N12791" t="s">
        <v>1337</v>
      </c>
      <c r="O12791" t="s">
        <v>73</v>
      </c>
      <c r="P12791" t="s">
        <v>1343</v>
      </c>
      <c r="Q12791" t="s">
        <v>5480</v>
      </c>
    </row>
    <row r="12792" spans="11:17">
      <c r="K12792" t="s">
        <v>51</v>
      </c>
      <c r="L12792" t="s">
        <v>5481</v>
      </c>
      <c r="M12792" t="s">
        <v>5482</v>
      </c>
      <c r="N12792" t="s">
        <v>1337</v>
      </c>
      <c r="O12792" t="s">
        <v>14</v>
      </c>
      <c r="Q12792" t="s">
        <v>5483</v>
      </c>
    </row>
    <row r="12793" spans="11:17">
      <c r="K12793" t="s">
        <v>51</v>
      </c>
      <c r="L12793" t="s">
        <v>5481</v>
      </c>
      <c r="M12793" t="s">
        <v>5482</v>
      </c>
      <c r="N12793" t="s">
        <v>1337</v>
      </c>
      <c r="O12793" t="s">
        <v>56</v>
      </c>
      <c r="Q12793" t="s">
        <v>5483</v>
      </c>
    </row>
    <row r="12794" spans="11:17">
      <c r="K12794" t="s">
        <v>51</v>
      </c>
      <c r="L12794" t="s">
        <v>5481</v>
      </c>
      <c r="M12794" t="s">
        <v>5482</v>
      </c>
      <c r="N12794" t="s">
        <v>1337</v>
      </c>
      <c r="O12794" t="s">
        <v>57</v>
      </c>
      <c r="P12794" t="s">
        <v>2701</v>
      </c>
      <c r="Q12794" t="s">
        <v>5483</v>
      </c>
    </row>
    <row r="12795" spans="11:17">
      <c r="K12795" t="s">
        <v>51</v>
      </c>
      <c r="L12795" t="s">
        <v>5481</v>
      </c>
      <c r="M12795" t="s">
        <v>5482</v>
      </c>
      <c r="N12795" t="s">
        <v>1337</v>
      </c>
      <c r="O12795" t="s">
        <v>59</v>
      </c>
      <c r="P12795">
        <v>1287</v>
      </c>
      <c r="Q12795" t="s">
        <v>5483</v>
      </c>
    </row>
    <row r="12796" spans="11:17">
      <c r="K12796" t="s">
        <v>51</v>
      </c>
      <c r="L12796" t="s">
        <v>5481</v>
      </c>
      <c r="M12796" t="s">
        <v>5482</v>
      </c>
      <c r="N12796" t="s">
        <v>1337</v>
      </c>
      <c r="O12796" t="s">
        <v>60</v>
      </c>
      <c r="P12796" t="s">
        <v>5484</v>
      </c>
      <c r="Q12796" t="s">
        <v>5483</v>
      </c>
    </row>
    <row r="12797" spans="11:17">
      <c r="K12797" t="s">
        <v>51</v>
      </c>
      <c r="L12797" t="s">
        <v>5481</v>
      </c>
      <c r="M12797" t="s">
        <v>5482</v>
      </c>
      <c r="N12797" t="s">
        <v>1337</v>
      </c>
      <c r="O12797" t="s">
        <v>62</v>
      </c>
      <c r="P12797" t="s">
        <v>5485</v>
      </c>
      <c r="Q12797" t="s">
        <v>5483</v>
      </c>
    </row>
    <row r="12798" spans="11:17">
      <c r="K12798" t="s">
        <v>51</v>
      </c>
      <c r="L12798" t="s">
        <v>5481</v>
      </c>
      <c r="M12798" t="s">
        <v>5482</v>
      </c>
      <c r="N12798" t="s">
        <v>1337</v>
      </c>
      <c r="O12798" t="s">
        <v>64</v>
      </c>
      <c r="P12798" t="s">
        <v>5486</v>
      </c>
      <c r="Q12798" t="s">
        <v>5483</v>
      </c>
    </row>
    <row r="12799" spans="11:17">
      <c r="K12799" t="s">
        <v>51</v>
      </c>
      <c r="L12799" t="s">
        <v>5481</v>
      </c>
      <c r="M12799" t="s">
        <v>5482</v>
      </c>
      <c r="N12799" t="s">
        <v>1337</v>
      </c>
      <c r="O12799" t="s">
        <v>66</v>
      </c>
      <c r="P12799" t="s">
        <v>5487</v>
      </c>
      <c r="Q12799" t="s">
        <v>5483</v>
      </c>
    </row>
    <row r="12800" spans="11:17">
      <c r="K12800" t="s">
        <v>51</v>
      </c>
      <c r="L12800" t="s">
        <v>5481</v>
      </c>
      <c r="M12800" t="s">
        <v>5482</v>
      </c>
      <c r="N12800" t="s">
        <v>1337</v>
      </c>
      <c r="O12800" t="s">
        <v>68</v>
      </c>
      <c r="Q12800" t="s">
        <v>5483</v>
      </c>
    </row>
    <row r="12801" spans="11:17">
      <c r="K12801" t="s">
        <v>51</v>
      </c>
      <c r="L12801" t="s">
        <v>5481</v>
      </c>
      <c r="M12801" t="s">
        <v>5482</v>
      </c>
      <c r="N12801" t="s">
        <v>1337</v>
      </c>
      <c r="O12801" t="s">
        <v>70</v>
      </c>
      <c r="P12801" t="s">
        <v>1020</v>
      </c>
      <c r="Q12801" t="s">
        <v>5483</v>
      </c>
    </row>
    <row r="12802" spans="11:17">
      <c r="K12802" t="s">
        <v>51</v>
      </c>
      <c r="L12802" t="s">
        <v>5481</v>
      </c>
      <c r="M12802" t="s">
        <v>5482</v>
      </c>
      <c r="N12802" t="s">
        <v>1337</v>
      </c>
      <c r="O12802" t="s">
        <v>72</v>
      </c>
      <c r="P12802">
        <v>243</v>
      </c>
      <c r="Q12802" t="s">
        <v>5483</v>
      </c>
    </row>
    <row r="12803" spans="11:17">
      <c r="K12803" t="s">
        <v>51</v>
      </c>
      <c r="L12803" t="s">
        <v>5481</v>
      </c>
      <c r="M12803" t="s">
        <v>5482</v>
      </c>
      <c r="N12803" t="s">
        <v>1337</v>
      </c>
      <c r="O12803" t="s">
        <v>73</v>
      </c>
      <c r="P12803" t="s">
        <v>1343</v>
      </c>
      <c r="Q12803" t="s">
        <v>5483</v>
      </c>
    </row>
    <row r="12804" spans="11:17">
      <c r="K12804" t="s">
        <v>51</v>
      </c>
      <c r="L12804" t="s">
        <v>5488</v>
      </c>
      <c r="M12804" t="s">
        <v>5489</v>
      </c>
      <c r="N12804" t="s">
        <v>1337</v>
      </c>
      <c r="O12804" t="s">
        <v>14</v>
      </c>
      <c r="Q12804" t="s">
        <v>5490</v>
      </c>
    </row>
    <row r="12805" spans="11:17">
      <c r="K12805" t="s">
        <v>51</v>
      </c>
      <c r="L12805" t="s">
        <v>5488</v>
      </c>
      <c r="M12805" t="s">
        <v>5489</v>
      </c>
      <c r="N12805" t="s">
        <v>1337</v>
      </c>
      <c r="O12805" t="s">
        <v>56</v>
      </c>
      <c r="Q12805" t="s">
        <v>5490</v>
      </c>
    </row>
    <row r="12806" spans="11:17">
      <c r="K12806" t="s">
        <v>51</v>
      </c>
      <c r="L12806" t="s">
        <v>5488</v>
      </c>
      <c r="M12806" t="s">
        <v>5489</v>
      </c>
      <c r="N12806" t="s">
        <v>1337</v>
      </c>
      <c r="O12806" t="s">
        <v>57</v>
      </c>
      <c r="P12806" t="s">
        <v>2701</v>
      </c>
      <c r="Q12806" t="s">
        <v>5490</v>
      </c>
    </row>
    <row r="12807" spans="11:17">
      <c r="K12807" t="s">
        <v>51</v>
      </c>
      <c r="L12807" t="s">
        <v>5488</v>
      </c>
      <c r="M12807" t="s">
        <v>5489</v>
      </c>
      <c r="N12807" t="s">
        <v>1337</v>
      </c>
      <c r="O12807" t="s">
        <v>59</v>
      </c>
      <c r="P12807">
        <v>1339</v>
      </c>
      <c r="Q12807" t="s">
        <v>5490</v>
      </c>
    </row>
    <row r="12808" spans="11:17">
      <c r="K12808" t="s">
        <v>51</v>
      </c>
      <c r="L12808" t="s">
        <v>5488</v>
      </c>
      <c r="M12808" t="s">
        <v>5489</v>
      </c>
      <c r="N12808" t="s">
        <v>1337</v>
      </c>
      <c r="O12808" t="s">
        <v>60</v>
      </c>
      <c r="P12808" t="s">
        <v>5484</v>
      </c>
      <c r="Q12808" t="s">
        <v>5490</v>
      </c>
    </row>
    <row r="12809" spans="11:17">
      <c r="K12809" t="s">
        <v>51</v>
      </c>
      <c r="L12809" t="s">
        <v>5488</v>
      </c>
      <c r="M12809" t="s">
        <v>5489</v>
      </c>
      <c r="N12809" t="s">
        <v>1337</v>
      </c>
      <c r="O12809" t="s">
        <v>62</v>
      </c>
      <c r="P12809" t="s">
        <v>5485</v>
      </c>
      <c r="Q12809" t="s">
        <v>5490</v>
      </c>
    </row>
    <row r="12810" spans="11:17">
      <c r="K12810" t="s">
        <v>51</v>
      </c>
      <c r="L12810" t="s">
        <v>5488</v>
      </c>
      <c r="M12810" t="s">
        <v>5489</v>
      </c>
      <c r="N12810" t="s">
        <v>1337</v>
      </c>
      <c r="O12810" t="s">
        <v>64</v>
      </c>
      <c r="P12810" t="s">
        <v>5491</v>
      </c>
      <c r="Q12810" t="s">
        <v>5490</v>
      </c>
    </row>
    <row r="12811" spans="11:17">
      <c r="K12811" t="s">
        <v>51</v>
      </c>
      <c r="L12811" t="s">
        <v>5488</v>
      </c>
      <c r="M12811" t="s">
        <v>5489</v>
      </c>
      <c r="N12811" t="s">
        <v>1337</v>
      </c>
      <c r="O12811" t="s">
        <v>66</v>
      </c>
      <c r="P12811" t="s">
        <v>5492</v>
      </c>
      <c r="Q12811" t="s">
        <v>5490</v>
      </c>
    </row>
    <row r="12812" spans="11:17">
      <c r="K12812" t="s">
        <v>51</v>
      </c>
      <c r="L12812" t="s">
        <v>5488</v>
      </c>
      <c r="M12812" t="s">
        <v>5489</v>
      </c>
      <c r="N12812" t="s">
        <v>1337</v>
      </c>
      <c r="O12812" t="s">
        <v>68</v>
      </c>
      <c r="P12812" t="s">
        <v>5493</v>
      </c>
      <c r="Q12812" t="s">
        <v>5490</v>
      </c>
    </row>
    <row r="12813" spans="11:17">
      <c r="K12813" t="s">
        <v>51</v>
      </c>
      <c r="L12813" t="s">
        <v>5488</v>
      </c>
      <c r="M12813" t="s">
        <v>5489</v>
      </c>
      <c r="N12813" t="s">
        <v>1337</v>
      </c>
      <c r="O12813" t="s">
        <v>70</v>
      </c>
      <c r="P12813" t="s">
        <v>1020</v>
      </c>
      <c r="Q12813" t="s">
        <v>5490</v>
      </c>
    </row>
    <row r="12814" spans="11:17">
      <c r="K12814" t="s">
        <v>51</v>
      </c>
      <c r="L12814" t="s">
        <v>5488</v>
      </c>
      <c r="M12814" t="s">
        <v>5489</v>
      </c>
      <c r="N12814" t="s">
        <v>1337</v>
      </c>
      <c r="O12814" t="s">
        <v>72</v>
      </c>
      <c r="P12814">
        <v>73</v>
      </c>
      <c r="Q12814" t="s">
        <v>5490</v>
      </c>
    </row>
    <row r="12815" spans="11:17">
      <c r="K12815" t="s">
        <v>51</v>
      </c>
      <c r="L12815" t="s">
        <v>5488</v>
      </c>
      <c r="M12815" t="s">
        <v>5489</v>
      </c>
      <c r="N12815" t="s">
        <v>1337</v>
      </c>
      <c r="O12815" t="s">
        <v>73</v>
      </c>
      <c r="P12815" t="s">
        <v>1343</v>
      </c>
      <c r="Q12815" t="s">
        <v>5490</v>
      </c>
    </row>
    <row r="12816" spans="11:17">
      <c r="K12816" t="s">
        <v>51</v>
      </c>
      <c r="L12816" t="s">
        <v>5494</v>
      </c>
      <c r="M12816" t="s">
        <v>5495</v>
      </c>
      <c r="N12816" t="s">
        <v>1337</v>
      </c>
      <c r="O12816" t="s">
        <v>14</v>
      </c>
      <c r="Q12816" t="s">
        <v>5496</v>
      </c>
    </row>
    <row r="12817" spans="11:17">
      <c r="K12817" t="s">
        <v>51</v>
      </c>
      <c r="L12817" t="s">
        <v>5494</v>
      </c>
      <c r="M12817" t="s">
        <v>5495</v>
      </c>
      <c r="N12817" t="s">
        <v>1337</v>
      </c>
      <c r="O12817" t="s">
        <v>56</v>
      </c>
      <c r="Q12817" t="s">
        <v>5496</v>
      </c>
    </row>
    <row r="12818" spans="11:17">
      <c r="K12818" t="s">
        <v>51</v>
      </c>
      <c r="L12818" t="s">
        <v>5494</v>
      </c>
      <c r="M12818" t="s">
        <v>5495</v>
      </c>
      <c r="N12818" t="s">
        <v>1337</v>
      </c>
      <c r="O12818" t="s">
        <v>57</v>
      </c>
      <c r="P12818" t="s">
        <v>2701</v>
      </c>
      <c r="Q12818" t="s">
        <v>5496</v>
      </c>
    </row>
    <row r="12819" spans="11:17">
      <c r="K12819" t="s">
        <v>51</v>
      </c>
      <c r="L12819" t="s">
        <v>5494</v>
      </c>
      <c r="M12819" t="s">
        <v>5495</v>
      </c>
      <c r="N12819" t="s">
        <v>1337</v>
      </c>
      <c r="O12819" t="s">
        <v>59</v>
      </c>
      <c r="P12819">
        <v>1037</v>
      </c>
      <c r="Q12819" t="s">
        <v>5496</v>
      </c>
    </row>
    <row r="12820" spans="11:17">
      <c r="K12820" t="s">
        <v>51</v>
      </c>
      <c r="L12820" t="s">
        <v>5494</v>
      </c>
      <c r="M12820" t="s">
        <v>5495</v>
      </c>
      <c r="N12820" t="s">
        <v>1337</v>
      </c>
      <c r="O12820" t="s">
        <v>60</v>
      </c>
      <c r="P12820" t="s">
        <v>5484</v>
      </c>
      <c r="Q12820" t="s">
        <v>5496</v>
      </c>
    </row>
    <row r="12821" spans="11:17">
      <c r="K12821" t="s">
        <v>51</v>
      </c>
      <c r="L12821" t="s">
        <v>5494</v>
      </c>
      <c r="M12821" t="s">
        <v>5495</v>
      </c>
      <c r="N12821" t="s">
        <v>1337</v>
      </c>
      <c r="O12821" t="s">
        <v>62</v>
      </c>
      <c r="P12821" t="s">
        <v>5485</v>
      </c>
      <c r="Q12821" t="s">
        <v>5496</v>
      </c>
    </row>
    <row r="12822" spans="11:17">
      <c r="K12822" t="s">
        <v>51</v>
      </c>
      <c r="L12822" t="s">
        <v>5494</v>
      </c>
      <c r="M12822" t="s">
        <v>5495</v>
      </c>
      <c r="N12822" t="s">
        <v>1337</v>
      </c>
      <c r="O12822" t="s">
        <v>64</v>
      </c>
      <c r="P12822" t="s">
        <v>5497</v>
      </c>
      <c r="Q12822" t="s">
        <v>5496</v>
      </c>
    </row>
    <row r="12823" spans="11:17">
      <c r="K12823" t="s">
        <v>51</v>
      </c>
      <c r="L12823" t="s">
        <v>5494</v>
      </c>
      <c r="M12823" t="s">
        <v>5495</v>
      </c>
      <c r="N12823" t="s">
        <v>1337</v>
      </c>
      <c r="O12823" t="s">
        <v>66</v>
      </c>
      <c r="P12823" t="s">
        <v>5498</v>
      </c>
      <c r="Q12823" t="s">
        <v>5496</v>
      </c>
    </row>
    <row r="12824" spans="11:17">
      <c r="K12824" t="s">
        <v>51</v>
      </c>
      <c r="L12824" t="s">
        <v>5494</v>
      </c>
      <c r="M12824" t="s">
        <v>5495</v>
      </c>
      <c r="N12824" t="s">
        <v>1337</v>
      </c>
      <c r="O12824" t="s">
        <v>68</v>
      </c>
      <c r="P12824" t="s">
        <v>5493</v>
      </c>
      <c r="Q12824" t="s">
        <v>5496</v>
      </c>
    </row>
    <row r="12825" spans="11:17">
      <c r="K12825" t="s">
        <v>51</v>
      </c>
      <c r="L12825" t="s">
        <v>5494</v>
      </c>
      <c r="M12825" t="s">
        <v>5495</v>
      </c>
      <c r="N12825" t="s">
        <v>1337</v>
      </c>
      <c r="O12825" t="s">
        <v>70</v>
      </c>
      <c r="P12825" t="s">
        <v>1020</v>
      </c>
      <c r="Q12825" t="s">
        <v>5496</v>
      </c>
    </row>
    <row r="12826" spans="11:17">
      <c r="K12826" t="s">
        <v>51</v>
      </c>
      <c r="L12826" t="s">
        <v>5494</v>
      </c>
      <c r="M12826" t="s">
        <v>5495</v>
      </c>
      <c r="N12826" t="s">
        <v>1337</v>
      </c>
      <c r="O12826" t="s">
        <v>72</v>
      </c>
      <c r="P12826">
        <v>114</v>
      </c>
      <c r="Q12826" t="s">
        <v>5496</v>
      </c>
    </row>
    <row r="12827" spans="11:17">
      <c r="K12827" t="s">
        <v>51</v>
      </c>
      <c r="L12827" t="s">
        <v>5494</v>
      </c>
      <c r="M12827" t="s">
        <v>5495</v>
      </c>
      <c r="N12827" t="s">
        <v>1337</v>
      </c>
      <c r="O12827" t="s">
        <v>73</v>
      </c>
      <c r="P12827" t="s">
        <v>1343</v>
      </c>
      <c r="Q12827" t="s">
        <v>5496</v>
      </c>
    </row>
    <row r="12828" spans="11:17">
      <c r="K12828" t="s">
        <v>51</v>
      </c>
      <c r="L12828" t="s">
        <v>5499</v>
      </c>
      <c r="M12828" t="s">
        <v>5500</v>
      </c>
      <c r="N12828" t="s">
        <v>77</v>
      </c>
      <c r="O12828" t="s">
        <v>14</v>
      </c>
      <c r="Q12828" t="s">
        <v>5501</v>
      </c>
    </row>
    <row r="12829" spans="11:17">
      <c r="K12829" t="s">
        <v>51</v>
      </c>
      <c r="L12829" t="s">
        <v>5499</v>
      </c>
      <c r="M12829" t="s">
        <v>5500</v>
      </c>
      <c r="N12829" t="s">
        <v>77</v>
      </c>
      <c r="O12829" t="s">
        <v>56</v>
      </c>
      <c r="Q12829" t="s">
        <v>5501</v>
      </c>
    </row>
    <row r="12830" spans="11:17">
      <c r="K12830" t="s">
        <v>51</v>
      </c>
      <c r="L12830" t="s">
        <v>5499</v>
      </c>
      <c r="M12830" t="s">
        <v>5500</v>
      </c>
      <c r="N12830" t="s">
        <v>77</v>
      </c>
      <c r="O12830" t="s">
        <v>57</v>
      </c>
      <c r="P12830" t="s">
        <v>2701</v>
      </c>
      <c r="Q12830" t="s">
        <v>5501</v>
      </c>
    </row>
    <row r="12831" spans="11:17">
      <c r="K12831" t="s">
        <v>51</v>
      </c>
      <c r="L12831" t="s">
        <v>5499</v>
      </c>
      <c r="M12831" t="s">
        <v>5500</v>
      </c>
      <c r="N12831" t="s">
        <v>77</v>
      </c>
      <c r="O12831" t="s">
        <v>59</v>
      </c>
      <c r="P12831">
        <v>2093</v>
      </c>
      <c r="Q12831" t="s">
        <v>5501</v>
      </c>
    </row>
    <row r="12832" spans="11:17">
      <c r="K12832" t="s">
        <v>51</v>
      </c>
      <c r="L12832" t="s">
        <v>5499</v>
      </c>
      <c r="M12832" t="s">
        <v>5500</v>
      </c>
      <c r="N12832" t="s">
        <v>77</v>
      </c>
      <c r="O12832" t="s">
        <v>60</v>
      </c>
      <c r="P12832" t="s">
        <v>5484</v>
      </c>
      <c r="Q12832" t="s">
        <v>5501</v>
      </c>
    </row>
    <row r="12833" spans="11:17">
      <c r="K12833" t="s">
        <v>51</v>
      </c>
      <c r="L12833" t="s">
        <v>5499</v>
      </c>
      <c r="M12833" t="s">
        <v>5500</v>
      </c>
      <c r="N12833" t="s">
        <v>77</v>
      </c>
      <c r="O12833" t="s">
        <v>62</v>
      </c>
      <c r="P12833" t="s">
        <v>5485</v>
      </c>
      <c r="Q12833" t="s">
        <v>5501</v>
      </c>
    </row>
    <row r="12834" spans="11:17">
      <c r="K12834" t="s">
        <v>51</v>
      </c>
      <c r="L12834" t="s">
        <v>5499</v>
      </c>
      <c r="M12834" t="s">
        <v>5500</v>
      </c>
      <c r="N12834" t="s">
        <v>77</v>
      </c>
      <c r="O12834" t="s">
        <v>64</v>
      </c>
      <c r="P12834" t="s">
        <v>5502</v>
      </c>
      <c r="Q12834" t="s">
        <v>5501</v>
      </c>
    </row>
    <row r="12835" spans="11:17">
      <c r="K12835" t="s">
        <v>51</v>
      </c>
      <c r="L12835" t="s">
        <v>5499</v>
      </c>
      <c r="M12835" t="s">
        <v>5500</v>
      </c>
      <c r="N12835" t="s">
        <v>77</v>
      </c>
      <c r="O12835" t="s">
        <v>66</v>
      </c>
      <c r="P12835" t="s">
        <v>5503</v>
      </c>
      <c r="Q12835" t="s">
        <v>5501</v>
      </c>
    </row>
    <row r="12836" spans="11:17">
      <c r="K12836" t="s">
        <v>51</v>
      </c>
      <c r="L12836" t="s">
        <v>5499</v>
      </c>
      <c r="M12836" t="s">
        <v>5500</v>
      </c>
      <c r="N12836" t="s">
        <v>77</v>
      </c>
      <c r="O12836" t="s">
        <v>68</v>
      </c>
      <c r="P12836" t="s">
        <v>5493</v>
      </c>
      <c r="Q12836" t="s">
        <v>5501</v>
      </c>
    </row>
    <row r="12837" spans="11:17">
      <c r="K12837" t="s">
        <v>51</v>
      </c>
      <c r="L12837" t="s">
        <v>5499</v>
      </c>
      <c r="M12837" t="s">
        <v>5500</v>
      </c>
      <c r="N12837" t="s">
        <v>77</v>
      </c>
      <c r="O12837" t="s">
        <v>70</v>
      </c>
      <c r="P12837" t="s">
        <v>131</v>
      </c>
      <c r="Q12837" t="s">
        <v>5501</v>
      </c>
    </row>
    <row r="12838" spans="11:17">
      <c r="K12838" t="s">
        <v>51</v>
      </c>
      <c r="L12838" t="s">
        <v>5499</v>
      </c>
      <c r="M12838" t="s">
        <v>5500</v>
      </c>
      <c r="N12838" t="s">
        <v>77</v>
      </c>
      <c r="O12838" t="s">
        <v>72</v>
      </c>
      <c r="P12838">
        <v>100</v>
      </c>
      <c r="Q12838" t="s">
        <v>5501</v>
      </c>
    </row>
    <row r="12839" spans="11:17">
      <c r="K12839" t="s">
        <v>51</v>
      </c>
      <c r="L12839" t="s">
        <v>5499</v>
      </c>
      <c r="M12839" t="s">
        <v>5500</v>
      </c>
      <c r="N12839" t="s">
        <v>77</v>
      </c>
      <c r="O12839" t="s">
        <v>73</v>
      </c>
      <c r="P12839" t="s">
        <v>82</v>
      </c>
      <c r="Q12839" t="s">
        <v>5501</v>
      </c>
    </row>
    <row r="12840" spans="11:17">
      <c r="K12840" t="s">
        <v>51</v>
      </c>
      <c r="L12840" t="s">
        <v>5504</v>
      </c>
      <c r="M12840" t="s">
        <v>5505</v>
      </c>
      <c r="N12840" t="s">
        <v>1337</v>
      </c>
      <c r="O12840" t="s">
        <v>14</v>
      </c>
      <c r="Q12840" t="s">
        <v>5506</v>
      </c>
    </row>
    <row r="12841" spans="11:17">
      <c r="K12841" t="s">
        <v>51</v>
      </c>
      <c r="L12841" t="s">
        <v>5504</v>
      </c>
      <c r="M12841" t="s">
        <v>5505</v>
      </c>
      <c r="N12841" t="s">
        <v>1337</v>
      </c>
      <c r="O12841" t="s">
        <v>56</v>
      </c>
      <c r="Q12841" t="s">
        <v>5506</v>
      </c>
    </row>
    <row r="12842" spans="11:17">
      <c r="K12842" t="s">
        <v>51</v>
      </c>
      <c r="L12842" t="s">
        <v>5504</v>
      </c>
      <c r="M12842" t="s">
        <v>5505</v>
      </c>
      <c r="N12842" t="s">
        <v>1337</v>
      </c>
      <c r="O12842" t="s">
        <v>57</v>
      </c>
      <c r="P12842" t="s">
        <v>2701</v>
      </c>
      <c r="Q12842" t="s">
        <v>5506</v>
      </c>
    </row>
    <row r="12843" spans="11:17">
      <c r="K12843" t="s">
        <v>51</v>
      </c>
      <c r="L12843" t="s">
        <v>5504</v>
      </c>
      <c r="M12843" t="s">
        <v>5505</v>
      </c>
      <c r="N12843" t="s">
        <v>1337</v>
      </c>
      <c r="O12843" t="s">
        <v>59</v>
      </c>
      <c r="P12843">
        <v>1248</v>
      </c>
      <c r="Q12843" t="s">
        <v>5506</v>
      </c>
    </row>
    <row r="12844" spans="11:17">
      <c r="K12844" t="s">
        <v>51</v>
      </c>
      <c r="L12844" t="s">
        <v>5504</v>
      </c>
      <c r="M12844" t="s">
        <v>5505</v>
      </c>
      <c r="N12844" t="s">
        <v>1337</v>
      </c>
      <c r="O12844" t="s">
        <v>60</v>
      </c>
      <c r="P12844" t="s">
        <v>5484</v>
      </c>
      <c r="Q12844" t="s">
        <v>5506</v>
      </c>
    </row>
    <row r="12845" spans="11:17">
      <c r="K12845" t="s">
        <v>51</v>
      </c>
      <c r="L12845" t="s">
        <v>5504</v>
      </c>
      <c r="M12845" t="s">
        <v>5505</v>
      </c>
      <c r="N12845" t="s">
        <v>1337</v>
      </c>
      <c r="O12845" t="s">
        <v>62</v>
      </c>
      <c r="P12845" t="s">
        <v>5485</v>
      </c>
      <c r="Q12845" t="s">
        <v>5506</v>
      </c>
    </row>
    <row r="12846" spans="11:17">
      <c r="K12846" t="s">
        <v>51</v>
      </c>
      <c r="L12846" t="s">
        <v>5504</v>
      </c>
      <c r="M12846" t="s">
        <v>5505</v>
      </c>
      <c r="N12846" t="s">
        <v>1337</v>
      </c>
      <c r="O12846" t="s">
        <v>64</v>
      </c>
      <c r="P12846" t="s">
        <v>5507</v>
      </c>
      <c r="Q12846" t="s">
        <v>5506</v>
      </c>
    </row>
    <row r="12847" spans="11:17">
      <c r="K12847" t="s">
        <v>51</v>
      </c>
      <c r="L12847" t="s">
        <v>5504</v>
      </c>
      <c r="M12847" t="s">
        <v>5505</v>
      </c>
      <c r="N12847" t="s">
        <v>1337</v>
      </c>
      <c r="O12847" t="s">
        <v>66</v>
      </c>
      <c r="P12847" t="s">
        <v>5508</v>
      </c>
      <c r="Q12847" t="s">
        <v>5506</v>
      </c>
    </row>
    <row r="12848" spans="11:17">
      <c r="K12848" t="s">
        <v>51</v>
      </c>
      <c r="L12848" t="s">
        <v>5504</v>
      </c>
      <c r="M12848" t="s">
        <v>5505</v>
      </c>
      <c r="N12848" t="s">
        <v>1337</v>
      </c>
      <c r="O12848" t="s">
        <v>68</v>
      </c>
      <c r="Q12848" t="s">
        <v>5506</v>
      </c>
    </row>
    <row r="12849" spans="11:17">
      <c r="K12849" t="s">
        <v>51</v>
      </c>
      <c r="L12849" t="s">
        <v>5504</v>
      </c>
      <c r="M12849" t="s">
        <v>5505</v>
      </c>
      <c r="N12849" t="s">
        <v>1337</v>
      </c>
      <c r="O12849" t="s">
        <v>70</v>
      </c>
      <c r="P12849" t="s">
        <v>71</v>
      </c>
      <c r="Q12849" t="s">
        <v>5506</v>
      </c>
    </row>
    <row r="12850" spans="11:17">
      <c r="K12850" t="s">
        <v>51</v>
      </c>
      <c r="L12850" t="s">
        <v>5504</v>
      </c>
      <c r="M12850" t="s">
        <v>5505</v>
      </c>
      <c r="N12850" t="s">
        <v>1337</v>
      </c>
      <c r="O12850" t="s">
        <v>72</v>
      </c>
      <c r="P12850">
        <v>50</v>
      </c>
      <c r="Q12850" t="s">
        <v>5506</v>
      </c>
    </row>
    <row r="12851" spans="11:17">
      <c r="K12851" t="s">
        <v>51</v>
      </c>
      <c r="L12851" t="s">
        <v>5504</v>
      </c>
      <c r="M12851" t="s">
        <v>5505</v>
      </c>
      <c r="N12851" t="s">
        <v>1337</v>
      </c>
      <c r="O12851" t="s">
        <v>73</v>
      </c>
      <c r="P12851" t="s">
        <v>1343</v>
      </c>
      <c r="Q12851" t="s">
        <v>5506</v>
      </c>
    </row>
    <row r="12852" spans="11:17">
      <c r="K12852" t="s">
        <v>51</v>
      </c>
      <c r="L12852" t="s">
        <v>5509</v>
      </c>
      <c r="M12852" t="s">
        <v>5510</v>
      </c>
      <c r="N12852" t="s">
        <v>77</v>
      </c>
      <c r="O12852" t="s">
        <v>14</v>
      </c>
      <c r="Q12852" t="s">
        <v>5511</v>
      </c>
    </row>
    <row r="12853" spans="11:17">
      <c r="K12853" t="s">
        <v>51</v>
      </c>
      <c r="L12853" t="s">
        <v>5509</v>
      </c>
      <c r="M12853" t="s">
        <v>5510</v>
      </c>
      <c r="N12853" t="s">
        <v>77</v>
      </c>
      <c r="O12853" t="s">
        <v>56</v>
      </c>
      <c r="Q12853" t="s">
        <v>5511</v>
      </c>
    </row>
    <row r="12854" spans="11:17">
      <c r="K12854" t="s">
        <v>51</v>
      </c>
      <c r="L12854" t="s">
        <v>5509</v>
      </c>
      <c r="M12854" t="s">
        <v>5510</v>
      </c>
      <c r="N12854" t="s">
        <v>77</v>
      </c>
      <c r="O12854" t="s">
        <v>57</v>
      </c>
      <c r="P12854" t="s">
        <v>58</v>
      </c>
      <c r="Q12854" t="s">
        <v>5511</v>
      </c>
    </row>
    <row r="12855" spans="11:17">
      <c r="K12855" t="s">
        <v>51</v>
      </c>
      <c r="L12855" t="s">
        <v>5509</v>
      </c>
      <c r="M12855" t="s">
        <v>5510</v>
      </c>
      <c r="N12855" t="s">
        <v>77</v>
      </c>
      <c r="O12855" t="s">
        <v>59</v>
      </c>
      <c r="P12855">
        <v>2684</v>
      </c>
      <c r="Q12855" t="s">
        <v>5511</v>
      </c>
    </row>
    <row r="12856" spans="11:17">
      <c r="K12856" t="s">
        <v>51</v>
      </c>
      <c r="L12856" t="s">
        <v>5509</v>
      </c>
      <c r="M12856" t="s">
        <v>5510</v>
      </c>
      <c r="N12856" t="s">
        <v>77</v>
      </c>
      <c r="O12856" t="s">
        <v>60</v>
      </c>
      <c r="P12856" t="s">
        <v>5512</v>
      </c>
      <c r="Q12856" t="s">
        <v>5511</v>
      </c>
    </row>
    <row r="12857" spans="11:17">
      <c r="K12857" t="s">
        <v>51</v>
      </c>
      <c r="L12857" t="s">
        <v>5509</v>
      </c>
      <c r="M12857" t="s">
        <v>5510</v>
      </c>
      <c r="N12857" t="s">
        <v>77</v>
      </c>
      <c r="O12857" t="s">
        <v>62</v>
      </c>
      <c r="P12857" t="s">
        <v>5513</v>
      </c>
      <c r="Q12857" t="s">
        <v>5511</v>
      </c>
    </row>
    <row r="12858" spans="11:17">
      <c r="K12858" t="s">
        <v>51</v>
      </c>
      <c r="L12858" t="s">
        <v>5509</v>
      </c>
      <c r="M12858" t="s">
        <v>5510</v>
      </c>
      <c r="N12858" t="s">
        <v>77</v>
      </c>
      <c r="O12858" t="s">
        <v>64</v>
      </c>
      <c r="P12858" t="s">
        <v>5514</v>
      </c>
      <c r="Q12858" t="s">
        <v>5511</v>
      </c>
    </row>
    <row r="12859" spans="11:17">
      <c r="K12859" t="s">
        <v>51</v>
      </c>
      <c r="L12859" t="s">
        <v>5509</v>
      </c>
      <c r="M12859" t="s">
        <v>5510</v>
      </c>
      <c r="N12859" t="s">
        <v>77</v>
      </c>
      <c r="O12859" t="s">
        <v>66</v>
      </c>
      <c r="P12859" t="s">
        <v>5515</v>
      </c>
      <c r="Q12859" t="s">
        <v>5511</v>
      </c>
    </row>
    <row r="12860" spans="11:17">
      <c r="K12860" t="s">
        <v>51</v>
      </c>
      <c r="L12860" t="s">
        <v>5509</v>
      </c>
      <c r="M12860" t="s">
        <v>5510</v>
      </c>
      <c r="N12860" t="s">
        <v>77</v>
      </c>
      <c r="O12860" t="s">
        <v>68</v>
      </c>
      <c r="P12860" t="s">
        <v>1059</v>
      </c>
      <c r="Q12860" t="s">
        <v>5511</v>
      </c>
    </row>
    <row r="12861" spans="11:17">
      <c r="K12861" t="s">
        <v>51</v>
      </c>
      <c r="L12861" t="s">
        <v>5509</v>
      </c>
      <c r="M12861" t="s">
        <v>5510</v>
      </c>
      <c r="N12861" t="s">
        <v>77</v>
      </c>
      <c r="O12861" t="s">
        <v>70</v>
      </c>
      <c r="P12861" t="s">
        <v>71</v>
      </c>
      <c r="Q12861" t="s">
        <v>5511</v>
      </c>
    </row>
    <row r="12862" spans="11:17">
      <c r="K12862" t="s">
        <v>51</v>
      </c>
      <c r="L12862" t="s">
        <v>5509</v>
      </c>
      <c r="M12862" t="s">
        <v>5510</v>
      </c>
      <c r="N12862" t="s">
        <v>77</v>
      </c>
      <c r="O12862" t="s">
        <v>72</v>
      </c>
      <c r="P12862">
        <v>123</v>
      </c>
      <c r="Q12862" t="s">
        <v>5511</v>
      </c>
    </row>
    <row r="12863" spans="11:17">
      <c r="K12863" t="s">
        <v>51</v>
      </c>
      <c r="L12863" t="s">
        <v>5509</v>
      </c>
      <c r="M12863" t="s">
        <v>5510</v>
      </c>
      <c r="N12863" t="s">
        <v>77</v>
      </c>
      <c r="O12863" t="s">
        <v>73</v>
      </c>
      <c r="P12863" t="s">
        <v>82</v>
      </c>
      <c r="Q12863" t="s">
        <v>5511</v>
      </c>
    </row>
    <row r="12864" spans="11:17">
      <c r="K12864" t="s">
        <v>51</v>
      </c>
      <c r="L12864" t="s">
        <v>5516</v>
      </c>
      <c r="M12864" t="s">
        <v>5517</v>
      </c>
      <c r="N12864" t="s">
        <v>77</v>
      </c>
      <c r="O12864" t="s">
        <v>14</v>
      </c>
      <c r="Q12864" t="s">
        <v>5518</v>
      </c>
    </row>
    <row r="12865" spans="11:17">
      <c r="K12865" t="s">
        <v>51</v>
      </c>
      <c r="L12865" t="s">
        <v>5516</v>
      </c>
      <c r="M12865" t="s">
        <v>5517</v>
      </c>
      <c r="N12865" t="s">
        <v>77</v>
      </c>
      <c r="O12865" t="s">
        <v>56</v>
      </c>
      <c r="Q12865" t="s">
        <v>5518</v>
      </c>
    </row>
    <row r="12866" spans="11:17">
      <c r="K12866" t="s">
        <v>51</v>
      </c>
      <c r="L12866" t="s">
        <v>5516</v>
      </c>
      <c r="M12866" t="s">
        <v>5517</v>
      </c>
      <c r="N12866" t="s">
        <v>77</v>
      </c>
      <c r="O12866" t="s">
        <v>57</v>
      </c>
      <c r="P12866" t="s">
        <v>58</v>
      </c>
      <c r="Q12866" t="s">
        <v>5518</v>
      </c>
    </row>
    <row r="12867" spans="11:17">
      <c r="K12867" t="s">
        <v>51</v>
      </c>
      <c r="L12867" t="s">
        <v>5516</v>
      </c>
      <c r="M12867" t="s">
        <v>5517</v>
      </c>
      <c r="N12867" t="s">
        <v>77</v>
      </c>
      <c r="O12867" t="s">
        <v>59</v>
      </c>
      <c r="P12867">
        <v>2871</v>
      </c>
      <c r="Q12867" t="s">
        <v>5518</v>
      </c>
    </row>
    <row r="12868" spans="11:17">
      <c r="K12868" t="s">
        <v>51</v>
      </c>
      <c r="L12868" t="s">
        <v>5516</v>
      </c>
      <c r="M12868" t="s">
        <v>5517</v>
      </c>
      <c r="N12868" t="s">
        <v>77</v>
      </c>
      <c r="O12868" t="s">
        <v>60</v>
      </c>
      <c r="P12868" t="s">
        <v>5512</v>
      </c>
      <c r="Q12868" t="s">
        <v>5518</v>
      </c>
    </row>
    <row r="12869" spans="11:17">
      <c r="K12869" t="s">
        <v>51</v>
      </c>
      <c r="L12869" t="s">
        <v>5516</v>
      </c>
      <c r="M12869" t="s">
        <v>5517</v>
      </c>
      <c r="N12869" t="s">
        <v>77</v>
      </c>
      <c r="O12869" t="s">
        <v>62</v>
      </c>
      <c r="P12869" t="s">
        <v>5513</v>
      </c>
      <c r="Q12869" t="s">
        <v>5518</v>
      </c>
    </row>
    <row r="12870" spans="11:17">
      <c r="K12870" t="s">
        <v>51</v>
      </c>
      <c r="L12870" t="s">
        <v>5516</v>
      </c>
      <c r="M12870" t="s">
        <v>5517</v>
      </c>
      <c r="N12870" t="s">
        <v>77</v>
      </c>
      <c r="O12870" t="s">
        <v>64</v>
      </c>
      <c r="P12870" t="s">
        <v>5519</v>
      </c>
      <c r="Q12870" t="s">
        <v>5518</v>
      </c>
    </row>
    <row r="12871" spans="11:17">
      <c r="K12871" t="s">
        <v>51</v>
      </c>
      <c r="L12871" t="s">
        <v>5516</v>
      </c>
      <c r="M12871" t="s">
        <v>5517</v>
      </c>
      <c r="N12871" t="s">
        <v>77</v>
      </c>
      <c r="O12871" t="s">
        <v>66</v>
      </c>
      <c r="P12871" t="s">
        <v>5520</v>
      </c>
      <c r="Q12871" t="s">
        <v>5518</v>
      </c>
    </row>
    <row r="12872" spans="11:17">
      <c r="K12872" t="s">
        <v>51</v>
      </c>
      <c r="L12872" t="s">
        <v>5516</v>
      </c>
      <c r="M12872" t="s">
        <v>5517</v>
      </c>
      <c r="N12872" t="s">
        <v>77</v>
      </c>
      <c r="O12872" t="s">
        <v>68</v>
      </c>
      <c r="P12872" t="s">
        <v>5521</v>
      </c>
      <c r="Q12872" t="s">
        <v>5518</v>
      </c>
    </row>
    <row r="12873" spans="11:17">
      <c r="K12873" t="s">
        <v>51</v>
      </c>
      <c r="L12873" t="s">
        <v>5516</v>
      </c>
      <c r="M12873" t="s">
        <v>5517</v>
      </c>
      <c r="N12873" t="s">
        <v>77</v>
      </c>
      <c r="O12873" t="s">
        <v>70</v>
      </c>
      <c r="P12873" t="s">
        <v>131</v>
      </c>
      <c r="Q12873" t="s">
        <v>5518</v>
      </c>
    </row>
    <row r="12874" spans="11:17">
      <c r="K12874" t="s">
        <v>51</v>
      </c>
      <c r="L12874" t="s">
        <v>5516</v>
      </c>
      <c r="M12874" t="s">
        <v>5517</v>
      </c>
      <c r="N12874" t="s">
        <v>77</v>
      </c>
      <c r="O12874" t="s">
        <v>72</v>
      </c>
      <c r="P12874">
        <v>120</v>
      </c>
      <c r="Q12874" t="s">
        <v>5518</v>
      </c>
    </row>
    <row r="12875" spans="11:17">
      <c r="K12875" t="s">
        <v>51</v>
      </c>
      <c r="L12875" t="s">
        <v>5516</v>
      </c>
      <c r="M12875" t="s">
        <v>5517</v>
      </c>
      <c r="N12875" t="s">
        <v>77</v>
      </c>
      <c r="O12875" t="s">
        <v>73</v>
      </c>
      <c r="P12875" t="s">
        <v>82</v>
      </c>
      <c r="Q12875" t="s">
        <v>5518</v>
      </c>
    </row>
    <row r="12876" spans="11:17">
      <c r="K12876" t="s">
        <v>51</v>
      </c>
      <c r="L12876" t="s">
        <v>5522</v>
      </c>
      <c r="M12876" t="s">
        <v>5523</v>
      </c>
      <c r="N12876" t="s">
        <v>77</v>
      </c>
      <c r="O12876" t="s">
        <v>14</v>
      </c>
      <c r="Q12876" t="s">
        <v>5524</v>
      </c>
    </row>
    <row r="12877" spans="11:17">
      <c r="K12877" t="s">
        <v>51</v>
      </c>
      <c r="L12877" t="s">
        <v>5522</v>
      </c>
      <c r="M12877" t="s">
        <v>5523</v>
      </c>
      <c r="N12877" t="s">
        <v>77</v>
      </c>
      <c r="O12877" t="s">
        <v>56</v>
      </c>
      <c r="Q12877" t="s">
        <v>5524</v>
      </c>
    </row>
    <row r="12878" spans="11:17">
      <c r="K12878" t="s">
        <v>51</v>
      </c>
      <c r="L12878" t="s">
        <v>5522</v>
      </c>
      <c r="M12878" t="s">
        <v>5523</v>
      </c>
      <c r="N12878" t="s">
        <v>77</v>
      </c>
      <c r="O12878" t="s">
        <v>57</v>
      </c>
      <c r="P12878" t="s">
        <v>58</v>
      </c>
      <c r="Q12878" t="s">
        <v>5524</v>
      </c>
    </row>
    <row r="12879" spans="11:17">
      <c r="K12879" t="s">
        <v>51</v>
      </c>
      <c r="L12879" t="s">
        <v>5522</v>
      </c>
      <c r="M12879" t="s">
        <v>5523</v>
      </c>
      <c r="N12879" t="s">
        <v>77</v>
      </c>
      <c r="O12879" t="s">
        <v>59</v>
      </c>
      <c r="P12879">
        <v>2441</v>
      </c>
      <c r="Q12879" t="s">
        <v>5524</v>
      </c>
    </row>
    <row r="12880" spans="11:17">
      <c r="K12880" t="s">
        <v>51</v>
      </c>
      <c r="L12880" t="s">
        <v>5522</v>
      </c>
      <c r="M12880" t="s">
        <v>5523</v>
      </c>
      <c r="N12880" t="s">
        <v>77</v>
      </c>
      <c r="O12880" t="s">
        <v>60</v>
      </c>
      <c r="P12880" t="s">
        <v>5512</v>
      </c>
      <c r="Q12880" t="s">
        <v>5524</v>
      </c>
    </row>
    <row r="12881" spans="11:17">
      <c r="K12881" t="s">
        <v>51</v>
      </c>
      <c r="L12881" t="s">
        <v>5522</v>
      </c>
      <c r="M12881" t="s">
        <v>5523</v>
      </c>
      <c r="N12881" t="s">
        <v>77</v>
      </c>
      <c r="O12881" t="s">
        <v>62</v>
      </c>
      <c r="P12881" t="s">
        <v>5513</v>
      </c>
      <c r="Q12881" t="s">
        <v>5524</v>
      </c>
    </row>
    <row r="12882" spans="11:17">
      <c r="K12882" t="s">
        <v>51</v>
      </c>
      <c r="L12882" t="s">
        <v>5522</v>
      </c>
      <c r="M12882" t="s">
        <v>5523</v>
      </c>
      <c r="N12882" t="s">
        <v>77</v>
      </c>
      <c r="O12882" t="s">
        <v>64</v>
      </c>
      <c r="P12882" t="s">
        <v>5525</v>
      </c>
      <c r="Q12882" t="s">
        <v>5524</v>
      </c>
    </row>
    <row r="12883" spans="11:17">
      <c r="K12883" t="s">
        <v>51</v>
      </c>
      <c r="L12883" t="s">
        <v>5522</v>
      </c>
      <c r="M12883" t="s">
        <v>5523</v>
      </c>
      <c r="N12883" t="s">
        <v>77</v>
      </c>
      <c r="O12883" t="s">
        <v>66</v>
      </c>
      <c r="P12883" t="s">
        <v>5526</v>
      </c>
      <c r="Q12883" t="s">
        <v>5524</v>
      </c>
    </row>
    <row r="12884" spans="11:17">
      <c r="K12884" t="s">
        <v>51</v>
      </c>
      <c r="L12884" t="s">
        <v>5522</v>
      </c>
      <c r="M12884" t="s">
        <v>5523</v>
      </c>
      <c r="N12884" t="s">
        <v>77</v>
      </c>
      <c r="O12884" t="s">
        <v>68</v>
      </c>
      <c r="P12884" t="s">
        <v>5521</v>
      </c>
      <c r="Q12884" t="s">
        <v>5524</v>
      </c>
    </row>
    <row r="12885" spans="11:17">
      <c r="K12885" t="s">
        <v>51</v>
      </c>
      <c r="L12885" t="s">
        <v>5522</v>
      </c>
      <c r="M12885" t="s">
        <v>5523</v>
      </c>
      <c r="N12885" t="s">
        <v>77</v>
      </c>
      <c r="O12885" t="s">
        <v>70</v>
      </c>
      <c r="P12885" t="s">
        <v>71</v>
      </c>
      <c r="Q12885" t="s">
        <v>5524</v>
      </c>
    </row>
    <row r="12886" spans="11:17">
      <c r="K12886" t="s">
        <v>51</v>
      </c>
      <c r="L12886" t="s">
        <v>5522</v>
      </c>
      <c r="M12886" t="s">
        <v>5523</v>
      </c>
      <c r="N12886" t="s">
        <v>77</v>
      </c>
      <c r="O12886" t="s">
        <v>72</v>
      </c>
      <c r="P12886">
        <v>141</v>
      </c>
      <c r="Q12886" t="s">
        <v>5524</v>
      </c>
    </row>
    <row r="12887" spans="11:17">
      <c r="K12887" t="s">
        <v>51</v>
      </c>
      <c r="L12887" t="s">
        <v>5522</v>
      </c>
      <c r="M12887" t="s">
        <v>5523</v>
      </c>
      <c r="N12887" t="s">
        <v>77</v>
      </c>
      <c r="O12887" t="s">
        <v>73</v>
      </c>
      <c r="P12887" t="s">
        <v>82</v>
      </c>
      <c r="Q12887" t="s">
        <v>5524</v>
      </c>
    </row>
    <row r="12888" spans="11:17">
      <c r="K12888" t="s">
        <v>51</v>
      </c>
      <c r="L12888" t="s">
        <v>3644</v>
      </c>
      <c r="M12888" t="s">
        <v>5527</v>
      </c>
      <c r="N12888" t="s">
        <v>77</v>
      </c>
      <c r="O12888" t="s">
        <v>14</v>
      </c>
      <c r="Q12888" t="s">
        <v>5528</v>
      </c>
    </row>
    <row r="12889" spans="11:17">
      <c r="K12889" t="s">
        <v>51</v>
      </c>
      <c r="L12889" t="s">
        <v>3644</v>
      </c>
      <c r="M12889" t="s">
        <v>5527</v>
      </c>
      <c r="N12889" t="s">
        <v>77</v>
      </c>
      <c r="O12889" t="s">
        <v>56</v>
      </c>
      <c r="Q12889" t="s">
        <v>5528</v>
      </c>
    </row>
    <row r="12890" spans="11:17">
      <c r="K12890" t="s">
        <v>51</v>
      </c>
      <c r="L12890" t="s">
        <v>3644</v>
      </c>
      <c r="M12890" t="s">
        <v>5527</v>
      </c>
      <c r="N12890" t="s">
        <v>77</v>
      </c>
      <c r="O12890" t="s">
        <v>57</v>
      </c>
      <c r="P12890" t="s">
        <v>58</v>
      </c>
      <c r="Q12890" t="s">
        <v>5528</v>
      </c>
    </row>
    <row r="12891" spans="11:17">
      <c r="K12891" t="s">
        <v>51</v>
      </c>
      <c r="L12891" t="s">
        <v>3644</v>
      </c>
      <c r="M12891" t="s">
        <v>5527</v>
      </c>
      <c r="N12891" t="s">
        <v>77</v>
      </c>
      <c r="O12891" t="s">
        <v>59</v>
      </c>
      <c r="P12891">
        <v>2203</v>
      </c>
      <c r="Q12891" t="s">
        <v>5528</v>
      </c>
    </row>
    <row r="12892" spans="11:17">
      <c r="K12892" t="s">
        <v>51</v>
      </c>
      <c r="L12892" t="s">
        <v>3644</v>
      </c>
      <c r="M12892" t="s">
        <v>5527</v>
      </c>
      <c r="N12892" t="s">
        <v>77</v>
      </c>
      <c r="O12892" t="s">
        <v>60</v>
      </c>
      <c r="P12892" t="s">
        <v>5512</v>
      </c>
      <c r="Q12892" t="s">
        <v>5528</v>
      </c>
    </row>
    <row r="12893" spans="11:17">
      <c r="K12893" t="s">
        <v>51</v>
      </c>
      <c r="L12893" t="s">
        <v>3644</v>
      </c>
      <c r="M12893" t="s">
        <v>5527</v>
      </c>
      <c r="N12893" t="s">
        <v>77</v>
      </c>
      <c r="O12893" t="s">
        <v>62</v>
      </c>
      <c r="P12893" t="s">
        <v>5513</v>
      </c>
      <c r="Q12893" t="s">
        <v>5528</v>
      </c>
    </row>
    <row r="12894" spans="11:17">
      <c r="K12894" t="s">
        <v>51</v>
      </c>
      <c r="L12894" t="s">
        <v>3644</v>
      </c>
      <c r="M12894" t="s">
        <v>5527</v>
      </c>
      <c r="N12894" t="s">
        <v>77</v>
      </c>
      <c r="O12894" t="s">
        <v>64</v>
      </c>
      <c r="P12894" t="s">
        <v>3647</v>
      </c>
      <c r="Q12894" t="s">
        <v>5528</v>
      </c>
    </row>
    <row r="12895" spans="11:17">
      <c r="K12895" t="s">
        <v>51</v>
      </c>
      <c r="L12895" t="s">
        <v>3644</v>
      </c>
      <c r="M12895" t="s">
        <v>5527</v>
      </c>
      <c r="N12895" t="s">
        <v>77</v>
      </c>
      <c r="O12895" t="s">
        <v>66</v>
      </c>
      <c r="P12895" t="s">
        <v>3648</v>
      </c>
      <c r="Q12895" t="s">
        <v>5528</v>
      </c>
    </row>
    <row r="12896" spans="11:17">
      <c r="K12896" t="s">
        <v>51</v>
      </c>
      <c r="L12896" t="s">
        <v>3644</v>
      </c>
      <c r="M12896" t="s">
        <v>5527</v>
      </c>
      <c r="N12896" t="s">
        <v>77</v>
      </c>
      <c r="O12896" t="s">
        <v>68</v>
      </c>
      <c r="P12896" t="s">
        <v>1059</v>
      </c>
      <c r="Q12896" t="s">
        <v>5528</v>
      </c>
    </row>
    <row r="12897" spans="11:17">
      <c r="K12897" t="s">
        <v>51</v>
      </c>
      <c r="L12897" t="s">
        <v>3644</v>
      </c>
      <c r="M12897" t="s">
        <v>5527</v>
      </c>
      <c r="N12897" t="s">
        <v>77</v>
      </c>
      <c r="O12897" t="s">
        <v>70</v>
      </c>
      <c r="P12897" t="s">
        <v>71</v>
      </c>
      <c r="Q12897" t="s">
        <v>5528</v>
      </c>
    </row>
    <row r="12898" spans="11:17">
      <c r="K12898" t="s">
        <v>51</v>
      </c>
      <c r="L12898" t="s">
        <v>3644</v>
      </c>
      <c r="M12898" t="s">
        <v>5527</v>
      </c>
      <c r="N12898" t="s">
        <v>77</v>
      </c>
      <c r="O12898" t="s">
        <v>72</v>
      </c>
      <c r="P12898">
        <v>287</v>
      </c>
      <c r="Q12898" t="s">
        <v>5528</v>
      </c>
    </row>
    <row r="12899" spans="11:17">
      <c r="K12899" t="s">
        <v>51</v>
      </c>
      <c r="L12899" t="s">
        <v>3644</v>
      </c>
      <c r="M12899" t="s">
        <v>5527</v>
      </c>
      <c r="N12899" t="s">
        <v>77</v>
      </c>
      <c r="O12899" t="s">
        <v>73</v>
      </c>
      <c r="P12899" t="s">
        <v>82</v>
      </c>
      <c r="Q12899" t="s">
        <v>5528</v>
      </c>
    </row>
    <row r="12900" spans="11:17">
      <c r="K12900" t="s">
        <v>51</v>
      </c>
      <c r="L12900" t="s">
        <v>5529</v>
      </c>
      <c r="M12900" t="s">
        <v>5530</v>
      </c>
      <c r="N12900" t="s">
        <v>77</v>
      </c>
      <c r="O12900" t="s">
        <v>14</v>
      </c>
      <c r="Q12900" t="s">
        <v>5531</v>
      </c>
    </row>
    <row r="12901" spans="11:17">
      <c r="K12901" t="s">
        <v>51</v>
      </c>
      <c r="L12901" t="s">
        <v>5529</v>
      </c>
      <c r="M12901" t="s">
        <v>5530</v>
      </c>
      <c r="N12901" t="s">
        <v>77</v>
      </c>
      <c r="O12901" t="s">
        <v>56</v>
      </c>
      <c r="Q12901" t="s">
        <v>5531</v>
      </c>
    </row>
    <row r="12902" spans="11:17">
      <c r="K12902" t="s">
        <v>51</v>
      </c>
      <c r="L12902" t="s">
        <v>5529</v>
      </c>
      <c r="M12902" t="s">
        <v>5530</v>
      </c>
      <c r="N12902" t="s">
        <v>77</v>
      </c>
      <c r="O12902" t="s">
        <v>57</v>
      </c>
      <c r="P12902" t="s">
        <v>58</v>
      </c>
      <c r="Q12902" t="s">
        <v>5531</v>
      </c>
    </row>
    <row r="12903" spans="11:17">
      <c r="K12903" t="s">
        <v>51</v>
      </c>
      <c r="L12903" t="s">
        <v>5529</v>
      </c>
      <c r="M12903" t="s">
        <v>5530</v>
      </c>
      <c r="N12903" t="s">
        <v>77</v>
      </c>
      <c r="O12903" t="s">
        <v>59</v>
      </c>
      <c r="P12903">
        <v>2796</v>
      </c>
      <c r="Q12903" t="s">
        <v>5531</v>
      </c>
    </row>
    <row r="12904" spans="11:17">
      <c r="K12904" t="s">
        <v>51</v>
      </c>
      <c r="L12904" t="s">
        <v>5529</v>
      </c>
      <c r="M12904" t="s">
        <v>5530</v>
      </c>
      <c r="N12904" t="s">
        <v>77</v>
      </c>
      <c r="O12904" t="s">
        <v>60</v>
      </c>
      <c r="P12904" t="s">
        <v>5512</v>
      </c>
      <c r="Q12904" t="s">
        <v>5531</v>
      </c>
    </row>
    <row r="12905" spans="11:17">
      <c r="K12905" t="s">
        <v>51</v>
      </c>
      <c r="L12905" t="s">
        <v>5529</v>
      </c>
      <c r="M12905" t="s">
        <v>5530</v>
      </c>
      <c r="N12905" t="s">
        <v>77</v>
      </c>
      <c r="O12905" t="s">
        <v>62</v>
      </c>
      <c r="P12905" t="s">
        <v>5513</v>
      </c>
      <c r="Q12905" t="s">
        <v>5531</v>
      </c>
    </row>
    <row r="12906" spans="11:17">
      <c r="K12906" t="s">
        <v>51</v>
      </c>
      <c r="L12906" t="s">
        <v>5529</v>
      </c>
      <c r="M12906" t="s">
        <v>5530</v>
      </c>
      <c r="N12906" t="s">
        <v>77</v>
      </c>
      <c r="O12906" t="s">
        <v>64</v>
      </c>
      <c r="P12906" t="s">
        <v>5532</v>
      </c>
      <c r="Q12906" t="s">
        <v>5531</v>
      </c>
    </row>
    <row r="12907" spans="11:17">
      <c r="K12907" t="s">
        <v>51</v>
      </c>
      <c r="L12907" t="s">
        <v>5529</v>
      </c>
      <c r="M12907" t="s">
        <v>5530</v>
      </c>
      <c r="N12907" t="s">
        <v>77</v>
      </c>
      <c r="O12907" t="s">
        <v>66</v>
      </c>
      <c r="P12907" t="s">
        <v>5533</v>
      </c>
      <c r="Q12907" t="s">
        <v>5531</v>
      </c>
    </row>
    <row r="12908" spans="11:17">
      <c r="K12908" t="s">
        <v>51</v>
      </c>
      <c r="L12908" t="s">
        <v>5529</v>
      </c>
      <c r="M12908" t="s">
        <v>5530</v>
      </c>
      <c r="N12908" t="s">
        <v>77</v>
      </c>
      <c r="O12908" t="s">
        <v>68</v>
      </c>
      <c r="P12908" t="e">
        <f>-ต้องการเจลล้างมือและหน้ากากอนามัย
-ต้องการข้าวสาร สำหรับผู้ยากไร้</f>
        <v>#NAME?</v>
      </c>
      <c r="Q12908" t="s">
        <v>5531</v>
      </c>
    </row>
    <row r="12909" spans="11:17">
      <c r="K12909" t="s">
        <v>51</v>
      </c>
      <c r="L12909" t="s">
        <v>5529</v>
      </c>
      <c r="M12909" t="s">
        <v>5530</v>
      </c>
      <c r="N12909" t="s">
        <v>77</v>
      </c>
      <c r="O12909" t="s">
        <v>70</v>
      </c>
      <c r="P12909" t="s">
        <v>131</v>
      </c>
      <c r="Q12909" t="s">
        <v>5531</v>
      </c>
    </row>
    <row r="12910" spans="11:17">
      <c r="K12910" t="s">
        <v>51</v>
      </c>
      <c r="L12910" t="s">
        <v>5529</v>
      </c>
      <c r="M12910" t="s">
        <v>5530</v>
      </c>
      <c r="N12910" t="s">
        <v>77</v>
      </c>
      <c r="O12910" t="s">
        <v>72</v>
      </c>
      <c r="P12910">
        <v>47</v>
      </c>
      <c r="Q12910" t="s">
        <v>5531</v>
      </c>
    </row>
    <row r="12911" spans="11:17">
      <c r="K12911" t="s">
        <v>51</v>
      </c>
      <c r="L12911" t="s">
        <v>5529</v>
      </c>
      <c r="M12911" t="s">
        <v>5530</v>
      </c>
      <c r="N12911" t="s">
        <v>77</v>
      </c>
      <c r="O12911" t="s">
        <v>73</v>
      </c>
      <c r="P12911" t="s">
        <v>82</v>
      </c>
      <c r="Q12911" t="s">
        <v>5531</v>
      </c>
    </row>
    <row r="12912" spans="11:17">
      <c r="K12912" t="s">
        <v>51</v>
      </c>
      <c r="L12912" t="s">
        <v>5534</v>
      </c>
      <c r="M12912" t="s">
        <v>5535</v>
      </c>
      <c r="N12912" t="s">
        <v>1337</v>
      </c>
      <c r="O12912" t="s">
        <v>14</v>
      </c>
      <c r="Q12912" t="s">
        <v>5536</v>
      </c>
    </row>
    <row r="12913" spans="11:17">
      <c r="K12913" t="s">
        <v>51</v>
      </c>
      <c r="L12913" t="s">
        <v>5534</v>
      </c>
      <c r="M12913" t="s">
        <v>5535</v>
      </c>
      <c r="N12913" t="s">
        <v>1337</v>
      </c>
      <c r="O12913" t="s">
        <v>56</v>
      </c>
      <c r="Q12913" t="s">
        <v>5536</v>
      </c>
    </row>
    <row r="12914" spans="11:17">
      <c r="K12914" t="s">
        <v>51</v>
      </c>
      <c r="L12914" t="s">
        <v>5534</v>
      </c>
      <c r="M12914" t="s">
        <v>5535</v>
      </c>
      <c r="N12914" t="s">
        <v>1337</v>
      </c>
      <c r="O12914" t="s">
        <v>57</v>
      </c>
      <c r="P12914" t="s">
        <v>58</v>
      </c>
      <c r="Q12914" t="s">
        <v>5536</v>
      </c>
    </row>
    <row r="12915" spans="11:17">
      <c r="K12915" t="s">
        <v>51</v>
      </c>
      <c r="L12915" t="s">
        <v>5534</v>
      </c>
      <c r="M12915" t="s">
        <v>5535</v>
      </c>
      <c r="N12915" t="s">
        <v>1337</v>
      </c>
      <c r="O12915" t="s">
        <v>59</v>
      </c>
      <c r="P12915">
        <v>1914</v>
      </c>
      <c r="Q12915" t="s">
        <v>5536</v>
      </c>
    </row>
    <row r="12916" spans="11:17">
      <c r="K12916" t="s">
        <v>51</v>
      </c>
      <c r="L12916" t="s">
        <v>5534</v>
      </c>
      <c r="M12916" t="s">
        <v>5535</v>
      </c>
      <c r="N12916" t="s">
        <v>1337</v>
      </c>
      <c r="O12916" t="s">
        <v>60</v>
      </c>
      <c r="P12916" t="s">
        <v>5512</v>
      </c>
      <c r="Q12916" t="s">
        <v>5536</v>
      </c>
    </row>
    <row r="12917" spans="11:17">
      <c r="K12917" t="s">
        <v>51</v>
      </c>
      <c r="L12917" t="s">
        <v>5534</v>
      </c>
      <c r="M12917" t="s">
        <v>5535</v>
      </c>
      <c r="N12917" t="s">
        <v>1337</v>
      </c>
      <c r="O12917" t="s">
        <v>62</v>
      </c>
      <c r="P12917" t="s">
        <v>5513</v>
      </c>
      <c r="Q12917" t="s">
        <v>5536</v>
      </c>
    </row>
    <row r="12918" spans="11:17">
      <c r="K12918" t="s">
        <v>51</v>
      </c>
      <c r="L12918" t="s">
        <v>5534</v>
      </c>
      <c r="M12918" t="s">
        <v>5535</v>
      </c>
      <c r="N12918" t="s">
        <v>1337</v>
      </c>
      <c r="O12918" t="s">
        <v>64</v>
      </c>
      <c r="P12918" t="s">
        <v>5537</v>
      </c>
      <c r="Q12918" t="s">
        <v>5536</v>
      </c>
    </row>
    <row r="12919" spans="11:17">
      <c r="K12919" t="s">
        <v>51</v>
      </c>
      <c r="L12919" t="s">
        <v>5534</v>
      </c>
      <c r="M12919" t="s">
        <v>5535</v>
      </c>
      <c r="N12919" t="s">
        <v>1337</v>
      </c>
      <c r="O12919" t="s">
        <v>66</v>
      </c>
      <c r="P12919" t="s">
        <v>5538</v>
      </c>
      <c r="Q12919" t="s">
        <v>5536</v>
      </c>
    </row>
    <row r="12920" spans="11:17">
      <c r="K12920" t="s">
        <v>51</v>
      </c>
      <c r="L12920" t="s">
        <v>5534</v>
      </c>
      <c r="M12920" t="s">
        <v>5535</v>
      </c>
      <c r="N12920" t="s">
        <v>1337</v>
      </c>
      <c r="O12920" t="s">
        <v>68</v>
      </c>
      <c r="P12920" t="s">
        <v>1059</v>
      </c>
      <c r="Q12920" t="s">
        <v>5536</v>
      </c>
    </row>
    <row r="12921" spans="11:17">
      <c r="K12921" t="s">
        <v>51</v>
      </c>
      <c r="L12921" t="s">
        <v>5534</v>
      </c>
      <c r="M12921" t="s">
        <v>5535</v>
      </c>
      <c r="N12921" t="s">
        <v>1337</v>
      </c>
      <c r="O12921" t="s">
        <v>70</v>
      </c>
      <c r="P12921" t="s">
        <v>1020</v>
      </c>
      <c r="Q12921" t="s">
        <v>5536</v>
      </c>
    </row>
    <row r="12922" spans="11:17">
      <c r="K12922" t="s">
        <v>51</v>
      </c>
      <c r="L12922" t="s">
        <v>5534</v>
      </c>
      <c r="M12922" t="s">
        <v>5535</v>
      </c>
      <c r="N12922" t="s">
        <v>1337</v>
      </c>
      <c r="O12922" t="s">
        <v>72</v>
      </c>
      <c r="P12922">
        <v>285</v>
      </c>
      <c r="Q12922" t="s">
        <v>5536</v>
      </c>
    </row>
    <row r="12923" spans="11:17">
      <c r="K12923" t="s">
        <v>51</v>
      </c>
      <c r="L12923" t="s">
        <v>5534</v>
      </c>
      <c r="M12923" t="s">
        <v>5535</v>
      </c>
      <c r="N12923" t="s">
        <v>1337</v>
      </c>
      <c r="O12923" t="s">
        <v>73</v>
      </c>
      <c r="P12923" t="s">
        <v>1343</v>
      </c>
      <c r="Q12923" t="s">
        <v>5536</v>
      </c>
    </row>
    <row r="12924" spans="11:17">
      <c r="K12924" t="s">
        <v>51</v>
      </c>
      <c r="L12924" t="s">
        <v>5539</v>
      </c>
      <c r="M12924" t="s">
        <v>5540</v>
      </c>
      <c r="N12924" t="s">
        <v>77</v>
      </c>
      <c r="O12924" t="s">
        <v>14</v>
      </c>
      <c r="Q12924" t="s">
        <v>5541</v>
      </c>
    </row>
    <row r="12925" spans="11:17">
      <c r="K12925" t="s">
        <v>51</v>
      </c>
      <c r="L12925" t="s">
        <v>5539</v>
      </c>
      <c r="M12925" t="s">
        <v>5540</v>
      </c>
      <c r="N12925" t="s">
        <v>77</v>
      </c>
      <c r="O12925" t="s">
        <v>56</v>
      </c>
      <c r="Q12925" t="s">
        <v>5541</v>
      </c>
    </row>
    <row r="12926" spans="11:17">
      <c r="K12926" t="s">
        <v>51</v>
      </c>
      <c r="L12926" t="s">
        <v>5539</v>
      </c>
      <c r="M12926" t="s">
        <v>5540</v>
      </c>
      <c r="N12926" t="s">
        <v>77</v>
      </c>
      <c r="O12926" t="s">
        <v>57</v>
      </c>
      <c r="P12926" t="s">
        <v>58</v>
      </c>
      <c r="Q12926" t="s">
        <v>5541</v>
      </c>
    </row>
    <row r="12927" spans="11:17">
      <c r="K12927" t="s">
        <v>51</v>
      </c>
      <c r="L12927" t="s">
        <v>5539</v>
      </c>
      <c r="M12927" t="s">
        <v>5540</v>
      </c>
      <c r="N12927" t="s">
        <v>77</v>
      </c>
      <c r="O12927" t="s">
        <v>59</v>
      </c>
      <c r="P12927">
        <v>2680</v>
      </c>
      <c r="Q12927" t="s">
        <v>5541</v>
      </c>
    </row>
    <row r="12928" spans="11:17">
      <c r="K12928" t="s">
        <v>51</v>
      </c>
      <c r="L12928" t="s">
        <v>5539</v>
      </c>
      <c r="M12928" t="s">
        <v>5540</v>
      </c>
      <c r="N12928" t="s">
        <v>77</v>
      </c>
      <c r="O12928" t="s">
        <v>60</v>
      </c>
      <c r="P12928" t="s">
        <v>5512</v>
      </c>
      <c r="Q12928" t="s">
        <v>5541</v>
      </c>
    </row>
    <row r="12929" spans="11:17">
      <c r="K12929" t="s">
        <v>51</v>
      </c>
      <c r="L12929" t="s">
        <v>5539</v>
      </c>
      <c r="M12929" t="s">
        <v>5540</v>
      </c>
      <c r="N12929" t="s">
        <v>77</v>
      </c>
      <c r="O12929" t="s">
        <v>62</v>
      </c>
      <c r="P12929" t="s">
        <v>5513</v>
      </c>
      <c r="Q12929" t="s">
        <v>5541</v>
      </c>
    </row>
    <row r="12930" spans="11:17">
      <c r="K12930" t="s">
        <v>51</v>
      </c>
      <c r="L12930" t="s">
        <v>5539</v>
      </c>
      <c r="M12930" t="s">
        <v>5540</v>
      </c>
      <c r="N12930" t="s">
        <v>77</v>
      </c>
      <c r="O12930" t="s">
        <v>64</v>
      </c>
      <c r="P12930" t="s">
        <v>5542</v>
      </c>
      <c r="Q12930" t="s">
        <v>5541</v>
      </c>
    </row>
    <row r="12931" spans="11:17">
      <c r="K12931" t="s">
        <v>51</v>
      </c>
      <c r="L12931" t="s">
        <v>5539</v>
      </c>
      <c r="M12931" t="s">
        <v>5540</v>
      </c>
      <c r="N12931" t="s">
        <v>77</v>
      </c>
      <c r="O12931" t="s">
        <v>66</v>
      </c>
      <c r="P12931" t="s">
        <v>5543</v>
      </c>
      <c r="Q12931" t="s">
        <v>5541</v>
      </c>
    </row>
    <row r="12932" spans="11:17">
      <c r="K12932" t="s">
        <v>51</v>
      </c>
      <c r="L12932" t="s">
        <v>5539</v>
      </c>
      <c r="M12932" t="s">
        <v>5540</v>
      </c>
      <c r="N12932" t="s">
        <v>77</v>
      </c>
      <c r="O12932" t="s">
        <v>68</v>
      </c>
      <c r="P12932" t="s">
        <v>1059</v>
      </c>
      <c r="Q12932" t="s">
        <v>5541</v>
      </c>
    </row>
    <row r="12933" spans="11:17">
      <c r="K12933" t="s">
        <v>51</v>
      </c>
      <c r="L12933" t="s">
        <v>5539</v>
      </c>
      <c r="M12933" t="s">
        <v>5540</v>
      </c>
      <c r="N12933" t="s">
        <v>77</v>
      </c>
      <c r="O12933" t="s">
        <v>70</v>
      </c>
      <c r="Q12933" t="s">
        <v>5541</v>
      </c>
    </row>
    <row r="12934" spans="11:17">
      <c r="K12934" t="s">
        <v>51</v>
      </c>
      <c r="L12934" t="s">
        <v>5539</v>
      </c>
      <c r="M12934" t="s">
        <v>5540</v>
      </c>
      <c r="N12934" t="s">
        <v>77</v>
      </c>
      <c r="O12934" t="s">
        <v>72</v>
      </c>
      <c r="Q12934" t="s">
        <v>5541</v>
      </c>
    </row>
    <row r="12935" spans="11:17">
      <c r="K12935" t="s">
        <v>51</v>
      </c>
      <c r="L12935" t="s">
        <v>5539</v>
      </c>
      <c r="M12935" t="s">
        <v>5540</v>
      </c>
      <c r="N12935" t="s">
        <v>77</v>
      </c>
      <c r="O12935" t="s">
        <v>73</v>
      </c>
      <c r="P12935" t="s">
        <v>82</v>
      </c>
      <c r="Q12935" t="s">
        <v>5541</v>
      </c>
    </row>
    <row r="12936" spans="11:17">
      <c r="K12936" t="s">
        <v>51</v>
      </c>
      <c r="L12936" t="s">
        <v>5544</v>
      </c>
      <c r="M12936" t="s">
        <v>5545</v>
      </c>
      <c r="N12936" t="s">
        <v>77</v>
      </c>
      <c r="O12936" t="s">
        <v>14</v>
      </c>
      <c r="Q12936" t="s">
        <v>5546</v>
      </c>
    </row>
    <row r="12937" spans="11:17">
      <c r="K12937" t="s">
        <v>51</v>
      </c>
      <c r="L12937" t="s">
        <v>5544</v>
      </c>
      <c r="M12937" t="s">
        <v>5545</v>
      </c>
      <c r="N12937" t="s">
        <v>77</v>
      </c>
      <c r="O12937" t="s">
        <v>56</v>
      </c>
      <c r="Q12937" t="s">
        <v>5546</v>
      </c>
    </row>
    <row r="12938" spans="11:17">
      <c r="K12938" t="s">
        <v>51</v>
      </c>
      <c r="L12938" t="s">
        <v>5544</v>
      </c>
      <c r="M12938" t="s">
        <v>5545</v>
      </c>
      <c r="N12938" t="s">
        <v>77</v>
      </c>
      <c r="O12938" t="s">
        <v>57</v>
      </c>
      <c r="P12938" t="s">
        <v>58</v>
      </c>
      <c r="Q12938" t="s">
        <v>5546</v>
      </c>
    </row>
    <row r="12939" spans="11:17">
      <c r="K12939" t="s">
        <v>51</v>
      </c>
      <c r="L12939" t="s">
        <v>5544</v>
      </c>
      <c r="M12939" t="s">
        <v>5545</v>
      </c>
      <c r="N12939" t="s">
        <v>77</v>
      </c>
      <c r="O12939" t="s">
        <v>59</v>
      </c>
      <c r="P12939">
        <v>3535</v>
      </c>
      <c r="Q12939" t="s">
        <v>5546</v>
      </c>
    </row>
    <row r="12940" spans="11:17">
      <c r="K12940" t="s">
        <v>51</v>
      </c>
      <c r="L12940" t="s">
        <v>5544</v>
      </c>
      <c r="M12940" t="s">
        <v>5545</v>
      </c>
      <c r="N12940" t="s">
        <v>77</v>
      </c>
      <c r="O12940" t="s">
        <v>60</v>
      </c>
      <c r="P12940" t="s">
        <v>5512</v>
      </c>
      <c r="Q12940" t="s">
        <v>5546</v>
      </c>
    </row>
    <row r="12941" spans="11:17">
      <c r="K12941" t="s">
        <v>51</v>
      </c>
      <c r="L12941" t="s">
        <v>5544</v>
      </c>
      <c r="M12941" t="s">
        <v>5545</v>
      </c>
      <c r="N12941" t="s">
        <v>77</v>
      </c>
      <c r="O12941" t="s">
        <v>62</v>
      </c>
      <c r="P12941" t="s">
        <v>5513</v>
      </c>
      <c r="Q12941" t="s">
        <v>5546</v>
      </c>
    </row>
    <row r="12942" spans="11:17">
      <c r="K12942" t="s">
        <v>51</v>
      </c>
      <c r="L12942" t="s">
        <v>5544</v>
      </c>
      <c r="M12942" t="s">
        <v>5545</v>
      </c>
      <c r="N12942" t="s">
        <v>77</v>
      </c>
      <c r="O12942" t="s">
        <v>64</v>
      </c>
      <c r="P12942" t="s">
        <v>5547</v>
      </c>
      <c r="Q12942" t="s">
        <v>5546</v>
      </c>
    </row>
    <row r="12943" spans="11:17">
      <c r="K12943" t="s">
        <v>51</v>
      </c>
      <c r="L12943" t="s">
        <v>5544</v>
      </c>
      <c r="M12943" t="s">
        <v>5545</v>
      </c>
      <c r="N12943" t="s">
        <v>77</v>
      </c>
      <c r="O12943" t="s">
        <v>66</v>
      </c>
      <c r="P12943" t="s">
        <v>5548</v>
      </c>
      <c r="Q12943" t="s">
        <v>5546</v>
      </c>
    </row>
    <row r="12944" spans="11:17">
      <c r="K12944" t="s">
        <v>51</v>
      </c>
      <c r="L12944" t="s">
        <v>5544</v>
      </c>
      <c r="M12944" t="s">
        <v>5545</v>
      </c>
      <c r="N12944" t="s">
        <v>77</v>
      </c>
      <c r="O12944" t="s">
        <v>68</v>
      </c>
      <c r="P12944" t="s">
        <v>5521</v>
      </c>
      <c r="Q12944" t="s">
        <v>5546</v>
      </c>
    </row>
    <row r="12945" spans="11:17">
      <c r="K12945" t="s">
        <v>51</v>
      </c>
      <c r="L12945" t="s">
        <v>5544</v>
      </c>
      <c r="M12945" t="s">
        <v>5545</v>
      </c>
      <c r="N12945" t="s">
        <v>77</v>
      </c>
      <c r="O12945" t="s">
        <v>70</v>
      </c>
      <c r="P12945" t="s">
        <v>131</v>
      </c>
      <c r="Q12945" t="s">
        <v>5546</v>
      </c>
    </row>
    <row r="12946" spans="11:17">
      <c r="K12946" t="s">
        <v>51</v>
      </c>
      <c r="L12946" t="s">
        <v>5544</v>
      </c>
      <c r="M12946" t="s">
        <v>5545</v>
      </c>
      <c r="N12946" t="s">
        <v>77</v>
      </c>
      <c r="O12946" t="s">
        <v>72</v>
      </c>
      <c r="P12946">
        <v>308</v>
      </c>
      <c r="Q12946" t="s">
        <v>5546</v>
      </c>
    </row>
    <row r="12947" spans="11:17">
      <c r="K12947" t="s">
        <v>51</v>
      </c>
      <c r="L12947" t="s">
        <v>5544</v>
      </c>
      <c r="M12947" t="s">
        <v>5545</v>
      </c>
      <c r="N12947" t="s">
        <v>77</v>
      </c>
      <c r="O12947" t="s">
        <v>73</v>
      </c>
      <c r="P12947" t="s">
        <v>82</v>
      </c>
      <c r="Q12947" t="s">
        <v>5546</v>
      </c>
    </row>
    <row r="12948" spans="11:17">
      <c r="K12948" t="s">
        <v>51</v>
      </c>
      <c r="L12948" t="s">
        <v>5549</v>
      </c>
      <c r="M12948" t="s">
        <v>5550</v>
      </c>
      <c r="N12948" t="s">
        <v>77</v>
      </c>
      <c r="O12948" t="s">
        <v>14</v>
      </c>
      <c r="Q12948" t="s">
        <v>5551</v>
      </c>
    </row>
    <row r="12949" spans="11:17">
      <c r="K12949" t="s">
        <v>51</v>
      </c>
      <c r="L12949" t="s">
        <v>5549</v>
      </c>
      <c r="M12949" t="s">
        <v>5550</v>
      </c>
      <c r="N12949" t="s">
        <v>77</v>
      </c>
      <c r="O12949" t="s">
        <v>56</v>
      </c>
      <c r="Q12949" t="s">
        <v>5551</v>
      </c>
    </row>
    <row r="12950" spans="11:17">
      <c r="K12950" t="s">
        <v>51</v>
      </c>
      <c r="L12950" t="s">
        <v>5549</v>
      </c>
      <c r="M12950" t="s">
        <v>5550</v>
      </c>
      <c r="N12950" t="s">
        <v>77</v>
      </c>
      <c r="O12950" t="s">
        <v>57</v>
      </c>
      <c r="P12950" t="s">
        <v>58</v>
      </c>
      <c r="Q12950" t="s">
        <v>5551</v>
      </c>
    </row>
    <row r="12951" spans="11:17">
      <c r="K12951" t="s">
        <v>51</v>
      </c>
      <c r="L12951" t="s">
        <v>5549</v>
      </c>
      <c r="M12951" t="s">
        <v>5550</v>
      </c>
      <c r="N12951" t="s">
        <v>77</v>
      </c>
      <c r="O12951" t="s">
        <v>59</v>
      </c>
      <c r="P12951">
        <v>2910</v>
      </c>
      <c r="Q12951" t="s">
        <v>5551</v>
      </c>
    </row>
    <row r="12952" spans="11:17">
      <c r="K12952" t="s">
        <v>51</v>
      </c>
      <c r="L12952" t="s">
        <v>5549</v>
      </c>
      <c r="M12952" t="s">
        <v>5550</v>
      </c>
      <c r="N12952" t="s">
        <v>77</v>
      </c>
      <c r="O12952" t="s">
        <v>60</v>
      </c>
      <c r="P12952" t="s">
        <v>5512</v>
      </c>
      <c r="Q12952" t="s">
        <v>5551</v>
      </c>
    </row>
    <row r="12953" spans="11:17">
      <c r="K12953" t="s">
        <v>51</v>
      </c>
      <c r="L12953" t="s">
        <v>5549</v>
      </c>
      <c r="M12953" t="s">
        <v>5550</v>
      </c>
      <c r="N12953" t="s">
        <v>77</v>
      </c>
      <c r="O12953" t="s">
        <v>62</v>
      </c>
      <c r="P12953" t="s">
        <v>5513</v>
      </c>
      <c r="Q12953" t="s">
        <v>5551</v>
      </c>
    </row>
    <row r="12954" spans="11:17">
      <c r="K12954" t="s">
        <v>51</v>
      </c>
      <c r="L12954" t="s">
        <v>5549</v>
      </c>
      <c r="M12954" t="s">
        <v>5550</v>
      </c>
      <c r="N12954" t="s">
        <v>77</v>
      </c>
      <c r="O12954" t="s">
        <v>64</v>
      </c>
      <c r="P12954" t="s">
        <v>5552</v>
      </c>
      <c r="Q12954" t="s">
        <v>5551</v>
      </c>
    </row>
    <row r="12955" spans="11:17">
      <c r="K12955" t="s">
        <v>51</v>
      </c>
      <c r="L12955" t="s">
        <v>5549</v>
      </c>
      <c r="M12955" t="s">
        <v>5550</v>
      </c>
      <c r="N12955" t="s">
        <v>77</v>
      </c>
      <c r="O12955" t="s">
        <v>66</v>
      </c>
      <c r="P12955" t="s">
        <v>5553</v>
      </c>
      <c r="Q12955" t="s">
        <v>5551</v>
      </c>
    </row>
    <row r="12956" spans="11:17">
      <c r="K12956" t="s">
        <v>51</v>
      </c>
      <c r="L12956" t="s">
        <v>5549</v>
      </c>
      <c r="M12956" t="s">
        <v>5550</v>
      </c>
      <c r="N12956" t="s">
        <v>77</v>
      </c>
      <c r="O12956" t="s">
        <v>68</v>
      </c>
      <c r="P12956" t="s">
        <v>5521</v>
      </c>
      <c r="Q12956" t="s">
        <v>5551</v>
      </c>
    </row>
    <row r="12957" spans="11:17">
      <c r="K12957" t="s">
        <v>51</v>
      </c>
      <c r="L12957" t="s">
        <v>5549</v>
      </c>
      <c r="M12957" t="s">
        <v>5550</v>
      </c>
      <c r="N12957" t="s">
        <v>77</v>
      </c>
      <c r="O12957" t="s">
        <v>70</v>
      </c>
      <c r="P12957" t="s">
        <v>71</v>
      </c>
      <c r="Q12957" t="s">
        <v>5551</v>
      </c>
    </row>
    <row r="12958" spans="11:17">
      <c r="K12958" t="s">
        <v>51</v>
      </c>
      <c r="L12958" t="s">
        <v>5549</v>
      </c>
      <c r="M12958" t="s">
        <v>5550</v>
      </c>
      <c r="N12958" t="s">
        <v>77</v>
      </c>
      <c r="O12958" t="s">
        <v>72</v>
      </c>
      <c r="P12958">
        <v>89</v>
      </c>
      <c r="Q12958" t="s">
        <v>5551</v>
      </c>
    </row>
    <row r="12959" spans="11:17">
      <c r="K12959" t="s">
        <v>51</v>
      </c>
      <c r="L12959" t="s">
        <v>5549</v>
      </c>
      <c r="M12959" t="s">
        <v>5550</v>
      </c>
      <c r="N12959" t="s">
        <v>77</v>
      </c>
      <c r="O12959" t="s">
        <v>73</v>
      </c>
      <c r="P12959" t="s">
        <v>82</v>
      </c>
      <c r="Q12959" t="s">
        <v>5551</v>
      </c>
    </row>
    <row r="12960" spans="11:17">
      <c r="K12960" t="s">
        <v>51</v>
      </c>
      <c r="L12960" t="s">
        <v>5554</v>
      </c>
      <c r="M12960" t="s">
        <v>5555</v>
      </c>
      <c r="N12960" t="s">
        <v>77</v>
      </c>
      <c r="O12960" t="s">
        <v>14</v>
      </c>
      <c r="Q12960" t="s">
        <v>5556</v>
      </c>
    </row>
    <row r="12961" spans="11:17">
      <c r="K12961" t="s">
        <v>51</v>
      </c>
      <c r="L12961" t="s">
        <v>5554</v>
      </c>
      <c r="M12961" t="s">
        <v>5555</v>
      </c>
      <c r="N12961" t="s">
        <v>77</v>
      </c>
      <c r="O12961" t="s">
        <v>56</v>
      </c>
      <c r="Q12961" t="s">
        <v>5556</v>
      </c>
    </row>
    <row r="12962" spans="11:17">
      <c r="K12962" t="s">
        <v>51</v>
      </c>
      <c r="L12962" t="s">
        <v>5554</v>
      </c>
      <c r="M12962" t="s">
        <v>5555</v>
      </c>
      <c r="N12962" t="s">
        <v>77</v>
      </c>
      <c r="O12962" t="s">
        <v>57</v>
      </c>
      <c r="P12962" t="s">
        <v>58</v>
      </c>
      <c r="Q12962" t="s">
        <v>5556</v>
      </c>
    </row>
    <row r="12963" spans="11:17">
      <c r="K12963" t="s">
        <v>51</v>
      </c>
      <c r="L12963" t="s">
        <v>5554</v>
      </c>
      <c r="M12963" t="s">
        <v>5555</v>
      </c>
      <c r="N12963" t="s">
        <v>77</v>
      </c>
      <c r="O12963" t="s">
        <v>59</v>
      </c>
      <c r="P12963">
        <v>2851</v>
      </c>
      <c r="Q12963" t="s">
        <v>5556</v>
      </c>
    </row>
    <row r="12964" spans="11:17">
      <c r="K12964" t="s">
        <v>51</v>
      </c>
      <c r="L12964" t="s">
        <v>5554</v>
      </c>
      <c r="M12964" t="s">
        <v>5555</v>
      </c>
      <c r="N12964" t="s">
        <v>77</v>
      </c>
      <c r="O12964" t="s">
        <v>60</v>
      </c>
      <c r="P12964" t="s">
        <v>5512</v>
      </c>
      <c r="Q12964" t="s">
        <v>5556</v>
      </c>
    </row>
    <row r="12965" spans="11:17">
      <c r="K12965" t="s">
        <v>51</v>
      </c>
      <c r="L12965" t="s">
        <v>5554</v>
      </c>
      <c r="M12965" t="s">
        <v>5555</v>
      </c>
      <c r="N12965" t="s">
        <v>77</v>
      </c>
      <c r="O12965" t="s">
        <v>62</v>
      </c>
      <c r="P12965" t="s">
        <v>5513</v>
      </c>
      <c r="Q12965" t="s">
        <v>5556</v>
      </c>
    </row>
    <row r="12966" spans="11:17">
      <c r="K12966" t="s">
        <v>51</v>
      </c>
      <c r="L12966" t="s">
        <v>5554</v>
      </c>
      <c r="M12966" t="s">
        <v>5555</v>
      </c>
      <c r="N12966" t="s">
        <v>77</v>
      </c>
      <c r="O12966" t="s">
        <v>64</v>
      </c>
      <c r="P12966" t="s">
        <v>5557</v>
      </c>
      <c r="Q12966" t="s">
        <v>5556</v>
      </c>
    </row>
    <row r="12967" spans="11:17">
      <c r="K12967" t="s">
        <v>51</v>
      </c>
      <c r="L12967" t="s">
        <v>5554</v>
      </c>
      <c r="M12967" t="s">
        <v>5555</v>
      </c>
      <c r="N12967" t="s">
        <v>77</v>
      </c>
      <c r="O12967" t="s">
        <v>66</v>
      </c>
      <c r="P12967" t="s">
        <v>5558</v>
      </c>
      <c r="Q12967" t="s">
        <v>5556</v>
      </c>
    </row>
    <row r="12968" spans="11:17">
      <c r="K12968" t="s">
        <v>51</v>
      </c>
      <c r="L12968" t="s">
        <v>5554</v>
      </c>
      <c r="M12968" t="s">
        <v>5555</v>
      </c>
      <c r="N12968" t="s">
        <v>77</v>
      </c>
      <c r="O12968" t="s">
        <v>68</v>
      </c>
      <c r="P12968" t="s">
        <v>5521</v>
      </c>
      <c r="Q12968" t="s">
        <v>5556</v>
      </c>
    </row>
    <row r="12969" spans="11:17">
      <c r="K12969" t="s">
        <v>51</v>
      </c>
      <c r="L12969" t="s">
        <v>5554</v>
      </c>
      <c r="M12969" t="s">
        <v>5555</v>
      </c>
      <c r="N12969" t="s">
        <v>77</v>
      </c>
      <c r="O12969" t="s">
        <v>70</v>
      </c>
      <c r="P12969" t="s">
        <v>71</v>
      </c>
      <c r="Q12969" t="s">
        <v>5556</v>
      </c>
    </row>
    <row r="12970" spans="11:17">
      <c r="K12970" t="s">
        <v>51</v>
      </c>
      <c r="L12970" t="s">
        <v>5554</v>
      </c>
      <c r="M12970" t="s">
        <v>5555</v>
      </c>
      <c r="N12970" t="s">
        <v>77</v>
      </c>
      <c r="O12970" t="s">
        <v>72</v>
      </c>
      <c r="P12970">
        <v>80</v>
      </c>
      <c r="Q12970" t="s">
        <v>5556</v>
      </c>
    </row>
    <row r="12971" spans="11:17">
      <c r="K12971" t="s">
        <v>51</v>
      </c>
      <c r="L12971" t="s">
        <v>5554</v>
      </c>
      <c r="M12971" t="s">
        <v>5555</v>
      </c>
      <c r="N12971" t="s">
        <v>77</v>
      </c>
      <c r="O12971" t="s">
        <v>73</v>
      </c>
      <c r="P12971" t="s">
        <v>82</v>
      </c>
      <c r="Q12971" t="s">
        <v>5556</v>
      </c>
    </row>
    <row r="12972" spans="11:17">
      <c r="K12972" t="s">
        <v>51</v>
      </c>
      <c r="L12972" t="s">
        <v>5559</v>
      </c>
      <c r="M12972" t="s">
        <v>5560</v>
      </c>
      <c r="N12972" t="s">
        <v>77</v>
      </c>
      <c r="O12972" t="s">
        <v>14</v>
      </c>
      <c r="Q12972" t="s">
        <v>5561</v>
      </c>
    </row>
    <row r="12973" spans="11:17">
      <c r="K12973" t="s">
        <v>51</v>
      </c>
      <c r="L12973" t="s">
        <v>5559</v>
      </c>
      <c r="M12973" t="s">
        <v>5560</v>
      </c>
      <c r="N12973" t="s">
        <v>77</v>
      </c>
      <c r="O12973" t="s">
        <v>56</v>
      </c>
      <c r="Q12973" t="s">
        <v>5561</v>
      </c>
    </row>
    <row r="12974" spans="11:17">
      <c r="K12974" t="s">
        <v>51</v>
      </c>
      <c r="L12974" t="s">
        <v>5559</v>
      </c>
      <c r="M12974" t="s">
        <v>5560</v>
      </c>
      <c r="N12974" t="s">
        <v>77</v>
      </c>
      <c r="O12974" t="s">
        <v>57</v>
      </c>
      <c r="P12974" t="s">
        <v>58</v>
      </c>
      <c r="Q12974" t="s">
        <v>5561</v>
      </c>
    </row>
    <row r="12975" spans="11:17">
      <c r="K12975" t="s">
        <v>51</v>
      </c>
      <c r="L12975" t="s">
        <v>5559</v>
      </c>
      <c r="M12975" t="s">
        <v>5560</v>
      </c>
      <c r="N12975" t="s">
        <v>77</v>
      </c>
      <c r="O12975" t="s">
        <v>59</v>
      </c>
      <c r="P12975">
        <v>2929</v>
      </c>
      <c r="Q12975" t="s">
        <v>5561</v>
      </c>
    </row>
    <row r="12976" spans="11:17">
      <c r="K12976" t="s">
        <v>51</v>
      </c>
      <c r="L12976" t="s">
        <v>5559</v>
      </c>
      <c r="M12976" t="s">
        <v>5560</v>
      </c>
      <c r="N12976" t="s">
        <v>77</v>
      </c>
      <c r="O12976" t="s">
        <v>60</v>
      </c>
      <c r="P12976" t="s">
        <v>5512</v>
      </c>
      <c r="Q12976" t="s">
        <v>5561</v>
      </c>
    </row>
    <row r="12977" spans="11:17">
      <c r="K12977" t="s">
        <v>51</v>
      </c>
      <c r="L12977" t="s">
        <v>5559</v>
      </c>
      <c r="M12977" t="s">
        <v>5560</v>
      </c>
      <c r="N12977" t="s">
        <v>77</v>
      </c>
      <c r="O12977" t="s">
        <v>62</v>
      </c>
      <c r="P12977" t="s">
        <v>5513</v>
      </c>
      <c r="Q12977" t="s">
        <v>5561</v>
      </c>
    </row>
    <row r="12978" spans="11:17">
      <c r="K12978" t="s">
        <v>51</v>
      </c>
      <c r="L12978" t="s">
        <v>5559</v>
      </c>
      <c r="M12978" t="s">
        <v>5560</v>
      </c>
      <c r="N12978" t="s">
        <v>77</v>
      </c>
      <c r="O12978" t="s">
        <v>64</v>
      </c>
      <c r="P12978" t="s">
        <v>5562</v>
      </c>
      <c r="Q12978" t="s">
        <v>5561</v>
      </c>
    </row>
    <row r="12979" spans="11:17">
      <c r="K12979" t="s">
        <v>51</v>
      </c>
      <c r="L12979" t="s">
        <v>5559</v>
      </c>
      <c r="M12979" t="s">
        <v>5560</v>
      </c>
      <c r="N12979" t="s">
        <v>77</v>
      </c>
      <c r="O12979" t="s">
        <v>66</v>
      </c>
      <c r="P12979" t="s">
        <v>5563</v>
      </c>
      <c r="Q12979" t="s">
        <v>5561</v>
      </c>
    </row>
    <row r="12980" spans="11:17">
      <c r="K12980" t="s">
        <v>51</v>
      </c>
      <c r="L12980" t="s">
        <v>5559</v>
      </c>
      <c r="M12980" t="s">
        <v>5560</v>
      </c>
      <c r="N12980" t="s">
        <v>77</v>
      </c>
      <c r="O12980" t="s">
        <v>68</v>
      </c>
      <c r="P12980" t="s">
        <v>1059</v>
      </c>
      <c r="Q12980" t="s">
        <v>5561</v>
      </c>
    </row>
    <row r="12981" spans="11:17">
      <c r="K12981" t="s">
        <v>51</v>
      </c>
      <c r="L12981" t="s">
        <v>5559</v>
      </c>
      <c r="M12981" t="s">
        <v>5560</v>
      </c>
      <c r="N12981" t="s">
        <v>77</v>
      </c>
      <c r="O12981" t="s">
        <v>70</v>
      </c>
      <c r="P12981" t="s">
        <v>131</v>
      </c>
      <c r="Q12981" t="s">
        <v>5561</v>
      </c>
    </row>
    <row r="12982" spans="11:17">
      <c r="K12982" t="s">
        <v>51</v>
      </c>
      <c r="L12982" t="s">
        <v>5559</v>
      </c>
      <c r="M12982" t="s">
        <v>5560</v>
      </c>
      <c r="N12982" t="s">
        <v>77</v>
      </c>
      <c r="O12982" t="s">
        <v>72</v>
      </c>
      <c r="P12982">
        <v>107</v>
      </c>
      <c r="Q12982" t="s">
        <v>5561</v>
      </c>
    </row>
    <row r="12983" spans="11:17">
      <c r="K12983" t="s">
        <v>51</v>
      </c>
      <c r="L12983" t="s">
        <v>5559</v>
      </c>
      <c r="M12983" t="s">
        <v>5560</v>
      </c>
      <c r="N12983" t="s">
        <v>77</v>
      </c>
      <c r="O12983" t="s">
        <v>73</v>
      </c>
      <c r="P12983" t="s">
        <v>82</v>
      </c>
      <c r="Q12983" t="s">
        <v>5561</v>
      </c>
    </row>
    <row r="12984" spans="11:17">
      <c r="K12984" t="s">
        <v>51</v>
      </c>
      <c r="L12984" t="s">
        <v>5564</v>
      </c>
      <c r="M12984" t="s">
        <v>5565</v>
      </c>
      <c r="N12984" t="s">
        <v>77</v>
      </c>
      <c r="O12984" t="s">
        <v>14</v>
      </c>
      <c r="Q12984" t="s">
        <v>5566</v>
      </c>
    </row>
    <row r="12985" spans="11:17">
      <c r="K12985" t="s">
        <v>51</v>
      </c>
      <c r="L12985" t="s">
        <v>5564</v>
      </c>
      <c r="M12985" t="s">
        <v>5565</v>
      </c>
      <c r="N12985" t="s">
        <v>77</v>
      </c>
      <c r="O12985" t="s">
        <v>56</v>
      </c>
      <c r="Q12985" t="s">
        <v>5566</v>
      </c>
    </row>
    <row r="12986" spans="11:17">
      <c r="K12986" t="s">
        <v>51</v>
      </c>
      <c r="L12986" t="s">
        <v>5564</v>
      </c>
      <c r="M12986" t="s">
        <v>5565</v>
      </c>
      <c r="N12986" t="s">
        <v>77</v>
      </c>
      <c r="O12986" t="s">
        <v>57</v>
      </c>
      <c r="P12986" t="s">
        <v>58</v>
      </c>
      <c r="Q12986" t="s">
        <v>5566</v>
      </c>
    </row>
    <row r="12987" spans="11:17">
      <c r="K12987" t="s">
        <v>51</v>
      </c>
      <c r="L12987" t="s">
        <v>5564</v>
      </c>
      <c r="M12987" t="s">
        <v>5565</v>
      </c>
      <c r="N12987" t="s">
        <v>77</v>
      </c>
      <c r="O12987" t="s">
        <v>59</v>
      </c>
      <c r="P12987">
        <v>3144</v>
      </c>
      <c r="Q12987" t="s">
        <v>5566</v>
      </c>
    </row>
    <row r="12988" spans="11:17">
      <c r="K12988" t="s">
        <v>51</v>
      </c>
      <c r="L12988" t="s">
        <v>5564</v>
      </c>
      <c r="M12988" t="s">
        <v>5565</v>
      </c>
      <c r="N12988" t="s">
        <v>77</v>
      </c>
      <c r="O12988" t="s">
        <v>60</v>
      </c>
      <c r="P12988" t="s">
        <v>5512</v>
      </c>
      <c r="Q12988" t="s">
        <v>5566</v>
      </c>
    </row>
    <row r="12989" spans="11:17">
      <c r="K12989" t="s">
        <v>51</v>
      </c>
      <c r="L12989" t="s">
        <v>5564</v>
      </c>
      <c r="M12989" t="s">
        <v>5565</v>
      </c>
      <c r="N12989" t="s">
        <v>77</v>
      </c>
      <c r="O12989" t="s">
        <v>62</v>
      </c>
      <c r="P12989" t="s">
        <v>5513</v>
      </c>
      <c r="Q12989" t="s">
        <v>5566</v>
      </c>
    </row>
    <row r="12990" spans="11:17">
      <c r="K12990" t="s">
        <v>51</v>
      </c>
      <c r="L12990" t="s">
        <v>5564</v>
      </c>
      <c r="M12990" t="s">
        <v>5565</v>
      </c>
      <c r="N12990" t="s">
        <v>77</v>
      </c>
      <c r="O12990" t="s">
        <v>64</v>
      </c>
      <c r="P12990" t="s">
        <v>5567</v>
      </c>
      <c r="Q12990" t="s">
        <v>5566</v>
      </c>
    </row>
    <row r="12991" spans="11:17">
      <c r="K12991" t="s">
        <v>51</v>
      </c>
      <c r="L12991" t="s">
        <v>5564</v>
      </c>
      <c r="M12991" t="s">
        <v>5565</v>
      </c>
      <c r="N12991" t="s">
        <v>77</v>
      </c>
      <c r="O12991" t="s">
        <v>66</v>
      </c>
      <c r="P12991" t="s">
        <v>5568</v>
      </c>
      <c r="Q12991" t="s">
        <v>5566</v>
      </c>
    </row>
    <row r="12992" spans="11:17">
      <c r="K12992" t="s">
        <v>51</v>
      </c>
      <c r="L12992" t="s">
        <v>5564</v>
      </c>
      <c r="M12992" t="s">
        <v>5565</v>
      </c>
      <c r="N12992" t="s">
        <v>77</v>
      </c>
      <c r="O12992" t="s">
        <v>68</v>
      </c>
      <c r="P12992" t="s">
        <v>1059</v>
      </c>
      <c r="Q12992" t="s">
        <v>5566</v>
      </c>
    </row>
    <row r="12993" spans="11:17">
      <c r="K12993" t="s">
        <v>51</v>
      </c>
      <c r="L12993" t="s">
        <v>5564</v>
      </c>
      <c r="M12993" t="s">
        <v>5565</v>
      </c>
      <c r="N12993" t="s">
        <v>77</v>
      </c>
      <c r="O12993" t="s">
        <v>70</v>
      </c>
      <c r="P12993" t="s">
        <v>71</v>
      </c>
      <c r="Q12993" t="s">
        <v>5566</v>
      </c>
    </row>
    <row r="12994" spans="11:17">
      <c r="K12994" t="s">
        <v>51</v>
      </c>
      <c r="L12994" t="s">
        <v>5564</v>
      </c>
      <c r="M12994" t="s">
        <v>5565</v>
      </c>
      <c r="N12994" t="s">
        <v>77</v>
      </c>
      <c r="O12994" t="s">
        <v>72</v>
      </c>
      <c r="P12994">
        <v>98</v>
      </c>
      <c r="Q12994" t="s">
        <v>5566</v>
      </c>
    </row>
    <row r="12995" spans="11:17">
      <c r="K12995" t="s">
        <v>51</v>
      </c>
      <c r="L12995" t="s">
        <v>5564</v>
      </c>
      <c r="M12995" t="s">
        <v>5565</v>
      </c>
      <c r="N12995" t="s">
        <v>77</v>
      </c>
      <c r="O12995" t="s">
        <v>73</v>
      </c>
      <c r="P12995" t="s">
        <v>82</v>
      </c>
      <c r="Q12995" t="s">
        <v>5566</v>
      </c>
    </row>
    <row r="12996" spans="11:17">
      <c r="K12996" t="s">
        <v>51</v>
      </c>
      <c r="L12996" t="s">
        <v>5569</v>
      </c>
      <c r="M12996" t="s">
        <v>5570</v>
      </c>
      <c r="N12996" t="s">
        <v>77</v>
      </c>
      <c r="O12996" t="s">
        <v>14</v>
      </c>
      <c r="Q12996" t="s">
        <v>5571</v>
      </c>
    </row>
    <row r="12997" spans="11:17">
      <c r="K12997" t="s">
        <v>51</v>
      </c>
      <c r="L12997" t="s">
        <v>5569</v>
      </c>
      <c r="M12997" t="s">
        <v>5570</v>
      </c>
      <c r="N12997" t="s">
        <v>77</v>
      </c>
      <c r="O12997" t="s">
        <v>56</v>
      </c>
      <c r="Q12997" t="s">
        <v>5571</v>
      </c>
    </row>
    <row r="12998" spans="11:17">
      <c r="K12998" t="s">
        <v>51</v>
      </c>
      <c r="L12998" t="s">
        <v>5569</v>
      </c>
      <c r="M12998" t="s">
        <v>5570</v>
      </c>
      <c r="N12998" t="s">
        <v>77</v>
      </c>
      <c r="O12998" t="s">
        <v>57</v>
      </c>
      <c r="P12998" t="s">
        <v>58</v>
      </c>
      <c r="Q12998" t="s">
        <v>5571</v>
      </c>
    </row>
    <row r="12999" spans="11:17">
      <c r="K12999" t="s">
        <v>51</v>
      </c>
      <c r="L12999" t="s">
        <v>5569</v>
      </c>
      <c r="M12999" t="s">
        <v>5570</v>
      </c>
      <c r="N12999" t="s">
        <v>77</v>
      </c>
      <c r="O12999" t="s">
        <v>59</v>
      </c>
      <c r="P12999">
        <v>2773</v>
      </c>
      <c r="Q12999" t="s">
        <v>5571</v>
      </c>
    </row>
    <row r="13000" spans="11:17">
      <c r="K13000" t="s">
        <v>51</v>
      </c>
      <c r="L13000" t="s">
        <v>5569</v>
      </c>
      <c r="M13000" t="s">
        <v>5570</v>
      </c>
      <c r="N13000" t="s">
        <v>77</v>
      </c>
      <c r="O13000" t="s">
        <v>60</v>
      </c>
      <c r="P13000" t="s">
        <v>5512</v>
      </c>
      <c r="Q13000" t="s">
        <v>5571</v>
      </c>
    </row>
    <row r="13001" spans="11:17">
      <c r="K13001" t="s">
        <v>51</v>
      </c>
      <c r="L13001" t="s">
        <v>5569</v>
      </c>
      <c r="M13001" t="s">
        <v>5570</v>
      </c>
      <c r="N13001" t="s">
        <v>77</v>
      </c>
      <c r="O13001" t="s">
        <v>62</v>
      </c>
      <c r="P13001" t="s">
        <v>5513</v>
      </c>
      <c r="Q13001" t="s">
        <v>5571</v>
      </c>
    </row>
    <row r="13002" spans="11:17">
      <c r="K13002" t="s">
        <v>51</v>
      </c>
      <c r="L13002" t="s">
        <v>5569</v>
      </c>
      <c r="M13002" t="s">
        <v>5570</v>
      </c>
      <c r="N13002" t="s">
        <v>77</v>
      </c>
      <c r="O13002" t="s">
        <v>64</v>
      </c>
      <c r="P13002" t="s">
        <v>5572</v>
      </c>
      <c r="Q13002" t="s">
        <v>5571</v>
      </c>
    </row>
    <row r="13003" spans="11:17">
      <c r="K13003" t="s">
        <v>51</v>
      </c>
      <c r="L13003" t="s">
        <v>5569</v>
      </c>
      <c r="M13003" t="s">
        <v>5570</v>
      </c>
      <c r="N13003" t="s">
        <v>77</v>
      </c>
      <c r="O13003" t="s">
        <v>66</v>
      </c>
      <c r="P13003" t="s">
        <v>5573</v>
      </c>
      <c r="Q13003" t="s">
        <v>5571</v>
      </c>
    </row>
    <row r="13004" spans="11:17">
      <c r="K13004" t="s">
        <v>51</v>
      </c>
      <c r="L13004" t="s">
        <v>5569</v>
      </c>
      <c r="M13004" t="s">
        <v>5570</v>
      </c>
      <c r="N13004" t="s">
        <v>77</v>
      </c>
      <c r="O13004" t="s">
        <v>68</v>
      </c>
      <c r="P13004" t="s">
        <v>5574</v>
      </c>
      <c r="Q13004" t="s">
        <v>5571</v>
      </c>
    </row>
    <row r="13005" spans="11:17">
      <c r="K13005" t="s">
        <v>51</v>
      </c>
      <c r="L13005" t="s">
        <v>5569</v>
      </c>
      <c r="M13005" t="s">
        <v>5570</v>
      </c>
      <c r="N13005" t="s">
        <v>77</v>
      </c>
      <c r="O13005" t="s">
        <v>70</v>
      </c>
      <c r="P13005" t="s">
        <v>131</v>
      </c>
      <c r="Q13005" t="s">
        <v>5571</v>
      </c>
    </row>
    <row r="13006" spans="11:17">
      <c r="K13006" t="s">
        <v>51</v>
      </c>
      <c r="L13006" t="s">
        <v>5569</v>
      </c>
      <c r="M13006" t="s">
        <v>5570</v>
      </c>
      <c r="N13006" t="s">
        <v>77</v>
      </c>
      <c r="O13006" t="s">
        <v>72</v>
      </c>
      <c r="P13006">
        <v>64</v>
      </c>
      <c r="Q13006" t="s">
        <v>5571</v>
      </c>
    </row>
    <row r="13007" spans="11:17">
      <c r="K13007" t="s">
        <v>51</v>
      </c>
      <c r="L13007" t="s">
        <v>5569</v>
      </c>
      <c r="M13007" t="s">
        <v>5570</v>
      </c>
      <c r="N13007" t="s">
        <v>77</v>
      </c>
      <c r="O13007" t="s">
        <v>73</v>
      </c>
      <c r="P13007" t="s">
        <v>82</v>
      </c>
      <c r="Q13007" t="s">
        <v>5571</v>
      </c>
    </row>
    <row r="13008" spans="11:17">
      <c r="K13008" t="s">
        <v>51</v>
      </c>
      <c r="L13008" t="s">
        <v>5575</v>
      </c>
      <c r="M13008" t="s">
        <v>5576</v>
      </c>
      <c r="N13008" t="s">
        <v>1337</v>
      </c>
      <c r="O13008" t="s">
        <v>14</v>
      </c>
      <c r="Q13008" t="s">
        <v>5577</v>
      </c>
    </row>
    <row r="13009" spans="11:17">
      <c r="K13009" t="s">
        <v>51</v>
      </c>
      <c r="L13009" t="s">
        <v>5575</v>
      </c>
      <c r="M13009" t="s">
        <v>5576</v>
      </c>
      <c r="N13009" t="s">
        <v>1337</v>
      </c>
      <c r="O13009" t="s">
        <v>56</v>
      </c>
      <c r="Q13009" t="s">
        <v>5577</v>
      </c>
    </row>
    <row r="13010" spans="11:17">
      <c r="K13010" t="s">
        <v>51</v>
      </c>
      <c r="L13010" t="s">
        <v>5575</v>
      </c>
      <c r="M13010" t="s">
        <v>5576</v>
      </c>
      <c r="N13010" t="s">
        <v>1337</v>
      </c>
      <c r="O13010" t="s">
        <v>57</v>
      </c>
      <c r="P13010" t="s">
        <v>58</v>
      </c>
      <c r="Q13010" t="s">
        <v>5577</v>
      </c>
    </row>
    <row r="13011" spans="11:17">
      <c r="K13011" t="s">
        <v>51</v>
      </c>
      <c r="L13011" t="s">
        <v>5575</v>
      </c>
      <c r="M13011" t="s">
        <v>5576</v>
      </c>
      <c r="N13011" t="s">
        <v>1337</v>
      </c>
      <c r="O13011" t="s">
        <v>59</v>
      </c>
      <c r="P13011">
        <v>1679</v>
      </c>
      <c r="Q13011" t="s">
        <v>5577</v>
      </c>
    </row>
    <row r="13012" spans="11:17">
      <c r="K13012" t="s">
        <v>51</v>
      </c>
      <c r="L13012" t="s">
        <v>5575</v>
      </c>
      <c r="M13012" t="s">
        <v>5576</v>
      </c>
      <c r="N13012" t="s">
        <v>1337</v>
      </c>
      <c r="O13012" t="s">
        <v>60</v>
      </c>
      <c r="P13012" t="s">
        <v>5512</v>
      </c>
      <c r="Q13012" t="s">
        <v>5577</v>
      </c>
    </row>
    <row r="13013" spans="11:17">
      <c r="K13013" t="s">
        <v>51</v>
      </c>
      <c r="L13013" t="s">
        <v>5575</v>
      </c>
      <c r="M13013" t="s">
        <v>5576</v>
      </c>
      <c r="N13013" t="s">
        <v>1337</v>
      </c>
      <c r="O13013" t="s">
        <v>62</v>
      </c>
      <c r="P13013" t="s">
        <v>5513</v>
      </c>
      <c r="Q13013" t="s">
        <v>5577</v>
      </c>
    </row>
    <row r="13014" spans="11:17">
      <c r="K13014" t="s">
        <v>51</v>
      </c>
      <c r="L13014" t="s">
        <v>5575</v>
      </c>
      <c r="M13014" t="s">
        <v>5576</v>
      </c>
      <c r="N13014" t="s">
        <v>1337</v>
      </c>
      <c r="O13014" t="s">
        <v>64</v>
      </c>
      <c r="P13014" t="s">
        <v>5578</v>
      </c>
      <c r="Q13014" t="s">
        <v>5577</v>
      </c>
    </row>
    <row r="13015" spans="11:17">
      <c r="K13015" t="s">
        <v>51</v>
      </c>
      <c r="L13015" t="s">
        <v>5575</v>
      </c>
      <c r="M13015" t="s">
        <v>5576</v>
      </c>
      <c r="N13015" t="s">
        <v>1337</v>
      </c>
      <c r="O13015" t="s">
        <v>66</v>
      </c>
      <c r="P13015" t="s">
        <v>5579</v>
      </c>
      <c r="Q13015" t="s">
        <v>5577</v>
      </c>
    </row>
    <row r="13016" spans="11:17">
      <c r="K13016" t="s">
        <v>51</v>
      </c>
      <c r="L13016" t="s">
        <v>5575</v>
      </c>
      <c r="M13016" t="s">
        <v>5576</v>
      </c>
      <c r="N13016" t="s">
        <v>1337</v>
      </c>
      <c r="O13016" t="s">
        <v>68</v>
      </c>
      <c r="P13016" t="s">
        <v>5521</v>
      </c>
      <c r="Q13016" t="s">
        <v>5577</v>
      </c>
    </row>
    <row r="13017" spans="11:17">
      <c r="K13017" t="s">
        <v>51</v>
      </c>
      <c r="L13017" t="s">
        <v>5575</v>
      </c>
      <c r="M13017" t="s">
        <v>5576</v>
      </c>
      <c r="N13017" t="s">
        <v>1337</v>
      </c>
      <c r="O13017" t="s">
        <v>70</v>
      </c>
      <c r="P13017" t="s">
        <v>131</v>
      </c>
      <c r="Q13017" t="s">
        <v>5577</v>
      </c>
    </row>
    <row r="13018" spans="11:17">
      <c r="K13018" t="s">
        <v>51</v>
      </c>
      <c r="L13018" t="s">
        <v>5575</v>
      </c>
      <c r="M13018" t="s">
        <v>5576</v>
      </c>
      <c r="N13018" t="s">
        <v>1337</v>
      </c>
      <c r="O13018" t="s">
        <v>72</v>
      </c>
      <c r="P13018">
        <v>48</v>
      </c>
      <c r="Q13018" t="s">
        <v>5577</v>
      </c>
    </row>
    <row r="13019" spans="11:17">
      <c r="K13019" t="s">
        <v>51</v>
      </c>
      <c r="L13019" t="s">
        <v>5575</v>
      </c>
      <c r="M13019" t="s">
        <v>5576</v>
      </c>
      <c r="N13019" t="s">
        <v>1337</v>
      </c>
      <c r="O13019" t="s">
        <v>73</v>
      </c>
      <c r="P13019" t="s">
        <v>1343</v>
      </c>
      <c r="Q13019" t="s">
        <v>5577</v>
      </c>
    </row>
    <row r="13020" spans="11:17">
      <c r="K13020" t="s">
        <v>51</v>
      </c>
      <c r="L13020" t="s">
        <v>5580</v>
      </c>
      <c r="M13020" t="s">
        <v>5581</v>
      </c>
      <c r="N13020" t="s">
        <v>77</v>
      </c>
      <c r="O13020" t="s">
        <v>14</v>
      </c>
      <c r="Q13020" t="s">
        <v>5582</v>
      </c>
    </row>
    <row r="13021" spans="11:17">
      <c r="K13021" t="s">
        <v>51</v>
      </c>
      <c r="L13021" t="s">
        <v>5580</v>
      </c>
      <c r="M13021" t="s">
        <v>5581</v>
      </c>
      <c r="N13021" t="s">
        <v>77</v>
      </c>
      <c r="O13021" t="s">
        <v>56</v>
      </c>
      <c r="Q13021" t="s">
        <v>5582</v>
      </c>
    </row>
    <row r="13022" spans="11:17">
      <c r="K13022" t="s">
        <v>51</v>
      </c>
      <c r="L13022" t="s">
        <v>5580</v>
      </c>
      <c r="M13022" t="s">
        <v>5581</v>
      </c>
      <c r="N13022" t="s">
        <v>77</v>
      </c>
      <c r="O13022" t="s">
        <v>57</v>
      </c>
      <c r="P13022" t="s">
        <v>58</v>
      </c>
      <c r="Q13022" t="s">
        <v>5582</v>
      </c>
    </row>
    <row r="13023" spans="11:17">
      <c r="K13023" t="s">
        <v>51</v>
      </c>
      <c r="L13023" t="s">
        <v>5580</v>
      </c>
      <c r="M13023" t="s">
        <v>5581</v>
      </c>
      <c r="N13023" t="s">
        <v>77</v>
      </c>
      <c r="O13023" t="s">
        <v>59</v>
      </c>
      <c r="P13023">
        <v>2910</v>
      </c>
      <c r="Q13023" t="s">
        <v>5582</v>
      </c>
    </row>
    <row r="13024" spans="11:17">
      <c r="K13024" t="s">
        <v>51</v>
      </c>
      <c r="L13024" t="s">
        <v>5580</v>
      </c>
      <c r="M13024" t="s">
        <v>5581</v>
      </c>
      <c r="N13024" t="s">
        <v>77</v>
      </c>
      <c r="O13024" t="s">
        <v>60</v>
      </c>
      <c r="P13024" t="s">
        <v>5512</v>
      </c>
      <c r="Q13024" t="s">
        <v>5582</v>
      </c>
    </row>
    <row r="13025" spans="11:17">
      <c r="K13025" t="s">
        <v>51</v>
      </c>
      <c r="L13025" t="s">
        <v>5580</v>
      </c>
      <c r="M13025" t="s">
        <v>5581</v>
      </c>
      <c r="N13025" t="s">
        <v>77</v>
      </c>
      <c r="O13025" t="s">
        <v>62</v>
      </c>
      <c r="P13025" t="s">
        <v>5513</v>
      </c>
      <c r="Q13025" t="s">
        <v>5582</v>
      </c>
    </row>
    <row r="13026" spans="11:17">
      <c r="K13026" t="s">
        <v>51</v>
      </c>
      <c r="L13026" t="s">
        <v>5580</v>
      </c>
      <c r="M13026" t="s">
        <v>5581</v>
      </c>
      <c r="N13026" t="s">
        <v>77</v>
      </c>
      <c r="O13026" t="s">
        <v>64</v>
      </c>
      <c r="P13026" t="s">
        <v>5583</v>
      </c>
      <c r="Q13026" t="s">
        <v>5582</v>
      </c>
    </row>
    <row r="13027" spans="11:17">
      <c r="K13027" t="s">
        <v>51</v>
      </c>
      <c r="L13027" t="s">
        <v>5580</v>
      </c>
      <c r="M13027" t="s">
        <v>5581</v>
      </c>
      <c r="N13027" t="s">
        <v>77</v>
      </c>
      <c r="O13027" t="s">
        <v>66</v>
      </c>
      <c r="P13027" t="s">
        <v>5584</v>
      </c>
      <c r="Q13027" t="s">
        <v>5582</v>
      </c>
    </row>
    <row r="13028" spans="11:17">
      <c r="K13028" t="s">
        <v>51</v>
      </c>
      <c r="L13028" t="s">
        <v>5580</v>
      </c>
      <c r="M13028" t="s">
        <v>5581</v>
      </c>
      <c r="N13028" t="s">
        <v>77</v>
      </c>
      <c r="O13028" t="s">
        <v>68</v>
      </c>
      <c r="P13028" t="s">
        <v>5521</v>
      </c>
      <c r="Q13028" t="s">
        <v>5582</v>
      </c>
    </row>
    <row r="13029" spans="11:17">
      <c r="K13029" t="s">
        <v>51</v>
      </c>
      <c r="L13029" t="s">
        <v>5580</v>
      </c>
      <c r="M13029" t="s">
        <v>5581</v>
      </c>
      <c r="N13029" t="s">
        <v>77</v>
      </c>
      <c r="O13029" t="s">
        <v>70</v>
      </c>
      <c r="P13029" t="s">
        <v>131</v>
      </c>
      <c r="Q13029" t="s">
        <v>5582</v>
      </c>
    </row>
    <row r="13030" spans="11:17">
      <c r="K13030" t="s">
        <v>51</v>
      </c>
      <c r="L13030" t="s">
        <v>5580</v>
      </c>
      <c r="M13030" t="s">
        <v>5581</v>
      </c>
      <c r="N13030" t="s">
        <v>77</v>
      </c>
      <c r="O13030" t="s">
        <v>72</v>
      </c>
      <c r="P13030">
        <v>306</v>
      </c>
      <c r="Q13030" t="s">
        <v>5582</v>
      </c>
    </row>
    <row r="13031" spans="11:17">
      <c r="K13031" t="s">
        <v>51</v>
      </c>
      <c r="L13031" t="s">
        <v>5580</v>
      </c>
      <c r="M13031" t="s">
        <v>5581</v>
      </c>
      <c r="N13031" t="s">
        <v>77</v>
      </c>
      <c r="O13031" t="s">
        <v>73</v>
      </c>
      <c r="P13031" t="s">
        <v>82</v>
      </c>
      <c r="Q13031" t="s">
        <v>5582</v>
      </c>
    </row>
    <row r="13032" spans="11:17">
      <c r="K13032" t="s">
        <v>51</v>
      </c>
      <c r="L13032" t="s">
        <v>5585</v>
      </c>
      <c r="M13032" t="s">
        <v>5586</v>
      </c>
      <c r="N13032" t="s">
        <v>77</v>
      </c>
      <c r="O13032" t="s">
        <v>14</v>
      </c>
      <c r="Q13032" t="s">
        <v>5587</v>
      </c>
    </row>
    <row r="13033" spans="11:17">
      <c r="K13033" t="s">
        <v>51</v>
      </c>
      <c r="L13033" t="s">
        <v>5585</v>
      </c>
      <c r="M13033" t="s">
        <v>5586</v>
      </c>
      <c r="N13033" t="s">
        <v>77</v>
      </c>
      <c r="O13033" t="s">
        <v>56</v>
      </c>
      <c r="Q13033" t="s">
        <v>5587</v>
      </c>
    </row>
    <row r="13034" spans="11:17">
      <c r="K13034" t="s">
        <v>51</v>
      </c>
      <c r="L13034" t="s">
        <v>5585</v>
      </c>
      <c r="M13034" t="s">
        <v>5586</v>
      </c>
      <c r="N13034" t="s">
        <v>77</v>
      </c>
      <c r="O13034" t="s">
        <v>57</v>
      </c>
      <c r="P13034" t="s">
        <v>58</v>
      </c>
      <c r="Q13034" t="s">
        <v>5587</v>
      </c>
    </row>
    <row r="13035" spans="11:17">
      <c r="K13035" t="s">
        <v>51</v>
      </c>
      <c r="L13035" t="s">
        <v>5585</v>
      </c>
      <c r="M13035" t="s">
        <v>5586</v>
      </c>
      <c r="N13035" t="s">
        <v>77</v>
      </c>
      <c r="O13035" t="s">
        <v>59</v>
      </c>
      <c r="P13035">
        <v>3378</v>
      </c>
      <c r="Q13035" t="s">
        <v>5587</v>
      </c>
    </row>
    <row r="13036" spans="11:17">
      <c r="K13036" t="s">
        <v>51</v>
      </c>
      <c r="L13036" t="s">
        <v>5585</v>
      </c>
      <c r="M13036" t="s">
        <v>5586</v>
      </c>
      <c r="N13036" t="s">
        <v>77</v>
      </c>
      <c r="O13036" t="s">
        <v>60</v>
      </c>
      <c r="P13036" t="s">
        <v>5512</v>
      </c>
      <c r="Q13036" t="s">
        <v>5587</v>
      </c>
    </row>
    <row r="13037" spans="11:17">
      <c r="K13037" t="s">
        <v>51</v>
      </c>
      <c r="L13037" t="s">
        <v>5585</v>
      </c>
      <c r="M13037" t="s">
        <v>5586</v>
      </c>
      <c r="N13037" t="s">
        <v>77</v>
      </c>
      <c r="O13037" t="s">
        <v>62</v>
      </c>
      <c r="P13037" t="s">
        <v>5513</v>
      </c>
      <c r="Q13037" t="s">
        <v>5587</v>
      </c>
    </row>
    <row r="13038" spans="11:17">
      <c r="K13038" t="s">
        <v>51</v>
      </c>
      <c r="L13038" t="s">
        <v>5585</v>
      </c>
      <c r="M13038" t="s">
        <v>5586</v>
      </c>
      <c r="N13038" t="s">
        <v>77</v>
      </c>
      <c r="O13038" t="s">
        <v>64</v>
      </c>
      <c r="P13038" t="s">
        <v>5588</v>
      </c>
      <c r="Q13038" t="s">
        <v>5587</v>
      </c>
    </row>
    <row r="13039" spans="11:17">
      <c r="K13039" t="s">
        <v>51</v>
      </c>
      <c r="L13039" t="s">
        <v>5585</v>
      </c>
      <c r="M13039" t="s">
        <v>5586</v>
      </c>
      <c r="N13039" t="s">
        <v>77</v>
      </c>
      <c r="O13039" t="s">
        <v>66</v>
      </c>
      <c r="P13039" t="s">
        <v>5589</v>
      </c>
      <c r="Q13039" t="s">
        <v>5587</v>
      </c>
    </row>
    <row r="13040" spans="11:17">
      <c r="K13040" t="s">
        <v>51</v>
      </c>
      <c r="L13040" t="s">
        <v>5585</v>
      </c>
      <c r="M13040" t="s">
        <v>5586</v>
      </c>
      <c r="N13040" t="s">
        <v>77</v>
      </c>
      <c r="O13040" t="s">
        <v>68</v>
      </c>
      <c r="P13040" t="s">
        <v>5521</v>
      </c>
      <c r="Q13040" t="s">
        <v>5587</v>
      </c>
    </row>
    <row r="13041" spans="11:17">
      <c r="K13041" t="s">
        <v>51</v>
      </c>
      <c r="L13041" t="s">
        <v>5585</v>
      </c>
      <c r="M13041" t="s">
        <v>5586</v>
      </c>
      <c r="N13041" t="s">
        <v>77</v>
      </c>
      <c r="O13041" t="s">
        <v>70</v>
      </c>
      <c r="P13041" t="s">
        <v>131</v>
      </c>
      <c r="Q13041" t="s">
        <v>5587</v>
      </c>
    </row>
    <row r="13042" spans="11:17">
      <c r="K13042" t="s">
        <v>51</v>
      </c>
      <c r="L13042" t="s">
        <v>5585</v>
      </c>
      <c r="M13042" t="s">
        <v>5586</v>
      </c>
      <c r="N13042" t="s">
        <v>77</v>
      </c>
      <c r="O13042" t="s">
        <v>72</v>
      </c>
      <c r="P13042">
        <v>736</v>
      </c>
      <c r="Q13042" t="s">
        <v>5587</v>
      </c>
    </row>
    <row r="13043" spans="11:17">
      <c r="K13043" t="s">
        <v>51</v>
      </c>
      <c r="L13043" t="s">
        <v>5585</v>
      </c>
      <c r="M13043" t="s">
        <v>5586</v>
      </c>
      <c r="N13043" t="s">
        <v>77</v>
      </c>
      <c r="O13043" t="s">
        <v>73</v>
      </c>
      <c r="P13043" t="s">
        <v>82</v>
      </c>
      <c r="Q13043" t="s">
        <v>5587</v>
      </c>
    </row>
    <row r="13044" spans="11:17">
      <c r="K13044" t="s">
        <v>51</v>
      </c>
      <c r="L13044" t="s">
        <v>5590</v>
      </c>
      <c r="M13044" t="s">
        <v>5591</v>
      </c>
      <c r="N13044" t="s">
        <v>77</v>
      </c>
      <c r="O13044" t="s">
        <v>14</v>
      </c>
      <c r="Q13044" t="s">
        <v>5592</v>
      </c>
    </row>
    <row r="13045" spans="11:17">
      <c r="K13045" t="s">
        <v>51</v>
      </c>
      <c r="L13045" t="s">
        <v>5590</v>
      </c>
      <c r="M13045" t="s">
        <v>5591</v>
      </c>
      <c r="N13045" t="s">
        <v>77</v>
      </c>
      <c r="O13045" t="s">
        <v>56</v>
      </c>
      <c r="Q13045" t="s">
        <v>5592</v>
      </c>
    </row>
    <row r="13046" spans="11:17">
      <c r="K13046" t="s">
        <v>51</v>
      </c>
      <c r="L13046" t="s">
        <v>5590</v>
      </c>
      <c r="M13046" t="s">
        <v>5591</v>
      </c>
      <c r="N13046" t="s">
        <v>77</v>
      </c>
      <c r="O13046" t="s">
        <v>57</v>
      </c>
      <c r="P13046" t="s">
        <v>58</v>
      </c>
      <c r="Q13046" t="s">
        <v>5592</v>
      </c>
    </row>
    <row r="13047" spans="11:17">
      <c r="K13047" t="s">
        <v>51</v>
      </c>
      <c r="L13047" t="s">
        <v>5590</v>
      </c>
      <c r="M13047" t="s">
        <v>5591</v>
      </c>
      <c r="N13047" t="s">
        <v>77</v>
      </c>
      <c r="O13047" t="s">
        <v>59</v>
      </c>
      <c r="P13047">
        <v>2343</v>
      </c>
      <c r="Q13047" t="s">
        <v>5592</v>
      </c>
    </row>
    <row r="13048" spans="11:17">
      <c r="K13048" t="s">
        <v>51</v>
      </c>
      <c r="L13048" t="s">
        <v>5590</v>
      </c>
      <c r="M13048" t="s">
        <v>5591</v>
      </c>
      <c r="N13048" t="s">
        <v>77</v>
      </c>
      <c r="O13048" t="s">
        <v>60</v>
      </c>
      <c r="P13048" t="s">
        <v>5512</v>
      </c>
      <c r="Q13048" t="s">
        <v>5592</v>
      </c>
    </row>
    <row r="13049" spans="11:17">
      <c r="K13049" t="s">
        <v>51</v>
      </c>
      <c r="L13049" t="s">
        <v>5590</v>
      </c>
      <c r="M13049" t="s">
        <v>5591</v>
      </c>
      <c r="N13049" t="s">
        <v>77</v>
      </c>
      <c r="O13049" t="s">
        <v>62</v>
      </c>
      <c r="P13049" t="s">
        <v>5513</v>
      </c>
      <c r="Q13049" t="s">
        <v>5592</v>
      </c>
    </row>
    <row r="13050" spans="11:17">
      <c r="K13050" t="s">
        <v>51</v>
      </c>
      <c r="L13050" t="s">
        <v>5590</v>
      </c>
      <c r="M13050" t="s">
        <v>5591</v>
      </c>
      <c r="N13050" t="s">
        <v>77</v>
      </c>
      <c r="O13050" t="s">
        <v>64</v>
      </c>
      <c r="P13050" t="s">
        <v>5593</v>
      </c>
      <c r="Q13050" t="s">
        <v>5592</v>
      </c>
    </row>
    <row r="13051" spans="11:17">
      <c r="K13051" t="s">
        <v>51</v>
      </c>
      <c r="L13051" t="s">
        <v>5590</v>
      </c>
      <c r="M13051" t="s">
        <v>5591</v>
      </c>
      <c r="N13051" t="s">
        <v>77</v>
      </c>
      <c r="O13051" t="s">
        <v>66</v>
      </c>
      <c r="P13051" t="s">
        <v>5594</v>
      </c>
      <c r="Q13051" t="s">
        <v>5592</v>
      </c>
    </row>
    <row r="13052" spans="11:17">
      <c r="K13052" t="s">
        <v>51</v>
      </c>
      <c r="L13052" t="s">
        <v>5590</v>
      </c>
      <c r="M13052" t="s">
        <v>5591</v>
      </c>
      <c r="N13052" t="s">
        <v>77</v>
      </c>
      <c r="O13052" t="s">
        <v>68</v>
      </c>
      <c r="P13052" t="s">
        <v>5521</v>
      </c>
      <c r="Q13052" t="s">
        <v>5592</v>
      </c>
    </row>
    <row r="13053" spans="11:17">
      <c r="K13053" t="s">
        <v>51</v>
      </c>
      <c r="L13053" t="s">
        <v>5590</v>
      </c>
      <c r="M13053" t="s">
        <v>5591</v>
      </c>
      <c r="N13053" t="s">
        <v>77</v>
      </c>
      <c r="O13053" t="s">
        <v>70</v>
      </c>
      <c r="P13053" t="s">
        <v>131</v>
      </c>
      <c r="Q13053" t="s">
        <v>5592</v>
      </c>
    </row>
    <row r="13054" spans="11:17">
      <c r="K13054" t="s">
        <v>51</v>
      </c>
      <c r="L13054" t="s">
        <v>5590</v>
      </c>
      <c r="M13054" t="s">
        <v>5591</v>
      </c>
      <c r="N13054" t="s">
        <v>77</v>
      </c>
      <c r="O13054" t="s">
        <v>72</v>
      </c>
      <c r="P13054">
        <v>61</v>
      </c>
      <c r="Q13054" t="s">
        <v>5592</v>
      </c>
    </row>
    <row r="13055" spans="11:17">
      <c r="K13055" t="s">
        <v>51</v>
      </c>
      <c r="L13055" t="s">
        <v>5590</v>
      </c>
      <c r="M13055" t="s">
        <v>5591</v>
      </c>
      <c r="N13055" t="s">
        <v>77</v>
      </c>
      <c r="O13055" t="s">
        <v>73</v>
      </c>
      <c r="P13055" t="s">
        <v>82</v>
      </c>
      <c r="Q13055" t="s">
        <v>5592</v>
      </c>
    </row>
    <row r="13056" spans="11:17">
      <c r="K13056" t="s">
        <v>51</v>
      </c>
      <c r="L13056" t="s">
        <v>3252</v>
      </c>
      <c r="M13056" t="s">
        <v>5595</v>
      </c>
      <c r="N13056" t="s">
        <v>77</v>
      </c>
      <c r="O13056" t="s">
        <v>14</v>
      </c>
      <c r="Q13056" t="s">
        <v>5596</v>
      </c>
    </row>
    <row r="13057" spans="11:17">
      <c r="K13057" t="s">
        <v>51</v>
      </c>
      <c r="L13057" t="s">
        <v>3252</v>
      </c>
      <c r="M13057" t="s">
        <v>5595</v>
      </c>
      <c r="N13057" t="s">
        <v>77</v>
      </c>
      <c r="O13057" t="s">
        <v>56</v>
      </c>
      <c r="Q13057" t="s">
        <v>5596</v>
      </c>
    </row>
    <row r="13058" spans="11:17">
      <c r="K13058" t="s">
        <v>51</v>
      </c>
      <c r="L13058" t="s">
        <v>3252</v>
      </c>
      <c r="M13058" t="s">
        <v>5595</v>
      </c>
      <c r="N13058" t="s">
        <v>77</v>
      </c>
      <c r="O13058" t="s">
        <v>57</v>
      </c>
      <c r="P13058" t="s">
        <v>58</v>
      </c>
      <c r="Q13058" t="s">
        <v>5596</v>
      </c>
    </row>
    <row r="13059" spans="11:17">
      <c r="K13059" t="s">
        <v>51</v>
      </c>
      <c r="L13059" t="s">
        <v>3252</v>
      </c>
      <c r="M13059" t="s">
        <v>5595</v>
      </c>
      <c r="N13059" t="s">
        <v>77</v>
      </c>
      <c r="O13059" t="s">
        <v>59</v>
      </c>
      <c r="P13059">
        <v>3945</v>
      </c>
      <c r="Q13059" t="s">
        <v>5596</v>
      </c>
    </row>
    <row r="13060" spans="11:17">
      <c r="K13060" t="s">
        <v>51</v>
      </c>
      <c r="L13060" t="s">
        <v>3252</v>
      </c>
      <c r="M13060" t="s">
        <v>5595</v>
      </c>
      <c r="N13060" t="s">
        <v>77</v>
      </c>
      <c r="O13060" t="s">
        <v>60</v>
      </c>
      <c r="P13060" t="s">
        <v>5512</v>
      </c>
      <c r="Q13060" t="s">
        <v>5596</v>
      </c>
    </row>
    <row r="13061" spans="11:17">
      <c r="K13061" t="s">
        <v>51</v>
      </c>
      <c r="L13061" t="s">
        <v>3252</v>
      </c>
      <c r="M13061" t="s">
        <v>5595</v>
      </c>
      <c r="N13061" t="s">
        <v>77</v>
      </c>
      <c r="O13061" t="s">
        <v>62</v>
      </c>
      <c r="P13061" t="s">
        <v>5513</v>
      </c>
      <c r="Q13061" t="s">
        <v>5596</v>
      </c>
    </row>
    <row r="13062" spans="11:17">
      <c r="K13062" t="s">
        <v>51</v>
      </c>
      <c r="L13062" t="s">
        <v>3252</v>
      </c>
      <c r="M13062" t="s">
        <v>5595</v>
      </c>
      <c r="N13062" t="s">
        <v>77</v>
      </c>
      <c r="O13062" t="s">
        <v>64</v>
      </c>
      <c r="P13062" t="s">
        <v>3255</v>
      </c>
      <c r="Q13062" t="s">
        <v>5596</v>
      </c>
    </row>
    <row r="13063" spans="11:17">
      <c r="K13063" t="s">
        <v>51</v>
      </c>
      <c r="L13063" t="s">
        <v>3252</v>
      </c>
      <c r="M13063" t="s">
        <v>5595</v>
      </c>
      <c r="N13063" t="s">
        <v>77</v>
      </c>
      <c r="O13063" t="s">
        <v>66</v>
      </c>
      <c r="P13063" t="s">
        <v>3256</v>
      </c>
      <c r="Q13063" t="s">
        <v>5596</v>
      </c>
    </row>
    <row r="13064" spans="11:17">
      <c r="K13064" t="s">
        <v>51</v>
      </c>
      <c r="L13064" t="s">
        <v>3252</v>
      </c>
      <c r="M13064" t="s">
        <v>5595</v>
      </c>
      <c r="N13064" t="s">
        <v>77</v>
      </c>
      <c r="O13064" t="s">
        <v>68</v>
      </c>
      <c r="P13064" t="e">
        <f>-ต้องการหน้ากากอนามัยและเจลล้างมือ
-ต้องการให้มีการพ่นยาฆ่าเชื้อ</f>
        <v>#NAME?</v>
      </c>
      <c r="Q13064" t="s">
        <v>5596</v>
      </c>
    </row>
    <row r="13065" spans="11:17">
      <c r="K13065" t="s">
        <v>51</v>
      </c>
      <c r="L13065" t="s">
        <v>3252</v>
      </c>
      <c r="M13065" t="s">
        <v>5595</v>
      </c>
      <c r="N13065" t="s">
        <v>77</v>
      </c>
      <c r="O13065" t="s">
        <v>70</v>
      </c>
      <c r="P13065" t="s">
        <v>1020</v>
      </c>
      <c r="Q13065" t="s">
        <v>5596</v>
      </c>
    </row>
    <row r="13066" spans="11:17">
      <c r="K13066" t="s">
        <v>51</v>
      </c>
      <c r="L13066" t="s">
        <v>3252</v>
      </c>
      <c r="M13066" t="s">
        <v>5595</v>
      </c>
      <c r="N13066" t="s">
        <v>77</v>
      </c>
      <c r="O13066" t="s">
        <v>72</v>
      </c>
      <c r="P13066">
        <v>93</v>
      </c>
      <c r="Q13066" t="s">
        <v>5596</v>
      </c>
    </row>
    <row r="13067" spans="11:17">
      <c r="K13067" t="s">
        <v>51</v>
      </c>
      <c r="L13067" t="s">
        <v>3252</v>
      </c>
      <c r="M13067" t="s">
        <v>5595</v>
      </c>
      <c r="N13067" t="s">
        <v>77</v>
      </c>
      <c r="O13067" t="s">
        <v>73</v>
      </c>
      <c r="P13067" t="s">
        <v>82</v>
      </c>
      <c r="Q13067" t="s">
        <v>5596</v>
      </c>
    </row>
    <row r="13068" spans="11:17">
      <c r="K13068" t="s">
        <v>51</v>
      </c>
      <c r="L13068" t="s">
        <v>5597</v>
      </c>
      <c r="M13068" t="s">
        <v>5598</v>
      </c>
      <c r="N13068" t="s">
        <v>77</v>
      </c>
      <c r="O13068" t="s">
        <v>14</v>
      </c>
      <c r="Q13068" t="s">
        <v>5599</v>
      </c>
    </row>
    <row r="13069" spans="11:17">
      <c r="K13069" t="s">
        <v>51</v>
      </c>
      <c r="L13069" t="s">
        <v>5597</v>
      </c>
      <c r="M13069" t="s">
        <v>5598</v>
      </c>
      <c r="N13069" t="s">
        <v>77</v>
      </c>
      <c r="O13069" t="s">
        <v>56</v>
      </c>
      <c r="Q13069" t="s">
        <v>5599</v>
      </c>
    </row>
    <row r="13070" spans="11:17">
      <c r="K13070" t="s">
        <v>51</v>
      </c>
      <c r="L13070" t="s">
        <v>5597</v>
      </c>
      <c r="M13070" t="s">
        <v>5598</v>
      </c>
      <c r="N13070" t="s">
        <v>77</v>
      </c>
      <c r="O13070" t="s">
        <v>57</v>
      </c>
      <c r="P13070" t="s">
        <v>58</v>
      </c>
      <c r="Q13070" t="s">
        <v>5599</v>
      </c>
    </row>
    <row r="13071" spans="11:17">
      <c r="K13071" t="s">
        <v>51</v>
      </c>
      <c r="L13071" t="s">
        <v>5597</v>
      </c>
      <c r="M13071" t="s">
        <v>5598</v>
      </c>
      <c r="N13071" t="s">
        <v>77</v>
      </c>
      <c r="O13071" t="s">
        <v>59</v>
      </c>
      <c r="P13071">
        <v>3457</v>
      </c>
      <c r="Q13071" t="s">
        <v>5599</v>
      </c>
    </row>
    <row r="13072" spans="11:17">
      <c r="K13072" t="s">
        <v>51</v>
      </c>
      <c r="L13072" t="s">
        <v>5597</v>
      </c>
      <c r="M13072" t="s">
        <v>5598</v>
      </c>
      <c r="N13072" t="s">
        <v>77</v>
      </c>
      <c r="O13072" t="s">
        <v>60</v>
      </c>
      <c r="P13072" t="s">
        <v>5512</v>
      </c>
      <c r="Q13072" t="s">
        <v>5599</v>
      </c>
    </row>
    <row r="13073" spans="11:17">
      <c r="K13073" t="s">
        <v>51</v>
      </c>
      <c r="L13073" t="s">
        <v>5597</v>
      </c>
      <c r="M13073" t="s">
        <v>5598</v>
      </c>
      <c r="N13073" t="s">
        <v>77</v>
      </c>
      <c r="O13073" t="s">
        <v>62</v>
      </c>
      <c r="P13073" t="s">
        <v>5513</v>
      </c>
      <c r="Q13073" t="s">
        <v>5599</v>
      </c>
    </row>
    <row r="13074" spans="11:17">
      <c r="K13074" t="s">
        <v>51</v>
      </c>
      <c r="L13074" t="s">
        <v>5597</v>
      </c>
      <c r="M13074" t="s">
        <v>5598</v>
      </c>
      <c r="N13074" t="s">
        <v>77</v>
      </c>
      <c r="O13074" t="s">
        <v>64</v>
      </c>
      <c r="P13074" t="s">
        <v>5600</v>
      </c>
      <c r="Q13074" t="s">
        <v>5599</v>
      </c>
    </row>
    <row r="13075" spans="11:17">
      <c r="K13075" t="s">
        <v>51</v>
      </c>
      <c r="L13075" t="s">
        <v>5597</v>
      </c>
      <c r="M13075" t="s">
        <v>5598</v>
      </c>
      <c r="N13075" t="s">
        <v>77</v>
      </c>
      <c r="O13075" t="s">
        <v>66</v>
      </c>
      <c r="P13075" t="s">
        <v>5601</v>
      </c>
      <c r="Q13075" t="s">
        <v>5599</v>
      </c>
    </row>
    <row r="13076" spans="11:17">
      <c r="K13076" t="s">
        <v>51</v>
      </c>
      <c r="L13076" t="s">
        <v>5597</v>
      </c>
      <c r="M13076" t="s">
        <v>5598</v>
      </c>
      <c r="N13076" t="s">
        <v>77</v>
      </c>
      <c r="O13076" t="s">
        <v>68</v>
      </c>
      <c r="P13076" t="e">
        <f>-ต้องการเจลล้างมือและหน้ากากอนามัย
-ต้องการเครื่องตรวจวัดอุณหภูมิ</f>
        <v>#NAME?</v>
      </c>
      <c r="Q13076" t="s">
        <v>5599</v>
      </c>
    </row>
    <row r="13077" spans="11:17">
      <c r="K13077" t="s">
        <v>51</v>
      </c>
      <c r="L13077" t="s">
        <v>5597</v>
      </c>
      <c r="M13077" t="s">
        <v>5598</v>
      </c>
      <c r="N13077" t="s">
        <v>77</v>
      </c>
      <c r="O13077" t="s">
        <v>70</v>
      </c>
      <c r="P13077" t="s">
        <v>131</v>
      </c>
      <c r="Q13077" t="s">
        <v>5599</v>
      </c>
    </row>
    <row r="13078" spans="11:17">
      <c r="K13078" t="s">
        <v>51</v>
      </c>
      <c r="L13078" t="s">
        <v>5597</v>
      </c>
      <c r="M13078" t="s">
        <v>5598</v>
      </c>
      <c r="N13078" t="s">
        <v>77</v>
      </c>
      <c r="O13078" t="s">
        <v>72</v>
      </c>
      <c r="P13078">
        <v>679</v>
      </c>
      <c r="Q13078" t="s">
        <v>5599</v>
      </c>
    </row>
    <row r="13079" spans="11:17">
      <c r="K13079" t="s">
        <v>51</v>
      </c>
      <c r="L13079" t="s">
        <v>5597</v>
      </c>
      <c r="M13079" t="s">
        <v>5598</v>
      </c>
      <c r="N13079" t="s">
        <v>77</v>
      </c>
      <c r="O13079" t="s">
        <v>73</v>
      </c>
      <c r="P13079" t="s">
        <v>82</v>
      </c>
      <c r="Q13079" t="s">
        <v>5599</v>
      </c>
    </row>
    <row r="13080" spans="11:17">
      <c r="K13080" t="s">
        <v>51</v>
      </c>
      <c r="L13080" t="s">
        <v>5602</v>
      </c>
      <c r="M13080" t="s">
        <v>5603</v>
      </c>
      <c r="N13080" t="s">
        <v>77</v>
      </c>
      <c r="O13080" t="s">
        <v>14</v>
      </c>
      <c r="Q13080" t="s">
        <v>5604</v>
      </c>
    </row>
    <row r="13081" spans="11:17">
      <c r="K13081" t="s">
        <v>51</v>
      </c>
      <c r="L13081" t="s">
        <v>5602</v>
      </c>
      <c r="M13081" t="s">
        <v>5603</v>
      </c>
      <c r="N13081" t="s">
        <v>77</v>
      </c>
      <c r="O13081" t="s">
        <v>56</v>
      </c>
      <c r="Q13081" t="s">
        <v>5604</v>
      </c>
    </row>
    <row r="13082" spans="11:17">
      <c r="K13082" t="s">
        <v>51</v>
      </c>
      <c r="L13082" t="s">
        <v>5602</v>
      </c>
      <c r="M13082" t="s">
        <v>5603</v>
      </c>
      <c r="N13082" t="s">
        <v>77</v>
      </c>
      <c r="O13082" t="s">
        <v>57</v>
      </c>
      <c r="P13082" t="s">
        <v>58</v>
      </c>
      <c r="Q13082" t="s">
        <v>5604</v>
      </c>
    </row>
    <row r="13083" spans="11:17">
      <c r="K13083" t="s">
        <v>51</v>
      </c>
      <c r="L13083" t="s">
        <v>5602</v>
      </c>
      <c r="M13083" t="s">
        <v>5603</v>
      </c>
      <c r="N13083" t="s">
        <v>77</v>
      </c>
      <c r="O13083" t="s">
        <v>59</v>
      </c>
      <c r="P13083">
        <v>2752</v>
      </c>
      <c r="Q13083" t="s">
        <v>5604</v>
      </c>
    </row>
    <row r="13084" spans="11:17">
      <c r="K13084" t="s">
        <v>51</v>
      </c>
      <c r="L13084" t="s">
        <v>5602</v>
      </c>
      <c r="M13084" t="s">
        <v>5603</v>
      </c>
      <c r="N13084" t="s">
        <v>77</v>
      </c>
      <c r="O13084" t="s">
        <v>60</v>
      </c>
      <c r="P13084" t="s">
        <v>5512</v>
      </c>
      <c r="Q13084" t="s">
        <v>5604</v>
      </c>
    </row>
    <row r="13085" spans="11:17">
      <c r="K13085" t="s">
        <v>51</v>
      </c>
      <c r="L13085" t="s">
        <v>5602</v>
      </c>
      <c r="M13085" t="s">
        <v>5603</v>
      </c>
      <c r="N13085" t="s">
        <v>77</v>
      </c>
      <c r="O13085" t="s">
        <v>62</v>
      </c>
      <c r="P13085" t="s">
        <v>5513</v>
      </c>
      <c r="Q13085" t="s">
        <v>5604</v>
      </c>
    </row>
    <row r="13086" spans="11:17">
      <c r="K13086" t="s">
        <v>51</v>
      </c>
      <c r="L13086" t="s">
        <v>5602</v>
      </c>
      <c r="M13086" t="s">
        <v>5603</v>
      </c>
      <c r="N13086" t="s">
        <v>77</v>
      </c>
      <c r="O13086" t="s">
        <v>64</v>
      </c>
      <c r="P13086" t="s">
        <v>5605</v>
      </c>
      <c r="Q13086" t="s">
        <v>5604</v>
      </c>
    </row>
    <row r="13087" spans="11:17">
      <c r="K13087" t="s">
        <v>51</v>
      </c>
      <c r="L13087" t="s">
        <v>5602</v>
      </c>
      <c r="M13087" t="s">
        <v>5603</v>
      </c>
      <c r="N13087" t="s">
        <v>77</v>
      </c>
      <c r="O13087" t="s">
        <v>66</v>
      </c>
      <c r="P13087" t="s">
        <v>5606</v>
      </c>
      <c r="Q13087" t="s">
        <v>5604</v>
      </c>
    </row>
    <row r="13088" spans="11:17">
      <c r="K13088" t="s">
        <v>51</v>
      </c>
      <c r="L13088" t="s">
        <v>5602</v>
      </c>
      <c r="M13088" t="s">
        <v>5603</v>
      </c>
      <c r="N13088" t="s">
        <v>77</v>
      </c>
      <c r="O13088" t="s">
        <v>68</v>
      </c>
      <c r="P13088" t="s">
        <v>1059</v>
      </c>
      <c r="Q13088" t="s">
        <v>5604</v>
      </c>
    </row>
    <row r="13089" spans="11:17">
      <c r="K13089" t="s">
        <v>51</v>
      </c>
      <c r="L13089" t="s">
        <v>5602</v>
      </c>
      <c r="M13089" t="s">
        <v>5603</v>
      </c>
      <c r="N13089" t="s">
        <v>77</v>
      </c>
      <c r="O13089" t="s">
        <v>70</v>
      </c>
      <c r="Q13089" t="s">
        <v>5604</v>
      </c>
    </row>
    <row r="13090" spans="11:17">
      <c r="K13090" t="s">
        <v>51</v>
      </c>
      <c r="L13090" t="s">
        <v>5602</v>
      </c>
      <c r="M13090" t="s">
        <v>5603</v>
      </c>
      <c r="N13090" t="s">
        <v>77</v>
      </c>
      <c r="O13090" t="s">
        <v>72</v>
      </c>
      <c r="Q13090" t="s">
        <v>5604</v>
      </c>
    </row>
    <row r="13091" spans="11:17">
      <c r="K13091" t="s">
        <v>51</v>
      </c>
      <c r="L13091" t="s">
        <v>5602</v>
      </c>
      <c r="M13091" t="s">
        <v>5603</v>
      </c>
      <c r="N13091" t="s">
        <v>77</v>
      </c>
      <c r="O13091" t="s">
        <v>73</v>
      </c>
      <c r="P13091" t="s">
        <v>82</v>
      </c>
      <c r="Q13091" t="s">
        <v>5604</v>
      </c>
    </row>
    <row r="13092" spans="11:17">
      <c r="K13092" t="s">
        <v>51</v>
      </c>
      <c r="L13092" t="s">
        <v>5607</v>
      </c>
      <c r="M13092" t="s">
        <v>5608</v>
      </c>
      <c r="N13092" t="s">
        <v>77</v>
      </c>
      <c r="O13092" t="s">
        <v>14</v>
      </c>
      <c r="Q13092" t="s">
        <v>5609</v>
      </c>
    </row>
    <row r="13093" spans="11:17">
      <c r="K13093" t="s">
        <v>51</v>
      </c>
      <c r="L13093" t="s">
        <v>5607</v>
      </c>
      <c r="M13093" t="s">
        <v>5608</v>
      </c>
      <c r="N13093" t="s">
        <v>77</v>
      </c>
      <c r="O13093" t="s">
        <v>56</v>
      </c>
      <c r="Q13093" t="s">
        <v>5609</v>
      </c>
    </row>
    <row r="13094" spans="11:17">
      <c r="K13094" t="s">
        <v>51</v>
      </c>
      <c r="L13094" t="s">
        <v>5607</v>
      </c>
      <c r="M13094" t="s">
        <v>5608</v>
      </c>
      <c r="N13094" t="s">
        <v>77</v>
      </c>
      <c r="O13094" t="s">
        <v>57</v>
      </c>
      <c r="P13094" t="s">
        <v>58</v>
      </c>
      <c r="Q13094" t="s">
        <v>5609</v>
      </c>
    </row>
    <row r="13095" spans="11:17">
      <c r="K13095" t="s">
        <v>51</v>
      </c>
      <c r="L13095" t="s">
        <v>5607</v>
      </c>
      <c r="M13095" t="s">
        <v>5608</v>
      </c>
      <c r="N13095" t="s">
        <v>77</v>
      </c>
      <c r="O13095" t="s">
        <v>59</v>
      </c>
      <c r="P13095">
        <v>2043</v>
      </c>
      <c r="Q13095" t="s">
        <v>5609</v>
      </c>
    </row>
    <row r="13096" spans="11:17">
      <c r="K13096" t="s">
        <v>51</v>
      </c>
      <c r="L13096" t="s">
        <v>5607</v>
      </c>
      <c r="M13096" t="s">
        <v>5608</v>
      </c>
      <c r="N13096" t="s">
        <v>77</v>
      </c>
      <c r="O13096" t="s">
        <v>60</v>
      </c>
      <c r="P13096" t="s">
        <v>5512</v>
      </c>
      <c r="Q13096" t="s">
        <v>5609</v>
      </c>
    </row>
    <row r="13097" spans="11:17">
      <c r="K13097" t="s">
        <v>51</v>
      </c>
      <c r="L13097" t="s">
        <v>5607</v>
      </c>
      <c r="M13097" t="s">
        <v>5608</v>
      </c>
      <c r="N13097" t="s">
        <v>77</v>
      </c>
      <c r="O13097" t="s">
        <v>62</v>
      </c>
      <c r="P13097" t="s">
        <v>5513</v>
      </c>
      <c r="Q13097" t="s">
        <v>5609</v>
      </c>
    </row>
    <row r="13098" spans="11:17">
      <c r="K13098" t="s">
        <v>51</v>
      </c>
      <c r="L13098" t="s">
        <v>5607</v>
      </c>
      <c r="M13098" t="s">
        <v>5608</v>
      </c>
      <c r="N13098" t="s">
        <v>77</v>
      </c>
      <c r="O13098" t="s">
        <v>64</v>
      </c>
      <c r="P13098" t="s">
        <v>5610</v>
      </c>
      <c r="Q13098" t="s">
        <v>5609</v>
      </c>
    </row>
    <row r="13099" spans="11:17">
      <c r="K13099" t="s">
        <v>51</v>
      </c>
      <c r="L13099" t="s">
        <v>5607</v>
      </c>
      <c r="M13099" t="s">
        <v>5608</v>
      </c>
      <c r="N13099" t="s">
        <v>77</v>
      </c>
      <c r="O13099" t="s">
        <v>66</v>
      </c>
      <c r="P13099" t="s">
        <v>5611</v>
      </c>
      <c r="Q13099" t="s">
        <v>5609</v>
      </c>
    </row>
    <row r="13100" spans="11:17">
      <c r="K13100" t="s">
        <v>51</v>
      </c>
      <c r="L13100" t="s">
        <v>5607</v>
      </c>
      <c r="M13100" t="s">
        <v>5608</v>
      </c>
      <c r="N13100" t="s">
        <v>77</v>
      </c>
      <c r="O13100" t="s">
        <v>68</v>
      </c>
      <c r="P13100" t="s">
        <v>5521</v>
      </c>
      <c r="Q13100" t="s">
        <v>5609</v>
      </c>
    </row>
    <row r="13101" spans="11:17">
      <c r="K13101" t="s">
        <v>51</v>
      </c>
      <c r="L13101" t="s">
        <v>5607</v>
      </c>
      <c r="M13101" t="s">
        <v>5608</v>
      </c>
      <c r="N13101" t="s">
        <v>77</v>
      </c>
      <c r="O13101" t="s">
        <v>70</v>
      </c>
      <c r="P13101" t="s">
        <v>71</v>
      </c>
      <c r="Q13101" t="s">
        <v>5609</v>
      </c>
    </row>
    <row r="13102" spans="11:17">
      <c r="K13102" t="s">
        <v>51</v>
      </c>
      <c r="L13102" t="s">
        <v>5607</v>
      </c>
      <c r="M13102" t="s">
        <v>5608</v>
      </c>
      <c r="N13102" t="s">
        <v>77</v>
      </c>
      <c r="O13102" t="s">
        <v>72</v>
      </c>
      <c r="P13102">
        <v>72</v>
      </c>
      <c r="Q13102" t="s">
        <v>5609</v>
      </c>
    </row>
    <row r="13103" spans="11:17">
      <c r="K13103" t="s">
        <v>51</v>
      </c>
      <c r="L13103" t="s">
        <v>5607</v>
      </c>
      <c r="M13103" t="s">
        <v>5608</v>
      </c>
      <c r="N13103" t="s">
        <v>77</v>
      </c>
      <c r="O13103" t="s">
        <v>73</v>
      </c>
      <c r="P13103" t="s">
        <v>82</v>
      </c>
      <c r="Q13103" t="s">
        <v>5609</v>
      </c>
    </row>
    <row r="13104" spans="11:17">
      <c r="K13104" t="s">
        <v>51</v>
      </c>
      <c r="L13104" t="s">
        <v>5612</v>
      </c>
      <c r="M13104" t="s">
        <v>5613</v>
      </c>
      <c r="N13104" t="s">
        <v>77</v>
      </c>
      <c r="O13104" t="s">
        <v>14</v>
      </c>
      <c r="Q13104" t="s">
        <v>5614</v>
      </c>
    </row>
    <row r="13105" spans="11:17">
      <c r="K13105" t="s">
        <v>51</v>
      </c>
      <c r="L13105" t="s">
        <v>5612</v>
      </c>
      <c r="M13105" t="s">
        <v>5613</v>
      </c>
      <c r="N13105" t="s">
        <v>77</v>
      </c>
      <c r="O13105" t="s">
        <v>56</v>
      </c>
      <c r="Q13105" t="s">
        <v>5614</v>
      </c>
    </row>
    <row r="13106" spans="11:17">
      <c r="K13106" t="s">
        <v>51</v>
      </c>
      <c r="L13106" t="s">
        <v>5612</v>
      </c>
      <c r="M13106" t="s">
        <v>5613</v>
      </c>
      <c r="N13106" t="s">
        <v>77</v>
      </c>
      <c r="O13106" t="s">
        <v>57</v>
      </c>
      <c r="P13106" t="s">
        <v>58</v>
      </c>
      <c r="Q13106" t="s">
        <v>5614</v>
      </c>
    </row>
    <row r="13107" spans="11:17">
      <c r="K13107" t="s">
        <v>51</v>
      </c>
      <c r="L13107" t="s">
        <v>5612</v>
      </c>
      <c r="M13107" t="s">
        <v>5613</v>
      </c>
      <c r="N13107" t="s">
        <v>77</v>
      </c>
      <c r="O13107" t="s">
        <v>59</v>
      </c>
      <c r="P13107">
        <v>2610</v>
      </c>
      <c r="Q13107" t="s">
        <v>5614</v>
      </c>
    </row>
    <row r="13108" spans="11:17">
      <c r="K13108" t="s">
        <v>51</v>
      </c>
      <c r="L13108" t="s">
        <v>5612</v>
      </c>
      <c r="M13108" t="s">
        <v>5613</v>
      </c>
      <c r="N13108" t="s">
        <v>77</v>
      </c>
      <c r="O13108" t="s">
        <v>60</v>
      </c>
      <c r="P13108" t="s">
        <v>5512</v>
      </c>
      <c r="Q13108" t="s">
        <v>5614</v>
      </c>
    </row>
    <row r="13109" spans="11:17">
      <c r="K13109" t="s">
        <v>51</v>
      </c>
      <c r="L13109" t="s">
        <v>5612</v>
      </c>
      <c r="M13109" t="s">
        <v>5613</v>
      </c>
      <c r="N13109" t="s">
        <v>77</v>
      </c>
      <c r="O13109" t="s">
        <v>62</v>
      </c>
      <c r="P13109" t="s">
        <v>5513</v>
      </c>
      <c r="Q13109" t="s">
        <v>5614</v>
      </c>
    </row>
    <row r="13110" spans="11:17">
      <c r="K13110" t="s">
        <v>51</v>
      </c>
      <c r="L13110" t="s">
        <v>5612</v>
      </c>
      <c r="M13110" t="s">
        <v>5613</v>
      </c>
      <c r="N13110" t="s">
        <v>77</v>
      </c>
      <c r="O13110" t="s">
        <v>64</v>
      </c>
      <c r="P13110" t="s">
        <v>5615</v>
      </c>
      <c r="Q13110" t="s">
        <v>5614</v>
      </c>
    </row>
    <row r="13111" spans="11:17">
      <c r="K13111" t="s">
        <v>51</v>
      </c>
      <c r="L13111" t="s">
        <v>5612</v>
      </c>
      <c r="M13111" t="s">
        <v>5613</v>
      </c>
      <c r="N13111" t="s">
        <v>77</v>
      </c>
      <c r="O13111" t="s">
        <v>66</v>
      </c>
      <c r="P13111" t="s">
        <v>5616</v>
      </c>
      <c r="Q13111" t="s">
        <v>5614</v>
      </c>
    </row>
    <row r="13112" spans="11:17">
      <c r="K13112" t="s">
        <v>51</v>
      </c>
      <c r="L13112" t="s">
        <v>5612</v>
      </c>
      <c r="M13112" t="s">
        <v>5613</v>
      </c>
      <c r="N13112" t="s">
        <v>77</v>
      </c>
      <c r="O13112" t="s">
        <v>68</v>
      </c>
      <c r="P13112" t="s">
        <v>1059</v>
      </c>
      <c r="Q13112" t="s">
        <v>5614</v>
      </c>
    </row>
    <row r="13113" spans="11:17">
      <c r="K13113" t="s">
        <v>51</v>
      </c>
      <c r="L13113" t="s">
        <v>5612</v>
      </c>
      <c r="M13113" t="s">
        <v>5613</v>
      </c>
      <c r="N13113" t="s">
        <v>77</v>
      </c>
      <c r="O13113" t="s">
        <v>70</v>
      </c>
      <c r="P13113" t="s">
        <v>131</v>
      </c>
      <c r="Q13113" t="s">
        <v>5614</v>
      </c>
    </row>
    <row r="13114" spans="11:17">
      <c r="K13114" t="s">
        <v>51</v>
      </c>
      <c r="L13114" t="s">
        <v>5612</v>
      </c>
      <c r="M13114" t="s">
        <v>5613</v>
      </c>
      <c r="N13114" t="s">
        <v>77</v>
      </c>
      <c r="O13114" t="s">
        <v>72</v>
      </c>
      <c r="P13114">
        <v>51</v>
      </c>
      <c r="Q13114" t="s">
        <v>5614</v>
      </c>
    </row>
    <row r="13115" spans="11:17">
      <c r="K13115" t="s">
        <v>51</v>
      </c>
      <c r="L13115" t="s">
        <v>5612</v>
      </c>
      <c r="M13115" t="s">
        <v>5613</v>
      </c>
      <c r="N13115" t="s">
        <v>77</v>
      </c>
      <c r="O13115" t="s">
        <v>73</v>
      </c>
      <c r="P13115" t="s">
        <v>82</v>
      </c>
      <c r="Q13115" t="s">
        <v>5614</v>
      </c>
    </row>
    <row r="13116" spans="11:17">
      <c r="K13116" t="s">
        <v>51</v>
      </c>
      <c r="L13116" t="s">
        <v>5617</v>
      </c>
      <c r="M13116" t="s">
        <v>5618</v>
      </c>
      <c r="N13116" t="s">
        <v>77</v>
      </c>
      <c r="O13116" t="s">
        <v>14</v>
      </c>
      <c r="Q13116" t="s">
        <v>5619</v>
      </c>
    </row>
    <row r="13117" spans="11:17">
      <c r="K13117" t="s">
        <v>51</v>
      </c>
      <c r="L13117" t="s">
        <v>5617</v>
      </c>
      <c r="M13117" t="s">
        <v>5618</v>
      </c>
      <c r="N13117" t="s">
        <v>77</v>
      </c>
      <c r="O13117" t="s">
        <v>56</v>
      </c>
      <c r="Q13117" t="s">
        <v>5619</v>
      </c>
    </row>
    <row r="13118" spans="11:17">
      <c r="K13118" t="s">
        <v>51</v>
      </c>
      <c r="L13118" t="s">
        <v>5617</v>
      </c>
      <c r="M13118" t="s">
        <v>5618</v>
      </c>
      <c r="N13118" t="s">
        <v>77</v>
      </c>
      <c r="O13118" t="s">
        <v>57</v>
      </c>
      <c r="P13118" t="s">
        <v>58</v>
      </c>
      <c r="Q13118" t="s">
        <v>5619</v>
      </c>
    </row>
    <row r="13119" spans="11:17">
      <c r="K13119" t="s">
        <v>51</v>
      </c>
      <c r="L13119" t="s">
        <v>5617</v>
      </c>
      <c r="M13119" t="s">
        <v>5618</v>
      </c>
      <c r="N13119" t="s">
        <v>77</v>
      </c>
      <c r="O13119" t="s">
        <v>59</v>
      </c>
      <c r="P13119">
        <v>2890</v>
      </c>
      <c r="Q13119" t="s">
        <v>5619</v>
      </c>
    </row>
    <row r="13120" spans="11:17">
      <c r="K13120" t="s">
        <v>51</v>
      </c>
      <c r="L13120" t="s">
        <v>5617</v>
      </c>
      <c r="M13120" t="s">
        <v>5618</v>
      </c>
      <c r="N13120" t="s">
        <v>77</v>
      </c>
      <c r="O13120" t="s">
        <v>60</v>
      </c>
      <c r="P13120" t="s">
        <v>5512</v>
      </c>
      <c r="Q13120" t="s">
        <v>5619</v>
      </c>
    </row>
    <row r="13121" spans="11:17">
      <c r="K13121" t="s">
        <v>51</v>
      </c>
      <c r="L13121" t="s">
        <v>5617</v>
      </c>
      <c r="M13121" t="s">
        <v>5618</v>
      </c>
      <c r="N13121" t="s">
        <v>77</v>
      </c>
      <c r="O13121" t="s">
        <v>62</v>
      </c>
      <c r="P13121" t="s">
        <v>5513</v>
      </c>
      <c r="Q13121" t="s">
        <v>5619</v>
      </c>
    </row>
    <row r="13122" spans="11:17">
      <c r="K13122" t="s">
        <v>51</v>
      </c>
      <c r="L13122" t="s">
        <v>5617</v>
      </c>
      <c r="M13122" t="s">
        <v>5618</v>
      </c>
      <c r="N13122" t="s">
        <v>77</v>
      </c>
      <c r="O13122" t="s">
        <v>64</v>
      </c>
      <c r="P13122" t="s">
        <v>5620</v>
      </c>
      <c r="Q13122" t="s">
        <v>5619</v>
      </c>
    </row>
    <row r="13123" spans="11:17">
      <c r="K13123" t="s">
        <v>51</v>
      </c>
      <c r="L13123" t="s">
        <v>5617</v>
      </c>
      <c r="M13123" t="s">
        <v>5618</v>
      </c>
      <c r="N13123" t="s">
        <v>77</v>
      </c>
      <c r="O13123" t="s">
        <v>66</v>
      </c>
      <c r="P13123" t="s">
        <v>5621</v>
      </c>
      <c r="Q13123" t="s">
        <v>5619</v>
      </c>
    </row>
    <row r="13124" spans="11:17">
      <c r="K13124" t="s">
        <v>51</v>
      </c>
      <c r="L13124" t="s">
        <v>5617</v>
      </c>
      <c r="M13124" t="s">
        <v>5618</v>
      </c>
      <c r="N13124" t="s">
        <v>77</v>
      </c>
      <c r="O13124" t="s">
        <v>68</v>
      </c>
      <c r="P13124" t="s">
        <v>5521</v>
      </c>
      <c r="Q13124" t="s">
        <v>5619</v>
      </c>
    </row>
    <row r="13125" spans="11:17">
      <c r="K13125" t="s">
        <v>51</v>
      </c>
      <c r="L13125" t="s">
        <v>5617</v>
      </c>
      <c r="M13125" t="s">
        <v>5618</v>
      </c>
      <c r="N13125" t="s">
        <v>77</v>
      </c>
      <c r="O13125" t="s">
        <v>70</v>
      </c>
      <c r="P13125" t="s">
        <v>131</v>
      </c>
      <c r="Q13125" t="s">
        <v>5619</v>
      </c>
    </row>
    <row r="13126" spans="11:17">
      <c r="K13126" t="s">
        <v>51</v>
      </c>
      <c r="L13126" t="s">
        <v>5617</v>
      </c>
      <c r="M13126" t="s">
        <v>5618</v>
      </c>
      <c r="N13126" t="s">
        <v>77</v>
      </c>
      <c r="O13126" t="s">
        <v>72</v>
      </c>
      <c r="P13126">
        <v>159</v>
      </c>
      <c r="Q13126" t="s">
        <v>5619</v>
      </c>
    </row>
    <row r="13127" spans="11:17">
      <c r="K13127" t="s">
        <v>51</v>
      </c>
      <c r="L13127" t="s">
        <v>5617</v>
      </c>
      <c r="M13127" t="s">
        <v>5618</v>
      </c>
      <c r="N13127" t="s">
        <v>77</v>
      </c>
      <c r="O13127" t="s">
        <v>73</v>
      </c>
      <c r="P13127" t="s">
        <v>82</v>
      </c>
      <c r="Q13127" t="s">
        <v>5619</v>
      </c>
    </row>
    <row r="13128" spans="11:17">
      <c r="K13128" t="s">
        <v>51</v>
      </c>
      <c r="L13128" t="s">
        <v>5622</v>
      </c>
      <c r="M13128" t="s">
        <v>5623</v>
      </c>
      <c r="N13128" t="s">
        <v>77</v>
      </c>
      <c r="O13128" t="s">
        <v>14</v>
      </c>
      <c r="Q13128" t="s">
        <v>5624</v>
      </c>
    </row>
    <row r="13129" spans="11:17">
      <c r="K13129" t="s">
        <v>51</v>
      </c>
      <c r="L13129" t="s">
        <v>5622</v>
      </c>
      <c r="M13129" t="s">
        <v>5623</v>
      </c>
      <c r="N13129" t="s">
        <v>77</v>
      </c>
      <c r="O13129" t="s">
        <v>56</v>
      </c>
      <c r="Q13129" t="s">
        <v>5624</v>
      </c>
    </row>
    <row r="13130" spans="11:17">
      <c r="K13130" t="s">
        <v>51</v>
      </c>
      <c r="L13130" t="s">
        <v>5622</v>
      </c>
      <c r="M13130" t="s">
        <v>5623</v>
      </c>
      <c r="N13130" t="s">
        <v>77</v>
      </c>
      <c r="O13130" t="s">
        <v>57</v>
      </c>
      <c r="P13130" t="s">
        <v>1863</v>
      </c>
      <c r="Q13130" t="s">
        <v>5624</v>
      </c>
    </row>
    <row r="13131" spans="11:17">
      <c r="K13131" t="s">
        <v>51</v>
      </c>
      <c r="L13131" t="s">
        <v>5622</v>
      </c>
      <c r="M13131" t="s">
        <v>5623</v>
      </c>
      <c r="N13131" t="s">
        <v>77</v>
      </c>
      <c r="O13131" t="s">
        <v>59</v>
      </c>
      <c r="P13131">
        <v>2227</v>
      </c>
      <c r="Q13131" t="s">
        <v>5624</v>
      </c>
    </row>
    <row r="13132" spans="11:17">
      <c r="K13132" t="s">
        <v>51</v>
      </c>
      <c r="L13132" t="s">
        <v>5622</v>
      </c>
      <c r="M13132" t="s">
        <v>5623</v>
      </c>
      <c r="N13132" t="s">
        <v>77</v>
      </c>
      <c r="O13132" t="s">
        <v>60</v>
      </c>
      <c r="P13132" t="s">
        <v>5625</v>
      </c>
      <c r="Q13132" t="s">
        <v>5624</v>
      </c>
    </row>
    <row r="13133" spans="11:17">
      <c r="K13133" t="s">
        <v>51</v>
      </c>
      <c r="L13133" t="s">
        <v>5622</v>
      </c>
      <c r="M13133" t="s">
        <v>5623</v>
      </c>
      <c r="N13133" t="s">
        <v>77</v>
      </c>
      <c r="O13133" t="s">
        <v>62</v>
      </c>
      <c r="P13133" t="s">
        <v>5626</v>
      </c>
      <c r="Q13133" t="s">
        <v>5624</v>
      </c>
    </row>
    <row r="13134" spans="11:17">
      <c r="K13134" t="s">
        <v>51</v>
      </c>
      <c r="L13134" t="s">
        <v>5622</v>
      </c>
      <c r="M13134" t="s">
        <v>5623</v>
      </c>
      <c r="N13134" t="s">
        <v>77</v>
      </c>
      <c r="O13134" t="s">
        <v>64</v>
      </c>
      <c r="P13134" t="s">
        <v>5627</v>
      </c>
      <c r="Q13134" t="s">
        <v>5624</v>
      </c>
    </row>
    <row r="13135" spans="11:17">
      <c r="K13135" t="s">
        <v>51</v>
      </c>
      <c r="L13135" t="s">
        <v>5622</v>
      </c>
      <c r="M13135" t="s">
        <v>5623</v>
      </c>
      <c r="N13135" t="s">
        <v>77</v>
      </c>
      <c r="O13135" t="s">
        <v>66</v>
      </c>
      <c r="P13135" t="s">
        <v>5628</v>
      </c>
      <c r="Q13135" t="s">
        <v>5624</v>
      </c>
    </row>
    <row r="13136" spans="11:17">
      <c r="K13136" t="s">
        <v>51</v>
      </c>
      <c r="L13136" t="s">
        <v>5622</v>
      </c>
      <c r="M13136" t="s">
        <v>5623</v>
      </c>
      <c r="N13136" t="s">
        <v>77</v>
      </c>
      <c r="O13136" t="s">
        <v>68</v>
      </c>
      <c r="Q13136" t="s">
        <v>5624</v>
      </c>
    </row>
    <row r="13137" spans="11:17">
      <c r="K13137" t="s">
        <v>51</v>
      </c>
      <c r="L13137" t="s">
        <v>5622</v>
      </c>
      <c r="M13137" t="s">
        <v>5623</v>
      </c>
      <c r="N13137" t="s">
        <v>77</v>
      </c>
      <c r="O13137" t="s">
        <v>70</v>
      </c>
      <c r="P13137" t="s">
        <v>71</v>
      </c>
      <c r="Q13137" t="s">
        <v>5624</v>
      </c>
    </row>
    <row r="13138" spans="11:17">
      <c r="K13138" t="s">
        <v>51</v>
      </c>
      <c r="L13138" t="s">
        <v>5622</v>
      </c>
      <c r="M13138" t="s">
        <v>5623</v>
      </c>
      <c r="N13138" t="s">
        <v>77</v>
      </c>
      <c r="O13138" t="s">
        <v>72</v>
      </c>
      <c r="P13138">
        <v>250</v>
      </c>
      <c r="Q13138" t="s">
        <v>5624</v>
      </c>
    </row>
    <row r="13139" spans="11:17">
      <c r="K13139" t="s">
        <v>51</v>
      </c>
      <c r="L13139" t="s">
        <v>5622</v>
      </c>
      <c r="M13139" t="s">
        <v>5623</v>
      </c>
      <c r="N13139" t="s">
        <v>77</v>
      </c>
      <c r="O13139" t="s">
        <v>73</v>
      </c>
      <c r="P13139" t="s">
        <v>82</v>
      </c>
      <c r="Q13139" t="s">
        <v>5624</v>
      </c>
    </row>
    <row r="13140" spans="11:17">
      <c r="K13140" t="s">
        <v>51</v>
      </c>
      <c r="L13140" t="s">
        <v>5629</v>
      </c>
      <c r="M13140" t="s">
        <v>5630</v>
      </c>
      <c r="N13140" t="s">
        <v>1337</v>
      </c>
      <c r="O13140" t="s">
        <v>14</v>
      </c>
      <c r="Q13140" t="s">
        <v>5631</v>
      </c>
    </row>
    <row r="13141" spans="11:17">
      <c r="K13141" t="s">
        <v>51</v>
      </c>
      <c r="L13141" t="s">
        <v>5629</v>
      </c>
      <c r="M13141" t="s">
        <v>5630</v>
      </c>
      <c r="N13141" t="s">
        <v>1337</v>
      </c>
      <c r="O13141" t="s">
        <v>56</v>
      </c>
      <c r="Q13141" t="s">
        <v>5631</v>
      </c>
    </row>
    <row r="13142" spans="11:17">
      <c r="K13142" t="s">
        <v>51</v>
      </c>
      <c r="L13142" t="s">
        <v>5629</v>
      </c>
      <c r="M13142" t="s">
        <v>5630</v>
      </c>
      <c r="N13142" t="s">
        <v>1337</v>
      </c>
      <c r="O13142" t="s">
        <v>57</v>
      </c>
      <c r="P13142" t="s">
        <v>1863</v>
      </c>
      <c r="Q13142" t="s">
        <v>5631</v>
      </c>
    </row>
    <row r="13143" spans="11:17">
      <c r="K13143" t="s">
        <v>51</v>
      </c>
      <c r="L13143" t="s">
        <v>5629</v>
      </c>
      <c r="M13143" t="s">
        <v>5630</v>
      </c>
      <c r="N13143" t="s">
        <v>1337</v>
      </c>
      <c r="O13143" t="s">
        <v>59</v>
      </c>
      <c r="P13143">
        <v>1362</v>
      </c>
      <c r="Q13143" t="s">
        <v>5631</v>
      </c>
    </row>
    <row r="13144" spans="11:17">
      <c r="K13144" t="s">
        <v>51</v>
      </c>
      <c r="L13144" t="s">
        <v>5629</v>
      </c>
      <c r="M13144" t="s">
        <v>5630</v>
      </c>
      <c r="N13144" t="s">
        <v>1337</v>
      </c>
      <c r="O13144" t="s">
        <v>60</v>
      </c>
      <c r="P13144" t="s">
        <v>5625</v>
      </c>
      <c r="Q13144" t="s">
        <v>5631</v>
      </c>
    </row>
    <row r="13145" spans="11:17">
      <c r="K13145" t="s">
        <v>51</v>
      </c>
      <c r="L13145" t="s">
        <v>5629</v>
      </c>
      <c r="M13145" t="s">
        <v>5630</v>
      </c>
      <c r="N13145" t="s">
        <v>1337</v>
      </c>
      <c r="O13145" t="s">
        <v>62</v>
      </c>
      <c r="P13145" t="s">
        <v>5626</v>
      </c>
      <c r="Q13145" t="s">
        <v>5631</v>
      </c>
    </row>
    <row r="13146" spans="11:17">
      <c r="K13146" t="s">
        <v>51</v>
      </c>
      <c r="L13146" t="s">
        <v>5629</v>
      </c>
      <c r="M13146" t="s">
        <v>5630</v>
      </c>
      <c r="N13146" t="s">
        <v>1337</v>
      </c>
      <c r="O13146" t="s">
        <v>64</v>
      </c>
      <c r="P13146" t="s">
        <v>5632</v>
      </c>
      <c r="Q13146" t="s">
        <v>5631</v>
      </c>
    </row>
    <row r="13147" spans="11:17">
      <c r="K13147" t="s">
        <v>51</v>
      </c>
      <c r="L13147" t="s">
        <v>5629</v>
      </c>
      <c r="M13147" t="s">
        <v>5630</v>
      </c>
      <c r="N13147" t="s">
        <v>1337</v>
      </c>
      <c r="O13147" t="s">
        <v>66</v>
      </c>
      <c r="P13147" t="s">
        <v>5633</v>
      </c>
      <c r="Q13147" t="s">
        <v>5631</v>
      </c>
    </row>
    <row r="13148" spans="11:17">
      <c r="K13148" t="s">
        <v>51</v>
      </c>
      <c r="L13148" t="s">
        <v>5629</v>
      </c>
      <c r="M13148" t="s">
        <v>5630</v>
      </c>
      <c r="N13148" t="s">
        <v>1337</v>
      </c>
      <c r="O13148" t="s">
        <v>68</v>
      </c>
      <c r="Q13148" t="s">
        <v>5631</v>
      </c>
    </row>
    <row r="13149" spans="11:17">
      <c r="K13149" t="s">
        <v>51</v>
      </c>
      <c r="L13149" t="s">
        <v>5629</v>
      </c>
      <c r="M13149" t="s">
        <v>5630</v>
      </c>
      <c r="N13149" t="s">
        <v>1337</v>
      </c>
      <c r="O13149" t="s">
        <v>70</v>
      </c>
      <c r="P13149" t="s">
        <v>131</v>
      </c>
      <c r="Q13149" t="s">
        <v>5631</v>
      </c>
    </row>
    <row r="13150" spans="11:17">
      <c r="K13150" t="s">
        <v>51</v>
      </c>
      <c r="L13150" t="s">
        <v>5629</v>
      </c>
      <c r="M13150" t="s">
        <v>5630</v>
      </c>
      <c r="N13150" t="s">
        <v>1337</v>
      </c>
      <c r="O13150" t="s">
        <v>72</v>
      </c>
      <c r="P13150">
        <v>72</v>
      </c>
      <c r="Q13150" t="s">
        <v>5631</v>
      </c>
    </row>
    <row r="13151" spans="11:17">
      <c r="K13151" t="s">
        <v>51</v>
      </c>
      <c r="L13151" t="s">
        <v>5629</v>
      </c>
      <c r="M13151" t="s">
        <v>5630</v>
      </c>
      <c r="N13151" t="s">
        <v>1337</v>
      </c>
      <c r="O13151" t="s">
        <v>73</v>
      </c>
      <c r="P13151" t="s">
        <v>1343</v>
      </c>
      <c r="Q13151" t="s">
        <v>5631</v>
      </c>
    </row>
    <row r="13152" spans="11:17">
      <c r="K13152" t="s">
        <v>51</v>
      </c>
      <c r="L13152" t="s">
        <v>5634</v>
      </c>
      <c r="M13152" t="s">
        <v>5635</v>
      </c>
      <c r="N13152" t="s">
        <v>77</v>
      </c>
      <c r="O13152" t="s">
        <v>14</v>
      </c>
      <c r="Q13152" t="s">
        <v>5636</v>
      </c>
    </row>
    <row r="13153" spans="11:17">
      <c r="K13153" t="s">
        <v>51</v>
      </c>
      <c r="L13153" t="s">
        <v>5634</v>
      </c>
      <c r="M13153" t="s">
        <v>5635</v>
      </c>
      <c r="N13153" t="s">
        <v>77</v>
      </c>
      <c r="O13153" t="s">
        <v>56</v>
      </c>
      <c r="Q13153" t="s">
        <v>5636</v>
      </c>
    </row>
    <row r="13154" spans="11:17">
      <c r="K13154" t="s">
        <v>51</v>
      </c>
      <c r="L13154" t="s">
        <v>5634</v>
      </c>
      <c r="M13154" t="s">
        <v>5635</v>
      </c>
      <c r="N13154" t="s">
        <v>77</v>
      </c>
      <c r="O13154" t="s">
        <v>57</v>
      </c>
      <c r="P13154" t="s">
        <v>1863</v>
      </c>
      <c r="Q13154" t="s">
        <v>5636</v>
      </c>
    </row>
    <row r="13155" spans="11:17">
      <c r="K13155" t="s">
        <v>51</v>
      </c>
      <c r="L13155" t="s">
        <v>5634</v>
      </c>
      <c r="M13155" t="s">
        <v>5635</v>
      </c>
      <c r="N13155" t="s">
        <v>77</v>
      </c>
      <c r="O13155" t="s">
        <v>59</v>
      </c>
      <c r="P13155">
        <v>2166</v>
      </c>
      <c r="Q13155" t="s">
        <v>5636</v>
      </c>
    </row>
    <row r="13156" spans="11:17">
      <c r="K13156" t="s">
        <v>51</v>
      </c>
      <c r="L13156" t="s">
        <v>5634</v>
      </c>
      <c r="M13156" t="s">
        <v>5635</v>
      </c>
      <c r="N13156" t="s">
        <v>77</v>
      </c>
      <c r="O13156" t="s">
        <v>60</v>
      </c>
      <c r="P13156" t="s">
        <v>5625</v>
      </c>
      <c r="Q13156" t="s">
        <v>5636</v>
      </c>
    </row>
    <row r="13157" spans="11:17">
      <c r="K13157" t="s">
        <v>51</v>
      </c>
      <c r="L13157" t="s">
        <v>5634</v>
      </c>
      <c r="M13157" t="s">
        <v>5635</v>
      </c>
      <c r="N13157" t="s">
        <v>77</v>
      </c>
      <c r="O13157" t="s">
        <v>62</v>
      </c>
      <c r="P13157" t="s">
        <v>5626</v>
      </c>
      <c r="Q13157" t="s">
        <v>5636</v>
      </c>
    </row>
    <row r="13158" spans="11:17">
      <c r="K13158" t="s">
        <v>51</v>
      </c>
      <c r="L13158" t="s">
        <v>5634</v>
      </c>
      <c r="M13158" t="s">
        <v>5635</v>
      </c>
      <c r="N13158" t="s">
        <v>77</v>
      </c>
      <c r="O13158" t="s">
        <v>64</v>
      </c>
      <c r="P13158" t="s">
        <v>5637</v>
      </c>
      <c r="Q13158" t="s">
        <v>5636</v>
      </c>
    </row>
    <row r="13159" spans="11:17">
      <c r="K13159" t="s">
        <v>51</v>
      </c>
      <c r="L13159" t="s">
        <v>5634</v>
      </c>
      <c r="M13159" t="s">
        <v>5635</v>
      </c>
      <c r="N13159" t="s">
        <v>77</v>
      </c>
      <c r="O13159" t="s">
        <v>66</v>
      </c>
      <c r="P13159" t="s">
        <v>5638</v>
      </c>
      <c r="Q13159" t="s">
        <v>5636</v>
      </c>
    </row>
    <row r="13160" spans="11:17">
      <c r="K13160" t="s">
        <v>51</v>
      </c>
      <c r="L13160" t="s">
        <v>5634</v>
      </c>
      <c r="M13160" t="s">
        <v>5635</v>
      </c>
      <c r="N13160" t="s">
        <v>77</v>
      </c>
      <c r="O13160" t="s">
        <v>68</v>
      </c>
      <c r="Q13160" t="s">
        <v>5636</v>
      </c>
    </row>
    <row r="13161" spans="11:17">
      <c r="K13161" t="s">
        <v>51</v>
      </c>
      <c r="L13161" t="s">
        <v>5634</v>
      </c>
      <c r="M13161" t="s">
        <v>5635</v>
      </c>
      <c r="N13161" t="s">
        <v>77</v>
      </c>
      <c r="O13161" t="s">
        <v>70</v>
      </c>
      <c r="P13161" t="s">
        <v>71</v>
      </c>
      <c r="Q13161" t="s">
        <v>5636</v>
      </c>
    </row>
    <row r="13162" spans="11:17">
      <c r="K13162" t="s">
        <v>51</v>
      </c>
      <c r="L13162" t="s">
        <v>5634</v>
      </c>
      <c r="M13162" t="s">
        <v>5635</v>
      </c>
      <c r="N13162" t="s">
        <v>77</v>
      </c>
      <c r="O13162" t="s">
        <v>72</v>
      </c>
      <c r="P13162">
        <v>24</v>
      </c>
      <c r="Q13162" t="s">
        <v>5636</v>
      </c>
    </row>
    <row r="13163" spans="11:17">
      <c r="K13163" t="s">
        <v>51</v>
      </c>
      <c r="L13163" t="s">
        <v>5634</v>
      </c>
      <c r="M13163" t="s">
        <v>5635</v>
      </c>
      <c r="N13163" t="s">
        <v>77</v>
      </c>
      <c r="O13163" t="s">
        <v>73</v>
      </c>
      <c r="P13163" t="s">
        <v>82</v>
      </c>
      <c r="Q13163" t="s">
        <v>5636</v>
      </c>
    </row>
    <row r="13164" spans="11:17">
      <c r="K13164" t="s">
        <v>51</v>
      </c>
      <c r="L13164" t="s">
        <v>5639</v>
      </c>
      <c r="M13164" t="s">
        <v>5640</v>
      </c>
      <c r="N13164" t="s">
        <v>1337</v>
      </c>
      <c r="O13164" t="s">
        <v>14</v>
      </c>
      <c r="Q13164" t="s">
        <v>5641</v>
      </c>
    </row>
    <row r="13165" spans="11:17">
      <c r="K13165" t="s">
        <v>51</v>
      </c>
      <c r="L13165" t="s">
        <v>5639</v>
      </c>
      <c r="M13165" t="s">
        <v>5640</v>
      </c>
      <c r="N13165" t="s">
        <v>1337</v>
      </c>
      <c r="O13165" t="s">
        <v>56</v>
      </c>
      <c r="Q13165" t="s">
        <v>5641</v>
      </c>
    </row>
    <row r="13166" spans="11:17">
      <c r="K13166" t="s">
        <v>51</v>
      </c>
      <c r="L13166" t="s">
        <v>5639</v>
      </c>
      <c r="M13166" t="s">
        <v>5640</v>
      </c>
      <c r="N13166" t="s">
        <v>1337</v>
      </c>
      <c r="O13166" t="s">
        <v>57</v>
      </c>
      <c r="P13166" t="s">
        <v>1863</v>
      </c>
      <c r="Q13166" t="s">
        <v>5641</v>
      </c>
    </row>
    <row r="13167" spans="11:17">
      <c r="K13167" t="s">
        <v>51</v>
      </c>
      <c r="L13167" t="s">
        <v>5639</v>
      </c>
      <c r="M13167" t="s">
        <v>5640</v>
      </c>
      <c r="N13167" t="s">
        <v>1337</v>
      </c>
      <c r="O13167" t="s">
        <v>59</v>
      </c>
      <c r="P13167">
        <v>1860</v>
      </c>
      <c r="Q13167" t="s">
        <v>5641</v>
      </c>
    </row>
    <row r="13168" spans="11:17">
      <c r="K13168" t="s">
        <v>51</v>
      </c>
      <c r="L13168" t="s">
        <v>5639</v>
      </c>
      <c r="M13168" t="s">
        <v>5640</v>
      </c>
      <c r="N13168" t="s">
        <v>1337</v>
      </c>
      <c r="O13168" t="s">
        <v>60</v>
      </c>
      <c r="P13168" t="s">
        <v>5625</v>
      </c>
      <c r="Q13168" t="s">
        <v>5641</v>
      </c>
    </row>
    <row r="13169" spans="11:17">
      <c r="K13169" t="s">
        <v>51</v>
      </c>
      <c r="L13169" t="s">
        <v>5639</v>
      </c>
      <c r="M13169" t="s">
        <v>5640</v>
      </c>
      <c r="N13169" t="s">
        <v>1337</v>
      </c>
      <c r="O13169" t="s">
        <v>62</v>
      </c>
      <c r="P13169" t="s">
        <v>5642</v>
      </c>
      <c r="Q13169" t="s">
        <v>5641</v>
      </c>
    </row>
    <row r="13170" spans="11:17">
      <c r="K13170" t="s">
        <v>51</v>
      </c>
      <c r="L13170" t="s">
        <v>5639</v>
      </c>
      <c r="M13170" t="s">
        <v>5640</v>
      </c>
      <c r="N13170" t="s">
        <v>1337</v>
      </c>
      <c r="O13170" t="s">
        <v>64</v>
      </c>
      <c r="P13170" t="s">
        <v>5643</v>
      </c>
      <c r="Q13170" t="s">
        <v>5641</v>
      </c>
    </row>
    <row r="13171" spans="11:17">
      <c r="K13171" t="s">
        <v>51</v>
      </c>
      <c r="L13171" t="s">
        <v>5639</v>
      </c>
      <c r="M13171" t="s">
        <v>5640</v>
      </c>
      <c r="N13171" t="s">
        <v>1337</v>
      </c>
      <c r="O13171" t="s">
        <v>66</v>
      </c>
      <c r="P13171" t="s">
        <v>5644</v>
      </c>
      <c r="Q13171" t="s">
        <v>5641</v>
      </c>
    </row>
    <row r="13172" spans="11:17">
      <c r="K13172" t="s">
        <v>51</v>
      </c>
      <c r="L13172" t="s">
        <v>5639</v>
      </c>
      <c r="M13172" t="s">
        <v>5640</v>
      </c>
      <c r="N13172" t="s">
        <v>1337</v>
      </c>
      <c r="O13172" t="s">
        <v>68</v>
      </c>
      <c r="Q13172" t="s">
        <v>5641</v>
      </c>
    </row>
    <row r="13173" spans="11:17">
      <c r="K13173" t="s">
        <v>51</v>
      </c>
      <c r="L13173" t="s">
        <v>5639</v>
      </c>
      <c r="M13173" t="s">
        <v>5640</v>
      </c>
      <c r="N13173" t="s">
        <v>1337</v>
      </c>
      <c r="O13173" t="s">
        <v>70</v>
      </c>
      <c r="P13173" t="s">
        <v>1020</v>
      </c>
      <c r="Q13173" t="s">
        <v>5641</v>
      </c>
    </row>
    <row r="13174" spans="11:17">
      <c r="K13174" t="s">
        <v>51</v>
      </c>
      <c r="L13174" t="s">
        <v>5639</v>
      </c>
      <c r="M13174" t="s">
        <v>5640</v>
      </c>
      <c r="N13174" t="s">
        <v>1337</v>
      </c>
      <c r="O13174" t="s">
        <v>72</v>
      </c>
      <c r="P13174">
        <v>62</v>
      </c>
      <c r="Q13174" t="s">
        <v>5641</v>
      </c>
    </row>
    <row r="13175" spans="11:17">
      <c r="K13175" t="s">
        <v>51</v>
      </c>
      <c r="L13175" t="s">
        <v>5639</v>
      </c>
      <c r="M13175" t="s">
        <v>5640</v>
      </c>
      <c r="N13175" t="s">
        <v>1337</v>
      </c>
      <c r="O13175" t="s">
        <v>73</v>
      </c>
      <c r="P13175" t="s">
        <v>1343</v>
      </c>
      <c r="Q13175" t="s">
        <v>5641</v>
      </c>
    </row>
    <row r="13176" spans="11:17">
      <c r="K13176" t="s">
        <v>51</v>
      </c>
      <c r="L13176" t="s">
        <v>5645</v>
      </c>
      <c r="M13176" t="s">
        <v>5646</v>
      </c>
      <c r="N13176" t="s">
        <v>1337</v>
      </c>
      <c r="O13176" t="s">
        <v>14</v>
      </c>
      <c r="Q13176" t="s">
        <v>5647</v>
      </c>
    </row>
    <row r="13177" spans="11:17">
      <c r="K13177" t="s">
        <v>51</v>
      </c>
      <c r="L13177" t="s">
        <v>5645</v>
      </c>
      <c r="M13177" t="s">
        <v>5646</v>
      </c>
      <c r="N13177" t="s">
        <v>1337</v>
      </c>
      <c r="O13177" t="s">
        <v>56</v>
      </c>
      <c r="Q13177" t="s">
        <v>5647</v>
      </c>
    </row>
    <row r="13178" spans="11:17">
      <c r="K13178" t="s">
        <v>51</v>
      </c>
      <c r="L13178" t="s">
        <v>5645</v>
      </c>
      <c r="M13178" t="s">
        <v>5646</v>
      </c>
      <c r="N13178" t="s">
        <v>1337</v>
      </c>
      <c r="O13178" t="s">
        <v>57</v>
      </c>
      <c r="P13178" t="s">
        <v>1863</v>
      </c>
      <c r="Q13178" t="s">
        <v>5647</v>
      </c>
    </row>
    <row r="13179" spans="11:17">
      <c r="K13179" t="s">
        <v>51</v>
      </c>
      <c r="L13179" t="s">
        <v>5645</v>
      </c>
      <c r="M13179" t="s">
        <v>5646</v>
      </c>
      <c r="N13179" t="s">
        <v>1337</v>
      </c>
      <c r="O13179" t="s">
        <v>59</v>
      </c>
      <c r="P13179">
        <v>1611</v>
      </c>
      <c r="Q13179" t="s">
        <v>5647</v>
      </c>
    </row>
    <row r="13180" spans="11:17">
      <c r="K13180" t="s">
        <v>51</v>
      </c>
      <c r="L13180" t="s">
        <v>5645</v>
      </c>
      <c r="M13180" t="s">
        <v>5646</v>
      </c>
      <c r="N13180" t="s">
        <v>1337</v>
      </c>
      <c r="O13180" t="s">
        <v>60</v>
      </c>
      <c r="P13180" t="s">
        <v>5625</v>
      </c>
      <c r="Q13180" t="s">
        <v>5647</v>
      </c>
    </row>
    <row r="13181" spans="11:17">
      <c r="K13181" t="s">
        <v>51</v>
      </c>
      <c r="L13181" t="s">
        <v>5645</v>
      </c>
      <c r="M13181" t="s">
        <v>5646</v>
      </c>
      <c r="N13181" t="s">
        <v>1337</v>
      </c>
      <c r="O13181" t="s">
        <v>62</v>
      </c>
      <c r="P13181" t="s">
        <v>5642</v>
      </c>
      <c r="Q13181" t="s">
        <v>5647</v>
      </c>
    </row>
    <row r="13182" spans="11:17">
      <c r="K13182" t="s">
        <v>51</v>
      </c>
      <c r="L13182" t="s">
        <v>5645</v>
      </c>
      <c r="M13182" t="s">
        <v>5646</v>
      </c>
      <c r="N13182" t="s">
        <v>1337</v>
      </c>
      <c r="O13182" t="s">
        <v>64</v>
      </c>
      <c r="P13182" t="s">
        <v>5648</v>
      </c>
      <c r="Q13182" t="s">
        <v>5647</v>
      </c>
    </row>
    <row r="13183" spans="11:17">
      <c r="K13183" t="s">
        <v>51</v>
      </c>
      <c r="L13183" t="s">
        <v>5645</v>
      </c>
      <c r="M13183" t="s">
        <v>5646</v>
      </c>
      <c r="N13183" t="s">
        <v>1337</v>
      </c>
      <c r="O13183" t="s">
        <v>66</v>
      </c>
      <c r="P13183" t="s">
        <v>5649</v>
      </c>
      <c r="Q13183" t="s">
        <v>5647</v>
      </c>
    </row>
    <row r="13184" spans="11:17">
      <c r="K13184" t="s">
        <v>51</v>
      </c>
      <c r="L13184" t="s">
        <v>5645</v>
      </c>
      <c r="M13184" t="s">
        <v>5646</v>
      </c>
      <c r="N13184" t="s">
        <v>1337</v>
      </c>
      <c r="O13184" t="s">
        <v>68</v>
      </c>
      <c r="P13184" t="e">
        <f>-ต้องการอาหารแห้ง ข้าวสาร
-ต้องการให้มีการสอนวิธีทำเจลล้างมือ</f>
        <v>#NAME?</v>
      </c>
      <c r="Q13184" t="s">
        <v>5647</v>
      </c>
    </row>
    <row r="13185" spans="11:17">
      <c r="K13185" t="s">
        <v>51</v>
      </c>
      <c r="L13185" t="s">
        <v>5645</v>
      </c>
      <c r="M13185" t="s">
        <v>5646</v>
      </c>
      <c r="N13185" t="s">
        <v>1337</v>
      </c>
      <c r="O13185" t="s">
        <v>70</v>
      </c>
      <c r="P13185" t="s">
        <v>1020</v>
      </c>
      <c r="Q13185" t="s">
        <v>5647</v>
      </c>
    </row>
    <row r="13186" spans="11:17">
      <c r="K13186" t="s">
        <v>51</v>
      </c>
      <c r="L13186" t="s">
        <v>5645</v>
      </c>
      <c r="M13186" t="s">
        <v>5646</v>
      </c>
      <c r="N13186" t="s">
        <v>1337</v>
      </c>
      <c r="O13186" t="s">
        <v>72</v>
      </c>
      <c r="P13186">
        <v>169</v>
      </c>
      <c r="Q13186" t="s">
        <v>5647</v>
      </c>
    </row>
    <row r="13187" spans="11:17">
      <c r="K13187" t="s">
        <v>51</v>
      </c>
      <c r="L13187" t="s">
        <v>5645</v>
      </c>
      <c r="M13187" t="s">
        <v>5646</v>
      </c>
      <c r="N13187" t="s">
        <v>1337</v>
      </c>
      <c r="O13187" t="s">
        <v>73</v>
      </c>
      <c r="P13187" t="s">
        <v>1343</v>
      </c>
      <c r="Q13187" t="s">
        <v>5647</v>
      </c>
    </row>
    <row r="13188" spans="11:17">
      <c r="K13188" t="s">
        <v>51</v>
      </c>
      <c r="L13188" t="s">
        <v>5650</v>
      </c>
      <c r="M13188" t="s">
        <v>5651</v>
      </c>
      <c r="N13188" t="s">
        <v>1337</v>
      </c>
      <c r="O13188" t="s">
        <v>14</v>
      </c>
      <c r="Q13188" t="s">
        <v>5652</v>
      </c>
    </row>
    <row r="13189" spans="11:17">
      <c r="K13189" t="s">
        <v>51</v>
      </c>
      <c r="L13189" t="s">
        <v>5650</v>
      </c>
      <c r="M13189" t="s">
        <v>5651</v>
      </c>
      <c r="N13189" t="s">
        <v>1337</v>
      </c>
      <c r="O13189" t="s">
        <v>56</v>
      </c>
      <c r="Q13189" t="s">
        <v>5652</v>
      </c>
    </row>
    <row r="13190" spans="11:17">
      <c r="K13190" t="s">
        <v>51</v>
      </c>
      <c r="L13190" t="s">
        <v>5650</v>
      </c>
      <c r="M13190" t="s">
        <v>5651</v>
      </c>
      <c r="N13190" t="s">
        <v>1337</v>
      </c>
      <c r="O13190" t="s">
        <v>57</v>
      </c>
      <c r="P13190" t="s">
        <v>1863</v>
      </c>
      <c r="Q13190" t="s">
        <v>5652</v>
      </c>
    </row>
    <row r="13191" spans="11:17">
      <c r="K13191" t="s">
        <v>51</v>
      </c>
      <c r="L13191" t="s">
        <v>5650</v>
      </c>
      <c r="M13191" t="s">
        <v>5651</v>
      </c>
      <c r="N13191" t="s">
        <v>1337</v>
      </c>
      <c r="O13191" t="s">
        <v>59</v>
      </c>
      <c r="P13191">
        <v>527</v>
      </c>
      <c r="Q13191" t="s">
        <v>5652</v>
      </c>
    </row>
    <row r="13192" spans="11:17">
      <c r="K13192" t="s">
        <v>51</v>
      </c>
      <c r="L13192" t="s">
        <v>5650</v>
      </c>
      <c r="M13192" t="s">
        <v>5651</v>
      </c>
      <c r="N13192" t="s">
        <v>1337</v>
      </c>
      <c r="O13192" t="s">
        <v>60</v>
      </c>
      <c r="P13192" t="s">
        <v>5625</v>
      </c>
      <c r="Q13192" t="s">
        <v>5652</v>
      </c>
    </row>
    <row r="13193" spans="11:17">
      <c r="K13193" t="s">
        <v>51</v>
      </c>
      <c r="L13193" t="s">
        <v>5650</v>
      </c>
      <c r="M13193" t="s">
        <v>5651</v>
      </c>
      <c r="N13193" t="s">
        <v>1337</v>
      </c>
      <c r="O13193" t="s">
        <v>62</v>
      </c>
      <c r="P13193" t="s">
        <v>5626</v>
      </c>
      <c r="Q13193" t="s">
        <v>5652</v>
      </c>
    </row>
    <row r="13194" spans="11:17">
      <c r="K13194" t="s">
        <v>51</v>
      </c>
      <c r="L13194" t="s">
        <v>5650</v>
      </c>
      <c r="M13194" t="s">
        <v>5651</v>
      </c>
      <c r="N13194" t="s">
        <v>1337</v>
      </c>
      <c r="O13194" t="s">
        <v>64</v>
      </c>
      <c r="P13194" t="s">
        <v>5653</v>
      </c>
      <c r="Q13194" t="s">
        <v>5652</v>
      </c>
    </row>
    <row r="13195" spans="11:17">
      <c r="K13195" t="s">
        <v>51</v>
      </c>
      <c r="L13195" t="s">
        <v>5650</v>
      </c>
      <c r="M13195" t="s">
        <v>5651</v>
      </c>
      <c r="N13195" t="s">
        <v>1337</v>
      </c>
      <c r="O13195" t="s">
        <v>66</v>
      </c>
      <c r="P13195" t="s">
        <v>5654</v>
      </c>
      <c r="Q13195" t="s">
        <v>5652</v>
      </c>
    </row>
    <row r="13196" spans="11:17">
      <c r="K13196" t="s">
        <v>51</v>
      </c>
      <c r="L13196" t="s">
        <v>5650</v>
      </c>
      <c r="M13196" t="s">
        <v>5651</v>
      </c>
      <c r="N13196" t="s">
        <v>1337</v>
      </c>
      <c r="O13196" t="s">
        <v>68</v>
      </c>
      <c r="Q13196" t="s">
        <v>5652</v>
      </c>
    </row>
    <row r="13197" spans="11:17">
      <c r="K13197" t="s">
        <v>51</v>
      </c>
      <c r="L13197" t="s">
        <v>5650</v>
      </c>
      <c r="M13197" t="s">
        <v>5651</v>
      </c>
      <c r="N13197" t="s">
        <v>1337</v>
      </c>
      <c r="O13197" t="s">
        <v>70</v>
      </c>
      <c r="P13197" t="s">
        <v>1020</v>
      </c>
      <c r="Q13197" t="s">
        <v>5652</v>
      </c>
    </row>
    <row r="13198" spans="11:17">
      <c r="K13198" t="s">
        <v>51</v>
      </c>
      <c r="L13198" t="s">
        <v>5650</v>
      </c>
      <c r="M13198" t="s">
        <v>5651</v>
      </c>
      <c r="N13198" t="s">
        <v>1337</v>
      </c>
      <c r="O13198" t="s">
        <v>72</v>
      </c>
      <c r="P13198">
        <v>101</v>
      </c>
      <c r="Q13198" t="s">
        <v>5652</v>
      </c>
    </row>
    <row r="13199" spans="11:17">
      <c r="K13199" t="s">
        <v>51</v>
      </c>
      <c r="L13199" t="s">
        <v>5650</v>
      </c>
      <c r="M13199" t="s">
        <v>5651</v>
      </c>
      <c r="N13199" t="s">
        <v>1337</v>
      </c>
      <c r="O13199" t="s">
        <v>73</v>
      </c>
      <c r="P13199" t="s">
        <v>1343</v>
      </c>
      <c r="Q13199" t="s">
        <v>5652</v>
      </c>
    </row>
    <row r="13200" spans="11:17">
      <c r="K13200" t="s">
        <v>51</v>
      </c>
      <c r="L13200" t="s">
        <v>5655</v>
      </c>
      <c r="M13200" t="s">
        <v>5656</v>
      </c>
      <c r="N13200" t="s">
        <v>1337</v>
      </c>
      <c r="O13200" t="s">
        <v>14</v>
      </c>
      <c r="Q13200" t="s">
        <v>5657</v>
      </c>
    </row>
    <row r="13201" spans="11:17">
      <c r="K13201" t="s">
        <v>51</v>
      </c>
      <c r="L13201" t="s">
        <v>5655</v>
      </c>
      <c r="M13201" t="s">
        <v>5656</v>
      </c>
      <c r="N13201" t="s">
        <v>1337</v>
      </c>
      <c r="O13201" t="s">
        <v>56</v>
      </c>
      <c r="Q13201" t="s">
        <v>5657</v>
      </c>
    </row>
    <row r="13202" spans="11:17">
      <c r="K13202" t="s">
        <v>51</v>
      </c>
      <c r="L13202" t="s">
        <v>5655</v>
      </c>
      <c r="M13202" t="s">
        <v>5656</v>
      </c>
      <c r="N13202" t="s">
        <v>1337</v>
      </c>
      <c r="O13202" t="s">
        <v>57</v>
      </c>
      <c r="P13202" t="s">
        <v>1863</v>
      </c>
      <c r="Q13202" t="s">
        <v>5657</v>
      </c>
    </row>
    <row r="13203" spans="11:17">
      <c r="K13203" t="s">
        <v>51</v>
      </c>
      <c r="L13203" t="s">
        <v>5655</v>
      </c>
      <c r="M13203" t="s">
        <v>5656</v>
      </c>
      <c r="N13203" t="s">
        <v>1337</v>
      </c>
      <c r="O13203" t="s">
        <v>59</v>
      </c>
      <c r="P13203">
        <v>1558</v>
      </c>
      <c r="Q13203" t="s">
        <v>5657</v>
      </c>
    </row>
    <row r="13204" spans="11:17">
      <c r="K13204" t="s">
        <v>51</v>
      </c>
      <c r="L13204" t="s">
        <v>5655</v>
      </c>
      <c r="M13204" t="s">
        <v>5656</v>
      </c>
      <c r="N13204" t="s">
        <v>1337</v>
      </c>
      <c r="O13204" t="s">
        <v>60</v>
      </c>
      <c r="P13204" t="s">
        <v>5625</v>
      </c>
      <c r="Q13204" t="s">
        <v>5657</v>
      </c>
    </row>
    <row r="13205" spans="11:17">
      <c r="K13205" t="s">
        <v>51</v>
      </c>
      <c r="L13205" t="s">
        <v>5655</v>
      </c>
      <c r="M13205" t="s">
        <v>5656</v>
      </c>
      <c r="N13205" t="s">
        <v>1337</v>
      </c>
      <c r="O13205" t="s">
        <v>62</v>
      </c>
      <c r="P13205" t="s">
        <v>5642</v>
      </c>
      <c r="Q13205" t="s">
        <v>5657</v>
      </c>
    </row>
    <row r="13206" spans="11:17">
      <c r="K13206" t="s">
        <v>51</v>
      </c>
      <c r="L13206" t="s">
        <v>5655</v>
      </c>
      <c r="M13206" t="s">
        <v>5656</v>
      </c>
      <c r="N13206" t="s">
        <v>1337</v>
      </c>
      <c r="O13206" t="s">
        <v>64</v>
      </c>
      <c r="P13206" t="s">
        <v>5658</v>
      </c>
      <c r="Q13206" t="s">
        <v>5657</v>
      </c>
    </row>
    <row r="13207" spans="11:17">
      <c r="K13207" t="s">
        <v>51</v>
      </c>
      <c r="L13207" t="s">
        <v>5655</v>
      </c>
      <c r="M13207" t="s">
        <v>5656</v>
      </c>
      <c r="N13207" t="s">
        <v>1337</v>
      </c>
      <c r="O13207" t="s">
        <v>66</v>
      </c>
      <c r="P13207" t="s">
        <v>5659</v>
      </c>
      <c r="Q13207" t="s">
        <v>5657</v>
      </c>
    </row>
    <row r="13208" spans="11:17">
      <c r="K13208" t="s">
        <v>51</v>
      </c>
      <c r="L13208" t="s">
        <v>5655</v>
      </c>
      <c r="M13208" t="s">
        <v>5656</v>
      </c>
      <c r="N13208" t="s">
        <v>1337</v>
      </c>
      <c r="O13208" t="s">
        <v>68</v>
      </c>
      <c r="P13208" t="s">
        <v>536</v>
      </c>
      <c r="Q13208" t="s">
        <v>5657</v>
      </c>
    </row>
    <row r="13209" spans="11:17">
      <c r="K13209" t="s">
        <v>51</v>
      </c>
      <c r="L13209" t="s">
        <v>5655</v>
      </c>
      <c r="M13209" t="s">
        <v>5656</v>
      </c>
      <c r="N13209" t="s">
        <v>1337</v>
      </c>
      <c r="O13209" t="s">
        <v>70</v>
      </c>
      <c r="P13209" t="s">
        <v>71</v>
      </c>
      <c r="Q13209" t="s">
        <v>5657</v>
      </c>
    </row>
    <row r="13210" spans="11:17">
      <c r="K13210" t="s">
        <v>51</v>
      </c>
      <c r="L13210" t="s">
        <v>5655</v>
      </c>
      <c r="M13210" t="s">
        <v>5656</v>
      </c>
      <c r="N13210" t="s">
        <v>1337</v>
      </c>
      <c r="O13210" t="s">
        <v>72</v>
      </c>
      <c r="P13210">
        <v>179</v>
      </c>
      <c r="Q13210" t="s">
        <v>5657</v>
      </c>
    </row>
    <row r="13211" spans="11:17">
      <c r="K13211" t="s">
        <v>51</v>
      </c>
      <c r="L13211" t="s">
        <v>5655</v>
      </c>
      <c r="M13211" t="s">
        <v>5656</v>
      </c>
      <c r="N13211" t="s">
        <v>1337</v>
      </c>
      <c r="O13211" t="s">
        <v>73</v>
      </c>
      <c r="P13211" t="s">
        <v>1343</v>
      </c>
      <c r="Q13211" t="s">
        <v>5657</v>
      </c>
    </row>
    <row r="13212" spans="11:17">
      <c r="K13212" t="s">
        <v>51</v>
      </c>
      <c r="L13212" t="s">
        <v>5660</v>
      </c>
      <c r="M13212" t="s">
        <v>5661</v>
      </c>
      <c r="N13212" t="s">
        <v>1337</v>
      </c>
      <c r="O13212" t="s">
        <v>14</v>
      </c>
      <c r="Q13212" t="s">
        <v>5662</v>
      </c>
    </row>
    <row r="13213" spans="11:17">
      <c r="K13213" t="s">
        <v>51</v>
      </c>
      <c r="L13213" t="s">
        <v>5660</v>
      </c>
      <c r="M13213" t="s">
        <v>5661</v>
      </c>
      <c r="N13213" t="s">
        <v>1337</v>
      </c>
      <c r="O13213" t="s">
        <v>56</v>
      </c>
      <c r="Q13213" t="s">
        <v>5662</v>
      </c>
    </row>
    <row r="13214" spans="11:17">
      <c r="K13214" t="s">
        <v>51</v>
      </c>
      <c r="L13214" t="s">
        <v>5660</v>
      </c>
      <c r="M13214" t="s">
        <v>5661</v>
      </c>
      <c r="N13214" t="s">
        <v>1337</v>
      </c>
      <c r="O13214" t="s">
        <v>57</v>
      </c>
      <c r="P13214" t="s">
        <v>1863</v>
      </c>
      <c r="Q13214" t="s">
        <v>5662</v>
      </c>
    </row>
    <row r="13215" spans="11:17">
      <c r="K13215" t="s">
        <v>51</v>
      </c>
      <c r="L13215" t="s">
        <v>5660</v>
      </c>
      <c r="M13215" t="s">
        <v>5661</v>
      </c>
      <c r="N13215" t="s">
        <v>1337</v>
      </c>
      <c r="O13215" t="s">
        <v>59</v>
      </c>
      <c r="P13215">
        <v>1128</v>
      </c>
      <c r="Q13215" t="s">
        <v>5662</v>
      </c>
    </row>
    <row r="13216" spans="11:17">
      <c r="K13216" t="s">
        <v>51</v>
      </c>
      <c r="L13216" t="s">
        <v>5660</v>
      </c>
      <c r="M13216" t="s">
        <v>5661</v>
      </c>
      <c r="N13216" t="s">
        <v>1337</v>
      </c>
      <c r="O13216" t="s">
        <v>60</v>
      </c>
      <c r="P13216" t="s">
        <v>5625</v>
      </c>
      <c r="Q13216" t="s">
        <v>5662</v>
      </c>
    </row>
    <row r="13217" spans="11:17">
      <c r="K13217" t="s">
        <v>51</v>
      </c>
      <c r="L13217" t="s">
        <v>5660</v>
      </c>
      <c r="M13217" t="s">
        <v>5661</v>
      </c>
      <c r="N13217" t="s">
        <v>1337</v>
      </c>
      <c r="O13217" t="s">
        <v>62</v>
      </c>
      <c r="P13217" t="s">
        <v>5642</v>
      </c>
      <c r="Q13217" t="s">
        <v>5662</v>
      </c>
    </row>
    <row r="13218" spans="11:17">
      <c r="K13218" t="s">
        <v>51</v>
      </c>
      <c r="L13218" t="s">
        <v>5660</v>
      </c>
      <c r="M13218" t="s">
        <v>5661</v>
      </c>
      <c r="N13218" t="s">
        <v>1337</v>
      </c>
      <c r="O13218" t="s">
        <v>64</v>
      </c>
      <c r="P13218" t="s">
        <v>5663</v>
      </c>
      <c r="Q13218" t="s">
        <v>5662</v>
      </c>
    </row>
    <row r="13219" spans="11:17">
      <c r="K13219" t="s">
        <v>51</v>
      </c>
      <c r="L13219" t="s">
        <v>5660</v>
      </c>
      <c r="M13219" t="s">
        <v>5661</v>
      </c>
      <c r="N13219" t="s">
        <v>1337</v>
      </c>
      <c r="O13219" t="s">
        <v>66</v>
      </c>
      <c r="P13219" t="s">
        <v>5664</v>
      </c>
      <c r="Q13219" t="s">
        <v>5662</v>
      </c>
    </row>
    <row r="13220" spans="11:17">
      <c r="K13220" t="s">
        <v>51</v>
      </c>
      <c r="L13220" t="s">
        <v>5660</v>
      </c>
      <c r="M13220" t="s">
        <v>5661</v>
      </c>
      <c r="N13220" t="s">
        <v>1337</v>
      </c>
      <c r="O13220" t="s">
        <v>68</v>
      </c>
      <c r="Q13220" t="s">
        <v>5662</v>
      </c>
    </row>
    <row r="13221" spans="11:17">
      <c r="K13221" t="s">
        <v>51</v>
      </c>
      <c r="L13221" t="s">
        <v>5660</v>
      </c>
      <c r="M13221" t="s">
        <v>5661</v>
      </c>
      <c r="N13221" t="s">
        <v>1337</v>
      </c>
      <c r="O13221" t="s">
        <v>70</v>
      </c>
      <c r="P13221" t="s">
        <v>71</v>
      </c>
      <c r="Q13221" t="s">
        <v>5662</v>
      </c>
    </row>
    <row r="13222" spans="11:17">
      <c r="K13222" t="s">
        <v>51</v>
      </c>
      <c r="L13222" t="s">
        <v>5660</v>
      </c>
      <c r="M13222" t="s">
        <v>5661</v>
      </c>
      <c r="N13222" t="s">
        <v>1337</v>
      </c>
      <c r="O13222" t="s">
        <v>72</v>
      </c>
      <c r="P13222">
        <v>103</v>
      </c>
      <c r="Q13222" t="s">
        <v>5662</v>
      </c>
    </row>
    <row r="13223" spans="11:17">
      <c r="K13223" t="s">
        <v>51</v>
      </c>
      <c r="L13223" t="s">
        <v>5660</v>
      </c>
      <c r="M13223" t="s">
        <v>5661</v>
      </c>
      <c r="N13223" t="s">
        <v>1337</v>
      </c>
      <c r="O13223" t="s">
        <v>73</v>
      </c>
      <c r="P13223" t="s">
        <v>1343</v>
      </c>
      <c r="Q13223" t="s">
        <v>5662</v>
      </c>
    </row>
    <row r="13224" spans="11:17">
      <c r="K13224" t="s">
        <v>51</v>
      </c>
      <c r="L13224" t="s">
        <v>5665</v>
      </c>
      <c r="M13224" t="s">
        <v>5666</v>
      </c>
      <c r="N13224" t="s">
        <v>77</v>
      </c>
      <c r="O13224" t="s">
        <v>14</v>
      </c>
      <c r="Q13224" t="s">
        <v>5667</v>
      </c>
    </row>
    <row r="13225" spans="11:17">
      <c r="K13225" t="s">
        <v>51</v>
      </c>
      <c r="L13225" t="s">
        <v>5665</v>
      </c>
      <c r="M13225" t="s">
        <v>5666</v>
      </c>
      <c r="N13225" t="s">
        <v>77</v>
      </c>
      <c r="O13225" t="s">
        <v>56</v>
      </c>
      <c r="Q13225" t="s">
        <v>5667</v>
      </c>
    </row>
    <row r="13226" spans="11:17">
      <c r="K13226" t="s">
        <v>51</v>
      </c>
      <c r="L13226" t="s">
        <v>5665</v>
      </c>
      <c r="M13226" t="s">
        <v>5666</v>
      </c>
      <c r="N13226" t="s">
        <v>77</v>
      </c>
      <c r="O13226" t="s">
        <v>57</v>
      </c>
      <c r="P13226" t="s">
        <v>1863</v>
      </c>
      <c r="Q13226" t="s">
        <v>5667</v>
      </c>
    </row>
    <row r="13227" spans="11:17">
      <c r="K13227" t="s">
        <v>51</v>
      </c>
      <c r="L13227" t="s">
        <v>5665</v>
      </c>
      <c r="M13227" t="s">
        <v>5666</v>
      </c>
      <c r="N13227" t="s">
        <v>77</v>
      </c>
      <c r="O13227" t="s">
        <v>59</v>
      </c>
      <c r="P13227">
        <v>2402</v>
      </c>
      <c r="Q13227" t="s">
        <v>5667</v>
      </c>
    </row>
    <row r="13228" spans="11:17">
      <c r="K13228" t="s">
        <v>51</v>
      </c>
      <c r="L13228" t="s">
        <v>5665</v>
      </c>
      <c r="M13228" t="s">
        <v>5666</v>
      </c>
      <c r="N13228" t="s">
        <v>77</v>
      </c>
      <c r="O13228" t="s">
        <v>60</v>
      </c>
      <c r="P13228" t="s">
        <v>5625</v>
      </c>
      <c r="Q13228" t="s">
        <v>5667</v>
      </c>
    </row>
    <row r="13229" spans="11:17">
      <c r="K13229" t="s">
        <v>51</v>
      </c>
      <c r="L13229" t="s">
        <v>5665</v>
      </c>
      <c r="M13229" t="s">
        <v>5666</v>
      </c>
      <c r="N13229" t="s">
        <v>77</v>
      </c>
      <c r="O13229" t="s">
        <v>62</v>
      </c>
      <c r="P13229" t="s">
        <v>5642</v>
      </c>
      <c r="Q13229" t="s">
        <v>5667</v>
      </c>
    </row>
    <row r="13230" spans="11:17">
      <c r="K13230" t="s">
        <v>51</v>
      </c>
      <c r="L13230" t="s">
        <v>5665</v>
      </c>
      <c r="M13230" t="s">
        <v>5666</v>
      </c>
      <c r="N13230" t="s">
        <v>77</v>
      </c>
      <c r="O13230" t="s">
        <v>64</v>
      </c>
      <c r="P13230" t="s">
        <v>5668</v>
      </c>
      <c r="Q13230" t="s">
        <v>5667</v>
      </c>
    </row>
    <row r="13231" spans="11:17">
      <c r="K13231" t="s">
        <v>51</v>
      </c>
      <c r="L13231" t="s">
        <v>5665</v>
      </c>
      <c r="M13231" t="s">
        <v>5666</v>
      </c>
      <c r="N13231" t="s">
        <v>77</v>
      </c>
      <c r="O13231" t="s">
        <v>66</v>
      </c>
      <c r="P13231" t="s">
        <v>5669</v>
      </c>
      <c r="Q13231" t="s">
        <v>5667</v>
      </c>
    </row>
    <row r="13232" spans="11:17">
      <c r="K13232" t="s">
        <v>51</v>
      </c>
      <c r="L13232" t="s">
        <v>5665</v>
      </c>
      <c r="M13232" t="s">
        <v>5666</v>
      </c>
      <c r="N13232" t="s">
        <v>77</v>
      </c>
      <c r="O13232" t="s">
        <v>68</v>
      </c>
      <c r="P13232" t="e">
        <f>-ต้องการอาหารแห้ง ข้าวสาร
-ต้องการให้มีการสอนวิธีทำเจลล้างมือ</f>
        <v>#NAME?</v>
      </c>
      <c r="Q13232" t="s">
        <v>5667</v>
      </c>
    </row>
    <row r="13233" spans="11:17">
      <c r="K13233" t="s">
        <v>51</v>
      </c>
      <c r="L13233" t="s">
        <v>5665</v>
      </c>
      <c r="M13233" t="s">
        <v>5666</v>
      </c>
      <c r="N13233" t="s">
        <v>77</v>
      </c>
      <c r="O13233" t="s">
        <v>70</v>
      </c>
      <c r="P13233" t="s">
        <v>71</v>
      </c>
      <c r="Q13233" t="s">
        <v>5667</v>
      </c>
    </row>
    <row r="13234" spans="11:17">
      <c r="K13234" t="s">
        <v>51</v>
      </c>
      <c r="L13234" t="s">
        <v>5665</v>
      </c>
      <c r="M13234" t="s">
        <v>5666</v>
      </c>
      <c r="N13234" t="s">
        <v>77</v>
      </c>
      <c r="O13234" t="s">
        <v>72</v>
      </c>
      <c r="P13234">
        <v>376</v>
      </c>
      <c r="Q13234" t="s">
        <v>5667</v>
      </c>
    </row>
    <row r="13235" spans="11:17">
      <c r="K13235" t="s">
        <v>51</v>
      </c>
      <c r="L13235" t="s">
        <v>5665</v>
      </c>
      <c r="M13235" t="s">
        <v>5666</v>
      </c>
      <c r="N13235" t="s">
        <v>77</v>
      </c>
      <c r="O13235" t="s">
        <v>73</v>
      </c>
      <c r="P13235" t="s">
        <v>82</v>
      </c>
      <c r="Q13235" t="s">
        <v>5667</v>
      </c>
    </row>
    <row r="13236" spans="11:17">
      <c r="K13236" t="s">
        <v>51</v>
      </c>
      <c r="L13236" t="s">
        <v>5670</v>
      </c>
      <c r="M13236" t="s">
        <v>5671</v>
      </c>
      <c r="N13236" t="s">
        <v>77</v>
      </c>
      <c r="O13236" t="s">
        <v>14</v>
      </c>
      <c r="Q13236" t="s">
        <v>5672</v>
      </c>
    </row>
    <row r="13237" spans="11:17">
      <c r="K13237" t="s">
        <v>51</v>
      </c>
      <c r="L13237" t="s">
        <v>5670</v>
      </c>
      <c r="M13237" t="s">
        <v>5671</v>
      </c>
      <c r="N13237" t="s">
        <v>77</v>
      </c>
      <c r="O13237" t="s">
        <v>56</v>
      </c>
      <c r="Q13237" t="s">
        <v>5672</v>
      </c>
    </row>
    <row r="13238" spans="11:17">
      <c r="K13238" t="s">
        <v>51</v>
      </c>
      <c r="L13238" t="s">
        <v>5670</v>
      </c>
      <c r="M13238" t="s">
        <v>5671</v>
      </c>
      <c r="N13238" t="s">
        <v>77</v>
      </c>
      <c r="O13238" t="s">
        <v>57</v>
      </c>
      <c r="P13238" t="s">
        <v>1863</v>
      </c>
      <c r="Q13238" t="s">
        <v>5672</v>
      </c>
    </row>
    <row r="13239" spans="11:17">
      <c r="K13239" t="s">
        <v>51</v>
      </c>
      <c r="L13239" t="s">
        <v>5670</v>
      </c>
      <c r="M13239" t="s">
        <v>5671</v>
      </c>
      <c r="N13239" t="s">
        <v>77</v>
      </c>
      <c r="O13239" t="s">
        <v>59</v>
      </c>
      <c r="P13239">
        <v>2051</v>
      </c>
      <c r="Q13239" t="s">
        <v>5672</v>
      </c>
    </row>
    <row r="13240" spans="11:17">
      <c r="K13240" t="s">
        <v>51</v>
      </c>
      <c r="L13240" t="s">
        <v>5670</v>
      </c>
      <c r="M13240" t="s">
        <v>5671</v>
      </c>
      <c r="N13240" t="s">
        <v>77</v>
      </c>
      <c r="O13240" t="s">
        <v>60</v>
      </c>
      <c r="P13240" t="s">
        <v>5625</v>
      </c>
      <c r="Q13240" t="s">
        <v>5672</v>
      </c>
    </row>
    <row r="13241" spans="11:17">
      <c r="K13241" t="s">
        <v>51</v>
      </c>
      <c r="L13241" t="s">
        <v>5670</v>
      </c>
      <c r="M13241" t="s">
        <v>5671</v>
      </c>
      <c r="N13241" t="s">
        <v>77</v>
      </c>
      <c r="O13241" t="s">
        <v>62</v>
      </c>
      <c r="P13241" t="s">
        <v>5642</v>
      </c>
      <c r="Q13241" t="s">
        <v>5672</v>
      </c>
    </row>
    <row r="13242" spans="11:17">
      <c r="K13242" t="s">
        <v>51</v>
      </c>
      <c r="L13242" t="s">
        <v>5670</v>
      </c>
      <c r="M13242" t="s">
        <v>5671</v>
      </c>
      <c r="N13242" t="s">
        <v>77</v>
      </c>
      <c r="O13242" t="s">
        <v>64</v>
      </c>
      <c r="P13242" t="s">
        <v>5673</v>
      </c>
      <c r="Q13242" t="s">
        <v>5672</v>
      </c>
    </row>
    <row r="13243" spans="11:17">
      <c r="K13243" t="s">
        <v>51</v>
      </c>
      <c r="L13243" t="s">
        <v>5670</v>
      </c>
      <c r="M13243" t="s">
        <v>5671</v>
      </c>
      <c r="N13243" t="s">
        <v>77</v>
      </c>
      <c r="O13243" t="s">
        <v>66</v>
      </c>
      <c r="P13243" t="s">
        <v>5674</v>
      </c>
      <c r="Q13243" t="s">
        <v>5672</v>
      </c>
    </row>
    <row r="13244" spans="11:17">
      <c r="K13244" t="s">
        <v>51</v>
      </c>
      <c r="L13244" t="s">
        <v>5670</v>
      </c>
      <c r="M13244" t="s">
        <v>5671</v>
      </c>
      <c r="N13244" t="s">
        <v>77</v>
      </c>
      <c r="O13244" t="s">
        <v>68</v>
      </c>
      <c r="Q13244" t="s">
        <v>5672</v>
      </c>
    </row>
    <row r="13245" spans="11:17">
      <c r="K13245" t="s">
        <v>51</v>
      </c>
      <c r="L13245" t="s">
        <v>5670</v>
      </c>
      <c r="M13245" t="s">
        <v>5671</v>
      </c>
      <c r="N13245" t="s">
        <v>77</v>
      </c>
      <c r="O13245" t="s">
        <v>70</v>
      </c>
      <c r="P13245" t="s">
        <v>71</v>
      </c>
      <c r="Q13245" t="s">
        <v>5672</v>
      </c>
    </row>
    <row r="13246" spans="11:17">
      <c r="K13246" t="s">
        <v>51</v>
      </c>
      <c r="L13246" t="s">
        <v>5670</v>
      </c>
      <c r="M13246" t="s">
        <v>5671</v>
      </c>
      <c r="N13246" t="s">
        <v>77</v>
      </c>
      <c r="O13246" t="s">
        <v>72</v>
      </c>
      <c r="P13246">
        <v>102</v>
      </c>
      <c r="Q13246" t="s">
        <v>5672</v>
      </c>
    </row>
    <row r="13247" spans="11:17">
      <c r="K13247" t="s">
        <v>51</v>
      </c>
      <c r="L13247" t="s">
        <v>5670</v>
      </c>
      <c r="M13247" t="s">
        <v>5671</v>
      </c>
      <c r="N13247" t="s">
        <v>77</v>
      </c>
      <c r="O13247" t="s">
        <v>73</v>
      </c>
      <c r="P13247" t="s">
        <v>82</v>
      </c>
      <c r="Q13247" t="s">
        <v>5672</v>
      </c>
    </row>
    <row r="13248" spans="11:17">
      <c r="K13248" t="s">
        <v>51</v>
      </c>
      <c r="L13248" t="s">
        <v>5675</v>
      </c>
      <c r="M13248" t="s">
        <v>5676</v>
      </c>
      <c r="N13248" t="s">
        <v>1337</v>
      </c>
      <c r="O13248" t="s">
        <v>14</v>
      </c>
      <c r="Q13248" t="s">
        <v>5677</v>
      </c>
    </row>
    <row r="13249" spans="11:17">
      <c r="K13249" t="s">
        <v>51</v>
      </c>
      <c r="L13249" t="s">
        <v>5675</v>
      </c>
      <c r="M13249" t="s">
        <v>5676</v>
      </c>
      <c r="N13249" t="s">
        <v>1337</v>
      </c>
      <c r="O13249" t="s">
        <v>56</v>
      </c>
      <c r="Q13249" t="s">
        <v>5677</v>
      </c>
    </row>
    <row r="13250" spans="11:17">
      <c r="K13250" t="s">
        <v>51</v>
      </c>
      <c r="L13250" t="s">
        <v>5675</v>
      </c>
      <c r="M13250" t="s">
        <v>5676</v>
      </c>
      <c r="N13250" t="s">
        <v>1337</v>
      </c>
      <c r="O13250" t="s">
        <v>57</v>
      </c>
      <c r="P13250" t="s">
        <v>1863</v>
      </c>
      <c r="Q13250" t="s">
        <v>5677</v>
      </c>
    </row>
    <row r="13251" spans="11:17">
      <c r="K13251" t="s">
        <v>51</v>
      </c>
      <c r="L13251" t="s">
        <v>5675</v>
      </c>
      <c r="M13251" t="s">
        <v>5676</v>
      </c>
      <c r="N13251" t="s">
        <v>1337</v>
      </c>
      <c r="O13251" t="s">
        <v>59</v>
      </c>
      <c r="P13251">
        <v>1274</v>
      </c>
      <c r="Q13251" t="s">
        <v>5677</v>
      </c>
    </row>
    <row r="13252" spans="11:17">
      <c r="K13252" t="s">
        <v>51</v>
      </c>
      <c r="L13252" t="s">
        <v>5675</v>
      </c>
      <c r="M13252" t="s">
        <v>5676</v>
      </c>
      <c r="N13252" t="s">
        <v>1337</v>
      </c>
      <c r="O13252" t="s">
        <v>60</v>
      </c>
      <c r="P13252" t="s">
        <v>5625</v>
      </c>
      <c r="Q13252" t="s">
        <v>5677</v>
      </c>
    </row>
    <row r="13253" spans="11:17">
      <c r="K13253" t="s">
        <v>51</v>
      </c>
      <c r="L13253" t="s">
        <v>5675</v>
      </c>
      <c r="M13253" t="s">
        <v>5676</v>
      </c>
      <c r="N13253" t="s">
        <v>1337</v>
      </c>
      <c r="O13253" t="s">
        <v>62</v>
      </c>
      <c r="P13253" t="s">
        <v>5642</v>
      </c>
      <c r="Q13253" t="s">
        <v>5677</v>
      </c>
    </row>
    <row r="13254" spans="11:17">
      <c r="K13254" t="s">
        <v>51</v>
      </c>
      <c r="L13254" t="s">
        <v>5675</v>
      </c>
      <c r="M13254" t="s">
        <v>5676</v>
      </c>
      <c r="N13254" t="s">
        <v>1337</v>
      </c>
      <c r="O13254" t="s">
        <v>64</v>
      </c>
      <c r="P13254" t="s">
        <v>5678</v>
      </c>
      <c r="Q13254" t="s">
        <v>5677</v>
      </c>
    </row>
    <row r="13255" spans="11:17">
      <c r="K13255" t="s">
        <v>51</v>
      </c>
      <c r="L13255" t="s">
        <v>5675</v>
      </c>
      <c r="M13255" t="s">
        <v>5676</v>
      </c>
      <c r="N13255" t="s">
        <v>1337</v>
      </c>
      <c r="O13255" t="s">
        <v>66</v>
      </c>
      <c r="P13255" t="s">
        <v>5679</v>
      </c>
      <c r="Q13255" t="s">
        <v>5677</v>
      </c>
    </row>
    <row r="13256" spans="11:17">
      <c r="K13256" t="s">
        <v>51</v>
      </c>
      <c r="L13256" t="s">
        <v>5675</v>
      </c>
      <c r="M13256" t="s">
        <v>5676</v>
      </c>
      <c r="N13256" t="s">
        <v>1337</v>
      </c>
      <c r="O13256" t="s">
        <v>68</v>
      </c>
      <c r="P13256" t="s">
        <v>536</v>
      </c>
      <c r="Q13256" t="s">
        <v>5677</v>
      </c>
    </row>
    <row r="13257" spans="11:17">
      <c r="K13257" t="s">
        <v>51</v>
      </c>
      <c r="L13257" t="s">
        <v>5675</v>
      </c>
      <c r="M13257" t="s">
        <v>5676</v>
      </c>
      <c r="N13257" t="s">
        <v>1337</v>
      </c>
      <c r="O13257" t="s">
        <v>70</v>
      </c>
      <c r="P13257" t="s">
        <v>71</v>
      </c>
      <c r="Q13257" t="s">
        <v>5677</v>
      </c>
    </row>
    <row r="13258" spans="11:17">
      <c r="K13258" t="s">
        <v>51</v>
      </c>
      <c r="L13258" t="s">
        <v>5675</v>
      </c>
      <c r="M13258" t="s">
        <v>5676</v>
      </c>
      <c r="N13258" t="s">
        <v>1337</v>
      </c>
      <c r="O13258" t="s">
        <v>72</v>
      </c>
      <c r="P13258">
        <v>625</v>
      </c>
      <c r="Q13258" t="s">
        <v>5677</v>
      </c>
    </row>
    <row r="13259" spans="11:17">
      <c r="K13259" t="s">
        <v>51</v>
      </c>
      <c r="L13259" t="s">
        <v>5675</v>
      </c>
      <c r="M13259" t="s">
        <v>5676</v>
      </c>
      <c r="N13259" t="s">
        <v>1337</v>
      </c>
      <c r="O13259" t="s">
        <v>73</v>
      </c>
      <c r="P13259" t="s">
        <v>1343</v>
      </c>
      <c r="Q13259" t="s">
        <v>5677</v>
      </c>
    </row>
    <row r="13260" spans="11:17">
      <c r="K13260" t="s">
        <v>51</v>
      </c>
      <c r="L13260" t="s">
        <v>5680</v>
      </c>
      <c r="M13260" t="s">
        <v>5681</v>
      </c>
      <c r="N13260" t="s">
        <v>1337</v>
      </c>
      <c r="O13260" t="s">
        <v>14</v>
      </c>
      <c r="Q13260" t="s">
        <v>5682</v>
      </c>
    </row>
    <row r="13261" spans="11:17">
      <c r="K13261" t="s">
        <v>51</v>
      </c>
      <c r="L13261" t="s">
        <v>5680</v>
      </c>
      <c r="M13261" t="s">
        <v>5681</v>
      </c>
      <c r="N13261" t="s">
        <v>1337</v>
      </c>
      <c r="O13261" t="s">
        <v>56</v>
      </c>
      <c r="Q13261" t="s">
        <v>5682</v>
      </c>
    </row>
    <row r="13262" spans="11:17">
      <c r="K13262" t="s">
        <v>51</v>
      </c>
      <c r="L13262" t="s">
        <v>5680</v>
      </c>
      <c r="M13262" t="s">
        <v>5681</v>
      </c>
      <c r="N13262" t="s">
        <v>1337</v>
      </c>
      <c r="O13262" t="s">
        <v>57</v>
      </c>
      <c r="P13262" t="s">
        <v>1863</v>
      </c>
      <c r="Q13262" t="s">
        <v>5682</v>
      </c>
    </row>
    <row r="13263" spans="11:17">
      <c r="K13263" t="s">
        <v>51</v>
      </c>
      <c r="L13263" t="s">
        <v>5680</v>
      </c>
      <c r="M13263" t="s">
        <v>5681</v>
      </c>
      <c r="N13263" t="s">
        <v>1337</v>
      </c>
      <c r="O13263" t="s">
        <v>59</v>
      </c>
      <c r="P13263">
        <v>1333</v>
      </c>
      <c r="Q13263" t="s">
        <v>5682</v>
      </c>
    </row>
    <row r="13264" spans="11:17">
      <c r="K13264" t="s">
        <v>51</v>
      </c>
      <c r="L13264" t="s">
        <v>5680</v>
      </c>
      <c r="M13264" t="s">
        <v>5681</v>
      </c>
      <c r="N13264" t="s">
        <v>1337</v>
      </c>
      <c r="O13264" t="s">
        <v>60</v>
      </c>
      <c r="P13264" t="s">
        <v>5625</v>
      </c>
      <c r="Q13264" t="s">
        <v>5682</v>
      </c>
    </row>
    <row r="13265" spans="11:17">
      <c r="K13265" t="s">
        <v>51</v>
      </c>
      <c r="L13265" t="s">
        <v>5680</v>
      </c>
      <c r="M13265" t="s">
        <v>5681</v>
      </c>
      <c r="N13265" t="s">
        <v>1337</v>
      </c>
      <c r="O13265" t="s">
        <v>62</v>
      </c>
      <c r="P13265" t="s">
        <v>5642</v>
      </c>
      <c r="Q13265" t="s">
        <v>5682</v>
      </c>
    </row>
    <row r="13266" spans="11:17">
      <c r="K13266" t="s">
        <v>51</v>
      </c>
      <c r="L13266" t="s">
        <v>5680</v>
      </c>
      <c r="M13266" t="s">
        <v>5681</v>
      </c>
      <c r="N13266" t="s">
        <v>1337</v>
      </c>
      <c r="O13266" t="s">
        <v>64</v>
      </c>
      <c r="P13266" t="s">
        <v>5683</v>
      </c>
      <c r="Q13266" t="s">
        <v>5682</v>
      </c>
    </row>
    <row r="13267" spans="11:17">
      <c r="K13267" t="s">
        <v>51</v>
      </c>
      <c r="L13267" t="s">
        <v>5680</v>
      </c>
      <c r="M13267" t="s">
        <v>5681</v>
      </c>
      <c r="N13267" t="s">
        <v>1337</v>
      </c>
      <c r="O13267" t="s">
        <v>66</v>
      </c>
      <c r="P13267" t="s">
        <v>5684</v>
      </c>
      <c r="Q13267" t="s">
        <v>5682</v>
      </c>
    </row>
    <row r="13268" spans="11:17">
      <c r="K13268" t="s">
        <v>51</v>
      </c>
      <c r="L13268" t="s">
        <v>5680</v>
      </c>
      <c r="M13268" t="s">
        <v>5681</v>
      </c>
      <c r="N13268" t="s">
        <v>1337</v>
      </c>
      <c r="O13268" t="s">
        <v>68</v>
      </c>
      <c r="P13268" t="e">
        <f>-ต้องการอาหารแห้ง ข้าวสาร
-ต้องการหน้ากากอนามัย
-ต้องการให้มีการสอนวิธีทำเจลล้างมือ</f>
        <v>#NAME?</v>
      </c>
      <c r="Q13268" t="s">
        <v>5682</v>
      </c>
    </row>
    <row r="13269" spans="11:17">
      <c r="K13269" t="s">
        <v>51</v>
      </c>
      <c r="L13269" t="s">
        <v>5680</v>
      </c>
      <c r="M13269" t="s">
        <v>5681</v>
      </c>
      <c r="N13269" t="s">
        <v>1337</v>
      </c>
      <c r="O13269" t="s">
        <v>70</v>
      </c>
      <c r="P13269" t="s">
        <v>71</v>
      </c>
      <c r="Q13269" t="s">
        <v>5682</v>
      </c>
    </row>
    <row r="13270" spans="11:17">
      <c r="K13270" t="s">
        <v>51</v>
      </c>
      <c r="L13270" t="s">
        <v>5680</v>
      </c>
      <c r="M13270" t="s">
        <v>5681</v>
      </c>
      <c r="N13270" t="s">
        <v>1337</v>
      </c>
      <c r="O13270" t="s">
        <v>72</v>
      </c>
      <c r="P13270">
        <v>105</v>
      </c>
      <c r="Q13270" t="s">
        <v>5682</v>
      </c>
    </row>
    <row r="13271" spans="11:17">
      <c r="K13271" t="s">
        <v>51</v>
      </c>
      <c r="L13271" t="s">
        <v>5680</v>
      </c>
      <c r="M13271" t="s">
        <v>5681</v>
      </c>
      <c r="N13271" t="s">
        <v>1337</v>
      </c>
      <c r="O13271" t="s">
        <v>73</v>
      </c>
      <c r="P13271" t="s">
        <v>1343</v>
      </c>
      <c r="Q13271" t="s">
        <v>5682</v>
      </c>
    </row>
    <row r="13272" spans="11:17">
      <c r="K13272" t="s">
        <v>51</v>
      </c>
      <c r="L13272" t="s">
        <v>5685</v>
      </c>
      <c r="M13272" t="s">
        <v>5686</v>
      </c>
      <c r="N13272" t="s">
        <v>1337</v>
      </c>
      <c r="O13272" t="s">
        <v>14</v>
      </c>
      <c r="Q13272" t="s">
        <v>5687</v>
      </c>
    </row>
    <row r="13273" spans="11:17">
      <c r="K13273" t="s">
        <v>51</v>
      </c>
      <c r="L13273" t="s">
        <v>5685</v>
      </c>
      <c r="M13273" t="s">
        <v>5686</v>
      </c>
      <c r="N13273" t="s">
        <v>1337</v>
      </c>
      <c r="O13273" t="s">
        <v>56</v>
      </c>
      <c r="Q13273" t="s">
        <v>5687</v>
      </c>
    </row>
    <row r="13274" spans="11:17">
      <c r="K13274" t="s">
        <v>51</v>
      </c>
      <c r="L13274" t="s">
        <v>5685</v>
      </c>
      <c r="M13274" t="s">
        <v>5686</v>
      </c>
      <c r="N13274" t="s">
        <v>1337</v>
      </c>
      <c r="O13274" t="s">
        <v>57</v>
      </c>
      <c r="P13274" t="s">
        <v>1863</v>
      </c>
      <c r="Q13274" t="s">
        <v>5687</v>
      </c>
    </row>
    <row r="13275" spans="11:17">
      <c r="K13275" t="s">
        <v>51</v>
      </c>
      <c r="L13275" t="s">
        <v>5685</v>
      </c>
      <c r="M13275" t="s">
        <v>5686</v>
      </c>
      <c r="N13275" t="s">
        <v>1337</v>
      </c>
      <c r="O13275" t="s">
        <v>59</v>
      </c>
      <c r="P13275">
        <v>1183</v>
      </c>
      <c r="Q13275" t="s">
        <v>5687</v>
      </c>
    </row>
    <row r="13276" spans="11:17">
      <c r="K13276" t="s">
        <v>51</v>
      </c>
      <c r="L13276" t="s">
        <v>5685</v>
      </c>
      <c r="M13276" t="s">
        <v>5686</v>
      </c>
      <c r="N13276" t="s">
        <v>1337</v>
      </c>
      <c r="O13276" t="s">
        <v>60</v>
      </c>
      <c r="P13276" t="s">
        <v>5625</v>
      </c>
      <c r="Q13276" t="s">
        <v>5687</v>
      </c>
    </row>
    <row r="13277" spans="11:17">
      <c r="K13277" t="s">
        <v>51</v>
      </c>
      <c r="L13277" t="s">
        <v>5685</v>
      </c>
      <c r="M13277" t="s">
        <v>5686</v>
      </c>
      <c r="N13277" t="s">
        <v>1337</v>
      </c>
      <c r="O13277" t="s">
        <v>62</v>
      </c>
      <c r="P13277" t="s">
        <v>5626</v>
      </c>
      <c r="Q13277" t="s">
        <v>5687</v>
      </c>
    </row>
    <row r="13278" spans="11:17">
      <c r="K13278" t="s">
        <v>51</v>
      </c>
      <c r="L13278" t="s">
        <v>5685</v>
      </c>
      <c r="M13278" t="s">
        <v>5686</v>
      </c>
      <c r="N13278" t="s">
        <v>1337</v>
      </c>
      <c r="O13278" t="s">
        <v>64</v>
      </c>
      <c r="P13278" t="s">
        <v>5688</v>
      </c>
      <c r="Q13278" t="s">
        <v>5687</v>
      </c>
    </row>
    <row r="13279" spans="11:17">
      <c r="K13279" t="s">
        <v>51</v>
      </c>
      <c r="L13279" t="s">
        <v>5685</v>
      </c>
      <c r="M13279" t="s">
        <v>5686</v>
      </c>
      <c r="N13279" t="s">
        <v>1337</v>
      </c>
      <c r="O13279" t="s">
        <v>66</v>
      </c>
      <c r="P13279" t="s">
        <v>5689</v>
      </c>
      <c r="Q13279" t="s">
        <v>5687</v>
      </c>
    </row>
    <row r="13280" spans="11:17">
      <c r="K13280" t="s">
        <v>51</v>
      </c>
      <c r="L13280" t="s">
        <v>5685</v>
      </c>
      <c r="M13280" t="s">
        <v>5686</v>
      </c>
      <c r="N13280" t="s">
        <v>1337</v>
      </c>
      <c r="O13280" t="s">
        <v>68</v>
      </c>
      <c r="P13280" t="e">
        <f>-ต้องการอาหารแห้ง ข้าวสาร
-ต้องการให้มีการสอนวิธีทำเจลล้างมือ</f>
        <v>#NAME?</v>
      </c>
      <c r="Q13280" t="s">
        <v>5687</v>
      </c>
    </row>
    <row r="13281" spans="11:17">
      <c r="K13281" t="s">
        <v>51</v>
      </c>
      <c r="L13281" t="s">
        <v>5685</v>
      </c>
      <c r="M13281" t="s">
        <v>5686</v>
      </c>
      <c r="N13281" t="s">
        <v>1337</v>
      </c>
      <c r="O13281" t="s">
        <v>70</v>
      </c>
      <c r="P13281" t="s">
        <v>71</v>
      </c>
      <c r="Q13281" t="s">
        <v>5687</v>
      </c>
    </row>
    <row r="13282" spans="11:17">
      <c r="K13282" t="s">
        <v>51</v>
      </c>
      <c r="L13282" t="s">
        <v>5685</v>
      </c>
      <c r="M13282" t="s">
        <v>5686</v>
      </c>
      <c r="N13282" t="s">
        <v>1337</v>
      </c>
      <c r="O13282" t="s">
        <v>72</v>
      </c>
      <c r="P13282">
        <v>184</v>
      </c>
      <c r="Q13282" t="s">
        <v>5687</v>
      </c>
    </row>
    <row r="13283" spans="11:17">
      <c r="K13283" t="s">
        <v>51</v>
      </c>
      <c r="L13283" t="s">
        <v>5685</v>
      </c>
      <c r="M13283" t="s">
        <v>5686</v>
      </c>
      <c r="N13283" t="s">
        <v>1337</v>
      </c>
      <c r="O13283" t="s">
        <v>73</v>
      </c>
      <c r="P13283" t="s">
        <v>1343</v>
      </c>
      <c r="Q13283" t="s">
        <v>5687</v>
      </c>
    </row>
    <row r="13284" spans="11:17">
      <c r="K13284" t="s">
        <v>51</v>
      </c>
      <c r="L13284" t="s">
        <v>5690</v>
      </c>
      <c r="M13284" t="s">
        <v>5691</v>
      </c>
      <c r="N13284" t="s">
        <v>1337</v>
      </c>
      <c r="O13284" t="s">
        <v>14</v>
      </c>
      <c r="Q13284" t="s">
        <v>5692</v>
      </c>
    </row>
    <row r="13285" spans="11:17">
      <c r="K13285" t="s">
        <v>51</v>
      </c>
      <c r="L13285" t="s">
        <v>5690</v>
      </c>
      <c r="M13285" t="s">
        <v>5691</v>
      </c>
      <c r="N13285" t="s">
        <v>1337</v>
      </c>
      <c r="O13285" t="s">
        <v>56</v>
      </c>
      <c r="Q13285" t="s">
        <v>5692</v>
      </c>
    </row>
    <row r="13286" spans="11:17">
      <c r="K13286" t="s">
        <v>51</v>
      </c>
      <c r="L13286" t="s">
        <v>5690</v>
      </c>
      <c r="M13286" t="s">
        <v>5691</v>
      </c>
      <c r="N13286" t="s">
        <v>1337</v>
      </c>
      <c r="O13286" t="s">
        <v>57</v>
      </c>
      <c r="P13286" t="s">
        <v>1863</v>
      </c>
      <c r="Q13286" t="s">
        <v>5692</v>
      </c>
    </row>
    <row r="13287" spans="11:17">
      <c r="K13287" t="s">
        <v>51</v>
      </c>
      <c r="L13287" t="s">
        <v>5690</v>
      </c>
      <c r="M13287" t="s">
        <v>5691</v>
      </c>
      <c r="N13287" t="s">
        <v>1337</v>
      </c>
      <c r="O13287" t="s">
        <v>59</v>
      </c>
      <c r="P13287">
        <v>1474</v>
      </c>
      <c r="Q13287" t="s">
        <v>5692</v>
      </c>
    </row>
    <row r="13288" spans="11:17">
      <c r="K13288" t="s">
        <v>51</v>
      </c>
      <c r="L13288" t="s">
        <v>5690</v>
      </c>
      <c r="M13288" t="s">
        <v>5691</v>
      </c>
      <c r="N13288" t="s">
        <v>1337</v>
      </c>
      <c r="O13288" t="s">
        <v>60</v>
      </c>
      <c r="P13288" t="s">
        <v>5625</v>
      </c>
      <c r="Q13288" t="s">
        <v>5692</v>
      </c>
    </row>
    <row r="13289" spans="11:17">
      <c r="K13289" t="s">
        <v>51</v>
      </c>
      <c r="L13289" t="s">
        <v>5690</v>
      </c>
      <c r="M13289" t="s">
        <v>5691</v>
      </c>
      <c r="N13289" t="s">
        <v>1337</v>
      </c>
      <c r="O13289" t="s">
        <v>62</v>
      </c>
      <c r="P13289" t="s">
        <v>5642</v>
      </c>
      <c r="Q13289" t="s">
        <v>5692</v>
      </c>
    </row>
    <row r="13290" spans="11:17">
      <c r="K13290" t="s">
        <v>51</v>
      </c>
      <c r="L13290" t="s">
        <v>5690</v>
      </c>
      <c r="M13290" t="s">
        <v>5691</v>
      </c>
      <c r="N13290" t="s">
        <v>1337</v>
      </c>
      <c r="O13290" t="s">
        <v>64</v>
      </c>
      <c r="P13290" t="s">
        <v>5693</v>
      </c>
      <c r="Q13290" t="s">
        <v>5692</v>
      </c>
    </row>
    <row r="13291" spans="11:17">
      <c r="K13291" t="s">
        <v>51</v>
      </c>
      <c r="L13291" t="s">
        <v>5690</v>
      </c>
      <c r="M13291" t="s">
        <v>5691</v>
      </c>
      <c r="N13291" t="s">
        <v>1337</v>
      </c>
      <c r="O13291" t="s">
        <v>66</v>
      </c>
      <c r="P13291" t="s">
        <v>5694</v>
      </c>
      <c r="Q13291" t="s">
        <v>5692</v>
      </c>
    </row>
    <row r="13292" spans="11:17">
      <c r="K13292" t="s">
        <v>51</v>
      </c>
      <c r="L13292" t="s">
        <v>5690</v>
      </c>
      <c r="M13292" t="s">
        <v>5691</v>
      </c>
      <c r="N13292" t="s">
        <v>1337</v>
      </c>
      <c r="O13292" t="s">
        <v>68</v>
      </c>
      <c r="P13292" t="e">
        <f>-ต้องการอาหารแห้ง ข้าวสาร
-ต้องการหน้ากากอนามัย
-ต้องการให้มีการสอนวิธีทำเจลล้างมือ</f>
        <v>#NAME?</v>
      </c>
      <c r="Q13292" t="s">
        <v>5692</v>
      </c>
    </row>
    <row r="13293" spans="11:17">
      <c r="K13293" t="s">
        <v>51</v>
      </c>
      <c r="L13293" t="s">
        <v>5690</v>
      </c>
      <c r="M13293" t="s">
        <v>5691</v>
      </c>
      <c r="N13293" t="s">
        <v>1337</v>
      </c>
      <c r="O13293" t="s">
        <v>70</v>
      </c>
      <c r="P13293" t="s">
        <v>71</v>
      </c>
      <c r="Q13293" t="s">
        <v>5692</v>
      </c>
    </row>
    <row r="13294" spans="11:17">
      <c r="K13294" t="s">
        <v>51</v>
      </c>
      <c r="L13294" t="s">
        <v>5690</v>
      </c>
      <c r="M13294" t="s">
        <v>5691</v>
      </c>
      <c r="N13294" t="s">
        <v>1337</v>
      </c>
      <c r="O13294" t="s">
        <v>72</v>
      </c>
      <c r="P13294">
        <v>215</v>
      </c>
      <c r="Q13294" t="s">
        <v>5692</v>
      </c>
    </row>
    <row r="13295" spans="11:17">
      <c r="K13295" t="s">
        <v>51</v>
      </c>
      <c r="L13295" t="s">
        <v>5690</v>
      </c>
      <c r="M13295" t="s">
        <v>5691</v>
      </c>
      <c r="N13295" t="s">
        <v>1337</v>
      </c>
      <c r="O13295" t="s">
        <v>73</v>
      </c>
      <c r="P13295" t="s">
        <v>1343</v>
      </c>
      <c r="Q13295" t="s">
        <v>5692</v>
      </c>
    </row>
    <row r="13296" spans="11:17">
      <c r="K13296" t="s">
        <v>51</v>
      </c>
      <c r="L13296" t="s">
        <v>5695</v>
      </c>
      <c r="M13296" t="s">
        <v>5696</v>
      </c>
      <c r="N13296" t="s">
        <v>1337</v>
      </c>
      <c r="O13296" t="s">
        <v>14</v>
      </c>
      <c r="Q13296" t="s">
        <v>5697</v>
      </c>
    </row>
    <row r="13297" spans="11:17">
      <c r="K13297" t="s">
        <v>51</v>
      </c>
      <c r="L13297" t="s">
        <v>5695</v>
      </c>
      <c r="M13297" t="s">
        <v>5696</v>
      </c>
      <c r="N13297" t="s">
        <v>1337</v>
      </c>
      <c r="O13297" t="s">
        <v>56</v>
      </c>
      <c r="Q13297" t="s">
        <v>5697</v>
      </c>
    </row>
    <row r="13298" spans="11:17">
      <c r="K13298" t="s">
        <v>51</v>
      </c>
      <c r="L13298" t="s">
        <v>5695</v>
      </c>
      <c r="M13298" t="s">
        <v>5696</v>
      </c>
      <c r="N13298" t="s">
        <v>1337</v>
      </c>
      <c r="O13298" t="s">
        <v>57</v>
      </c>
      <c r="P13298" t="s">
        <v>1863</v>
      </c>
      <c r="Q13298" t="s">
        <v>5697</v>
      </c>
    </row>
    <row r="13299" spans="11:17">
      <c r="K13299" t="s">
        <v>51</v>
      </c>
      <c r="L13299" t="s">
        <v>5695</v>
      </c>
      <c r="M13299" t="s">
        <v>5696</v>
      </c>
      <c r="N13299" t="s">
        <v>1337</v>
      </c>
      <c r="O13299" t="s">
        <v>59</v>
      </c>
      <c r="P13299">
        <v>1857</v>
      </c>
      <c r="Q13299" t="s">
        <v>5697</v>
      </c>
    </row>
    <row r="13300" spans="11:17">
      <c r="K13300" t="s">
        <v>51</v>
      </c>
      <c r="L13300" t="s">
        <v>5695</v>
      </c>
      <c r="M13300" t="s">
        <v>5696</v>
      </c>
      <c r="N13300" t="s">
        <v>1337</v>
      </c>
      <c r="O13300" t="s">
        <v>60</v>
      </c>
      <c r="P13300" t="s">
        <v>5698</v>
      </c>
      <c r="Q13300" t="s">
        <v>5697</v>
      </c>
    </row>
    <row r="13301" spans="11:17">
      <c r="K13301" t="s">
        <v>51</v>
      </c>
      <c r="L13301" t="s">
        <v>5695</v>
      </c>
      <c r="M13301" t="s">
        <v>5696</v>
      </c>
      <c r="N13301" t="s">
        <v>1337</v>
      </c>
      <c r="O13301" t="s">
        <v>62</v>
      </c>
      <c r="P13301" t="s">
        <v>5699</v>
      </c>
      <c r="Q13301" t="s">
        <v>5697</v>
      </c>
    </row>
    <row r="13302" spans="11:17">
      <c r="K13302" t="s">
        <v>51</v>
      </c>
      <c r="L13302" t="s">
        <v>5695</v>
      </c>
      <c r="M13302" t="s">
        <v>5696</v>
      </c>
      <c r="N13302" t="s">
        <v>1337</v>
      </c>
      <c r="O13302" t="s">
        <v>64</v>
      </c>
      <c r="P13302" t="s">
        <v>5700</v>
      </c>
      <c r="Q13302" t="s">
        <v>5697</v>
      </c>
    </row>
    <row r="13303" spans="11:17">
      <c r="K13303" t="s">
        <v>51</v>
      </c>
      <c r="L13303" t="s">
        <v>5695</v>
      </c>
      <c r="M13303" t="s">
        <v>5696</v>
      </c>
      <c r="N13303" t="s">
        <v>1337</v>
      </c>
      <c r="O13303" t="s">
        <v>66</v>
      </c>
      <c r="P13303" t="s">
        <v>5701</v>
      </c>
      <c r="Q13303" t="s">
        <v>5697</v>
      </c>
    </row>
    <row r="13304" spans="11:17">
      <c r="K13304" t="s">
        <v>51</v>
      </c>
      <c r="L13304" t="s">
        <v>5695</v>
      </c>
      <c r="M13304" t="s">
        <v>5696</v>
      </c>
      <c r="N13304" t="s">
        <v>1337</v>
      </c>
      <c r="O13304" t="s">
        <v>68</v>
      </c>
      <c r="Q13304" t="s">
        <v>5697</v>
      </c>
    </row>
    <row r="13305" spans="11:17">
      <c r="K13305" t="s">
        <v>51</v>
      </c>
      <c r="L13305" t="s">
        <v>5695</v>
      </c>
      <c r="M13305" t="s">
        <v>5696</v>
      </c>
      <c r="N13305" t="s">
        <v>1337</v>
      </c>
      <c r="O13305" t="s">
        <v>70</v>
      </c>
      <c r="P13305" t="s">
        <v>71</v>
      </c>
      <c r="Q13305" t="s">
        <v>5697</v>
      </c>
    </row>
    <row r="13306" spans="11:17">
      <c r="K13306" t="s">
        <v>51</v>
      </c>
      <c r="L13306" t="s">
        <v>5695</v>
      </c>
      <c r="M13306" t="s">
        <v>5696</v>
      </c>
      <c r="N13306" t="s">
        <v>1337</v>
      </c>
      <c r="O13306" t="s">
        <v>72</v>
      </c>
      <c r="Q13306" t="s">
        <v>5697</v>
      </c>
    </row>
    <row r="13307" spans="11:17">
      <c r="K13307" t="s">
        <v>51</v>
      </c>
      <c r="L13307" t="s">
        <v>5695</v>
      </c>
      <c r="M13307" t="s">
        <v>5696</v>
      </c>
      <c r="N13307" t="s">
        <v>1337</v>
      </c>
      <c r="O13307" t="s">
        <v>73</v>
      </c>
      <c r="P13307" t="s">
        <v>1343</v>
      </c>
      <c r="Q13307" t="s">
        <v>5697</v>
      </c>
    </row>
    <row r="13308" spans="11:17">
      <c r="K13308" t="s">
        <v>51</v>
      </c>
      <c r="L13308" t="s">
        <v>5702</v>
      </c>
      <c r="M13308" t="s">
        <v>5703</v>
      </c>
      <c r="N13308" t="s">
        <v>1337</v>
      </c>
      <c r="O13308" t="s">
        <v>14</v>
      </c>
      <c r="Q13308" t="s">
        <v>5704</v>
      </c>
    </row>
    <row r="13309" spans="11:17">
      <c r="K13309" t="s">
        <v>51</v>
      </c>
      <c r="L13309" t="s">
        <v>5702</v>
      </c>
      <c r="M13309" t="s">
        <v>5703</v>
      </c>
      <c r="N13309" t="s">
        <v>1337</v>
      </c>
      <c r="O13309" t="s">
        <v>56</v>
      </c>
      <c r="Q13309" t="s">
        <v>5704</v>
      </c>
    </row>
    <row r="13310" spans="11:17">
      <c r="K13310" t="s">
        <v>51</v>
      </c>
      <c r="L13310" t="s">
        <v>5702</v>
      </c>
      <c r="M13310" t="s">
        <v>5703</v>
      </c>
      <c r="N13310" t="s">
        <v>1337</v>
      </c>
      <c r="O13310" t="s">
        <v>57</v>
      </c>
      <c r="P13310" t="s">
        <v>1863</v>
      </c>
      <c r="Q13310" t="s">
        <v>5704</v>
      </c>
    </row>
    <row r="13311" spans="11:17">
      <c r="K13311" t="s">
        <v>51</v>
      </c>
      <c r="L13311" t="s">
        <v>5702</v>
      </c>
      <c r="M13311" t="s">
        <v>5703</v>
      </c>
      <c r="N13311" t="s">
        <v>1337</v>
      </c>
      <c r="O13311" t="s">
        <v>59</v>
      </c>
      <c r="P13311">
        <v>1804</v>
      </c>
      <c r="Q13311" t="s">
        <v>5704</v>
      </c>
    </row>
    <row r="13312" spans="11:17">
      <c r="K13312" t="s">
        <v>51</v>
      </c>
      <c r="L13312" t="s">
        <v>5702</v>
      </c>
      <c r="M13312" t="s">
        <v>5703</v>
      </c>
      <c r="N13312" t="s">
        <v>1337</v>
      </c>
      <c r="O13312" t="s">
        <v>60</v>
      </c>
      <c r="P13312" t="s">
        <v>5698</v>
      </c>
      <c r="Q13312" t="s">
        <v>5704</v>
      </c>
    </row>
    <row r="13313" spans="11:17">
      <c r="K13313" t="s">
        <v>51</v>
      </c>
      <c r="L13313" t="s">
        <v>5702</v>
      </c>
      <c r="M13313" t="s">
        <v>5703</v>
      </c>
      <c r="N13313" t="s">
        <v>1337</v>
      </c>
      <c r="O13313" t="s">
        <v>62</v>
      </c>
      <c r="P13313" t="s">
        <v>5699</v>
      </c>
      <c r="Q13313" t="s">
        <v>5704</v>
      </c>
    </row>
    <row r="13314" spans="11:17">
      <c r="K13314" t="s">
        <v>51</v>
      </c>
      <c r="L13314" t="s">
        <v>5702</v>
      </c>
      <c r="M13314" t="s">
        <v>5703</v>
      </c>
      <c r="N13314" t="s">
        <v>1337</v>
      </c>
      <c r="O13314" t="s">
        <v>64</v>
      </c>
      <c r="P13314" t="s">
        <v>5705</v>
      </c>
      <c r="Q13314" t="s">
        <v>5704</v>
      </c>
    </row>
    <row r="13315" spans="11:17">
      <c r="K13315" t="s">
        <v>51</v>
      </c>
      <c r="L13315" t="s">
        <v>5702</v>
      </c>
      <c r="M13315" t="s">
        <v>5703</v>
      </c>
      <c r="N13315" t="s">
        <v>1337</v>
      </c>
      <c r="O13315" t="s">
        <v>66</v>
      </c>
      <c r="P13315" t="s">
        <v>5706</v>
      </c>
      <c r="Q13315" t="s">
        <v>5704</v>
      </c>
    </row>
    <row r="13316" spans="11:17">
      <c r="K13316" t="s">
        <v>51</v>
      </c>
      <c r="L13316" t="s">
        <v>5702</v>
      </c>
      <c r="M13316" t="s">
        <v>5703</v>
      </c>
      <c r="N13316" t="s">
        <v>1337</v>
      </c>
      <c r="O13316" t="s">
        <v>68</v>
      </c>
      <c r="Q13316" t="s">
        <v>5704</v>
      </c>
    </row>
    <row r="13317" spans="11:17">
      <c r="K13317" t="s">
        <v>51</v>
      </c>
      <c r="L13317" t="s">
        <v>5702</v>
      </c>
      <c r="M13317" t="s">
        <v>5703</v>
      </c>
      <c r="N13317" t="s">
        <v>1337</v>
      </c>
      <c r="O13317" t="s">
        <v>70</v>
      </c>
      <c r="P13317" t="s">
        <v>1020</v>
      </c>
      <c r="Q13317" t="s">
        <v>5704</v>
      </c>
    </row>
    <row r="13318" spans="11:17">
      <c r="K13318" t="s">
        <v>51</v>
      </c>
      <c r="L13318" t="s">
        <v>5702</v>
      </c>
      <c r="M13318" t="s">
        <v>5703</v>
      </c>
      <c r="N13318" t="s">
        <v>1337</v>
      </c>
      <c r="O13318" t="s">
        <v>72</v>
      </c>
      <c r="P13318">
        <v>75</v>
      </c>
      <c r="Q13318" t="s">
        <v>5704</v>
      </c>
    </row>
    <row r="13319" spans="11:17">
      <c r="K13319" t="s">
        <v>51</v>
      </c>
      <c r="L13319" t="s">
        <v>5702</v>
      </c>
      <c r="M13319" t="s">
        <v>5703</v>
      </c>
      <c r="N13319" t="s">
        <v>1337</v>
      </c>
      <c r="O13319" t="s">
        <v>73</v>
      </c>
      <c r="P13319" t="s">
        <v>1343</v>
      </c>
      <c r="Q13319" t="s">
        <v>5704</v>
      </c>
    </row>
    <row r="13320" spans="11:17">
      <c r="K13320" t="s">
        <v>51</v>
      </c>
      <c r="L13320" t="s">
        <v>5707</v>
      </c>
      <c r="M13320" t="s">
        <v>5708</v>
      </c>
      <c r="N13320" t="s">
        <v>1337</v>
      </c>
      <c r="O13320" t="s">
        <v>14</v>
      </c>
      <c r="Q13320" t="s">
        <v>5709</v>
      </c>
    </row>
    <row r="13321" spans="11:17">
      <c r="K13321" t="s">
        <v>51</v>
      </c>
      <c r="L13321" t="s">
        <v>5707</v>
      </c>
      <c r="M13321" t="s">
        <v>5708</v>
      </c>
      <c r="N13321" t="s">
        <v>1337</v>
      </c>
      <c r="O13321" t="s">
        <v>56</v>
      </c>
      <c r="Q13321" t="s">
        <v>5709</v>
      </c>
    </row>
    <row r="13322" spans="11:17">
      <c r="K13322" t="s">
        <v>51</v>
      </c>
      <c r="L13322" t="s">
        <v>5707</v>
      </c>
      <c r="M13322" t="s">
        <v>5708</v>
      </c>
      <c r="N13322" t="s">
        <v>1337</v>
      </c>
      <c r="O13322" t="s">
        <v>57</v>
      </c>
      <c r="P13322" t="s">
        <v>1863</v>
      </c>
      <c r="Q13322" t="s">
        <v>5709</v>
      </c>
    </row>
    <row r="13323" spans="11:17">
      <c r="K13323" t="s">
        <v>51</v>
      </c>
      <c r="L13323" t="s">
        <v>5707</v>
      </c>
      <c r="M13323" t="s">
        <v>5708</v>
      </c>
      <c r="N13323" t="s">
        <v>1337</v>
      </c>
      <c r="O13323" t="s">
        <v>59</v>
      </c>
      <c r="P13323">
        <v>1409</v>
      </c>
      <c r="Q13323" t="s">
        <v>5709</v>
      </c>
    </row>
    <row r="13324" spans="11:17">
      <c r="K13324" t="s">
        <v>51</v>
      </c>
      <c r="L13324" t="s">
        <v>5707</v>
      </c>
      <c r="M13324" t="s">
        <v>5708</v>
      </c>
      <c r="N13324" t="s">
        <v>1337</v>
      </c>
      <c r="O13324" t="s">
        <v>60</v>
      </c>
      <c r="P13324" t="s">
        <v>5698</v>
      </c>
      <c r="Q13324" t="s">
        <v>5709</v>
      </c>
    </row>
    <row r="13325" spans="11:17">
      <c r="K13325" t="s">
        <v>51</v>
      </c>
      <c r="L13325" t="s">
        <v>5707</v>
      </c>
      <c r="M13325" t="s">
        <v>5708</v>
      </c>
      <c r="N13325" t="s">
        <v>1337</v>
      </c>
      <c r="O13325" t="s">
        <v>62</v>
      </c>
      <c r="P13325" t="s">
        <v>5699</v>
      </c>
      <c r="Q13325" t="s">
        <v>5709</v>
      </c>
    </row>
    <row r="13326" spans="11:17">
      <c r="K13326" t="s">
        <v>51</v>
      </c>
      <c r="L13326" t="s">
        <v>5707</v>
      </c>
      <c r="M13326" t="s">
        <v>5708</v>
      </c>
      <c r="N13326" t="s">
        <v>1337</v>
      </c>
      <c r="O13326" t="s">
        <v>64</v>
      </c>
      <c r="P13326" t="s">
        <v>5710</v>
      </c>
      <c r="Q13326" t="s">
        <v>5709</v>
      </c>
    </row>
    <row r="13327" spans="11:17">
      <c r="K13327" t="s">
        <v>51</v>
      </c>
      <c r="L13327" t="s">
        <v>5707</v>
      </c>
      <c r="M13327" t="s">
        <v>5708</v>
      </c>
      <c r="N13327" t="s">
        <v>1337</v>
      </c>
      <c r="O13327" t="s">
        <v>66</v>
      </c>
      <c r="P13327" t="s">
        <v>5711</v>
      </c>
      <c r="Q13327" t="s">
        <v>5709</v>
      </c>
    </row>
    <row r="13328" spans="11:17">
      <c r="K13328" t="s">
        <v>51</v>
      </c>
      <c r="L13328" t="s">
        <v>5707</v>
      </c>
      <c r="M13328" t="s">
        <v>5708</v>
      </c>
      <c r="N13328" t="s">
        <v>1337</v>
      </c>
      <c r="O13328" t="s">
        <v>68</v>
      </c>
      <c r="Q13328" t="s">
        <v>5709</v>
      </c>
    </row>
    <row r="13329" spans="11:17">
      <c r="K13329" t="s">
        <v>51</v>
      </c>
      <c r="L13329" t="s">
        <v>5707</v>
      </c>
      <c r="M13329" t="s">
        <v>5708</v>
      </c>
      <c r="N13329" t="s">
        <v>1337</v>
      </c>
      <c r="O13329" t="s">
        <v>70</v>
      </c>
      <c r="P13329" t="s">
        <v>1020</v>
      </c>
      <c r="Q13329" t="s">
        <v>5709</v>
      </c>
    </row>
    <row r="13330" spans="11:17">
      <c r="K13330" t="s">
        <v>51</v>
      </c>
      <c r="L13330" t="s">
        <v>5707</v>
      </c>
      <c r="M13330" t="s">
        <v>5708</v>
      </c>
      <c r="N13330" t="s">
        <v>1337</v>
      </c>
      <c r="O13330" t="s">
        <v>72</v>
      </c>
      <c r="P13330">
        <v>91</v>
      </c>
      <c r="Q13330" t="s">
        <v>5709</v>
      </c>
    </row>
    <row r="13331" spans="11:17">
      <c r="K13331" t="s">
        <v>51</v>
      </c>
      <c r="L13331" t="s">
        <v>5707</v>
      </c>
      <c r="M13331" t="s">
        <v>5708</v>
      </c>
      <c r="N13331" t="s">
        <v>1337</v>
      </c>
      <c r="O13331" t="s">
        <v>73</v>
      </c>
      <c r="P13331" t="s">
        <v>1343</v>
      </c>
      <c r="Q13331" t="s">
        <v>5709</v>
      </c>
    </row>
    <row r="13332" spans="11:17">
      <c r="K13332" t="s">
        <v>51</v>
      </c>
      <c r="L13332" t="s">
        <v>5712</v>
      </c>
      <c r="M13332" t="s">
        <v>5713</v>
      </c>
      <c r="N13332" t="s">
        <v>1337</v>
      </c>
      <c r="O13332" t="s">
        <v>14</v>
      </c>
      <c r="Q13332" t="s">
        <v>5714</v>
      </c>
    </row>
    <row r="13333" spans="11:17">
      <c r="K13333" t="s">
        <v>51</v>
      </c>
      <c r="L13333" t="s">
        <v>5712</v>
      </c>
      <c r="M13333" t="s">
        <v>5713</v>
      </c>
      <c r="N13333" t="s">
        <v>1337</v>
      </c>
      <c r="O13333" t="s">
        <v>56</v>
      </c>
      <c r="Q13333" t="s">
        <v>5714</v>
      </c>
    </row>
    <row r="13334" spans="11:17">
      <c r="K13334" t="s">
        <v>51</v>
      </c>
      <c r="L13334" t="s">
        <v>5712</v>
      </c>
      <c r="M13334" t="s">
        <v>5713</v>
      </c>
      <c r="N13334" t="s">
        <v>1337</v>
      </c>
      <c r="O13334" t="s">
        <v>57</v>
      </c>
      <c r="P13334" t="s">
        <v>1863</v>
      </c>
      <c r="Q13334" t="s">
        <v>5714</v>
      </c>
    </row>
    <row r="13335" spans="11:17">
      <c r="K13335" t="s">
        <v>51</v>
      </c>
      <c r="L13335" t="s">
        <v>5712</v>
      </c>
      <c r="M13335" t="s">
        <v>5713</v>
      </c>
      <c r="N13335" t="s">
        <v>1337</v>
      </c>
      <c r="O13335" t="s">
        <v>59</v>
      </c>
      <c r="P13335">
        <v>671</v>
      </c>
      <c r="Q13335" t="s">
        <v>5714</v>
      </c>
    </row>
    <row r="13336" spans="11:17">
      <c r="K13336" t="s">
        <v>51</v>
      </c>
      <c r="L13336" t="s">
        <v>5712</v>
      </c>
      <c r="M13336" t="s">
        <v>5713</v>
      </c>
      <c r="N13336" t="s">
        <v>1337</v>
      </c>
      <c r="O13336" t="s">
        <v>60</v>
      </c>
      <c r="P13336" t="s">
        <v>5698</v>
      </c>
      <c r="Q13336" t="s">
        <v>5714</v>
      </c>
    </row>
    <row r="13337" spans="11:17">
      <c r="K13337" t="s">
        <v>51</v>
      </c>
      <c r="L13337" t="s">
        <v>5712</v>
      </c>
      <c r="M13337" t="s">
        <v>5713</v>
      </c>
      <c r="N13337" t="s">
        <v>1337</v>
      </c>
      <c r="O13337" t="s">
        <v>62</v>
      </c>
      <c r="P13337" t="s">
        <v>5699</v>
      </c>
      <c r="Q13337" t="s">
        <v>5714</v>
      </c>
    </row>
    <row r="13338" spans="11:17">
      <c r="K13338" t="s">
        <v>51</v>
      </c>
      <c r="L13338" t="s">
        <v>5712</v>
      </c>
      <c r="M13338" t="s">
        <v>5713</v>
      </c>
      <c r="N13338" t="s">
        <v>1337</v>
      </c>
      <c r="O13338" t="s">
        <v>64</v>
      </c>
      <c r="P13338" t="s">
        <v>5715</v>
      </c>
      <c r="Q13338" t="s">
        <v>5714</v>
      </c>
    </row>
    <row r="13339" spans="11:17">
      <c r="K13339" t="s">
        <v>51</v>
      </c>
      <c r="L13339" t="s">
        <v>5712</v>
      </c>
      <c r="M13339" t="s">
        <v>5713</v>
      </c>
      <c r="N13339" t="s">
        <v>1337</v>
      </c>
      <c r="O13339" t="s">
        <v>66</v>
      </c>
      <c r="P13339" t="s">
        <v>5716</v>
      </c>
      <c r="Q13339" t="s">
        <v>5714</v>
      </c>
    </row>
    <row r="13340" spans="11:17">
      <c r="K13340" t="s">
        <v>51</v>
      </c>
      <c r="L13340" t="s">
        <v>5712</v>
      </c>
      <c r="M13340" t="s">
        <v>5713</v>
      </c>
      <c r="N13340" t="s">
        <v>1337</v>
      </c>
      <c r="O13340" t="s">
        <v>68</v>
      </c>
      <c r="Q13340" t="s">
        <v>5714</v>
      </c>
    </row>
    <row r="13341" spans="11:17">
      <c r="K13341" t="s">
        <v>51</v>
      </c>
      <c r="L13341" t="s">
        <v>5712</v>
      </c>
      <c r="M13341" t="s">
        <v>5713</v>
      </c>
      <c r="N13341" t="s">
        <v>1337</v>
      </c>
      <c r="O13341" t="s">
        <v>70</v>
      </c>
      <c r="P13341" t="s">
        <v>131</v>
      </c>
      <c r="Q13341" t="s">
        <v>5714</v>
      </c>
    </row>
    <row r="13342" spans="11:17">
      <c r="K13342" t="s">
        <v>51</v>
      </c>
      <c r="L13342" t="s">
        <v>5712</v>
      </c>
      <c r="M13342" t="s">
        <v>5713</v>
      </c>
      <c r="N13342" t="s">
        <v>1337</v>
      </c>
      <c r="O13342" t="s">
        <v>72</v>
      </c>
      <c r="P13342">
        <v>179</v>
      </c>
      <c r="Q13342" t="s">
        <v>5714</v>
      </c>
    </row>
    <row r="13343" spans="11:17">
      <c r="K13343" t="s">
        <v>51</v>
      </c>
      <c r="L13343" t="s">
        <v>5712</v>
      </c>
      <c r="M13343" t="s">
        <v>5713</v>
      </c>
      <c r="N13343" t="s">
        <v>1337</v>
      </c>
      <c r="O13343" t="s">
        <v>73</v>
      </c>
      <c r="P13343" t="s">
        <v>1343</v>
      </c>
      <c r="Q13343" t="s">
        <v>5714</v>
      </c>
    </row>
    <row r="13344" spans="11:17">
      <c r="K13344" t="s">
        <v>51</v>
      </c>
      <c r="L13344" t="s">
        <v>5717</v>
      </c>
      <c r="M13344" t="s">
        <v>5718</v>
      </c>
      <c r="N13344" t="s">
        <v>1337</v>
      </c>
      <c r="O13344" t="s">
        <v>14</v>
      </c>
      <c r="Q13344" t="s">
        <v>5719</v>
      </c>
    </row>
    <row r="13345" spans="11:17">
      <c r="K13345" t="s">
        <v>51</v>
      </c>
      <c r="L13345" t="s">
        <v>5717</v>
      </c>
      <c r="M13345" t="s">
        <v>5718</v>
      </c>
      <c r="N13345" t="s">
        <v>1337</v>
      </c>
      <c r="O13345" t="s">
        <v>56</v>
      </c>
      <c r="Q13345" t="s">
        <v>5719</v>
      </c>
    </row>
    <row r="13346" spans="11:17">
      <c r="K13346" t="s">
        <v>51</v>
      </c>
      <c r="L13346" t="s">
        <v>5717</v>
      </c>
      <c r="M13346" t="s">
        <v>5718</v>
      </c>
      <c r="N13346" t="s">
        <v>1337</v>
      </c>
      <c r="O13346" t="s">
        <v>57</v>
      </c>
      <c r="P13346" t="s">
        <v>1863</v>
      </c>
      <c r="Q13346" t="s">
        <v>5719</v>
      </c>
    </row>
    <row r="13347" spans="11:17">
      <c r="K13347" t="s">
        <v>51</v>
      </c>
      <c r="L13347" t="s">
        <v>5717</v>
      </c>
      <c r="M13347" t="s">
        <v>5718</v>
      </c>
      <c r="N13347" t="s">
        <v>1337</v>
      </c>
      <c r="O13347" t="s">
        <v>59</v>
      </c>
      <c r="P13347">
        <v>911</v>
      </c>
      <c r="Q13347" t="s">
        <v>5719</v>
      </c>
    </row>
    <row r="13348" spans="11:17">
      <c r="K13348" t="s">
        <v>51</v>
      </c>
      <c r="L13348" t="s">
        <v>5717</v>
      </c>
      <c r="M13348" t="s">
        <v>5718</v>
      </c>
      <c r="N13348" t="s">
        <v>1337</v>
      </c>
      <c r="O13348" t="s">
        <v>60</v>
      </c>
      <c r="P13348" t="s">
        <v>5698</v>
      </c>
      <c r="Q13348" t="s">
        <v>5719</v>
      </c>
    </row>
    <row r="13349" spans="11:17">
      <c r="K13349" t="s">
        <v>51</v>
      </c>
      <c r="L13349" t="s">
        <v>5717</v>
      </c>
      <c r="M13349" t="s">
        <v>5718</v>
      </c>
      <c r="N13349" t="s">
        <v>1337</v>
      </c>
      <c r="O13349" t="s">
        <v>62</v>
      </c>
      <c r="P13349" t="s">
        <v>5699</v>
      </c>
      <c r="Q13349" t="s">
        <v>5719</v>
      </c>
    </row>
    <row r="13350" spans="11:17">
      <c r="K13350" t="s">
        <v>51</v>
      </c>
      <c r="L13350" t="s">
        <v>5717</v>
      </c>
      <c r="M13350" t="s">
        <v>5718</v>
      </c>
      <c r="N13350" t="s">
        <v>1337</v>
      </c>
      <c r="O13350" t="s">
        <v>64</v>
      </c>
      <c r="P13350" t="s">
        <v>5720</v>
      </c>
      <c r="Q13350" t="s">
        <v>5719</v>
      </c>
    </row>
    <row r="13351" spans="11:17">
      <c r="K13351" t="s">
        <v>51</v>
      </c>
      <c r="L13351" t="s">
        <v>5717</v>
      </c>
      <c r="M13351" t="s">
        <v>5718</v>
      </c>
      <c r="N13351" t="s">
        <v>1337</v>
      </c>
      <c r="O13351" t="s">
        <v>66</v>
      </c>
      <c r="P13351" t="s">
        <v>5721</v>
      </c>
      <c r="Q13351" t="s">
        <v>5719</v>
      </c>
    </row>
    <row r="13352" spans="11:17">
      <c r="K13352" t="s">
        <v>51</v>
      </c>
      <c r="L13352" t="s">
        <v>5717</v>
      </c>
      <c r="M13352" t="s">
        <v>5718</v>
      </c>
      <c r="N13352" t="s">
        <v>1337</v>
      </c>
      <c r="O13352" t="s">
        <v>68</v>
      </c>
      <c r="Q13352" t="s">
        <v>5719</v>
      </c>
    </row>
    <row r="13353" spans="11:17">
      <c r="K13353" t="s">
        <v>51</v>
      </c>
      <c r="L13353" t="s">
        <v>5717</v>
      </c>
      <c r="M13353" t="s">
        <v>5718</v>
      </c>
      <c r="N13353" t="s">
        <v>1337</v>
      </c>
      <c r="O13353" t="s">
        <v>70</v>
      </c>
      <c r="P13353" t="s">
        <v>1020</v>
      </c>
      <c r="Q13353" t="s">
        <v>5719</v>
      </c>
    </row>
    <row r="13354" spans="11:17">
      <c r="K13354" t="s">
        <v>51</v>
      </c>
      <c r="L13354" t="s">
        <v>5717</v>
      </c>
      <c r="M13354" t="s">
        <v>5718</v>
      </c>
      <c r="N13354" t="s">
        <v>1337</v>
      </c>
      <c r="O13354" t="s">
        <v>72</v>
      </c>
      <c r="P13354">
        <v>74</v>
      </c>
      <c r="Q13354" t="s">
        <v>5719</v>
      </c>
    </row>
    <row r="13355" spans="11:17">
      <c r="K13355" t="s">
        <v>51</v>
      </c>
      <c r="L13355" t="s">
        <v>5717</v>
      </c>
      <c r="M13355" t="s">
        <v>5718</v>
      </c>
      <c r="N13355" t="s">
        <v>1337</v>
      </c>
      <c r="O13355" t="s">
        <v>73</v>
      </c>
      <c r="P13355" t="s">
        <v>1343</v>
      </c>
      <c r="Q13355" t="s">
        <v>5719</v>
      </c>
    </row>
    <row r="13356" spans="11:17">
      <c r="K13356" t="s">
        <v>51</v>
      </c>
      <c r="L13356" t="s">
        <v>5722</v>
      </c>
      <c r="M13356" t="s">
        <v>5723</v>
      </c>
      <c r="N13356" t="s">
        <v>1337</v>
      </c>
      <c r="O13356" t="s">
        <v>14</v>
      </c>
      <c r="Q13356" t="s">
        <v>5724</v>
      </c>
    </row>
    <row r="13357" spans="11:17">
      <c r="K13357" t="s">
        <v>51</v>
      </c>
      <c r="L13357" t="s">
        <v>5722</v>
      </c>
      <c r="M13357" t="s">
        <v>5723</v>
      </c>
      <c r="N13357" t="s">
        <v>1337</v>
      </c>
      <c r="O13357" t="s">
        <v>56</v>
      </c>
      <c r="Q13357" t="s">
        <v>5724</v>
      </c>
    </row>
    <row r="13358" spans="11:17">
      <c r="K13358" t="s">
        <v>51</v>
      </c>
      <c r="L13358" t="s">
        <v>5722</v>
      </c>
      <c r="M13358" t="s">
        <v>5723</v>
      </c>
      <c r="N13358" t="s">
        <v>1337</v>
      </c>
      <c r="O13358" t="s">
        <v>57</v>
      </c>
      <c r="P13358" t="s">
        <v>1863</v>
      </c>
      <c r="Q13358" t="s">
        <v>5724</v>
      </c>
    </row>
    <row r="13359" spans="11:17">
      <c r="K13359" t="s">
        <v>51</v>
      </c>
      <c r="L13359" t="s">
        <v>5722</v>
      </c>
      <c r="M13359" t="s">
        <v>5723</v>
      </c>
      <c r="N13359" t="s">
        <v>1337</v>
      </c>
      <c r="O13359" t="s">
        <v>59</v>
      </c>
      <c r="P13359">
        <v>789</v>
      </c>
      <c r="Q13359" t="s">
        <v>5724</v>
      </c>
    </row>
    <row r="13360" spans="11:17">
      <c r="K13360" t="s">
        <v>51</v>
      </c>
      <c r="L13360" t="s">
        <v>5722</v>
      </c>
      <c r="M13360" t="s">
        <v>5723</v>
      </c>
      <c r="N13360" t="s">
        <v>1337</v>
      </c>
      <c r="O13360" t="s">
        <v>60</v>
      </c>
      <c r="P13360" t="s">
        <v>5698</v>
      </c>
      <c r="Q13360" t="s">
        <v>5724</v>
      </c>
    </row>
    <row r="13361" spans="11:17">
      <c r="K13361" t="s">
        <v>51</v>
      </c>
      <c r="L13361" t="s">
        <v>5722</v>
      </c>
      <c r="M13361" t="s">
        <v>5723</v>
      </c>
      <c r="N13361" t="s">
        <v>1337</v>
      </c>
      <c r="O13361" t="s">
        <v>62</v>
      </c>
      <c r="P13361" t="s">
        <v>5699</v>
      </c>
      <c r="Q13361" t="s">
        <v>5724</v>
      </c>
    </row>
    <row r="13362" spans="11:17">
      <c r="K13362" t="s">
        <v>51</v>
      </c>
      <c r="L13362" t="s">
        <v>5722</v>
      </c>
      <c r="M13362" t="s">
        <v>5723</v>
      </c>
      <c r="N13362" t="s">
        <v>1337</v>
      </c>
      <c r="O13362" t="s">
        <v>64</v>
      </c>
      <c r="P13362" t="s">
        <v>5725</v>
      </c>
      <c r="Q13362" t="s">
        <v>5724</v>
      </c>
    </row>
    <row r="13363" spans="11:17">
      <c r="K13363" t="s">
        <v>51</v>
      </c>
      <c r="L13363" t="s">
        <v>5722</v>
      </c>
      <c r="M13363" t="s">
        <v>5723</v>
      </c>
      <c r="N13363" t="s">
        <v>1337</v>
      </c>
      <c r="O13363" t="s">
        <v>66</v>
      </c>
      <c r="P13363" t="s">
        <v>5726</v>
      </c>
      <c r="Q13363" t="s">
        <v>5724</v>
      </c>
    </row>
    <row r="13364" spans="11:17">
      <c r="K13364" t="s">
        <v>51</v>
      </c>
      <c r="L13364" t="s">
        <v>5722</v>
      </c>
      <c r="M13364" t="s">
        <v>5723</v>
      </c>
      <c r="N13364" t="s">
        <v>1337</v>
      </c>
      <c r="O13364" t="s">
        <v>68</v>
      </c>
      <c r="Q13364" t="s">
        <v>5724</v>
      </c>
    </row>
    <row r="13365" spans="11:17">
      <c r="K13365" t="s">
        <v>51</v>
      </c>
      <c r="L13365" t="s">
        <v>5722</v>
      </c>
      <c r="M13365" t="s">
        <v>5723</v>
      </c>
      <c r="N13365" t="s">
        <v>1337</v>
      </c>
      <c r="O13365" t="s">
        <v>70</v>
      </c>
      <c r="P13365" t="s">
        <v>1020</v>
      </c>
      <c r="Q13365" t="s">
        <v>5724</v>
      </c>
    </row>
    <row r="13366" spans="11:17">
      <c r="K13366" t="s">
        <v>51</v>
      </c>
      <c r="L13366" t="s">
        <v>5722</v>
      </c>
      <c r="M13366" t="s">
        <v>5723</v>
      </c>
      <c r="N13366" t="s">
        <v>1337</v>
      </c>
      <c r="O13366" t="s">
        <v>72</v>
      </c>
      <c r="P13366">
        <v>117</v>
      </c>
      <c r="Q13366" t="s">
        <v>5724</v>
      </c>
    </row>
    <row r="13367" spans="11:17">
      <c r="K13367" t="s">
        <v>51</v>
      </c>
      <c r="L13367" t="s">
        <v>5722</v>
      </c>
      <c r="M13367" t="s">
        <v>5723</v>
      </c>
      <c r="N13367" t="s">
        <v>1337</v>
      </c>
      <c r="O13367" t="s">
        <v>73</v>
      </c>
      <c r="P13367" t="s">
        <v>1343</v>
      </c>
      <c r="Q13367" t="s">
        <v>5724</v>
      </c>
    </row>
    <row r="13368" spans="11:17">
      <c r="K13368" t="s">
        <v>51</v>
      </c>
      <c r="L13368" t="s">
        <v>5727</v>
      </c>
      <c r="M13368" t="s">
        <v>5728</v>
      </c>
      <c r="N13368" t="s">
        <v>1337</v>
      </c>
      <c r="O13368" t="s">
        <v>14</v>
      </c>
      <c r="Q13368" t="s">
        <v>5729</v>
      </c>
    </row>
    <row r="13369" spans="11:17">
      <c r="K13369" t="s">
        <v>51</v>
      </c>
      <c r="L13369" t="s">
        <v>5727</v>
      </c>
      <c r="M13369" t="s">
        <v>5728</v>
      </c>
      <c r="N13369" t="s">
        <v>1337</v>
      </c>
      <c r="O13369" t="s">
        <v>56</v>
      </c>
      <c r="Q13369" t="s">
        <v>5729</v>
      </c>
    </row>
    <row r="13370" spans="11:17">
      <c r="K13370" t="s">
        <v>51</v>
      </c>
      <c r="L13370" t="s">
        <v>5727</v>
      </c>
      <c r="M13370" t="s">
        <v>5728</v>
      </c>
      <c r="N13370" t="s">
        <v>1337</v>
      </c>
      <c r="O13370" t="s">
        <v>57</v>
      </c>
      <c r="P13370" t="s">
        <v>1863</v>
      </c>
      <c r="Q13370" t="s">
        <v>5729</v>
      </c>
    </row>
    <row r="13371" spans="11:17">
      <c r="K13371" t="s">
        <v>51</v>
      </c>
      <c r="L13371" t="s">
        <v>5727</v>
      </c>
      <c r="M13371" t="s">
        <v>5728</v>
      </c>
      <c r="N13371" t="s">
        <v>1337</v>
      </c>
      <c r="O13371" t="s">
        <v>59</v>
      </c>
      <c r="P13371">
        <v>1066</v>
      </c>
      <c r="Q13371" t="s">
        <v>5729</v>
      </c>
    </row>
    <row r="13372" spans="11:17">
      <c r="K13372" t="s">
        <v>51</v>
      </c>
      <c r="L13372" t="s">
        <v>5727</v>
      </c>
      <c r="M13372" t="s">
        <v>5728</v>
      </c>
      <c r="N13372" t="s">
        <v>1337</v>
      </c>
      <c r="O13372" t="s">
        <v>60</v>
      </c>
      <c r="P13372" t="s">
        <v>5698</v>
      </c>
      <c r="Q13372" t="s">
        <v>5729</v>
      </c>
    </row>
    <row r="13373" spans="11:17">
      <c r="K13373" t="s">
        <v>51</v>
      </c>
      <c r="L13373" t="s">
        <v>5727</v>
      </c>
      <c r="M13373" t="s">
        <v>5728</v>
      </c>
      <c r="N13373" t="s">
        <v>1337</v>
      </c>
      <c r="O13373" t="s">
        <v>62</v>
      </c>
      <c r="P13373" t="s">
        <v>5699</v>
      </c>
      <c r="Q13373" t="s">
        <v>5729</v>
      </c>
    </row>
    <row r="13374" spans="11:17">
      <c r="K13374" t="s">
        <v>51</v>
      </c>
      <c r="L13374" t="s">
        <v>5727</v>
      </c>
      <c r="M13374" t="s">
        <v>5728</v>
      </c>
      <c r="N13374" t="s">
        <v>1337</v>
      </c>
      <c r="O13374" t="s">
        <v>64</v>
      </c>
      <c r="P13374" t="s">
        <v>5730</v>
      </c>
      <c r="Q13374" t="s">
        <v>5729</v>
      </c>
    </row>
    <row r="13375" spans="11:17">
      <c r="K13375" t="s">
        <v>51</v>
      </c>
      <c r="L13375" t="s">
        <v>5727</v>
      </c>
      <c r="M13375" t="s">
        <v>5728</v>
      </c>
      <c r="N13375" t="s">
        <v>1337</v>
      </c>
      <c r="O13375" t="s">
        <v>66</v>
      </c>
      <c r="P13375" t="s">
        <v>5731</v>
      </c>
      <c r="Q13375" t="s">
        <v>5729</v>
      </c>
    </row>
    <row r="13376" spans="11:17">
      <c r="K13376" t="s">
        <v>51</v>
      </c>
      <c r="L13376" t="s">
        <v>5727</v>
      </c>
      <c r="M13376" t="s">
        <v>5728</v>
      </c>
      <c r="N13376" t="s">
        <v>1337</v>
      </c>
      <c r="O13376" t="s">
        <v>68</v>
      </c>
      <c r="Q13376" t="s">
        <v>5729</v>
      </c>
    </row>
    <row r="13377" spans="11:17">
      <c r="K13377" t="s">
        <v>51</v>
      </c>
      <c r="L13377" t="s">
        <v>5727</v>
      </c>
      <c r="M13377" t="s">
        <v>5728</v>
      </c>
      <c r="N13377" t="s">
        <v>1337</v>
      </c>
      <c r="O13377" t="s">
        <v>70</v>
      </c>
      <c r="P13377" t="s">
        <v>1020</v>
      </c>
      <c r="Q13377" t="s">
        <v>5729</v>
      </c>
    </row>
    <row r="13378" spans="11:17">
      <c r="K13378" t="s">
        <v>51</v>
      </c>
      <c r="L13378" t="s">
        <v>5727</v>
      </c>
      <c r="M13378" t="s">
        <v>5728</v>
      </c>
      <c r="N13378" t="s">
        <v>1337</v>
      </c>
      <c r="O13378" t="s">
        <v>72</v>
      </c>
      <c r="P13378">
        <v>156</v>
      </c>
      <c r="Q13378" t="s">
        <v>5729</v>
      </c>
    </row>
    <row r="13379" spans="11:17">
      <c r="K13379" t="s">
        <v>51</v>
      </c>
      <c r="L13379" t="s">
        <v>5727</v>
      </c>
      <c r="M13379" t="s">
        <v>5728</v>
      </c>
      <c r="N13379" t="s">
        <v>1337</v>
      </c>
      <c r="O13379" t="s">
        <v>73</v>
      </c>
      <c r="P13379" t="s">
        <v>1343</v>
      </c>
      <c r="Q13379" t="s">
        <v>5729</v>
      </c>
    </row>
    <row r="13380" spans="11:17">
      <c r="K13380" t="s">
        <v>51</v>
      </c>
      <c r="L13380" t="s">
        <v>5732</v>
      </c>
      <c r="M13380" t="s">
        <v>5733</v>
      </c>
      <c r="N13380" t="s">
        <v>77</v>
      </c>
      <c r="O13380" t="s">
        <v>14</v>
      </c>
      <c r="Q13380" t="s">
        <v>5734</v>
      </c>
    </row>
    <row r="13381" spans="11:17">
      <c r="K13381" t="s">
        <v>51</v>
      </c>
      <c r="L13381" t="s">
        <v>5732</v>
      </c>
      <c r="M13381" t="s">
        <v>5733</v>
      </c>
      <c r="N13381" t="s">
        <v>77</v>
      </c>
      <c r="O13381" t="s">
        <v>56</v>
      </c>
      <c r="Q13381" t="s">
        <v>5734</v>
      </c>
    </row>
    <row r="13382" spans="11:17">
      <c r="K13382" t="s">
        <v>51</v>
      </c>
      <c r="L13382" t="s">
        <v>5732</v>
      </c>
      <c r="M13382" t="s">
        <v>5733</v>
      </c>
      <c r="N13382" t="s">
        <v>77</v>
      </c>
      <c r="O13382" t="s">
        <v>57</v>
      </c>
      <c r="P13382" t="s">
        <v>1863</v>
      </c>
      <c r="Q13382" t="s">
        <v>5734</v>
      </c>
    </row>
    <row r="13383" spans="11:17">
      <c r="K13383" t="s">
        <v>51</v>
      </c>
      <c r="L13383" t="s">
        <v>5732</v>
      </c>
      <c r="M13383" t="s">
        <v>5733</v>
      </c>
      <c r="N13383" t="s">
        <v>77</v>
      </c>
      <c r="O13383" t="s">
        <v>59</v>
      </c>
      <c r="P13383">
        <v>2067</v>
      </c>
      <c r="Q13383" t="s">
        <v>5734</v>
      </c>
    </row>
    <row r="13384" spans="11:17">
      <c r="K13384" t="s">
        <v>51</v>
      </c>
      <c r="L13384" t="s">
        <v>5732</v>
      </c>
      <c r="M13384" t="s">
        <v>5733</v>
      </c>
      <c r="N13384" t="s">
        <v>77</v>
      </c>
      <c r="O13384" t="s">
        <v>60</v>
      </c>
      <c r="P13384" t="s">
        <v>5698</v>
      </c>
      <c r="Q13384" t="s">
        <v>5734</v>
      </c>
    </row>
    <row r="13385" spans="11:17">
      <c r="K13385" t="s">
        <v>51</v>
      </c>
      <c r="L13385" t="s">
        <v>5732</v>
      </c>
      <c r="M13385" t="s">
        <v>5733</v>
      </c>
      <c r="N13385" t="s">
        <v>77</v>
      </c>
      <c r="O13385" t="s">
        <v>62</v>
      </c>
      <c r="P13385" t="s">
        <v>5699</v>
      </c>
      <c r="Q13385" t="s">
        <v>5734</v>
      </c>
    </row>
    <row r="13386" spans="11:17">
      <c r="K13386" t="s">
        <v>51</v>
      </c>
      <c r="L13386" t="s">
        <v>5732</v>
      </c>
      <c r="M13386" t="s">
        <v>5733</v>
      </c>
      <c r="N13386" t="s">
        <v>77</v>
      </c>
      <c r="O13386" t="s">
        <v>64</v>
      </c>
      <c r="P13386" t="s">
        <v>5735</v>
      </c>
      <c r="Q13386" t="s">
        <v>5734</v>
      </c>
    </row>
    <row r="13387" spans="11:17">
      <c r="K13387" t="s">
        <v>51</v>
      </c>
      <c r="L13387" t="s">
        <v>5732</v>
      </c>
      <c r="M13387" t="s">
        <v>5733</v>
      </c>
      <c r="N13387" t="s">
        <v>77</v>
      </c>
      <c r="O13387" t="s">
        <v>66</v>
      </c>
      <c r="P13387" t="s">
        <v>5736</v>
      </c>
      <c r="Q13387" t="s">
        <v>5734</v>
      </c>
    </row>
    <row r="13388" spans="11:17">
      <c r="K13388" t="s">
        <v>51</v>
      </c>
      <c r="L13388" t="s">
        <v>5732</v>
      </c>
      <c r="M13388" t="s">
        <v>5733</v>
      </c>
      <c r="N13388" t="s">
        <v>77</v>
      </c>
      <c r="O13388" t="s">
        <v>68</v>
      </c>
      <c r="Q13388" t="s">
        <v>5734</v>
      </c>
    </row>
    <row r="13389" spans="11:17">
      <c r="K13389" t="s">
        <v>51</v>
      </c>
      <c r="L13389" t="s">
        <v>5732</v>
      </c>
      <c r="M13389" t="s">
        <v>5733</v>
      </c>
      <c r="N13389" t="s">
        <v>77</v>
      </c>
      <c r="O13389" t="s">
        <v>70</v>
      </c>
      <c r="P13389" t="s">
        <v>71</v>
      </c>
      <c r="Q13389" t="s">
        <v>5734</v>
      </c>
    </row>
    <row r="13390" spans="11:17">
      <c r="K13390" t="s">
        <v>51</v>
      </c>
      <c r="L13390" t="s">
        <v>5732</v>
      </c>
      <c r="M13390" t="s">
        <v>5733</v>
      </c>
      <c r="N13390" t="s">
        <v>77</v>
      </c>
      <c r="O13390" t="s">
        <v>72</v>
      </c>
      <c r="P13390">
        <v>86</v>
      </c>
      <c r="Q13390" t="s">
        <v>5734</v>
      </c>
    </row>
    <row r="13391" spans="11:17">
      <c r="K13391" t="s">
        <v>51</v>
      </c>
      <c r="L13391" t="s">
        <v>5732</v>
      </c>
      <c r="M13391" t="s">
        <v>5733</v>
      </c>
      <c r="N13391" t="s">
        <v>77</v>
      </c>
      <c r="O13391" t="s">
        <v>73</v>
      </c>
      <c r="P13391" t="s">
        <v>82</v>
      </c>
      <c r="Q13391" t="s">
        <v>5734</v>
      </c>
    </row>
    <row r="13392" spans="11:17">
      <c r="K13392" t="s">
        <v>51</v>
      </c>
      <c r="L13392" t="s">
        <v>5737</v>
      </c>
      <c r="M13392" t="s">
        <v>5738</v>
      </c>
      <c r="N13392" t="s">
        <v>1337</v>
      </c>
      <c r="O13392" t="s">
        <v>14</v>
      </c>
      <c r="Q13392" t="s">
        <v>5739</v>
      </c>
    </row>
    <row r="13393" spans="11:17">
      <c r="K13393" t="s">
        <v>51</v>
      </c>
      <c r="L13393" t="s">
        <v>5737</v>
      </c>
      <c r="M13393" t="s">
        <v>5738</v>
      </c>
      <c r="N13393" t="s">
        <v>1337</v>
      </c>
      <c r="O13393" t="s">
        <v>56</v>
      </c>
      <c r="Q13393" t="s">
        <v>5739</v>
      </c>
    </row>
    <row r="13394" spans="11:17">
      <c r="K13394" t="s">
        <v>51</v>
      </c>
      <c r="L13394" t="s">
        <v>5737</v>
      </c>
      <c r="M13394" t="s">
        <v>5738</v>
      </c>
      <c r="N13394" t="s">
        <v>1337</v>
      </c>
      <c r="O13394" t="s">
        <v>57</v>
      </c>
      <c r="P13394" t="s">
        <v>1863</v>
      </c>
      <c r="Q13394" t="s">
        <v>5739</v>
      </c>
    </row>
    <row r="13395" spans="11:17">
      <c r="K13395" t="s">
        <v>51</v>
      </c>
      <c r="L13395" t="s">
        <v>5737</v>
      </c>
      <c r="M13395" t="s">
        <v>5738</v>
      </c>
      <c r="N13395" t="s">
        <v>1337</v>
      </c>
      <c r="O13395" t="s">
        <v>59</v>
      </c>
      <c r="P13395">
        <v>1208</v>
      </c>
      <c r="Q13395" t="s">
        <v>5739</v>
      </c>
    </row>
    <row r="13396" spans="11:17">
      <c r="K13396" t="s">
        <v>51</v>
      </c>
      <c r="L13396" t="s">
        <v>5737</v>
      </c>
      <c r="M13396" t="s">
        <v>5738</v>
      </c>
      <c r="N13396" t="s">
        <v>1337</v>
      </c>
      <c r="O13396" t="s">
        <v>60</v>
      </c>
      <c r="P13396" t="s">
        <v>5698</v>
      </c>
      <c r="Q13396" t="s">
        <v>5739</v>
      </c>
    </row>
    <row r="13397" spans="11:17">
      <c r="K13397" t="s">
        <v>51</v>
      </c>
      <c r="L13397" t="s">
        <v>5737</v>
      </c>
      <c r="M13397" t="s">
        <v>5738</v>
      </c>
      <c r="N13397" t="s">
        <v>1337</v>
      </c>
      <c r="O13397" t="s">
        <v>62</v>
      </c>
      <c r="P13397" t="s">
        <v>5699</v>
      </c>
      <c r="Q13397" t="s">
        <v>5739</v>
      </c>
    </row>
    <row r="13398" spans="11:17">
      <c r="K13398" t="s">
        <v>51</v>
      </c>
      <c r="L13398" t="s">
        <v>5737</v>
      </c>
      <c r="M13398" t="s">
        <v>5738</v>
      </c>
      <c r="N13398" t="s">
        <v>1337</v>
      </c>
      <c r="O13398" t="s">
        <v>64</v>
      </c>
      <c r="P13398" t="s">
        <v>5740</v>
      </c>
      <c r="Q13398" t="s">
        <v>5739</v>
      </c>
    </row>
    <row r="13399" spans="11:17">
      <c r="K13399" t="s">
        <v>51</v>
      </c>
      <c r="L13399" t="s">
        <v>5737</v>
      </c>
      <c r="M13399" t="s">
        <v>5738</v>
      </c>
      <c r="N13399" t="s">
        <v>1337</v>
      </c>
      <c r="O13399" t="s">
        <v>66</v>
      </c>
      <c r="P13399" t="s">
        <v>5741</v>
      </c>
      <c r="Q13399" t="s">
        <v>5739</v>
      </c>
    </row>
    <row r="13400" spans="11:17">
      <c r="K13400" t="s">
        <v>51</v>
      </c>
      <c r="L13400" t="s">
        <v>5737</v>
      </c>
      <c r="M13400" t="s">
        <v>5738</v>
      </c>
      <c r="N13400" t="s">
        <v>1337</v>
      </c>
      <c r="O13400" t="s">
        <v>68</v>
      </c>
      <c r="Q13400" t="s">
        <v>5739</v>
      </c>
    </row>
    <row r="13401" spans="11:17">
      <c r="K13401" t="s">
        <v>51</v>
      </c>
      <c r="L13401" t="s">
        <v>5737</v>
      </c>
      <c r="M13401" t="s">
        <v>5738</v>
      </c>
      <c r="N13401" t="s">
        <v>1337</v>
      </c>
      <c r="O13401" t="s">
        <v>70</v>
      </c>
      <c r="P13401" t="s">
        <v>1020</v>
      </c>
      <c r="Q13401" t="s">
        <v>5739</v>
      </c>
    </row>
    <row r="13402" spans="11:17">
      <c r="K13402" t="s">
        <v>51</v>
      </c>
      <c r="L13402" t="s">
        <v>5737</v>
      </c>
      <c r="M13402" t="s">
        <v>5738</v>
      </c>
      <c r="N13402" t="s">
        <v>1337</v>
      </c>
      <c r="O13402" t="s">
        <v>72</v>
      </c>
      <c r="P13402">
        <v>129</v>
      </c>
      <c r="Q13402" t="s">
        <v>5739</v>
      </c>
    </row>
    <row r="13403" spans="11:17">
      <c r="K13403" t="s">
        <v>51</v>
      </c>
      <c r="L13403" t="s">
        <v>5737</v>
      </c>
      <c r="M13403" t="s">
        <v>5738</v>
      </c>
      <c r="N13403" t="s">
        <v>1337</v>
      </c>
      <c r="O13403" t="s">
        <v>73</v>
      </c>
      <c r="P13403" t="s">
        <v>1343</v>
      </c>
      <c r="Q13403" t="s">
        <v>5739</v>
      </c>
    </row>
    <row r="13404" spans="11:17">
      <c r="K13404" t="s">
        <v>51</v>
      </c>
      <c r="L13404" t="s">
        <v>5742</v>
      </c>
      <c r="M13404" t="s">
        <v>5743</v>
      </c>
      <c r="N13404" t="s">
        <v>1337</v>
      </c>
      <c r="O13404" t="s">
        <v>14</v>
      </c>
      <c r="Q13404" t="s">
        <v>5744</v>
      </c>
    </row>
    <row r="13405" spans="11:17">
      <c r="K13405" t="s">
        <v>51</v>
      </c>
      <c r="L13405" t="s">
        <v>5742</v>
      </c>
      <c r="M13405" t="s">
        <v>5743</v>
      </c>
      <c r="N13405" t="s">
        <v>1337</v>
      </c>
      <c r="O13405" t="s">
        <v>56</v>
      </c>
      <c r="Q13405" t="s">
        <v>5744</v>
      </c>
    </row>
    <row r="13406" spans="11:17">
      <c r="K13406" t="s">
        <v>51</v>
      </c>
      <c r="L13406" t="s">
        <v>5742</v>
      </c>
      <c r="M13406" t="s">
        <v>5743</v>
      </c>
      <c r="N13406" t="s">
        <v>1337</v>
      </c>
      <c r="O13406" t="s">
        <v>57</v>
      </c>
      <c r="P13406" t="s">
        <v>1863</v>
      </c>
      <c r="Q13406" t="s">
        <v>5744</v>
      </c>
    </row>
    <row r="13407" spans="11:17">
      <c r="K13407" t="s">
        <v>51</v>
      </c>
      <c r="L13407" t="s">
        <v>5742</v>
      </c>
      <c r="M13407" t="s">
        <v>5743</v>
      </c>
      <c r="N13407" t="s">
        <v>1337</v>
      </c>
      <c r="O13407" t="s">
        <v>59</v>
      </c>
      <c r="P13407">
        <v>1475</v>
      </c>
      <c r="Q13407" t="s">
        <v>5744</v>
      </c>
    </row>
    <row r="13408" spans="11:17">
      <c r="K13408" t="s">
        <v>51</v>
      </c>
      <c r="L13408" t="s">
        <v>5742</v>
      </c>
      <c r="M13408" t="s">
        <v>5743</v>
      </c>
      <c r="N13408" t="s">
        <v>1337</v>
      </c>
      <c r="O13408" t="s">
        <v>60</v>
      </c>
      <c r="P13408" t="s">
        <v>5698</v>
      </c>
      <c r="Q13408" t="s">
        <v>5744</v>
      </c>
    </row>
    <row r="13409" spans="11:17">
      <c r="K13409" t="s">
        <v>51</v>
      </c>
      <c r="L13409" t="s">
        <v>5742</v>
      </c>
      <c r="M13409" t="s">
        <v>5743</v>
      </c>
      <c r="N13409" t="s">
        <v>1337</v>
      </c>
      <c r="O13409" t="s">
        <v>62</v>
      </c>
      <c r="P13409" t="s">
        <v>5699</v>
      </c>
      <c r="Q13409" t="s">
        <v>5744</v>
      </c>
    </row>
    <row r="13410" spans="11:17">
      <c r="K13410" t="s">
        <v>51</v>
      </c>
      <c r="L13410" t="s">
        <v>5742</v>
      </c>
      <c r="M13410" t="s">
        <v>5743</v>
      </c>
      <c r="N13410" t="s">
        <v>1337</v>
      </c>
      <c r="O13410" t="s">
        <v>64</v>
      </c>
      <c r="P13410" t="s">
        <v>5745</v>
      </c>
      <c r="Q13410" t="s">
        <v>5744</v>
      </c>
    </row>
    <row r="13411" spans="11:17">
      <c r="K13411" t="s">
        <v>51</v>
      </c>
      <c r="L13411" t="s">
        <v>5742</v>
      </c>
      <c r="M13411" t="s">
        <v>5743</v>
      </c>
      <c r="N13411" t="s">
        <v>1337</v>
      </c>
      <c r="O13411" t="s">
        <v>66</v>
      </c>
      <c r="P13411" t="s">
        <v>5746</v>
      </c>
      <c r="Q13411" t="s">
        <v>5744</v>
      </c>
    </row>
    <row r="13412" spans="11:17">
      <c r="K13412" t="s">
        <v>51</v>
      </c>
      <c r="L13412" t="s">
        <v>5742</v>
      </c>
      <c r="M13412" t="s">
        <v>5743</v>
      </c>
      <c r="N13412" t="s">
        <v>1337</v>
      </c>
      <c r="O13412" t="s">
        <v>68</v>
      </c>
      <c r="Q13412" t="s">
        <v>5744</v>
      </c>
    </row>
    <row r="13413" spans="11:17">
      <c r="K13413" t="s">
        <v>51</v>
      </c>
      <c r="L13413" t="s">
        <v>5742</v>
      </c>
      <c r="M13413" t="s">
        <v>5743</v>
      </c>
      <c r="N13413" t="s">
        <v>1337</v>
      </c>
      <c r="O13413" t="s">
        <v>70</v>
      </c>
      <c r="P13413" t="s">
        <v>1020</v>
      </c>
      <c r="Q13413" t="s">
        <v>5744</v>
      </c>
    </row>
    <row r="13414" spans="11:17">
      <c r="K13414" t="s">
        <v>51</v>
      </c>
      <c r="L13414" t="s">
        <v>5742</v>
      </c>
      <c r="M13414" t="s">
        <v>5743</v>
      </c>
      <c r="N13414" t="s">
        <v>1337</v>
      </c>
      <c r="O13414" t="s">
        <v>72</v>
      </c>
      <c r="P13414">
        <v>234</v>
      </c>
      <c r="Q13414" t="s">
        <v>5744</v>
      </c>
    </row>
    <row r="13415" spans="11:17">
      <c r="K13415" t="s">
        <v>51</v>
      </c>
      <c r="L13415" t="s">
        <v>5742</v>
      </c>
      <c r="M13415" t="s">
        <v>5743</v>
      </c>
      <c r="N13415" t="s">
        <v>1337</v>
      </c>
      <c r="O13415" t="s">
        <v>73</v>
      </c>
      <c r="P13415" t="s">
        <v>1343</v>
      </c>
      <c r="Q13415" t="s">
        <v>5744</v>
      </c>
    </row>
    <row r="13416" spans="11:17">
      <c r="K13416" t="s">
        <v>51</v>
      </c>
      <c r="L13416" t="s">
        <v>5747</v>
      </c>
      <c r="M13416" t="s">
        <v>5748</v>
      </c>
      <c r="N13416" t="s">
        <v>1337</v>
      </c>
      <c r="O13416" t="s">
        <v>14</v>
      </c>
      <c r="Q13416" t="s">
        <v>5749</v>
      </c>
    </row>
    <row r="13417" spans="11:17">
      <c r="K13417" t="s">
        <v>51</v>
      </c>
      <c r="L13417" t="s">
        <v>5747</v>
      </c>
      <c r="M13417" t="s">
        <v>5748</v>
      </c>
      <c r="N13417" t="s">
        <v>1337</v>
      </c>
      <c r="O13417" t="s">
        <v>56</v>
      </c>
      <c r="Q13417" t="s">
        <v>5749</v>
      </c>
    </row>
    <row r="13418" spans="11:17">
      <c r="K13418" t="s">
        <v>51</v>
      </c>
      <c r="L13418" t="s">
        <v>5747</v>
      </c>
      <c r="M13418" t="s">
        <v>5748</v>
      </c>
      <c r="N13418" t="s">
        <v>1337</v>
      </c>
      <c r="O13418" t="s">
        <v>57</v>
      </c>
      <c r="P13418" t="s">
        <v>1863</v>
      </c>
      <c r="Q13418" t="s">
        <v>5749</v>
      </c>
    </row>
    <row r="13419" spans="11:17">
      <c r="K13419" t="s">
        <v>51</v>
      </c>
      <c r="L13419" t="s">
        <v>5747</v>
      </c>
      <c r="M13419" t="s">
        <v>5748</v>
      </c>
      <c r="N13419" t="s">
        <v>1337</v>
      </c>
      <c r="O13419" t="s">
        <v>59</v>
      </c>
      <c r="P13419">
        <v>1659</v>
      </c>
      <c r="Q13419" t="s">
        <v>5749</v>
      </c>
    </row>
    <row r="13420" spans="11:17">
      <c r="K13420" t="s">
        <v>51</v>
      </c>
      <c r="L13420" t="s">
        <v>5747</v>
      </c>
      <c r="M13420" t="s">
        <v>5748</v>
      </c>
      <c r="N13420" t="s">
        <v>1337</v>
      </c>
      <c r="O13420" t="s">
        <v>60</v>
      </c>
      <c r="P13420" t="s">
        <v>5698</v>
      </c>
      <c r="Q13420" t="s">
        <v>5749</v>
      </c>
    </row>
    <row r="13421" spans="11:17">
      <c r="K13421" t="s">
        <v>51</v>
      </c>
      <c r="L13421" t="s">
        <v>5747</v>
      </c>
      <c r="M13421" t="s">
        <v>5748</v>
      </c>
      <c r="N13421" t="s">
        <v>1337</v>
      </c>
      <c r="O13421" t="s">
        <v>62</v>
      </c>
      <c r="P13421" t="s">
        <v>5699</v>
      </c>
      <c r="Q13421" t="s">
        <v>5749</v>
      </c>
    </row>
    <row r="13422" spans="11:17">
      <c r="K13422" t="s">
        <v>51</v>
      </c>
      <c r="L13422" t="s">
        <v>5747</v>
      </c>
      <c r="M13422" t="s">
        <v>5748</v>
      </c>
      <c r="N13422" t="s">
        <v>1337</v>
      </c>
      <c r="O13422" t="s">
        <v>64</v>
      </c>
      <c r="P13422" t="s">
        <v>5750</v>
      </c>
      <c r="Q13422" t="s">
        <v>5749</v>
      </c>
    </row>
    <row r="13423" spans="11:17">
      <c r="K13423" t="s">
        <v>51</v>
      </c>
      <c r="L13423" t="s">
        <v>5747</v>
      </c>
      <c r="M13423" t="s">
        <v>5748</v>
      </c>
      <c r="N13423" t="s">
        <v>1337</v>
      </c>
      <c r="O13423" t="s">
        <v>66</v>
      </c>
      <c r="P13423" t="s">
        <v>5751</v>
      </c>
      <c r="Q13423" t="s">
        <v>5749</v>
      </c>
    </row>
    <row r="13424" spans="11:17">
      <c r="K13424" t="s">
        <v>51</v>
      </c>
      <c r="L13424" t="s">
        <v>5747</v>
      </c>
      <c r="M13424" t="s">
        <v>5748</v>
      </c>
      <c r="N13424" t="s">
        <v>1337</v>
      </c>
      <c r="O13424" t="s">
        <v>68</v>
      </c>
      <c r="Q13424" t="s">
        <v>5749</v>
      </c>
    </row>
    <row r="13425" spans="11:17">
      <c r="K13425" t="s">
        <v>51</v>
      </c>
      <c r="L13425" t="s">
        <v>5747</v>
      </c>
      <c r="M13425" t="s">
        <v>5748</v>
      </c>
      <c r="N13425" t="s">
        <v>1337</v>
      </c>
      <c r="O13425" t="s">
        <v>70</v>
      </c>
      <c r="P13425" t="s">
        <v>767</v>
      </c>
      <c r="Q13425" t="s">
        <v>5749</v>
      </c>
    </row>
    <row r="13426" spans="11:17">
      <c r="K13426" t="s">
        <v>51</v>
      </c>
      <c r="L13426" t="s">
        <v>5747</v>
      </c>
      <c r="M13426" t="s">
        <v>5748</v>
      </c>
      <c r="N13426" t="s">
        <v>1337</v>
      </c>
      <c r="O13426" t="s">
        <v>72</v>
      </c>
      <c r="Q13426" t="s">
        <v>5749</v>
      </c>
    </row>
    <row r="13427" spans="11:17">
      <c r="K13427" t="s">
        <v>51</v>
      </c>
      <c r="L13427" t="s">
        <v>5747</v>
      </c>
      <c r="M13427" t="s">
        <v>5748</v>
      </c>
      <c r="N13427" t="s">
        <v>1337</v>
      </c>
      <c r="O13427" t="s">
        <v>73</v>
      </c>
      <c r="P13427" t="s">
        <v>1343</v>
      </c>
      <c r="Q13427" t="s">
        <v>5749</v>
      </c>
    </row>
    <row r="13428" spans="11:17">
      <c r="K13428" t="s">
        <v>51</v>
      </c>
      <c r="L13428" t="s">
        <v>5752</v>
      </c>
      <c r="M13428" t="s">
        <v>5753</v>
      </c>
      <c r="N13428" t="s">
        <v>1337</v>
      </c>
      <c r="O13428" t="s">
        <v>14</v>
      </c>
      <c r="Q13428" t="s">
        <v>5754</v>
      </c>
    </row>
    <row r="13429" spans="11:17">
      <c r="K13429" t="s">
        <v>51</v>
      </c>
      <c r="L13429" t="s">
        <v>5752</v>
      </c>
      <c r="M13429" t="s">
        <v>5753</v>
      </c>
      <c r="N13429" t="s">
        <v>1337</v>
      </c>
      <c r="O13429" t="s">
        <v>56</v>
      </c>
      <c r="Q13429" t="s">
        <v>5754</v>
      </c>
    </row>
    <row r="13430" spans="11:17">
      <c r="K13430" t="s">
        <v>51</v>
      </c>
      <c r="L13430" t="s">
        <v>5752</v>
      </c>
      <c r="M13430" t="s">
        <v>5753</v>
      </c>
      <c r="N13430" t="s">
        <v>1337</v>
      </c>
      <c r="O13430" t="s">
        <v>57</v>
      </c>
      <c r="P13430" t="s">
        <v>1863</v>
      </c>
      <c r="Q13430" t="s">
        <v>5754</v>
      </c>
    </row>
    <row r="13431" spans="11:17">
      <c r="K13431" t="s">
        <v>51</v>
      </c>
      <c r="L13431" t="s">
        <v>5752</v>
      </c>
      <c r="M13431" t="s">
        <v>5753</v>
      </c>
      <c r="N13431" t="s">
        <v>1337</v>
      </c>
      <c r="O13431" t="s">
        <v>59</v>
      </c>
      <c r="P13431">
        <v>1517</v>
      </c>
      <c r="Q13431" t="s">
        <v>5754</v>
      </c>
    </row>
    <row r="13432" spans="11:17">
      <c r="K13432" t="s">
        <v>51</v>
      </c>
      <c r="L13432" t="s">
        <v>5752</v>
      </c>
      <c r="M13432" t="s">
        <v>5753</v>
      </c>
      <c r="N13432" t="s">
        <v>1337</v>
      </c>
      <c r="O13432" t="s">
        <v>60</v>
      </c>
      <c r="P13432" t="s">
        <v>5698</v>
      </c>
      <c r="Q13432" t="s">
        <v>5754</v>
      </c>
    </row>
    <row r="13433" spans="11:17">
      <c r="K13433" t="s">
        <v>51</v>
      </c>
      <c r="L13433" t="s">
        <v>5752</v>
      </c>
      <c r="M13433" t="s">
        <v>5753</v>
      </c>
      <c r="N13433" t="s">
        <v>1337</v>
      </c>
      <c r="O13433" t="s">
        <v>62</v>
      </c>
      <c r="P13433" t="s">
        <v>5699</v>
      </c>
      <c r="Q13433" t="s">
        <v>5754</v>
      </c>
    </row>
    <row r="13434" spans="11:17">
      <c r="K13434" t="s">
        <v>51</v>
      </c>
      <c r="L13434" t="s">
        <v>5752</v>
      </c>
      <c r="M13434" t="s">
        <v>5753</v>
      </c>
      <c r="N13434" t="s">
        <v>1337</v>
      </c>
      <c r="O13434" t="s">
        <v>64</v>
      </c>
      <c r="P13434" t="s">
        <v>5755</v>
      </c>
      <c r="Q13434" t="s">
        <v>5754</v>
      </c>
    </row>
    <row r="13435" spans="11:17">
      <c r="K13435" t="s">
        <v>51</v>
      </c>
      <c r="L13435" t="s">
        <v>5752</v>
      </c>
      <c r="M13435" t="s">
        <v>5753</v>
      </c>
      <c r="N13435" t="s">
        <v>1337</v>
      </c>
      <c r="O13435" t="s">
        <v>66</v>
      </c>
      <c r="P13435" t="s">
        <v>5756</v>
      </c>
      <c r="Q13435" t="s">
        <v>5754</v>
      </c>
    </row>
    <row r="13436" spans="11:17">
      <c r="K13436" t="s">
        <v>51</v>
      </c>
      <c r="L13436" t="s">
        <v>5752</v>
      </c>
      <c r="M13436" t="s">
        <v>5753</v>
      </c>
      <c r="N13436" t="s">
        <v>1337</v>
      </c>
      <c r="O13436" t="s">
        <v>68</v>
      </c>
      <c r="Q13436" t="s">
        <v>5754</v>
      </c>
    </row>
    <row r="13437" spans="11:17">
      <c r="K13437" t="s">
        <v>51</v>
      </c>
      <c r="L13437" t="s">
        <v>5752</v>
      </c>
      <c r="M13437" t="s">
        <v>5753</v>
      </c>
      <c r="N13437" t="s">
        <v>1337</v>
      </c>
      <c r="O13437" t="s">
        <v>70</v>
      </c>
      <c r="Q13437" t="s">
        <v>5754</v>
      </c>
    </row>
    <row r="13438" spans="11:17">
      <c r="K13438" t="s">
        <v>51</v>
      </c>
      <c r="L13438" t="s">
        <v>5752</v>
      </c>
      <c r="M13438" t="s">
        <v>5753</v>
      </c>
      <c r="N13438" t="s">
        <v>1337</v>
      </c>
      <c r="O13438" t="s">
        <v>72</v>
      </c>
      <c r="Q13438" t="s">
        <v>5754</v>
      </c>
    </row>
    <row r="13439" spans="11:17">
      <c r="K13439" t="s">
        <v>51</v>
      </c>
      <c r="L13439" t="s">
        <v>5752</v>
      </c>
      <c r="M13439" t="s">
        <v>5753</v>
      </c>
      <c r="N13439" t="s">
        <v>1337</v>
      </c>
      <c r="O13439" t="s">
        <v>73</v>
      </c>
      <c r="P13439" t="s">
        <v>1343</v>
      </c>
      <c r="Q13439" t="s">
        <v>5754</v>
      </c>
    </row>
    <row r="13440" spans="11:17">
      <c r="K13440" t="s">
        <v>51</v>
      </c>
      <c r="L13440" t="s">
        <v>5757</v>
      </c>
      <c r="M13440" t="s">
        <v>5758</v>
      </c>
      <c r="N13440" t="s">
        <v>1337</v>
      </c>
      <c r="O13440" t="s">
        <v>14</v>
      </c>
      <c r="Q13440" t="s">
        <v>5759</v>
      </c>
    </row>
    <row r="13441" spans="11:17">
      <c r="K13441" t="s">
        <v>51</v>
      </c>
      <c r="L13441" t="s">
        <v>5757</v>
      </c>
      <c r="M13441" t="s">
        <v>5758</v>
      </c>
      <c r="N13441" t="s">
        <v>1337</v>
      </c>
      <c r="O13441" t="s">
        <v>56</v>
      </c>
      <c r="Q13441" t="s">
        <v>5759</v>
      </c>
    </row>
    <row r="13442" spans="11:17">
      <c r="K13442" t="s">
        <v>51</v>
      </c>
      <c r="L13442" t="s">
        <v>5757</v>
      </c>
      <c r="M13442" t="s">
        <v>5758</v>
      </c>
      <c r="N13442" t="s">
        <v>1337</v>
      </c>
      <c r="O13442" t="s">
        <v>57</v>
      </c>
      <c r="P13442" t="s">
        <v>1863</v>
      </c>
      <c r="Q13442" t="s">
        <v>5759</v>
      </c>
    </row>
    <row r="13443" spans="11:17">
      <c r="K13443" t="s">
        <v>51</v>
      </c>
      <c r="L13443" t="s">
        <v>5757</v>
      </c>
      <c r="M13443" t="s">
        <v>5758</v>
      </c>
      <c r="N13443" t="s">
        <v>1337</v>
      </c>
      <c r="O13443" t="s">
        <v>59</v>
      </c>
      <c r="P13443">
        <v>464</v>
      </c>
      <c r="Q13443" t="s">
        <v>5759</v>
      </c>
    </row>
    <row r="13444" spans="11:17">
      <c r="K13444" t="s">
        <v>51</v>
      </c>
      <c r="L13444" t="s">
        <v>5757</v>
      </c>
      <c r="M13444" t="s">
        <v>5758</v>
      </c>
      <c r="N13444" t="s">
        <v>1337</v>
      </c>
      <c r="O13444" t="s">
        <v>60</v>
      </c>
      <c r="P13444" t="s">
        <v>5698</v>
      </c>
      <c r="Q13444" t="s">
        <v>5759</v>
      </c>
    </row>
    <row r="13445" spans="11:17">
      <c r="K13445" t="s">
        <v>51</v>
      </c>
      <c r="L13445" t="s">
        <v>5757</v>
      </c>
      <c r="M13445" t="s">
        <v>5758</v>
      </c>
      <c r="N13445" t="s">
        <v>1337</v>
      </c>
      <c r="O13445" t="s">
        <v>62</v>
      </c>
      <c r="P13445" t="s">
        <v>5699</v>
      </c>
      <c r="Q13445" t="s">
        <v>5759</v>
      </c>
    </row>
    <row r="13446" spans="11:17">
      <c r="K13446" t="s">
        <v>51</v>
      </c>
      <c r="L13446" t="s">
        <v>5757</v>
      </c>
      <c r="M13446" t="s">
        <v>5758</v>
      </c>
      <c r="N13446" t="s">
        <v>1337</v>
      </c>
      <c r="O13446" t="s">
        <v>64</v>
      </c>
      <c r="P13446" t="s">
        <v>5760</v>
      </c>
      <c r="Q13446" t="s">
        <v>5759</v>
      </c>
    </row>
    <row r="13447" spans="11:17">
      <c r="K13447" t="s">
        <v>51</v>
      </c>
      <c r="L13447" t="s">
        <v>5757</v>
      </c>
      <c r="M13447" t="s">
        <v>5758</v>
      </c>
      <c r="N13447" t="s">
        <v>1337</v>
      </c>
      <c r="O13447" t="s">
        <v>66</v>
      </c>
      <c r="P13447" t="s">
        <v>5761</v>
      </c>
      <c r="Q13447" t="s">
        <v>5759</v>
      </c>
    </row>
    <row r="13448" spans="11:17">
      <c r="K13448" t="s">
        <v>51</v>
      </c>
      <c r="L13448" t="s">
        <v>5757</v>
      </c>
      <c r="M13448" t="s">
        <v>5758</v>
      </c>
      <c r="N13448" t="s">
        <v>1337</v>
      </c>
      <c r="O13448" t="s">
        <v>68</v>
      </c>
      <c r="Q13448" t="s">
        <v>5759</v>
      </c>
    </row>
    <row r="13449" spans="11:17">
      <c r="K13449" t="s">
        <v>51</v>
      </c>
      <c r="L13449" t="s">
        <v>5757</v>
      </c>
      <c r="M13449" t="s">
        <v>5758</v>
      </c>
      <c r="N13449" t="s">
        <v>1337</v>
      </c>
      <c r="O13449" t="s">
        <v>70</v>
      </c>
      <c r="Q13449" t="s">
        <v>5759</v>
      </c>
    </row>
    <row r="13450" spans="11:17">
      <c r="K13450" t="s">
        <v>51</v>
      </c>
      <c r="L13450" t="s">
        <v>5757</v>
      </c>
      <c r="M13450" t="s">
        <v>5758</v>
      </c>
      <c r="N13450" t="s">
        <v>1337</v>
      </c>
      <c r="O13450" t="s">
        <v>72</v>
      </c>
      <c r="Q13450" t="s">
        <v>5759</v>
      </c>
    </row>
    <row r="13451" spans="11:17">
      <c r="K13451" t="s">
        <v>51</v>
      </c>
      <c r="L13451" t="s">
        <v>5757</v>
      </c>
      <c r="M13451" t="s">
        <v>5758</v>
      </c>
      <c r="N13451" t="s">
        <v>1337</v>
      </c>
      <c r="O13451" t="s">
        <v>73</v>
      </c>
      <c r="P13451" t="s">
        <v>1343</v>
      </c>
      <c r="Q13451" t="s">
        <v>5759</v>
      </c>
    </row>
    <row r="13452" spans="11:17">
      <c r="K13452" t="s">
        <v>51</v>
      </c>
      <c r="L13452" t="s">
        <v>5762</v>
      </c>
      <c r="M13452" t="s">
        <v>5763</v>
      </c>
      <c r="N13452" t="s">
        <v>1337</v>
      </c>
      <c r="O13452" t="s">
        <v>14</v>
      </c>
      <c r="Q13452" t="s">
        <v>5764</v>
      </c>
    </row>
    <row r="13453" spans="11:17">
      <c r="K13453" t="s">
        <v>51</v>
      </c>
      <c r="L13453" t="s">
        <v>5762</v>
      </c>
      <c r="M13453" t="s">
        <v>5763</v>
      </c>
      <c r="N13453" t="s">
        <v>1337</v>
      </c>
      <c r="O13453" t="s">
        <v>56</v>
      </c>
      <c r="Q13453" t="s">
        <v>5764</v>
      </c>
    </row>
    <row r="13454" spans="11:17">
      <c r="K13454" t="s">
        <v>51</v>
      </c>
      <c r="L13454" t="s">
        <v>5762</v>
      </c>
      <c r="M13454" t="s">
        <v>5763</v>
      </c>
      <c r="N13454" t="s">
        <v>1337</v>
      </c>
      <c r="O13454" t="s">
        <v>57</v>
      </c>
      <c r="P13454" t="s">
        <v>1863</v>
      </c>
      <c r="Q13454" t="s">
        <v>5764</v>
      </c>
    </row>
    <row r="13455" spans="11:17">
      <c r="K13455" t="s">
        <v>51</v>
      </c>
      <c r="L13455" t="s">
        <v>5762</v>
      </c>
      <c r="M13455" t="s">
        <v>5763</v>
      </c>
      <c r="N13455" t="s">
        <v>1337</v>
      </c>
      <c r="O13455" t="s">
        <v>59</v>
      </c>
      <c r="P13455">
        <v>1369</v>
      </c>
      <c r="Q13455" t="s">
        <v>5764</v>
      </c>
    </row>
    <row r="13456" spans="11:17">
      <c r="K13456" t="s">
        <v>51</v>
      </c>
      <c r="L13456" t="s">
        <v>5762</v>
      </c>
      <c r="M13456" t="s">
        <v>5763</v>
      </c>
      <c r="N13456" t="s">
        <v>1337</v>
      </c>
      <c r="O13456" t="s">
        <v>60</v>
      </c>
      <c r="P13456" t="s">
        <v>5698</v>
      </c>
      <c r="Q13456" t="s">
        <v>5764</v>
      </c>
    </row>
    <row r="13457" spans="11:17">
      <c r="K13457" t="s">
        <v>51</v>
      </c>
      <c r="L13457" t="s">
        <v>5762</v>
      </c>
      <c r="M13457" t="s">
        <v>5763</v>
      </c>
      <c r="N13457" t="s">
        <v>1337</v>
      </c>
      <c r="O13457" t="s">
        <v>62</v>
      </c>
      <c r="P13457" t="s">
        <v>5699</v>
      </c>
      <c r="Q13457" t="s">
        <v>5764</v>
      </c>
    </row>
    <row r="13458" spans="11:17">
      <c r="K13458" t="s">
        <v>51</v>
      </c>
      <c r="L13458" t="s">
        <v>5762</v>
      </c>
      <c r="M13458" t="s">
        <v>5763</v>
      </c>
      <c r="N13458" t="s">
        <v>1337</v>
      </c>
      <c r="O13458" t="s">
        <v>64</v>
      </c>
      <c r="P13458" t="s">
        <v>5765</v>
      </c>
      <c r="Q13458" t="s">
        <v>5764</v>
      </c>
    </row>
    <row r="13459" spans="11:17">
      <c r="K13459" t="s">
        <v>51</v>
      </c>
      <c r="L13459" t="s">
        <v>5762</v>
      </c>
      <c r="M13459" t="s">
        <v>5763</v>
      </c>
      <c r="N13459" t="s">
        <v>1337</v>
      </c>
      <c r="O13459" t="s">
        <v>66</v>
      </c>
      <c r="P13459" t="s">
        <v>5766</v>
      </c>
      <c r="Q13459" t="s">
        <v>5764</v>
      </c>
    </row>
    <row r="13460" spans="11:17">
      <c r="K13460" t="s">
        <v>51</v>
      </c>
      <c r="L13460" t="s">
        <v>5762</v>
      </c>
      <c r="M13460" t="s">
        <v>5763</v>
      </c>
      <c r="N13460" t="s">
        <v>1337</v>
      </c>
      <c r="O13460" t="s">
        <v>68</v>
      </c>
      <c r="Q13460" t="s">
        <v>5764</v>
      </c>
    </row>
    <row r="13461" spans="11:17">
      <c r="K13461" t="s">
        <v>51</v>
      </c>
      <c r="L13461" t="s">
        <v>5762</v>
      </c>
      <c r="M13461" t="s">
        <v>5763</v>
      </c>
      <c r="N13461" t="s">
        <v>1337</v>
      </c>
      <c r="O13461" t="s">
        <v>70</v>
      </c>
      <c r="P13461" t="s">
        <v>1020</v>
      </c>
      <c r="Q13461" t="s">
        <v>5764</v>
      </c>
    </row>
    <row r="13462" spans="11:17">
      <c r="K13462" t="s">
        <v>51</v>
      </c>
      <c r="L13462" t="s">
        <v>5762</v>
      </c>
      <c r="M13462" t="s">
        <v>5763</v>
      </c>
      <c r="N13462" t="s">
        <v>1337</v>
      </c>
      <c r="O13462" t="s">
        <v>72</v>
      </c>
      <c r="P13462">
        <v>121</v>
      </c>
      <c r="Q13462" t="s">
        <v>5764</v>
      </c>
    </row>
    <row r="13463" spans="11:17">
      <c r="K13463" t="s">
        <v>51</v>
      </c>
      <c r="L13463" t="s">
        <v>5762</v>
      </c>
      <c r="M13463" t="s">
        <v>5763</v>
      </c>
      <c r="N13463" t="s">
        <v>1337</v>
      </c>
      <c r="O13463" t="s">
        <v>73</v>
      </c>
      <c r="P13463" t="s">
        <v>1343</v>
      </c>
      <c r="Q13463" t="s">
        <v>5764</v>
      </c>
    </row>
    <row r="13464" spans="11:17">
      <c r="K13464" t="s">
        <v>51</v>
      </c>
      <c r="L13464" t="s">
        <v>5767</v>
      </c>
      <c r="M13464" t="s">
        <v>5768</v>
      </c>
      <c r="N13464" t="s">
        <v>1337</v>
      </c>
      <c r="O13464" t="s">
        <v>14</v>
      </c>
      <c r="Q13464" t="s">
        <v>5769</v>
      </c>
    </row>
    <row r="13465" spans="11:17">
      <c r="K13465" t="s">
        <v>51</v>
      </c>
      <c r="L13465" t="s">
        <v>5767</v>
      </c>
      <c r="M13465" t="s">
        <v>5768</v>
      </c>
      <c r="N13465" t="s">
        <v>1337</v>
      </c>
      <c r="O13465" t="s">
        <v>56</v>
      </c>
      <c r="Q13465" t="s">
        <v>5769</v>
      </c>
    </row>
    <row r="13466" spans="11:17">
      <c r="K13466" t="s">
        <v>51</v>
      </c>
      <c r="L13466" t="s">
        <v>5767</v>
      </c>
      <c r="M13466" t="s">
        <v>5768</v>
      </c>
      <c r="N13466" t="s">
        <v>1337</v>
      </c>
      <c r="O13466" t="s">
        <v>57</v>
      </c>
      <c r="P13466" t="s">
        <v>1863</v>
      </c>
      <c r="Q13466" t="s">
        <v>5769</v>
      </c>
    </row>
    <row r="13467" spans="11:17">
      <c r="K13467" t="s">
        <v>51</v>
      </c>
      <c r="L13467" t="s">
        <v>5767</v>
      </c>
      <c r="M13467" t="s">
        <v>5768</v>
      </c>
      <c r="N13467" t="s">
        <v>1337</v>
      </c>
      <c r="O13467" t="s">
        <v>59</v>
      </c>
      <c r="P13467">
        <v>1299</v>
      </c>
      <c r="Q13467" t="s">
        <v>5769</v>
      </c>
    </row>
    <row r="13468" spans="11:17">
      <c r="K13468" t="s">
        <v>51</v>
      </c>
      <c r="L13468" t="s">
        <v>5767</v>
      </c>
      <c r="M13468" t="s">
        <v>5768</v>
      </c>
      <c r="N13468" t="s">
        <v>1337</v>
      </c>
      <c r="O13468" t="s">
        <v>60</v>
      </c>
      <c r="P13468" t="s">
        <v>5698</v>
      </c>
      <c r="Q13468" t="s">
        <v>5769</v>
      </c>
    </row>
    <row r="13469" spans="11:17">
      <c r="K13469" t="s">
        <v>51</v>
      </c>
      <c r="L13469" t="s">
        <v>5767</v>
      </c>
      <c r="M13469" t="s">
        <v>5768</v>
      </c>
      <c r="N13469" t="s">
        <v>1337</v>
      </c>
      <c r="O13469" t="s">
        <v>62</v>
      </c>
      <c r="P13469" t="s">
        <v>5699</v>
      </c>
      <c r="Q13469" t="s">
        <v>5769</v>
      </c>
    </row>
    <row r="13470" spans="11:17">
      <c r="K13470" t="s">
        <v>51</v>
      </c>
      <c r="L13470" t="s">
        <v>5767</v>
      </c>
      <c r="M13470" t="s">
        <v>5768</v>
      </c>
      <c r="N13470" t="s">
        <v>1337</v>
      </c>
      <c r="O13470" t="s">
        <v>64</v>
      </c>
      <c r="P13470" t="s">
        <v>5770</v>
      </c>
      <c r="Q13470" t="s">
        <v>5769</v>
      </c>
    </row>
    <row r="13471" spans="11:17">
      <c r="K13471" t="s">
        <v>51</v>
      </c>
      <c r="L13471" t="s">
        <v>5767</v>
      </c>
      <c r="M13471" t="s">
        <v>5768</v>
      </c>
      <c r="N13471" t="s">
        <v>1337</v>
      </c>
      <c r="O13471" t="s">
        <v>66</v>
      </c>
      <c r="P13471" t="s">
        <v>5771</v>
      </c>
      <c r="Q13471" t="s">
        <v>5769</v>
      </c>
    </row>
    <row r="13472" spans="11:17">
      <c r="K13472" t="s">
        <v>51</v>
      </c>
      <c r="L13472" t="s">
        <v>5767</v>
      </c>
      <c r="M13472" t="s">
        <v>5768</v>
      </c>
      <c r="N13472" t="s">
        <v>1337</v>
      </c>
      <c r="O13472" t="s">
        <v>68</v>
      </c>
      <c r="Q13472" t="s">
        <v>5769</v>
      </c>
    </row>
    <row r="13473" spans="11:17">
      <c r="K13473" t="s">
        <v>51</v>
      </c>
      <c r="L13473" t="s">
        <v>5767</v>
      </c>
      <c r="M13473" t="s">
        <v>5768</v>
      </c>
      <c r="N13473" t="s">
        <v>1337</v>
      </c>
      <c r="O13473" t="s">
        <v>70</v>
      </c>
      <c r="P13473" t="s">
        <v>1020</v>
      </c>
      <c r="Q13473" t="s">
        <v>5769</v>
      </c>
    </row>
    <row r="13474" spans="11:17">
      <c r="K13474" t="s">
        <v>51</v>
      </c>
      <c r="L13474" t="s">
        <v>5767</v>
      </c>
      <c r="M13474" t="s">
        <v>5768</v>
      </c>
      <c r="N13474" t="s">
        <v>1337</v>
      </c>
      <c r="O13474" t="s">
        <v>72</v>
      </c>
      <c r="P13474">
        <v>86</v>
      </c>
      <c r="Q13474" t="s">
        <v>5769</v>
      </c>
    </row>
    <row r="13475" spans="11:17">
      <c r="K13475" t="s">
        <v>51</v>
      </c>
      <c r="L13475" t="s">
        <v>5767</v>
      </c>
      <c r="M13475" t="s">
        <v>5768</v>
      </c>
      <c r="N13475" t="s">
        <v>1337</v>
      </c>
      <c r="O13475" t="s">
        <v>73</v>
      </c>
      <c r="P13475" t="s">
        <v>1343</v>
      </c>
      <c r="Q13475" t="s">
        <v>5769</v>
      </c>
    </row>
    <row r="13476" spans="11:17">
      <c r="K13476" t="s">
        <v>51</v>
      </c>
      <c r="L13476" t="s">
        <v>5772</v>
      </c>
      <c r="M13476" t="s">
        <v>5773</v>
      </c>
      <c r="N13476" t="s">
        <v>1337</v>
      </c>
      <c r="O13476" t="s">
        <v>14</v>
      </c>
      <c r="Q13476" t="s">
        <v>5774</v>
      </c>
    </row>
    <row r="13477" spans="11:17">
      <c r="K13477" t="s">
        <v>51</v>
      </c>
      <c r="L13477" t="s">
        <v>5772</v>
      </c>
      <c r="M13477" t="s">
        <v>5773</v>
      </c>
      <c r="N13477" t="s">
        <v>1337</v>
      </c>
      <c r="O13477" t="s">
        <v>56</v>
      </c>
      <c r="Q13477" t="s">
        <v>5774</v>
      </c>
    </row>
    <row r="13478" spans="11:17">
      <c r="K13478" t="s">
        <v>51</v>
      </c>
      <c r="L13478" t="s">
        <v>5772</v>
      </c>
      <c r="M13478" t="s">
        <v>5773</v>
      </c>
      <c r="N13478" t="s">
        <v>1337</v>
      </c>
      <c r="O13478" t="s">
        <v>57</v>
      </c>
      <c r="P13478" t="s">
        <v>1863</v>
      </c>
      <c r="Q13478" t="s">
        <v>5774</v>
      </c>
    </row>
    <row r="13479" spans="11:17">
      <c r="K13479" t="s">
        <v>51</v>
      </c>
      <c r="L13479" t="s">
        <v>5772</v>
      </c>
      <c r="M13479" t="s">
        <v>5773</v>
      </c>
      <c r="N13479" t="s">
        <v>1337</v>
      </c>
      <c r="O13479" t="s">
        <v>59</v>
      </c>
      <c r="P13479">
        <v>1014</v>
      </c>
      <c r="Q13479" t="s">
        <v>5774</v>
      </c>
    </row>
    <row r="13480" spans="11:17">
      <c r="K13480" t="s">
        <v>51</v>
      </c>
      <c r="L13480" t="s">
        <v>5772</v>
      </c>
      <c r="M13480" t="s">
        <v>5773</v>
      </c>
      <c r="N13480" t="s">
        <v>1337</v>
      </c>
      <c r="O13480" t="s">
        <v>60</v>
      </c>
      <c r="P13480" t="s">
        <v>5698</v>
      </c>
      <c r="Q13480" t="s">
        <v>5774</v>
      </c>
    </row>
    <row r="13481" spans="11:17">
      <c r="K13481" t="s">
        <v>51</v>
      </c>
      <c r="L13481" t="s">
        <v>5772</v>
      </c>
      <c r="M13481" t="s">
        <v>5773</v>
      </c>
      <c r="N13481" t="s">
        <v>1337</v>
      </c>
      <c r="O13481" t="s">
        <v>62</v>
      </c>
      <c r="P13481" t="s">
        <v>5699</v>
      </c>
      <c r="Q13481" t="s">
        <v>5774</v>
      </c>
    </row>
    <row r="13482" spans="11:17">
      <c r="K13482" t="s">
        <v>51</v>
      </c>
      <c r="L13482" t="s">
        <v>5772</v>
      </c>
      <c r="M13482" t="s">
        <v>5773</v>
      </c>
      <c r="N13482" t="s">
        <v>1337</v>
      </c>
      <c r="O13482" t="s">
        <v>64</v>
      </c>
      <c r="P13482" t="s">
        <v>5775</v>
      </c>
      <c r="Q13482" t="s">
        <v>5774</v>
      </c>
    </row>
    <row r="13483" spans="11:17">
      <c r="K13483" t="s">
        <v>51</v>
      </c>
      <c r="L13483" t="s">
        <v>5772</v>
      </c>
      <c r="M13483" t="s">
        <v>5773</v>
      </c>
      <c r="N13483" t="s">
        <v>1337</v>
      </c>
      <c r="O13483" t="s">
        <v>66</v>
      </c>
      <c r="P13483" t="s">
        <v>5776</v>
      </c>
      <c r="Q13483" t="s">
        <v>5774</v>
      </c>
    </row>
    <row r="13484" spans="11:17">
      <c r="K13484" t="s">
        <v>51</v>
      </c>
      <c r="L13484" t="s">
        <v>5772</v>
      </c>
      <c r="M13484" t="s">
        <v>5773</v>
      </c>
      <c r="N13484" t="s">
        <v>1337</v>
      </c>
      <c r="O13484" t="s">
        <v>68</v>
      </c>
      <c r="Q13484" t="s">
        <v>5774</v>
      </c>
    </row>
    <row r="13485" spans="11:17">
      <c r="K13485" t="s">
        <v>51</v>
      </c>
      <c r="L13485" t="s">
        <v>5772</v>
      </c>
      <c r="M13485" t="s">
        <v>5773</v>
      </c>
      <c r="N13485" t="s">
        <v>1337</v>
      </c>
      <c r="O13485" t="s">
        <v>70</v>
      </c>
      <c r="Q13485" t="s">
        <v>5774</v>
      </c>
    </row>
    <row r="13486" spans="11:17">
      <c r="K13486" t="s">
        <v>51</v>
      </c>
      <c r="L13486" t="s">
        <v>5772</v>
      </c>
      <c r="M13486" t="s">
        <v>5773</v>
      </c>
      <c r="N13486" t="s">
        <v>1337</v>
      </c>
      <c r="O13486" t="s">
        <v>72</v>
      </c>
      <c r="Q13486" t="s">
        <v>5774</v>
      </c>
    </row>
    <row r="13487" spans="11:17">
      <c r="K13487" t="s">
        <v>51</v>
      </c>
      <c r="L13487" t="s">
        <v>5772</v>
      </c>
      <c r="M13487" t="s">
        <v>5773</v>
      </c>
      <c r="N13487" t="s">
        <v>1337</v>
      </c>
      <c r="O13487" t="s">
        <v>73</v>
      </c>
      <c r="P13487" t="s">
        <v>1343</v>
      </c>
      <c r="Q13487" t="s">
        <v>5774</v>
      </c>
    </row>
    <row r="13488" spans="11:17">
      <c r="K13488" t="s">
        <v>51</v>
      </c>
      <c r="L13488" t="s">
        <v>5777</v>
      </c>
      <c r="M13488" t="s">
        <v>5778</v>
      </c>
      <c r="N13488" t="s">
        <v>1337</v>
      </c>
      <c r="O13488" t="s">
        <v>14</v>
      </c>
      <c r="Q13488" t="s">
        <v>5779</v>
      </c>
    </row>
    <row r="13489" spans="11:17">
      <c r="K13489" t="s">
        <v>51</v>
      </c>
      <c r="L13489" t="s">
        <v>5777</v>
      </c>
      <c r="M13489" t="s">
        <v>5778</v>
      </c>
      <c r="N13489" t="s">
        <v>1337</v>
      </c>
      <c r="O13489" t="s">
        <v>56</v>
      </c>
      <c r="Q13489" t="s">
        <v>5779</v>
      </c>
    </row>
    <row r="13490" spans="11:17">
      <c r="K13490" t="s">
        <v>51</v>
      </c>
      <c r="L13490" t="s">
        <v>5777</v>
      </c>
      <c r="M13490" t="s">
        <v>5778</v>
      </c>
      <c r="N13490" t="s">
        <v>1337</v>
      </c>
      <c r="O13490" t="s">
        <v>57</v>
      </c>
      <c r="P13490" t="s">
        <v>1863</v>
      </c>
      <c r="Q13490" t="s">
        <v>5779</v>
      </c>
    </row>
    <row r="13491" spans="11:17">
      <c r="K13491" t="s">
        <v>51</v>
      </c>
      <c r="L13491" t="s">
        <v>5777</v>
      </c>
      <c r="M13491" t="s">
        <v>5778</v>
      </c>
      <c r="N13491" t="s">
        <v>1337</v>
      </c>
      <c r="O13491" t="s">
        <v>59</v>
      </c>
      <c r="P13491">
        <v>1751</v>
      </c>
      <c r="Q13491" t="s">
        <v>5779</v>
      </c>
    </row>
    <row r="13492" spans="11:17">
      <c r="K13492" t="s">
        <v>51</v>
      </c>
      <c r="L13492" t="s">
        <v>5777</v>
      </c>
      <c r="M13492" t="s">
        <v>5778</v>
      </c>
      <c r="N13492" t="s">
        <v>1337</v>
      </c>
      <c r="O13492" t="s">
        <v>60</v>
      </c>
      <c r="P13492" t="s">
        <v>5698</v>
      </c>
      <c r="Q13492" t="s">
        <v>5779</v>
      </c>
    </row>
    <row r="13493" spans="11:17">
      <c r="K13493" t="s">
        <v>51</v>
      </c>
      <c r="L13493" t="s">
        <v>5777</v>
      </c>
      <c r="M13493" t="s">
        <v>5778</v>
      </c>
      <c r="N13493" t="s">
        <v>1337</v>
      </c>
      <c r="O13493" t="s">
        <v>62</v>
      </c>
      <c r="P13493" t="s">
        <v>5699</v>
      </c>
      <c r="Q13493" t="s">
        <v>5779</v>
      </c>
    </row>
    <row r="13494" spans="11:17">
      <c r="K13494" t="s">
        <v>51</v>
      </c>
      <c r="L13494" t="s">
        <v>5777</v>
      </c>
      <c r="M13494" t="s">
        <v>5778</v>
      </c>
      <c r="N13494" t="s">
        <v>1337</v>
      </c>
      <c r="O13494" t="s">
        <v>64</v>
      </c>
      <c r="P13494" t="s">
        <v>5780</v>
      </c>
      <c r="Q13494" t="s">
        <v>5779</v>
      </c>
    </row>
    <row r="13495" spans="11:17">
      <c r="K13495" t="s">
        <v>51</v>
      </c>
      <c r="L13495" t="s">
        <v>5777</v>
      </c>
      <c r="M13495" t="s">
        <v>5778</v>
      </c>
      <c r="N13495" t="s">
        <v>1337</v>
      </c>
      <c r="O13495" t="s">
        <v>66</v>
      </c>
      <c r="P13495" t="s">
        <v>5781</v>
      </c>
      <c r="Q13495" t="s">
        <v>5779</v>
      </c>
    </row>
    <row r="13496" spans="11:17">
      <c r="K13496" t="s">
        <v>51</v>
      </c>
      <c r="L13496" t="s">
        <v>5777</v>
      </c>
      <c r="M13496" t="s">
        <v>5778</v>
      </c>
      <c r="N13496" t="s">
        <v>1337</v>
      </c>
      <c r="O13496" t="s">
        <v>68</v>
      </c>
      <c r="Q13496" t="s">
        <v>5779</v>
      </c>
    </row>
    <row r="13497" spans="11:17">
      <c r="K13497" t="s">
        <v>51</v>
      </c>
      <c r="L13497" t="s">
        <v>5777</v>
      </c>
      <c r="M13497" t="s">
        <v>5778</v>
      </c>
      <c r="N13497" t="s">
        <v>1337</v>
      </c>
      <c r="O13497" t="s">
        <v>70</v>
      </c>
      <c r="P13497" t="s">
        <v>1020</v>
      </c>
      <c r="Q13497" t="s">
        <v>5779</v>
      </c>
    </row>
    <row r="13498" spans="11:17">
      <c r="K13498" t="s">
        <v>51</v>
      </c>
      <c r="L13498" t="s">
        <v>5777</v>
      </c>
      <c r="M13498" t="s">
        <v>5778</v>
      </c>
      <c r="N13498" t="s">
        <v>1337</v>
      </c>
      <c r="O13498" t="s">
        <v>72</v>
      </c>
      <c r="P13498">
        <v>148</v>
      </c>
      <c r="Q13498" t="s">
        <v>5779</v>
      </c>
    </row>
    <row r="13499" spans="11:17">
      <c r="K13499" t="s">
        <v>51</v>
      </c>
      <c r="L13499" t="s">
        <v>5777</v>
      </c>
      <c r="M13499" t="s">
        <v>5778</v>
      </c>
      <c r="N13499" t="s">
        <v>1337</v>
      </c>
      <c r="O13499" t="s">
        <v>73</v>
      </c>
      <c r="P13499" t="s">
        <v>1343</v>
      </c>
      <c r="Q13499" t="s">
        <v>5779</v>
      </c>
    </row>
    <row r="13500" spans="11:17">
      <c r="K13500" t="s">
        <v>51</v>
      </c>
      <c r="L13500" t="s">
        <v>5782</v>
      </c>
      <c r="M13500" t="s">
        <v>5783</v>
      </c>
      <c r="N13500" t="s">
        <v>1337</v>
      </c>
      <c r="O13500" t="s">
        <v>14</v>
      </c>
      <c r="Q13500" t="s">
        <v>5784</v>
      </c>
    </row>
    <row r="13501" spans="11:17">
      <c r="K13501" t="s">
        <v>51</v>
      </c>
      <c r="L13501" t="s">
        <v>5782</v>
      </c>
      <c r="M13501" t="s">
        <v>5783</v>
      </c>
      <c r="N13501" t="s">
        <v>1337</v>
      </c>
      <c r="O13501" t="s">
        <v>56</v>
      </c>
      <c r="Q13501" t="s">
        <v>5784</v>
      </c>
    </row>
    <row r="13502" spans="11:17">
      <c r="K13502" t="s">
        <v>51</v>
      </c>
      <c r="L13502" t="s">
        <v>5782</v>
      </c>
      <c r="M13502" t="s">
        <v>5783</v>
      </c>
      <c r="N13502" t="s">
        <v>1337</v>
      </c>
      <c r="O13502" t="s">
        <v>57</v>
      </c>
      <c r="P13502" t="s">
        <v>1863</v>
      </c>
      <c r="Q13502" t="s">
        <v>5784</v>
      </c>
    </row>
    <row r="13503" spans="11:17">
      <c r="K13503" t="s">
        <v>51</v>
      </c>
      <c r="L13503" t="s">
        <v>5782</v>
      </c>
      <c r="M13503" t="s">
        <v>5783</v>
      </c>
      <c r="N13503" t="s">
        <v>1337</v>
      </c>
      <c r="O13503" t="s">
        <v>59</v>
      </c>
      <c r="P13503">
        <v>1830</v>
      </c>
      <c r="Q13503" t="s">
        <v>5784</v>
      </c>
    </row>
    <row r="13504" spans="11:17">
      <c r="K13504" t="s">
        <v>51</v>
      </c>
      <c r="L13504" t="s">
        <v>5782</v>
      </c>
      <c r="M13504" t="s">
        <v>5783</v>
      </c>
      <c r="N13504" t="s">
        <v>1337</v>
      </c>
      <c r="O13504" t="s">
        <v>60</v>
      </c>
      <c r="P13504" t="s">
        <v>5698</v>
      </c>
      <c r="Q13504" t="s">
        <v>5784</v>
      </c>
    </row>
    <row r="13505" spans="11:17">
      <c r="K13505" t="s">
        <v>51</v>
      </c>
      <c r="L13505" t="s">
        <v>5782</v>
      </c>
      <c r="M13505" t="s">
        <v>5783</v>
      </c>
      <c r="N13505" t="s">
        <v>1337</v>
      </c>
      <c r="O13505" t="s">
        <v>62</v>
      </c>
      <c r="P13505" t="s">
        <v>5699</v>
      </c>
      <c r="Q13505" t="s">
        <v>5784</v>
      </c>
    </row>
    <row r="13506" spans="11:17">
      <c r="K13506" t="s">
        <v>51</v>
      </c>
      <c r="L13506" t="s">
        <v>5782</v>
      </c>
      <c r="M13506" t="s">
        <v>5783</v>
      </c>
      <c r="N13506" t="s">
        <v>1337</v>
      </c>
      <c r="O13506" t="s">
        <v>64</v>
      </c>
      <c r="P13506" t="s">
        <v>5785</v>
      </c>
      <c r="Q13506" t="s">
        <v>5784</v>
      </c>
    </row>
    <row r="13507" spans="11:17">
      <c r="K13507" t="s">
        <v>51</v>
      </c>
      <c r="L13507" t="s">
        <v>5782</v>
      </c>
      <c r="M13507" t="s">
        <v>5783</v>
      </c>
      <c r="N13507" t="s">
        <v>1337</v>
      </c>
      <c r="O13507" t="s">
        <v>66</v>
      </c>
      <c r="P13507" t="s">
        <v>5786</v>
      </c>
      <c r="Q13507" t="s">
        <v>5784</v>
      </c>
    </row>
    <row r="13508" spans="11:17">
      <c r="K13508" t="s">
        <v>51</v>
      </c>
      <c r="L13508" t="s">
        <v>5782</v>
      </c>
      <c r="M13508" t="s">
        <v>5783</v>
      </c>
      <c r="N13508" t="s">
        <v>1337</v>
      </c>
      <c r="O13508" t="s">
        <v>68</v>
      </c>
      <c r="Q13508" t="s">
        <v>5784</v>
      </c>
    </row>
    <row r="13509" spans="11:17">
      <c r="K13509" t="s">
        <v>51</v>
      </c>
      <c r="L13509" t="s">
        <v>5782</v>
      </c>
      <c r="M13509" t="s">
        <v>5783</v>
      </c>
      <c r="N13509" t="s">
        <v>1337</v>
      </c>
      <c r="O13509" t="s">
        <v>70</v>
      </c>
      <c r="P13509" t="s">
        <v>71</v>
      </c>
      <c r="Q13509" t="s">
        <v>5784</v>
      </c>
    </row>
    <row r="13510" spans="11:17">
      <c r="K13510" t="s">
        <v>51</v>
      </c>
      <c r="L13510" t="s">
        <v>5782</v>
      </c>
      <c r="M13510" t="s">
        <v>5783</v>
      </c>
      <c r="N13510" t="s">
        <v>1337</v>
      </c>
      <c r="O13510" t="s">
        <v>72</v>
      </c>
      <c r="P13510">
        <v>84</v>
      </c>
      <c r="Q13510" t="s">
        <v>5784</v>
      </c>
    </row>
    <row r="13511" spans="11:17">
      <c r="K13511" t="s">
        <v>51</v>
      </c>
      <c r="L13511" t="s">
        <v>5782</v>
      </c>
      <c r="M13511" t="s">
        <v>5783</v>
      </c>
      <c r="N13511" t="s">
        <v>1337</v>
      </c>
      <c r="O13511" t="s">
        <v>73</v>
      </c>
      <c r="P13511" t="s">
        <v>1343</v>
      </c>
      <c r="Q13511" t="s">
        <v>5784</v>
      </c>
    </row>
    <row r="13512" spans="11:17">
      <c r="K13512" t="s">
        <v>51</v>
      </c>
      <c r="L13512" t="s">
        <v>5787</v>
      </c>
      <c r="M13512" t="s">
        <v>5788</v>
      </c>
      <c r="N13512" t="s">
        <v>1337</v>
      </c>
      <c r="O13512" t="s">
        <v>14</v>
      </c>
      <c r="Q13512" t="s">
        <v>5789</v>
      </c>
    </row>
    <row r="13513" spans="11:17">
      <c r="K13513" t="s">
        <v>51</v>
      </c>
      <c r="L13513" t="s">
        <v>5787</v>
      </c>
      <c r="M13513" t="s">
        <v>5788</v>
      </c>
      <c r="N13513" t="s">
        <v>1337</v>
      </c>
      <c r="O13513" t="s">
        <v>56</v>
      </c>
      <c r="Q13513" t="s">
        <v>5789</v>
      </c>
    </row>
    <row r="13514" spans="11:17">
      <c r="K13514" t="s">
        <v>51</v>
      </c>
      <c r="L13514" t="s">
        <v>5787</v>
      </c>
      <c r="M13514" t="s">
        <v>5788</v>
      </c>
      <c r="N13514" t="s">
        <v>1337</v>
      </c>
      <c r="O13514" t="s">
        <v>57</v>
      </c>
      <c r="P13514" t="s">
        <v>1863</v>
      </c>
      <c r="Q13514" t="s">
        <v>5789</v>
      </c>
    </row>
    <row r="13515" spans="11:17">
      <c r="K13515" t="s">
        <v>51</v>
      </c>
      <c r="L13515" t="s">
        <v>5787</v>
      </c>
      <c r="M13515" t="s">
        <v>5788</v>
      </c>
      <c r="N13515" t="s">
        <v>1337</v>
      </c>
      <c r="O13515" t="s">
        <v>59</v>
      </c>
      <c r="P13515">
        <v>1119</v>
      </c>
      <c r="Q13515" t="s">
        <v>5789</v>
      </c>
    </row>
    <row r="13516" spans="11:17">
      <c r="K13516" t="s">
        <v>51</v>
      </c>
      <c r="L13516" t="s">
        <v>5787</v>
      </c>
      <c r="M13516" t="s">
        <v>5788</v>
      </c>
      <c r="N13516" t="s">
        <v>1337</v>
      </c>
      <c r="O13516" t="s">
        <v>60</v>
      </c>
      <c r="P13516" t="s">
        <v>5698</v>
      </c>
      <c r="Q13516" t="s">
        <v>5789</v>
      </c>
    </row>
    <row r="13517" spans="11:17">
      <c r="K13517" t="s">
        <v>51</v>
      </c>
      <c r="L13517" t="s">
        <v>5787</v>
      </c>
      <c r="M13517" t="s">
        <v>5788</v>
      </c>
      <c r="N13517" t="s">
        <v>1337</v>
      </c>
      <c r="O13517" t="s">
        <v>62</v>
      </c>
      <c r="P13517" t="s">
        <v>5699</v>
      </c>
      <c r="Q13517" t="s">
        <v>5789</v>
      </c>
    </row>
    <row r="13518" spans="11:17">
      <c r="K13518" t="s">
        <v>51</v>
      </c>
      <c r="L13518" t="s">
        <v>5787</v>
      </c>
      <c r="M13518" t="s">
        <v>5788</v>
      </c>
      <c r="N13518" t="s">
        <v>1337</v>
      </c>
      <c r="O13518" t="s">
        <v>64</v>
      </c>
      <c r="P13518" t="s">
        <v>5790</v>
      </c>
      <c r="Q13518" t="s">
        <v>5789</v>
      </c>
    </row>
    <row r="13519" spans="11:17">
      <c r="K13519" t="s">
        <v>51</v>
      </c>
      <c r="L13519" t="s">
        <v>5787</v>
      </c>
      <c r="M13519" t="s">
        <v>5788</v>
      </c>
      <c r="N13519" t="s">
        <v>1337</v>
      </c>
      <c r="O13519" t="s">
        <v>66</v>
      </c>
      <c r="P13519" t="s">
        <v>5791</v>
      </c>
      <c r="Q13519" t="s">
        <v>5789</v>
      </c>
    </row>
    <row r="13520" spans="11:17">
      <c r="K13520" t="s">
        <v>51</v>
      </c>
      <c r="L13520" t="s">
        <v>5787</v>
      </c>
      <c r="M13520" t="s">
        <v>5788</v>
      </c>
      <c r="N13520" t="s">
        <v>1337</v>
      </c>
      <c r="O13520" t="s">
        <v>68</v>
      </c>
      <c r="Q13520" t="s">
        <v>5789</v>
      </c>
    </row>
    <row r="13521" spans="11:17">
      <c r="K13521" t="s">
        <v>51</v>
      </c>
      <c r="L13521" t="s">
        <v>5787</v>
      </c>
      <c r="M13521" t="s">
        <v>5788</v>
      </c>
      <c r="N13521" t="s">
        <v>1337</v>
      </c>
      <c r="O13521" t="s">
        <v>70</v>
      </c>
      <c r="P13521" t="s">
        <v>1020</v>
      </c>
      <c r="Q13521" t="s">
        <v>5789</v>
      </c>
    </row>
    <row r="13522" spans="11:17">
      <c r="K13522" t="s">
        <v>51</v>
      </c>
      <c r="L13522" t="s">
        <v>5787</v>
      </c>
      <c r="M13522" t="s">
        <v>5788</v>
      </c>
      <c r="N13522" t="s">
        <v>1337</v>
      </c>
      <c r="O13522" t="s">
        <v>72</v>
      </c>
      <c r="P13522">
        <v>127</v>
      </c>
      <c r="Q13522" t="s">
        <v>5789</v>
      </c>
    </row>
    <row r="13523" spans="11:17">
      <c r="K13523" t="s">
        <v>51</v>
      </c>
      <c r="L13523" t="s">
        <v>5787</v>
      </c>
      <c r="M13523" t="s">
        <v>5788</v>
      </c>
      <c r="N13523" t="s">
        <v>1337</v>
      </c>
      <c r="O13523" t="s">
        <v>73</v>
      </c>
      <c r="P13523" t="s">
        <v>1343</v>
      </c>
      <c r="Q13523" t="s">
        <v>5789</v>
      </c>
    </row>
    <row r="13524" spans="11:17">
      <c r="K13524" t="s">
        <v>51</v>
      </c>
      <c r="L13524" t="s">
        <v>5792</v>
      </c>
      <c r="M13524" t="s">
        <v>5793</v>
      </c>
      <c r="N13524" t="s">
        <v>1337</v>
      </c>
      <c r="O13524" t="s">
        <v>14</v>
      </c>
      <c r="Q13524" t="s">
        <v>5794</v>
      </c>
    </row>
    <row r="13525" spans="11:17">
      <c r="K13525" t="s">
        <v>51</v>
      </c>
      <c r="L13525" t="s">
        <v>5792</v>
      </c>
      <c r="M13525" t="s">
        <v>5793</v>
      </c>
      <c r="N13525" t="s">
        <v>1337</v>
      </c>
      <c r="O13525" t="s">
        <v>56</v>
      </c>
      <c r="Q13525" t="s">
        <v>5794</v>
      </c>
    </row>
    <row r="13526" spans="11:17">
      <c r="K13526" t="s">
        <v>51</v>
      </c>
      <c r="L13526" t="s">
        <v>5792</v>
      </c>
      <c r="M13526" t="s">
        <v>5793</v>
      </c>
      <c r="N13526" t="s">
        <v>1337</v>
      </c>
      <c r="O13526" t="s">
        <v>57</v>
      </c>
      <c r="P13526" t="s">
        <v>1863</v>
      </c>
      <c r="Q13526" t="s">
        <v>5794</v>
      </c>
    </row>
    <row r="13527" spans="11:17">
      <c r="K13527" t="s">
        <v>51</v>
      </c>
      <c r="L13527" t="s">
        <v>5792</v>
      </c>
      <c r="M13527" t="s">
        <v>5793</v>
      </c>
      <c r="N13527" t="s">
        <v>1337</v>
      </c>
      <c r="O13527" t="s">
        <v>59</v>
      </c>
      <c r="P13527">
        <v>354</v>
      </c>
      <c r="Q13527" t="s">
        <v>5794</v>
      </c>
    </row>
    <row r="13528" spans="11:17">
      <c r="K13528" t="s">
        <v>51</v>
      </c>
      <c r="L13528" t="s">
        <v>5792</v>
      </c>
      <c r="M13528" t="s">
        <v>5793</v>
      </c>
      <c r="N13528" t="s">
        <v>1337</v>
      </c>
      <c r="O13528" t="s">
        <v>60</v>
      </c>
      <c r="P13528" t="s">
        <v>5698</v>
      </c>
      <c r="Q13528" t="s">
        <v>5794</v>
      </c>
    </row>
    <row r="13529" spans="11:17">
      <c r="K13529" t="s">
        <v>51</v>
      </c>
      <c r="L13529" t="s">
        <v>5792</v>
      </c>
      <c r="M13529" t="s">
        <v>5793</v>
      </c>
      <c r="N13529" t="s">
        <v>1337</v>
      </c>
      <c r="O13529" t="s">
        <v>62</v>
      </c>
      <c r="P13529" t="s">
        <v>5699</v>
      </c>
      <c r="Q13529" t="s">
        <v>5794</v>
      </c>
    </row>
    <row r="13530" spans="11:17">
      <c r="K13530" t="s">
        <v>51</v>
      </c>
      <c r="L13530" t="s">
        <v>5792</v>
      </c>
      <c r="M13530" t="s">
        <v>5793</v>
      </c>
      <c r="N13530" t="s">
        <v>1337</v>
      </c>
      <c r="O13530" t="s">
        <v>64</v>
      </c>
      <c r="P13530" t="s">
        <v>5795</v>
      </c>
      <c r="Q13530" t="s">
        <v>5794</v>
      </c>
    </row>
    <row r="13531" spans="11:17">
      <c r="K13531" t="s">
        <v>51</v>
      </c>
      <c r="L13531" t="s">
        <v>5792</v>
      </c>
      <c r="M13531" t="s">
        <v>5793</v>
      </c>
      <c r="N13531" t="s">
        <v>1337</v>
      </c>
      <c r="O13531" t="s">
        <v>66</v>
      </c>
      <c r="P13531" t="s">
        <v>5796</v>
      </c>
      <c r="Q13531" t="s">
        <v>5794</v>
      </c>
    </row>
    <row r="13532" spans="11:17">
      <c r="K13532" t="s">
        <v>51</v>
      </c>
      <c r="L13532" t="s">
        <v>5792</v>
      </c>
      <c r="M13532" t="s">
        <v>5793</v>
      </c>
      <c r="N13532" t="s">
        <v>1337</v>
      </c>
      <c r="O13532" t="s">
        <v>68</v>
      </c>
      <c r="Q13532" t="s">
        <v>5794</v>
      </c>
    </row>
    <row r="13533" spans="11:17">
      <c r="K13533" t="s">
        <v>51</v>
      </c>
      <c r="L13533" t="s">
        <v>5792</v>
      </c>
      <c r="M13533" t="s">
        <v>5793</v>
      </c>
      <c r="N13533" t="s">
        <v>1337</v>
      </c>
      <c r="O13533" t="s">
        <v>70</v>
      </c>
      <c r="P13533" t="s">
        <v>1020</v>
      </c>
      <c r="Q13533" t="s">
        <v>5794</v>
      </c>
    </row>
    <row r="13534" spans="11:17">
      <c r="K13534" t="s">
        <v>51</v>
      </c>
      <c r="L13534" t="s">
        <v>5792</v>
      </c>
      <c r="M13534" t="s">
        <v>5793</v>
      </c>
      <c r="N13534" t="s">
        <v>1337</v>
      </c>
      <c r="O13534" t="s">
        <v>72</v>
      </c>
      <c r="P13534">
        <v>36</v>
      </c>
      <c r="Q13534" t="s">
        <v>5794</v>
      </c>
    </row>
    <row r="13535" spans="11:17">
      <c r="K13535" t="s">
        <v>51</v>
      </c>
      <c r="L13535" t="s">
        <v>5792</v>
      </c>
      <c r="M13535" t="s">
        <v>5793</v>
      </c>
      <c r="N13535" t="s">
        <v>1337</v>
      </c>
      <c r="O13535" t="s">
        <v>73</v>
      </c>
      <c r="P13535" t="s">
        <v>1343</v>
      </c>
      <c r="Q13535" t="s">
        <v>5794</v>
      </c>
    </row>
    <row r="13536" spans="11:17">
      <c r="K13536" t="s">
        <v>51</v>
      </c>
      <c r="L13536" t="s">
        <v>5797</v>
      </c>
      <c r="M13536" t="s">
        <v>5798</v>
      </c>
      <c r="N13536" t="s">
        <v>77</v>
      </c>
      <c r="O13536" t="s">
        <v>14</v>
      </c>
      <c r="Q13536" t="s">
        <v>5799</v>
      </c>
    </row>
    <row r="13537" spans="11:17">
      <c r="K13537" t="s">
        <v>51</v>
      </c>
      <c r="L13537" t="s">
        <v>5797</v>
      </c>
      <c r="M13537" t="s">
        <v>5798</v>
      </c>
      <c r="N13537" t="s">
        <v>77</v>
      </c>
      <c r="O13537" t="s">
        <v>56</v>
      </c>
      <c r="Q13537" t="s">
        <v>5799</v>
      </c>
    </row>
    <row r="13538" spans="11:17">
      <c r="K13538" t="s">
        <v>51</v>
      </c>
      <c r="L13538" t="s">
        <v>5797</v>
      </c>
      <c r="M13538" t="s">
        <v>5798</v>
      </c>
      <c r="N13538" t="s">
        <v>77</v>
      </c>
      <c r="O13538" t="s">
        <v>57</v>
      </c>
      <c r="P13538" t="s">
        <v>1863</v>
      </c>
      <c r="Q13538" t="s">
        <v>5799</v>
      </c>
    </row>
    <row r="13539" spans="11:17">
      <c r="K13539" t="s">
        <v>51</v>
      </c>
      <c r="L13539" t="s">
        <v>5797</v>
      </c>
      <c r="M13539" t="s">
        <v>5798</v>
      </c>
      <c r="N13539" t="s">
        <v>77</v>
      </c>
      <c r="O13539" t="s">
        <v>59</v>
      </c>
      <c r="P13539">
        <v>2120</v>
      </c>
      <c r="Q13539" t="s">
        <v>5799</v>
      </c>
    </row>
    <row r="13540" spans="11:17">
      <c r="K13540" t="s">
        <v>51</v>
      </c>
      <c r="L13540" t="s">
        <v>5797</v>
      </c>
      <c r="M13540" t="s">
        <v>5798</v>
      </c>
      <c r="N13540" t="s">
        <v>77</v>
      </c>
      <c r="O13540" t="s">
        <v>60</v>
      </c>
      <c r="P13540" t="s">
        <v>5698</v>
      </c>
      <c r="Q13540" t="s">
        <v>5799</v>
      </c>
    </row>
    <row r="13541" spans="11:17">
      <c r="K13541" t="s">
        <v>51</v>
      </c>
      <c r="L13541" t="s">
        <v>5797</v>
      </c>
      <c r="M13541" t="s">
        <v>5798</v>
      </c>
      <c r="N13541" t="s">
        <v>77</v>
      </c>
      <c r="O13541" t="s">
        <v>62</v>
      </c>
      <c r="P13541" t="s">
        <v>5699</v>
      </c>
      <c r="Q13541" t="s">
        <v>5799</v>
      </c>
    </row>
    <row r="13542" spans="11:17">
      <c r="K13542" t="s">
        <v>51</v>
      </c>
      <c r="L13542" t="s">
        <v>5797</v>
      </c>
      <c r="M13542" t="s">
        <v>5798</v>
      </c>
      <c r="N13542" t="s">
        <v>77</v>
      </c>
      <c r="O13542" t="s">
        <v>64</v>
      </c>
      <c r="P13542" t="s">
        <v>5800</v>
      </c>
      <c r="Q13542" t="s">
        <v>5799</v>
      </c>
    </row>
    <row r="13543" spans="11:17">
      <c r="K13543" t="s">
        <v>51</v>
      </c>
      <c r="L13543" t="s">
        <v>5797</v>
      </c>
      <c r="M13543" t="s">
        <v>5798</v>
      </c>
      <c r="N13543" t="s">
        <v>77</v>
      </c>
      <c r="O13543" t="s">
        <v>66</v>
      </c>
      <c r="P13543" t="s">
        <v>5801</v>
      </c>
      <c r="Q13543" t="s">
        <v>5799</v>
      </c>
    </row>
    <row r="13544" spans="11:17">
      <c r="K13544" t="s">
        <v>51</v>
      </c>
      <c r="L13544" t="s">
        <v>5797</v>
      </c>
      <c r="M13544" t="s">
        <v>5798</v>
      </c>
      <c r="N13544" t="s">
        <v>77</v>
      </c>
      <c r="O13544" t="s">
        <v>68</v>
      </c>
      <c r="Q13544" t="s">
        <v>5799</v>
      </c>
    </row>
    <row r="13545" spans="11:17">
      <c r="K13545" t="s">
        <v>51</v>
      </c>
      <c r="L13545" t="s">
        <v>5797</v>
      </c>
      <c r="M13545" t="s">
        <v>5798</v>
      </c>
      <c r="N13545" t="s">
        <v>77</v>
      </c>
      <c r="O13545" t="s">
        <v>70</v>
      </c>
      <c r="P13545" t="s">
        <v>1020</v>
      </c>
      <c r="Q13545" t="s">
        <v>5799</v>
      </c>
    </row>
    <row r="13546" spans="11:17">
      <c r="K13546" t="s">
        <v>51</v>
      </c>
      <c r="L13546" t="s">
        <v>5797</v>
      </c>
      <c r="M13546" t="s">
        <v>5798</v>
      </c>
      <c r="N13546" t="s">
        <v>77</v>
      </c>
      <c r="O13546" t="s">
        <v>72</v>
      </c>
      <c r="P13546">
        <v>180</v>
      </c>
      <c r="Q13546" t="s">
        <v>5799</v>
      </c>
    </row>
    <row r="13547" spans="11:17">
      <c r="K13547" t="s">
        <v>51</v>
      </c>
      <c r="L13547" t="s">
        <v>5797</v>
      </c>
      <c r="M13547" t="s">
        <v>5798</v>
      </c>
      <c r="N13547" t="s">
        <v>77</v>
      </c>
      <c r="O13547" t="s">
        <v>73</v>
      </c>
      <c r="P13547" t="s">
        <v>82</v>
      </c>
      <c r="Q13547" t="s">
        <v>5799</v>
      </c>
    </row>
    <row r="13548" spans="11:17">
      <c r="K13548" t="s">
        <v>51</v>
      </c>
      <c r="L13548" t="s">
        <v>5802</v>
      </c>
      <c r="M13548" t="s">
        <v>5803</v>
      </c>
      <c r="N13548" t="s">
        <v>1337</v>
      </c>
      <c r="O13548" t="s">
        <v>14</v>
      </c>
      <c r="Q13548" t="s">
        <v>5804</v>
      </c>
    </row>
    <row r="13549" spans="11:17">
      <c r="K13549" t="s">
        <v>51</v>
      </c>
      <c r="L13549" t="s">
        <v>5802</v>
      </c>
      <c r="M13549" t="s">
        <v>5803</v>
      </c>
      <c r="N13549" t="s">
        <v>1337</v>
      </c>
      <c r="O13549" t="s">
        <v>56</v>
      </c>
      <c r="Q13549" t="s">
        <v>5804</v>
      </c>
    </row>
    <row r="13550" spans="11:17">
      <c r="K13550" t="s">
        <v>51</v>
      </c>
      <c r="L13550" t="s">
        <v>5802</v>
      </c>
      <c r="M13550" t="s">
        <v>5803</v>
      </c>
      <c r="N13550" t="s">
        <v>1337</v>
      </c>
      <c r="O13550" t="s">
        <v>57</v>
      </c>
      <c r="P13550" t="s">
        <v>1863</v>
      </c>
      <c r="Q13550" t="s">
        <v>5804</v>
      </c>
    </row>
    <row r="13551" spans="11:17">
      <c r="K13551" t="s">
        <v>51</v>
      </c>
      <c r="L13551" t="s">
        <v>5802</v>
      </c>
      <c r="M13551" t="s">
        <v>5803</v>
      </c>
      <c r="N13551" t="s">
        <v>1337</v>
      </c>
      <c r="O13551" t="s">
        <v>59</v>
      </c>
      <c r="P13551">
        <v>471</v>
      </c>
      <c r="Q13551" t="s">
        <v>5804</v>
      </c>
    </row>
    <row r="13552" spans="11:17">
      <c r="K13552" t="s">
        <v>51</v>
      </c>
      <c r="L13552" t="s">
        <v>5802</v>
      </c>
      <c r="M13552" t="s">
        <v>5803</v>
      </c>
      <c r="N13552" t="s">
        <v>1337</v>
      </c>
      <c r="O13552" t="s">
        <v>60</v>
      </c>
      <c r="P13552" t="s">
        <v>5805</v>
      </c>
      <c r="Q13552" t="s">
        <v>5804</v>
      </c>
    </row>
    <row r="13553" spans="11:17">
      <c r="K13553" t="s">
        <v>51</v>
      </c>
      <c r="L13553" t="s">
        <v>5802</v>
      </c>
      <c r="M13553" t="s">
        <v>5803</v>
      </c>
      <c r="N13553" t="s">
        <v>1337</v>
      </c>
      <c r="O13553" t="s">
        <v>62</v>
      </c>
      <c r="P13553" t="s">
        <v>5806</v>
      </c>
      <c r="Q13553" t="s">
        <v>5804</v>
      </c>
    </row>
    <row r="13554" spans="11:17">
      <c r="K13554" t="s">
        <v>51</v>
      </c>
      <c r="L13554" t="s">
        <v>5802</v>
      </c>
      <c r="M13554" t="s">
        <v>5803</v>
      </c>
      <c r="N13554" t="s">
        <v>1337</v>
      </c>
      <c r="O13554" t="s">
        <v>64</v>
      </c>
      <c r="P13554" t="s">
        <v>5807</v>
      </c>
      <c r="Q13554" t="s">
        <v>5804</v>
      </c>
    </row>
    <row r="13555" spans="11:17">
      <c r="K13555" t="s">
        <v>51</v>
      </c>
      <c r="L13555" t="s">
        <v>5802</v>
      </c>
      <c r="M13555" t="s">
        <v>5803</v>
      </c>
      <c r="N13555" t="s">
        <v>1337</v>
      </c>
      <c r="O13555" t="s">
        <v>66</v>
      </c>
      <c r="P13555" t="s">
        <v>5808</v>
      </c>
      <c r="Q13555" t="s">
        <v>5804</v>
      </c>
    </row>
    <row r="13556" spans="11:17">
      <c r="K13556" t="s">
        <v>51</v>
      </c>
      <c r="L13556" t="s">
        <v>5802</v>
      </c>
      <c r="M13556" t="s">
        <v>5803</v>
      </c>
      <c r="N13556" t="s">
        <v>1337</v>
      </c>
      <c r="O13556" t="s">
        <v>68</v>
      </c>
      <c r="P13556" t="e">
        <f>-ต้องการอาหารแห้ง ข้าวสาร
-ต้องการเจลล้างมือและหน้ากากอนามัย
-ปัญหาเศรษฐกิจ คนถูกพักงาน ค้าขายไม่ได้ ราคาสินค้าสูง รายได้ไม่พอต่อค่าใช้จ่าย</f>
        <v>#NAME?</v>
      </c>
      <c r="Q13556" t="s">
        <v>5804</v>
      </c>
    </row>
    <row r="13557" spans="11:17">
      <c r="K13557" t="s">
        <v>51</v>
      </c>
      <c r="L13557" t="s">
        <v>5802</v>
      </c>
      <c r="M13557" t="s">
        <v>5803</v>
      </c>
      <c r="N13557" t="s">
        <v>1337</v>
      </c>
      <c r="O13557" t="s">
        <v>70</v>
      </c>
      <c r="P13557" t="s">
        <v>1020</v>
      </c>
      <c r="Q13557" t="s">
        <v>5804</v>
      </c>
    </row>
    <row r="13558" spans="11:17">
      <c r="K13558" t="s">
        <v>51</v>
      </c>
      <c r="L13558" t="s">
        <v>5802</v>
      </c>
      <c r="M13558" t="s">
        <v>5803</v>
      </c>
      <c r="N13558" t="s">
        <v>1337</v>
      </c>
      <c r="O13558" t="s">
        <v>72</v>
      </c>
      <c r="P13558">
        <v>150</v>
      </c>
      <c r="Q13558" t="s">
        <v>5804</v>
      </c>
    </row>
    <row r="13559" spans="11:17">
      <c r="K13559" t="s">
        <v>51</v>
      </c>
      <c r="L13559" t="s">
        <v>5802</v>
      </c>
      <c r="M13559" t="s">
        <v>5803</v>
      </c>
      <c r="N13559" t="s">
        <v>1337</v>
      </c>
      <c r="O13559" t="s">
        <v>73</v>
      </c>
      <c r="P13559" t="s">
        <v>1343</v>
      </c>
      <c r="Q13559" t="s">
        <v>5804</v>
      </c>
    </row>
    <row r="13560" spans="11:17">
      <c r="K13560" t="s">
        <v>51</v>
      </c>
      <c r="L13560" t="s">
        <v>5809</v>
      </c>
      <c r="M13560" t="s">
        <v>5810</v>
      </c>
      <c r="N13560" t="s">
        <v>1337</v>
      </c>
      <c r="O13560" t="s">
        <v>14</v>
      </c>
      <c r="Q13560" t="s">
        <v>5811</v>
      </c>
    </row>
    <row r="13561" spans="11:17">
      <c r="K13561" t="s">
        <v>51</v>
      </c>
      <c r="L13561" t="s">
        <v>5809</v>
      </c>
      <c r="M13561" t="s">
        <v>5810</v>
      </c>
      <c r="N13561" t="s">
        <v>1337</v>
      </c>
      <c r="O13561" t="s">
        <v>56</v>
      </c>
      <c r="Q13561" t="s">
        <v>5811</v>
      </c>
    </row>
    <row r="13562" spans="11:17">
      <c r="K13562" t="s">
        <v>51</v>
      </c>
      <c r="L13562" t="s">
        <v>5809</v>
      </c>
      <c r="M13562" t="s">
        <v>5810</v>
      </c>
      <c r="N13562" t="s">
        <v>1337</v>
      </c>
      <c r="O13562" t="s">
        <v>57</v>
      </c>
      <c r="P13562" t="s">
        <v>1863</v>
      </c>
      <c r="Q13562" t="s">
        <v>5811</v>
      </c>
    </row>
    <row r="13563" spans="11:17">
      <c r="K13563" t="s">
        <v>51</v>
      </c>
      <c r="L13563" t="s">
        <v>5809</v>
      </c>
      <c r="M13563" t="s">
        <v>5810</v>
      </c>
      <c r="N13563" t="s">
        <v>1337</v>
      </c>
      <c r="O13563" t="s">
        <v>59</v>
      </c>
      <c r="P13563">
        <v>381</v>
      </c>
      <c r="Q13563" t="s">
        <v>5811</v>
      </c>
    </row>
    <row r="13564" spans="11:17">
      <c r="K13564" t="s">
        <v>51</v>
      </c>
      <c r="L13564" t="s">
        <v>5809</v>
      </c>
      <c r="M13564" t="s">
        <v>5810</v>
      </c>
      <c r="N13564" t="s">
        <v>1337</v>
      </c>
      <c r="O13564" t="s">
        <v>60</v>
      </c>
      <c r="P13564" t="s">
        <v>5805</v>
      </c>
      <c r="Q13564" t="s">
        <v>5811</v>
      </c>
    </row>
    <row r="13565" spans="11:17">
      <c r="K13565" t="s">
        <v>51</v>
      </c>
      <c r="L13565" t="s">
        <v>5809</v>
      </c>
      <c r="M13565" t="s">
        <v>5810</v>
      </c>
      <c r="N13565" t="s">
        <v>1337</v>
      </c>
      <c r="O13565" t="s">
        <v>62</v>
      </c>
      <c r="P13565" t="s">
        <v>5806</v>
      </c>
      <c r="Q13565" t="s">
        <v>5811</v>
      </c>
    </row>
    <row r="13566" spans="11:17">
      <c r="K13566" t="s">
        <v>51</v>
      </c>
      <c r="L13566" t="s">
        <v>5809</v>
      </c>
      <c r="M13566" t="s">
        <v>5810</v>
      </c>
      <c r="N13566" t="s">
        <v>1337</v>
      </c>
      <c r="O13566" t="s">
        <v>64</v>
      </c>
      <c r="P13566" t="s">
        <v>5812</v>
      </c>
      <c r="Q13566" t="s">
        <v>5811</v>
      </c>
    </row>
    <row r="13567" spans="11:17">
      <c r="K13567" t="s">
        <v>51</v>
      </c>
      <c r="L13567" t="s">
        <v>5809</v>
      </c>
      <c r="M13567" t="s">
        <v>5810</v>
      </c>
      <c r="N13567" t="s">
        <v>1337</v>
      </c>
      <c r="O13567" t="s">
        <v>66</v>
      </c>
      <c r="P13567" t="s">
        <v>5813</v>
      </c>
      <c r="Q13567" t="s">
        <v>5811</v>
      </c>
    </row>
    <row r="13568" spans="11:17">
      <c r="K13568" t="s">
        <v>51</v>
      </c>
      <c r="L13568" t="s">
        <v>5809</v>
      </c>
      <c r="M13568" t="s">
        <v>5810</v>
      </c>
      <c r="N13568" t="s">
        <v>1337</v>
      </c>
      <c r="O13568" t="s">
        <v>68</v>
      </c>
      <c r="Q13568" t="s">
        <v>5811</v>
      </c>
    </row>
    <row r="13569" spans="11:17">
      <c r="K13569" t="s">
        <v>51</v>
      </c>
      <c r="L13569" t="s">
        <v>5809</v>
      </c>
      <c r="M13569" t="s">
        <v>5810</v>
      </c>
      <c r="N13569" t="s">
        <v>1337</v>
      </c>
      <c r="O13569" t="s">
        <v>70</v>
      </c>
      <c r="P13569" t="s">
        <v>1020</v>
      </c>
      <c r="Q13569" t="s">
        <v>5811</v>
      </c>
    </row>
    <row r="13570" spans="11:17">
      <c r="K13570" t="s">
        <v>51</v>
      </c>
      <c r="L13570" t="s">
        <v>5809</v>
      </c>
      <c r="M13570" t="s">
        <v>5810</v>
      </c>
      <c r="N13570" t="s">
        <v>1337</v>
      </c>
      <c r="O13570" t="s">
        <v>72</v>
      </c>
      <c r="P13570">
        <v>103</v>
      </c>
      <c r="Q13570" t="s">
        <v>5811</v>
      </c>
    </row>
    <row r="13571" spans="11:17">
      <c r="K13571" t="s">
        <v>51</v>
      </c>
      <c r="L13571" t="s">
        <v>5809</v>
      </c>
      <c r="M13571" t="s">
        <v>5810</v>
      </c>
      <c r="N13571" t="s">
        <v>1337</v>
      </c>
      <c r="O13571" t="s">
        <v>73</v>
      </c>
      <c r="P13571" t="s">
        <v>1343</v>
      </c>
      <c r="Q13571" t="s">
        <v>5811</v>
      </c>
    </row>
    <row r="13572" spans="11:17">
      <c r="K13572" t="s">
        <v>51</v>
      </c>
      <c r="L13572" t="s">
        <v>5814</v>
      </c>
      <c r="M13572" t="s">
        <v>5815</v>
      </c>
      <c r="N13572" t="s">
        <v>1337</v>
      </c>
      <c r="O13572" t="s">
        <v>14</v>
      </c>
      <c r="Q13572" t="s">
        <v>5816</v>
      </c>
    </row>
    <row r="13573" spans="11:17">
      <c r="K13573" t="s">
        <v>51</v>
      </c>
      <c r="L13573" t="s">
        <v>5814</v>
      </c>
      <c r="M13573" t="s">
        <v>5815</v>
      </c>
      <c r="N13573" t="s">
        <v>1337</v>
      </c>
      <c r="O13573" t="s">
        <v>56</v>
      </c>
      <c r="Q13573" t="s">
        <v>5816</v>
      </c>
    </row>
    <row r="13574" spans="11:17">
      <c r="K13574" t="s">
        <v>51</v>
      </c>
      <c r="L13574" t="s">
        <v>5814</v>
      </c>
      <c r="M13574" t="s">
        <v>5815</v>
      </c>
      <c r="N13574" t="s">
        <v>1337</v>
      </c>
      <c r="O13574" t="s">
        <v>57</v>
      </c>
      <c r="P13574" t="s">
        <v>1863</v>
      </c>
      <c r="Q13574" t="s">
        <v>5816</v>
      </c>
    </row>
    <row r="13575" spans="11:17">
      <c r="K13575" t="s">
        <v>51</v>
      </c>
      <c r="L13575" t="s">
        <v>5814</v>
      </c>
      <c r="M13575" t="s">
        <v>5815</v>
      </c>
      <c r="N13575" t="s">
        <v>1337</v>
      </c>
      <c r="O13575" t="s">
        <v>59</v>
      </c>
      <c r="P13575">
        <v>257</v>
      </c>
      <c r="Q13575" t="s">
        <v>5816</v>
      </c>
    </row>
    <row r="13576" spans="11:17">
      <c r="K13576" t="s">
        <v>51</v>
      </c>
      <c r="L13576" t="s">
        <v>5814</v>
      </c>
      <c r="M13576" t="s">
        <v>5815</v>
      </c>
      <c r="N13576" t="s">
        <v>1337</v>
      </c>
      <c r="O13576" t="s">
        <v>60</v>
      </c>
      <c r="P13576" t="s">
        <v>5805</v>
      </c>
      <c r="Q13576" t="s">
        <v>5816</v>
      </c>
    </row>
    <row r="13577" spans="11:17">
      <c r="K13577" t="s">
        <v>51</v>
      </c>
      <c r="L13577" t="s">
        <v>5814</v>
      </c>
      <c r="M13577" t="s">
        <v>5815</v>
      </c>
      <c r="N13577" t="s">
        <v>1337</v>
      </c>
      <c r="O13577" t="s">
        <v>62</v>
      </c>
      <c r="P13577" t="s">
        <v>5806</v>
      </c>
      <c r="Q13577" t="s">
        <v>5816</v>
      </c>
    </row>
    <row r="13578" spans="11:17">
      <c r="K13578" t="s">
        <v>51</v>
      </c>
      <c r="L13578" t="s">
        <v>5814</v>
      </c>
      <c r="M13578" t="s">
        <v>5815</v>
      </c>
      <c r="N13578" t="s">
        <v>1337</v>
      </c>
      <c r="O13578" t="s">
        <v>64</v>
      </c>
      <c r="P13578" t="s">
        <v>5817</v>
      </c>
      <c r="Q13578" t="s">
        <v>5816</v>
      </c>
    </row>
    <row r="13579" spans="11:17">
      <c r="K13579" t="s">
        <v>51</v>
      </c>
      <c r="L13579" t="s">
        <v>5814</v>
      </c>
      <c r="M13579" t="s">
        <v>5815</v>
      </c>
      <c r="N13579" t="s">
        <v>1337</v>
      </c>
      <c r="O13579" t="s">
        <v>66</v>
      </c>
      <c r="P13579" t="s">
        <v>5818</v>
      </c>
      <c r="Q13579" t="s">
        <v>5816</v>
      </c>
    </row>
    <row r="13580" spans="11:17">
      <c r="K13580" t="s">
        <v>51</v>
      </c>
      <c r="L13580" t="s">
        <v>5814</v>
      </c>
      <c r="M13580" t="s">
        <v>5815</v>
      </c>
      <c r="N13580" t="s">
        <v>1337</v>
      </c>
      <c r="O13580" t="s">
        <v>68</v>
      </c>
      <c r="Q13580" t="s">
        <v>5816</v>
      </c>
    </row>
    <row r="13581" spans="11:17">
      <c r="K13581" t="s">
        <v>51</v>
      </c>
      <c r="L13581" t="s">
        <v>5814</v>
      </c>
      <c r="M13581" t="s">
        <v>5815</v>
      </c>
      <c r="N13581" t="s">
        <v>1337</v>
      </c>
      <c r="O13581" t="s">
        <v>70</v>
      </c>
      <c r="P13581" t="s">
        <v>1020</v>
      </c>
      <c r="Q13581" t="s">
        <v>5816</v>
      </c>
    </row>
    <row r="13582" spans="11:17">
      <c r="K13582" t="s">
        <v>51</v>
      </c>
      <c r="L13582" t="s">
        <v>5814</v>
      </c>
      <c r="M13582" t="s">
        <v>5815</v>
      </c>
      <c r="N13582" t="s">
        <v>1337</v>
      </c>
      <c r="O13582" t="s">
        <v>72</v>
      </c>
      <c r="P13582">
        <v>83</v>
      </c>
      <c r="Q13582" t="s">
        <v>5816</v>
      </c>
    </row>
    <row r="13583" spans="11:17">
      <c r="K13583" t="s">
        <v>51</v>
      </c>
      <c r="L13583" t="s">
        <v>5814</v>
      </c>
      <c r="M13583" t="s">
        <v>5815</v>
      </c>
      <c r="N13583" t="s">
        <v>1337</v>
      </c>
      <c r="O13583" t="s">
        <v>73</v>
      </c>
      <c r="P13583" t="s">
        <v>1343</v>
      </c>
      <c r="Q13583" t="s">
        <v>5816</v>
      </c>
    </row>
    <row r="13584" spans="11:17">
      <c r="K13584" t="s">
        <v>51</v>
      </c>
      <c r="L13584" t="s">
        <v>5819</v>
      </c>
      <c r="M13584" t="s">
        <v>5820</v>
      </c>
      <c r="N13584" t="s">
        <v>1337</v>
      </c>
      <c r="O13584" t="s">
        <v>14</v>
      </c>
      <c r="Q13584" t="s">
        <v>5821</v>
      </c>
    </row>
    <row r="13585" spans="11:17">
      <c r="K13585" t="s">
        <v>51</v>
      </c>
      <c r="L13585" t="s">
        <v>5819</v>
      </c>
      <c r="M13585" t="s">
        <v>5820</v>
      </c>
      <c r="N13585" t="s">
        <v>1337</v>
      </c>
      <c r="O13585" t="s">
        <v>56</v>
      </c>
      <c r="Q13585" t="s">
        <v>5821</v>
      </c>
    </row>
    <row r="13586" spans="11:17">
      <c r="K13586" t="s">
        <v>51</v>
      </c>
      <c r="L13586" t="s">
        <v>5819</v>
      </c>
      <c r="M13586" t="s">
        <v>5820</v>
      </c>
      <c r="N13586" t="s">
        <v>1337</v>
      </c>
      <c r="O13586" t="s">
        <v>57</v>
      </c>
      <c r="P13586" t="s">
        <v>1863</v>
      </c>
      <c r="Q13586" t="s">
        <v>5821</v>
      </c>
    </row>
    <row r="13587" spans="11:17">
      <c r="K13587" t="s">
        <v>51</v>
      </c>
      <c r="L13587" t="s">
        <v>5819</v>
      </c>
      <c r="M13587" t="s">
        <v>5820</v>
      </c>
      <c r="N13587" t="s">
        <v>1337</v>
      </c>
      <c r="O13587" t="s">
        <v>59</v>
      </c>
      <c r="P13587">
        <v>257</v>
      </c>
      <c r="Q13587" t="s">
        <v>5821</v>
      </c>
    </row>
    <row r="13588" spans="11:17">
      <c r="K13588" t="s">
        <v>51</v>
      </c>
      <c r="L13588" t="s">
        <v>5819</v>
      </c>
      <c r="M13588" t="s">
        <v>5820</v>
      </c>
      <c r="N13588" t="s">
        <v>1337</v>
      </c>
      <c r="O13588" t="s">
        <v>60</v>
      </c>
      <c r="P13588" t="s">
        <v>5805</v>
      </c>
      <c r="Q13588" t="s">
        <v>5821</v>
      </c>
    </row>
    <row r="13589" spans="11:17">
      <c r="K13589" t="s">
        <v>51</v>
      </c>
      <c r="L13589" t="s">
        <v>5819</v>
      </c>
      <c r="M13589" t="s">
        <v>5820</v>
      </c>
      <c r="N13589" t="s">
        <v>1337</v>
      </c>
      <c r="O13589" t="s">
        <v>62</v>
      </c>
      <c r="P13589" t="s">
        <v>5806</v>
      </c>
      <c r="Q13589" t="s">
        <v>5821</v>
      </c>
    </row>
    <row r="13590" spans="11:17">
      <c r="K13590" t="s">
        <v>51</v>
      </c>
      <c r="L13590" t="s">
        <v>5819</v>
      </c>
      <c r="M13590" t="s">
        <v>5820</v>
      </c>
      <c r="N13590" t="s">
        <v>1337</v>
      </c>
      <c r="O13590" t="s">
        <v>64</v>
      </c>
      <c r="P13590" t="s">
        <v>5822</v>
      </c>
      <c r="Q13590" t="s">
        <v>5821</v>
      </c>
    </row>
    <row r="13591" spans="11:17">
      <c r="K13591" t="s">
        <v>51</v>
      </c>
      <c r="L13591" t="s">
        <v>5819</v>
      </c>
      <c r="M13591" t="s">
        <v>5820</v>
      </c>
      <c r="N13591" t="s">
        <v>1337</v>
      </c>
      <c r="O13591" t="s">
        <v>66</v>
      </c>
      <c r="P13591" t="s">
        <v>5823</v>
      </c>
      <c r="Q13591" t="s">
        <v>5821</v>
      </c>
    </row>
    <row r="13592" spans="11:17">
      <c r="K13592" t="s">
        <v>51</v>
      </c>
      <c r="L13592" t="s">
        <v>5819</v>
      </c>
      <c r="M13592" t="s">
        <v>5820</v>
      </c>
      <c r="N13592" t="s">
        <v>1337</v>
      </c>
      <c r="O13592" t="s">
        <v>68</v>
      </c>
      <c r="P13592" t="e">
        <f>-ต้องการอาหารแห้ง ข้าวสาร
-ต้องการเจลล้างมือและหน้ากากอนามัย
-ปัญหาเศรษฐกิจ คนถูกพักงาน ค้าขายไม่ได้ ราคาสินค้าสูง ประกอบอาชีพลำบาก</f>
        <v>#NAME?</v>
      </c>
      <c r="Q13592" t="s">
        <v>5821</v>
      </c>
    </row>
    <row r="13593" spans="11:17">
      <c r="K13593" t="s">
        <v>51</v>
      </c>
      <c r="L13593" t="s">
        <v>5819</v>
      </c>
      <c r="M13593" t="s">
        <v>5820</v>
      </c>
      <c r="N13593" t="s">
        <v>1337</v>
      </c>
      <c r="O13593" t="s">
        <v>70</v>
      </c>
      <c r="P13593" t="s">
        <v>1020</v>
      </c>
      <c r="Q13593" t="s">
        <v>5821</v>
      </c>
    </row>
    <row r="13594" spans="11:17">
      <c r="K13594" t="s">
        <v>51</v>
      </c>
      <c r="L13594" t="s">
        <v>5819</v>
      </c>
      <c r="M13594" t="s">
        <v>5820</v>
      </c>
      <c r="N13594" t="s">
        <v>1337</v>
      </c>
      <c r="O13594" t="s">
        <v>72</v>
      </c>
      <c r="P13594">
        <v>74</v>
      </c>
      <c r="Q13594" t="s">
        <v>5821</v>
      </c>
    </row>
    <row r="13595" spans="11:17">
      <c r="K13595" t="s">
        <v>51</v>
      </c>
      <c r="L13595" t="s">
        <v>5819</v>
      </c>
      <c r="M13595" t="s">
        <v>5820</v>
      </c>
      <c r="N13595" t="s">
        <v>1337</v>
      </c>
      <c r="O13595" t="s">
        <v>73</v>
      </c>
      <c r="P13595" t="s">
        <v>1343</v>
      </c>
      <c r="Q13595" t="s">
        <v>5821</v>
      </c>
    </row>
    <row r="13596" spans="11:17">
      <c r="K13596" t="s">
        <v>51</v>
      </c>
      <c r="L13596" t="s">
        <v>5824</v>
      </c>
      <c r="M13596" t="s">
        <v>5825</v>
      </c>
      <c r="N13596" t="s">
        <v>1337</v>
      </c>
      <c r="O13596" t="s">
        <v>14</v>
      </c>
      <c r="Q13596" t="s">
        <v>5826</v>
      </c>
    </row>
    <row r="13597" spans="11:17">
      <c r="K13597" t="s">
        <v>51</v>
      </c>
      <c r="L13597" t="s">
        <v>5824</v>
      </c>
      <c r="M13597" t="s">
        <v>5825</v>
      </c>
      <c r="N13597" t="s">
        <v>1337</v>
      </c>
      <c r="O13597" t="s">
        <v>56</v>
      </c>
      <c r="Q13597" t="s">
        <v>5826</v>
      </c>
    </row>
    <row r="13598" spans="11:17">
      <c r="K13598" t="s">
        <v>51</v>
      </c>
      <c r="L13598" t="s">
        <v>5824</v>
      </c>
      <c r="M13598" t="s">
        <v>5825</v>
      </c>
      <c r="N13598" t="s">
        <v>1337</v>
      </c>
      <c r="O13598" t="s">
        <v>57</v>
      </c>
      <c r="P13598" t="s">
        <v>1863</v>
      </c>
      <c r="Q13598" t="s">
        <v>5826</v>
      </c>
    </row>
    <row r="13599" spans="11:17">
      <c r="K13599" t="s">
        <v>51</v>
      </c>
      <c r="L13599" t="s">
        <v>5824</v>
      </c>
      <c r="M13599" t="s">
        <v>5825</v>
      </c>
      <c r="N13599" t="s">
        <v>1337</v>
      </c>
      <c r="O13599" t="s">
        <v>59</v>
      </c>
      <c r="P13599">
        <v>347</v>
      </c>
      <c r="Q13599" t="s">
        <v>5826</v>
      </c>
    </row>
    <row r="13600" spans="11:17">
      <c r="K13600" t="s">
        <v>51</v>
      </c>
      <c r="L13600" t="s">
        <v>5824</v>
      </c>
      <c r="M13600" t="s">
        <v>5825</v>
      </c>
      <c r="N13600" t="s">
        <v>1337</v>
      </c>
      <c r="O13600" t="s">
        <v>60</v>
      </c>
      <c r="P13600" t="s">
        <v>5805</v>
      </c>
      <c r="Q13600" t="s">
        <v>5826</v>
      </c>
    </row>
    <row r="13601" spans="11:17">
      <c r="K13601" t="s">
        <v>51</v>
      </c>
      <c r="L13601" t="s">
        <v>5824</v>
      </c>
      <c r="M13601" t="s">
        <v>5825</v>
      </c>
      <c r="N13601" t="s">
        <v>1337</v>
      </c>
      <c r="O13601" t="s">
        <v>62</v>
      </c>
      <c r="P13601" t="s">
        <v>5806</v>
      </c>
      <c r="Q13601" t="s">
        <v>5826</v>
      </c>
    </row>
    <row r="13602" spans="11:17">
      <c r="K13602" t="s">
        <v>51</v>
      </c>
      <c r="L13602" t="s">
        <v>5824</v>
      </c>
      <c r="M13602" t="s">
        <v>5825</v>
      </c>
      <c r="N13602" t="s">
        <v>1337</v>
      </c>
      <c r="O13602" t="s">
        <v>64</v>
      </c>
      <c r="P13602" t="s">
        <v>5827</v>
      </c>
      <c r="Q13602" t="s">
        <v>5826</v>
      </c>
    </row>
    <row r="13603" spans="11:17">
      <c r="K13603" t="s">
        <v>51</v>
      </c>
      <c r="L13603" t="s">
        <v>5824</v>
      </c>
      <c r="M13603" t="s">
        <v>5825</v>
      </c>
      <c r="N13603" t="s">
        <v>1337</v>
      </c>
      <c r="O13603" t="s">
        <v>66</v>
      </c>
      <c r="P13603" t="s">
        <v>5828</v>
      </c>
      <c r="Q13603" t="s">
        <v>5826</v>
      </c>
    </row>
    <row r="13604" spans="11:17">
      <c r="K13604" t="s">
        <v>51</v>
      </c>
      <c r="L13604" t="s">
        <v>5824</v>
      </c>
      <c r="M13604" t="s">
        <v>5825</v>
      </c>
      <c r="N13604" t="s">
        <v>1337</v>
      </c>
      <c r="O13604" t="s">
        <v>68</v>
      </c>
      <c r="P13604" t="e">
        <f>-ต้องการอาหารแห้ง ข้าวสาร
-ต้องการเจลล้างมือ น้ำยาฆ่าเชื้อ
-ปัญหาเศรษฐกิจ คนถูกพักงาน ราคาสินค้าสูงและหาซื้อลำบาก</f>
        <v>#NAME?</v>
      </c>
      <c r="Q13604" t="s">
        <v>5826</v>
      </c>
    </row>
    <row r="13605" spans="11:17">
      <c r="K13605" t="s">
        <v>51</v>
      </c>
      <c r="L13605" t="s">
        <v>5824</v>
      </c>
      <c r="M13605" t="s">
        <v>5825</v>
      </c>
      <c r="N13605" t="s">
        <v>1337</v>
      </c>
      <c r="O13605" t="s">
        <v>70</v>
      </c>
      <c r="P13605" t="s">
        <v>1020</v>
      </c>
      <c r="Q13605" t="s">
        <v>5826</v>
      </c>
    </row>
    <row r="13606" spans="11:17">
      <c r="K13606" t="s">
        <v>51</v>
      </c>
      <c r="L13606" t="s">
        <v>5824</v>
      </c>
      <c r="M13606" t="s">
        <v>5825</v>
      </c>
      <c r="N13606" t="s">
        <v>1337</v>
      </c>
      <c r="O13606" t="s">
        <v>72</v>
      </c>
      <c r="P13606">
        <v>71</v>
      </c>
      <c r="Q13606" t="s">
        <v>5826</v>
      </c>
    </row>
    <row r="13607" spans="11:17">
      <c r="K13607" t="s">
        <v>51</v>
      </c>
      <c r="L13607" t="s">
        <v>5824</v>
      </c>
      <c r="M13607" t="s">
        <v>5825</v>
      </c>
      <c r="N13607" t="s">
        <v>1337</v>
      </c>
      <c r="O13607" t="s">
        <v>73</v>
      </c>
      <c r="P13607" t="s">
        <v>1343</v>
      </c>
      <c r="Q13607" t="s">
        <v>5826</v>
      </c>
    </row>
    <row r="13608" spans="11:17">
      <c r="K13608" t="s">
        <v>51</v>
      </c>
      <c r="L13608" t="s">
        <v>5829</v>
      </c>
      <c r="M13608" t="s">
        <v>5830</v>
      </c>
      <c r="N13608" t="s">
        <v>1337</v>
      </c>
      <c r="O13608" t="s">
        <v>14</v>
      </c>
      <c r="Q13608" t="s">
        <v>5831</v>
      </c>
    </row>
    <row r="13609" spans="11:17">
      <c r="K13609" t="s">
        <v>51</v>
      </c>
      <c r="L13609" t="s">
        <v>5829</v>
      </c>
      <c r="M13609" t="s">
        <v>5830</v>
      </c>
      <c r="N13609" t="s">
        <v>1337</v>
      </c>
      <c r="O13609" t="s">
        <v>56</v>
      </c>
      <c r="Q13609" t="s">
        <v>5831</v>
      </c>
    </row>
    <row r="13610" spans="11:17">
      <c r="K13610" t="s">
        <v>51</v>
      </c>
      <c r="L13610" t="s">
        <v>5829</v>
      </c>
      <c r="M13610" t="s">
        <v>5830</v>
      </c>
      <c r="N13610" t="s">
        <v>1337</v>
      </c>
      <c r="O13610" t="s">
        <v>57</v>
      </c>
      <c r="P13610" t="s">
        <v>1863</v>
      </c>
      <c r="Q13610" t="s">
        <v>5831</v>
      </c>
    </row>
    <row r="13611" spans="11:17">
      <c r="K13611" t="s">
        <v>51</v>
      </c>
      <c r="L13611" t="s">
        <v>5829</v>
      </c>
      <c r="M13611" t="s">
        <v>5830</v>
      </c>
      <c r="N13611" t="s">
        <v>1337</v>
      </c>
      <c r="O13611" t="s">
        <v>59</v>
      </c>
      <c r="P13611">
        <v>818</v>
      </c>
      <c r="Q13611" t="s">
        <v>5831</v>
      </c>
    </row>
    <row r="13612" spans="11:17">
      <c r="K13612" t="s">
        <v>51</v>
      </c>
      <c r="L13612" t="s">
        <v>5829</v>
      </c>
      <c r="M13612" t="s">
        <v>5830</v>
      </c>
      <c r="N13612" t="s">
        <v>1337</v>
      </c>
      <c r="O13612" t="s">
        <v>60</v>
      </c>
      <c r="P13612" t="s">
        <v>5805</v>
      </c>
      <c r="Q13612" t="s">
        <v>5831</v>
      </c>
    </row>
    <row r="13613" spans="11:17">
      <c r="K13613" t="s">
        <v>51</v>
      </c>
      <c r="L13613" t="s">
        <v>5829</v>
      </c>
      <c r="M13613" t="s">
        <v>5830</v>
      </c>
      <c r="N13613" t="s">
        <v>1337</v>
      </c>
      <c r="O13613" t="s">
        <v>62</v>
      </c>
      <c r="P13613" t="s">
        <v>5806</v>
      </c>
      <c r="Q13613" t="s">
        <v>5831</v>
      </c>
    </row>
    <row r="13614" spans="11:17">
      <c r="K13614" t="s">
        <v>51</v>
      </c>
      <c r="L13614" t="s">
        <v>5829</v>
      </c>
      <c r="M13614" t="s">
        <v>5830</v>
      </c>
      <c r="N13614" t="s">
        <v>1337</v>
      </c>
      <c r="O13614" t="s">
        <v>64</v>
      </c>
      <c r="P13614" t="s">
        <v>5832</v>
      </c>
      <c r="Q13614" t="s">
        <v>5831</v>
      </c>
    </row>
    <row r="13615" spans="11:17">
      <c r="K13615" t="s">
        <v>51</v>
      </c>
      <c r="L13615" t="s">
        <v>5829</v>
      </c>
      <c r="M13615" t="s">
        <v>5830</v>
      </c>
      <c r="N13615" t="s">
        <v>1337</v>
      </c>
      <c r="O13615" t="s">
        <v>66</v>
      </c>
      <c r="P13615" t="s">
        <v>5833</v>
      </c>
      <c r="Q13615" t="s">
        <v>5831</v>
      </c>
    </row>
    <row r="13616" spans="11:17">
      <c r="K13616" t="s">
        <v>51</v>
      </c>
      <c r="L13616" t="s">
        <v>5829</v>
      </c>
      <c r="M13616" t="s">
        <v>5830</v>
      </c>
      <c r="N13616" t="s">
        <v>1337</v>
      </c>
      <c r="O13616" t="s">
        <v>68</v>
      </c>
      <c r="P13616" t="e">
        <f>-ต้องการอาหารแห้ง ข้าวสาร
-ต้องการให้ค่าน้ำ ไฟ</f>
        <v>#NAME?</v>
      </c>
      <c r="Q13616" t="s">
        <v>5831</v>
      </c>
    </row>
    <row r="13617" spans="11:17">
      <c r="K13617" t="s">
        <v>51</v>
      </c>
      <c r="L13617" t="s">
        <v>5829</v>
      </c>
      <c r="M13617" t="s">
        <v>5830</v>
      </c>
      <c r="N13617" t="s">
        <v>1337</v>
      </c>
      <c r="O13617" t="s">
        <v>70</v>
      </c>
      <c r="P13617" t="s">
        <v>1020</v>
      </c>
      <c r="Q13617" t="s">
        <v>5831</v>
      </c>
    </row>
    <row r="13618" spans="11:17">
      <c r="K13618" t="s">
        <v>51</v>
      </c>
      <c r="L13618" t="s">
        <v>5829</v>
      </c>
      <c r="M13618" t="s">
        <v>5830</v>
      </c>
      <c r="N13618" t="s">
        <v>1337</v>
      </c>
      <c r="O13618" t="s">
        <v>72</v>
      </c>
      <c r="P13618">
        <v>120</v>
      </c>
      <c r="Q13618" t="s">
        <v>5831</v>
      </c>
    </row>
    <row r="13619" spans="11:17">
      <c r="K13619" t="s">
        <v>51</v>
      </c>
      <c r="L13619" t="s">
        <v>5829</v>
      </c>
      <c r="M13619" t="s">
        <v>5830</v>
      </c>
      <c r="N13619" t="s">
        <v>1337</v>
      </c>
      <c r="O13619" t="s">
        <v>73</v>
      </c>
      <c r="P13619" t="s">
        <v>1343</v>
      </c>
      <c r="Q13619" t="s">
        <v>5831</v>
      </c>
    </row>
    <row r="13620" spans="11:17">
      <c r="K13620" t="s">
        <v>51</v>
      </c>
      <c r="L13620" t="s">
        <v>5834</v>
      </c>
      <c r="M13620" t="s">
        <v>5835</v>
      </c>
      <c r="N13620" t="s">
        <v>1337</v>
      </c>
      <c r="O13620" t="s">
        <v>14</v>
      </c>
      <c r="Q13620" t="s">
        <v>5836</v>
      </c>
    </row>
    <row r="13621" spans="11:17">
      <c r="K13621" t="s">
        <v>51</v>
      </c>
      <c r="L13621" t="s">
        <v>5834</v>
      </c>
      <c r="M13621" t="s">
        <v>5835</v>
      </c>
      <c r="N13621" t="s">
        <v>1337</v>
      </c>
      <c r="O13621" t="s">
        <v>56</v>
      </c>
      <c r="Q13621" t="s">
        <v>5836</v>
      </c>
    </row>
    <row r="13622" spans="11:17">
      <c r="K13622" t="s">
        <v>51</v>
      </c>
      <c r="L13622" t="s">
        <v>5834</v>
      </c>
      <c r="M13622" t="s">
        <v>5835</v>
      </c>
      <c r="N13622" t="s">
        <v>1337</v>
      </c>
      <c r="O13622" t="s">
        <v>57</v>
      </c>
      <c r="P13622" t="s">
        <v>1863</v>
      </c>
      <c r="Q13622" t="s">
        <v>5836</v>
      </c>
    </row>
    <row r="13623" spans="11:17">
      <c r="K13623" t="s">
        <v>51</v>
      </c>
      <c r="L13623" t="s">
        <v>5834</v>
      </c>
      <c r="M13623" t="s">
        <v>5835</v>
      </c>
      <c r="N13623" t="s">
        <v>1337</v>
      </c>
      <c r="O13623" t="s">
        <v>59</v>
      </c>
      <c r="P13623">
        <v>381</v>
      </c>
      <c r="Q13623" t="s">
        <v>5836</v>
      </c>
    </row>
    <row r="13624" spans="11:17">
      <c r="K13624" t="s">
        <v>51</v>
      </c>
      <c r="L13624" t="s">
        <v>5834</v>
      </c>
      <c r="M13624" t="s">
        <v>5835</v>
      </c>
      <c r="N13624" t="s">
        <v>1337</v>
      </c>
      <c r="O13624" t="s">
        <v>60</v>
      </c>
      <c r="P13624" t="s">
        <v>5805</v>
      </c>
      <c r="Q13624" t="s">
        <v>5836</v>
      </c>
    </row>
    <row r="13625" spans="11:17">
      <c r="K13625" t="s">
        <v>51</v>
      </c>
      <c r="L13625" t="s">
        <v>5834</v>
      </c>
      <c r="M13625" t="s">
        <v>5835</v>
      </c>
      <c r="N13625" t="s">
        <v>1337</v>
      </c>
      <c r="O13625" t="s">
        <v>62</v>
      </c>
      <c r="P13625" t="s">
        <v>5806</v>
      </c>
      <c r="Q13625" t="s">
        <v>5836</v>
      </c>
    </row>
    <row r="13626" spans="11:17">
      <c r="K13626" t="s">
        <v>51</v>
      </c>
      <c r="L13626" t="s">
        <v>5834</v>
      </c>
      <c r="M13626" t="s">
        <v>5835</v>
      </c>
      <c r="N13626" t="s">
        <v>1337</v>
      </c>
      <c r="O13626" t="s">
        <v>64</v>
      </c>
      <c r="P13626" t="s">
        <v>5837</v>
      </c>
      <c r="Q13626" t="s">
        <v>5836</v>
      </c>
    </row>
    <row r="13627" spans="11:17">
      <c r="K13627" t="s">
        <v>51</v>
      </c>
      <c r="L13627" t="s">
        <v>5834</v>
      </c>
      <c r="M13627" t="s">
        <v>5835</v>
      </c>
      <c r="N13627" t="s">
        <v>1337</v>
      </c>
      <c r="O13627" t="s">
        <v>66</v>
      </c>
      <c r="P13627" t="s">
        <v>5838</v>
      </c>
      <c r="Q13627" t="s">
        <v>5836</v>
      </c>
    </row>
    <row r="13628" spans="11:17">
      <c r="K13628" t="s">
        <v>51</v>
      </c>
      <c r="L13628" t="s">
        <v>5834</v>
      </c>
      <c r="M13628" t="s">
        <v>5835</v>
      </c>
      <c r="N13628" t="s">
        <v>1337</v>
      </c>
      <c r="O13628" t="s">
        <v>68</v>
      </c>
      <c r="P13628" t="e">
        <f>-ต้องการอาหารแห้ง ข้าวสาร
-ต้องการเจลล้างมือ น้ำยาฆ่าเชื้อ และหน้ากากอนามัย
-ปัญหาเศรษฐกิจ คนถูกพักงาน ราคาสินค้าสูง
-ความยากลำบากในการเดินทางและซื้อสินค้า</f>
        <v>#NAME?</v>
      </c>
      <c r="Q13628" t="s">
        <v>5836</v>
      </c>
    </row>
    <row r="13629" spans="11:17">
      <c r="K13629" t="s">
        <v>51</v>
      </c>
      <c r="L13629" t="s">
        <v>5834</v>
      </c>
      <c r="M13629" t="s">
        <v>5835</v>
      </c>
      <c r="N13629" t="s">
        <v>1337</v>
      </c>
      <c r="O13629" t="s">
        <v>70</v>
      </c>
      <c r="P13629" t="s">
        <v>1020</v>
      </c>
      <c r="Q13629" t="s">
        <v>5836</v>
      </c>
    </row>
    <row r="13630" spans="11:17">
      <c r="K13630" t="s">
        <v>51</v>
      </c>
      <c r="L13630" t="s">
        <v>5834</v>
      </c>
      <c r="M13630" t="s">
        <v>5835</v>
      </c>
      <c r="N13630" t="s">
        <v>1337</v>
      </c>
      <c r="O13630" t="s">
        <v>72</v>
      </c>
      <c r="P13630">
        <v>85</v>
      </c>
      <c r="Q13630" t="s">
        <v>5836</v>
      </c>
    </row>
    <row r="13631" spans="11:17">
      <c r="K13631" t="s">
        <v>51</v>
      </c>
      <c r="L13631" t="s">
        <v>5834</v>
      </c>
      <c r="M13631" t="s">
        <v>5835</v>
      </c>
      <c r="N13631" t="s">
        <v>1337</v>
      </c>
      <c r="O13631" t="s">
        <v>73</v>
      </c>
      <c r="P13631" t="s">
        <v>1343</v>
      </c>
      <c r="Q13631" t="s">
        <v>5836</v>
      </c>
    </row>
    <row r="13632" spans="11:17">
      <c r="K13632" t="s">
        <v>51</v>
      </c>
      <c r="L13632" t="s">
        <v>3753</v>
      </c>
      <c r="M13632" t="s">
        <v>5839</v>
      </c>
      <c r="N13632" t="s">
        <v>1337</v>
      </c>
      <c r="O13632" t="s">
        <v>14</v>
      </c>
      <c r="Q13632" t="s">
        <v>5840</v>
      </c>
    </row>
    <row r="13633" spans="11:17">
      <c r="K13633" t="s">
        <v>51</v>
      </c>
      <c r="L13633" t="s">
        <v>3753</v>
      </c>
      <c r="M13633" t="s">
        <v>5839</v>
      </c>
      <c r="N13633" t="s">
        <v>1337</v>
      </c>
      <c r="O13633" t="s">
        <v>56</v>
      </c>
      <c r="Q13633" t="s">
        <v>5840</v>
      </c>
    </row>
    <row r="13634" spans="11:17">
      <c r="K13634" t="s">
        <v>51</v>
      </c>
      <c r="L13634" t="s">
        <v>3753</v>
      </c>
      <c r="M13634" t="s">
        <v>5839</v>
      </c>
      <c r="N13634" t="s">
        <v>1337</v>
      </c>
      <c r="O13634" t="s">
        <v>57</v>
      </c>
      <c r="P13634" t="s">
        <v>1863</v>
      </c>
      <c r="Q13634" t="s">
        <v>5840</v>
      </c>
    </row>
    <row r="13635" spans="11:17">
      <c r="K13635" t="s">
        <v>51</v>
      </c>
      <c r="L13635" t="s">
        <v>3753</v>
      </c>
      <c r="M13635" t="s">
        <v>5839</v>
      </c>
      <c r="N13635" t="s">
        <v>1337</v>
      </c>
      <c r="O13635" t="s">
        <v>59</v>
      </c>
      <c r="P13635">
        <v>280</v>
      </c>
      <c r="Q13635" t="s">
        <v>5840</v>
      </c>
    </row>
    <row r="13636" spans="11:17">
      <c r="K13636" t="s">
        <v>51</v>
      </c>
      <c r="L13636" t="s">
        <v>3753</v>
      </c>
      <c r="M13636" t="s">
        <v>5839</v>
      </c>
      <c r="N13636" t="s">
        <v>1337</v>
      </c>
      <c r="O13636" t="s">
        <v>60</v>
      </c>
      <c r="P13636" t="s">
        <v>5805</v>
      </c>
      <c r="Q13636" t="s">
        <v>5840</v>
      </c>
    </row>
    <row r="13637" spans="11:17">
      <c r="K13637" t="s">
        <v>51</v>
      </c>
      <c r="L13637" t="s">
        <v>3753</v>
      </c>
      <c r="M13637" t="s">
        <v>5839</v>
      </c>
      <c r="N13637" t="s">
        <v>1337</v>
      </c>
      <c r="O13637" t="s">
        <v>62</v>
      </c>
      <c r="P13637" t="s">
        <v>5841</v>
      </c>
      <c r="Q13637" t="s">
        <v>5840</v>
      </c>
    </row>
    <row r="13638" spans="11:17">
      <c r="K13638" t="s">
        <v>51</v>
      </c>
      <c r="L13638" t="s">
        <v>3753</v>
      </c>
      <c r="M13638" t="s">
        <v>5839</v>
      </c>
      <c r="N13638" t="s">
        <v>1337</v>
      </c>
      <c r="O13638" t="s">
        <v>64</v>
      </c>
      <c r="P13638" t="s">
        <v>3756</v>
      </c>
      <c r="Q13638" t="s">
        <v>5840</v>
      </c>
    </row>
    <row r="13639" spans="11:17">
      <c r="K13639" t="s">
        <v>51</v>
      </c>
      <c r="L13639" t="s">
        <v>3753</v>
      </c>
      <c r="M13639" t="s">
        <v>5839</v>
      </c>
      <c r="N13639" t="s">
        <v>1337</v>
      </c>
      <c r="O13639" t="s">
        <v>66</v>
      </c>
      <c r="P13639" t="s">
        <v>3757</v>
      </c>
      <c r="Q13639" t="s">
        <v>5840</v>
      </c>
    </row>
    <row r="13640" spans="11:17">
      <c r="K13640" t="s">
        <v>51</v>
      </c>
      <c r="L13640" t="s">
        <v>3753</v>
      </c>
      <c r="M13640" t="s">
        <v>5839</v>
      </c>
      <c r="N13640" t="s">
        <v>1337</v>
      </c>
      <c r="O13640" t="s">
        <v>68</v>
      </c>
      <c r="P13640" t="e">
        <f>-ต้องการอาหารแห้ง ข้าวสาร
-ต้องการเจลล้างมือ น้ำยาฆ่าเชื้อ และหน้ากากอนามัย
-ปัญหาเศรษฐกิจ คนถูกพักงาน ราคาสินค้าสูง
-ความยากลำบากในการเดินทางและซื้อสินค้า</f>
        <v>#NAME?</v>
      </c>
      <c r="Q13640" t="s">
        <v>5840</v>
      </c>
    </row>
    <row r="13641" spans="11:17">
      <c r="K13641" t="s">
        <v>51</v>
      </c>
      <c r="L13641" t="s">
        <v>3753</v>
      </c>
      <c r="M13641" t="s">
        <v>5839</v>
      </c>
      <c r="N13641" t="s">
        <v>1337</v>
      </c>
      <c r="O13641" t="s">
        <v>70</v>
      </c>
      <c r="P13641" t="s">
        <v>1020</v>
      </c>
      <c r="Q13641" t="s">
        <v>5840</v>
      </c>
    </row>
    <row r="13642" spans="11:17">
      <c r="K13642" t="s">
        <v>51</v>
      </c>
      <c r="L13642" t="s">
        <v>3753</v>
      </c>
      <c r="M13642" t="s">
        <v>5839</v>
      </c>
      <c r="N13642" t="s">
        <v>1337</v>
      </c>
      <c r="O13642" t="s">
        <v>72</v>
      </c>
      <c r="P13642">
        <v>248</v>
      </c>
      <c r="Q13642" t="s">
        <v>5840</v>
      </c>
    </row>
    <row r="13643" spans="11:17">
      <c r="K13643" t="s">
        <v>51</v>
      </c>
      <c r="L13643" t="s">
        <v>3753</v>
      </c>
      <c r="M13643" t="s">
        <v>5839</v>
      </c>
      <c r="N13643" t="s">
        <v>1337</v>
      </c>
      <c r="O13643" t="s">
        <v>73</v>
      </c>
      <c r="P13643" t="s">
        <v>1343</v>
      </c>
      <c r="Q13643" t="s">
        <v>5840</v>
      </c>
    </row>
    <row r="13644" spans="11:17">
      <c r="K13644" t="s">
        <v>51</v>
      </c>
      <c r="L13644" t="s">
        <v>5842</v>
      </c>
      <c r="M13644" t="s">
        <v>5843</v>
      </c>
      <c r="N13644" t="s">
        <v>1337</v>
      </c>
      <c r="O13644" t="s">
        <v>14</v>
      </c>
      <c r="Q13644" t="s">
        <v>5844</v>
      </c>
    </row>
    <row r="13645" spans="11:17">
      <c r="K13645" t="s">
        <v>51</v>
      </c>
      <c r="L13645" t="s">
        <v>5842</v>
      </c>
      <c r="M13645" t="s">
        <v>5843</v>
      </c>
      <c r="N13645" t="s">
        <v>1337</v>
      </c>
      <c r="O13645" t="s">
        <v>56</v>
      </c>
      <c r="Q13645" t="s">
        <v>5844</v>
      </c>
    </row>
    <row r="13646" spans="11:17">
      <c r="K13646" t="s">
        <v>51</v>
      </c>
      <c r="L13646" t="s">
        <v>5842</v>
      </c>
      <c r="M13646" t="s">
        <v>5843</v>
      </c>
      <c r="N13646" t="s">
        <v>1337</v>
      </c>
      <c r="O13646" t="s">
        <v>57</v>
      </c>
      <c r="P13646" t="s">
        <v>1863</v>
      </c>
      <c r="Q13646" t="s">
        <v>5844</v>
      </c>
    </row>
    <row r="13647" spans="11:17">
      <c r="K13647" t="s">
        <v>51</v>
      </c>
      <c r="L13647" t="s">
        <v>5842</v>
      </c>
      <c r="M13647" t="s">
        <v>5843</v>
      </c>
      <c r="N13647" t="s">
        <v>1337</v>
      </c>
      <c r="O13647" t="s">
        <v>59</v>
      </c>
      <c r="P13647">
        <v>426</v>
      </c>
      <c r="Q13647" t="s">
        <v>5844</v>
      </c>
    </row>
    <row r="13648" spans="11:17">
      <c r="K13648" t="s">
        <v>51</v>
      </c>
      <c r="L13648" t="s">
        <v>5842</v>
      </c>
      <c r="M13648" t="s">
        <v>5843</v>
      </c>
      <c r="N13648" t="s">
        <v>1337</v>
      </c>
      <c r="O13648" t="s">
        <v>60</v>
      </c>
      <c r="P13648" t="s">
        <v>5805</v>
      </c>
      <c r="Q13648" t="s">
        <v>5844</v>
      </c>
    </row>
    <row r="13649" spans="11:17">
      <c r="K13649" t="s">
        <v>51</v>
      </c>
      <c r="L13649" t="s">
        <v>5842</v>
      </c>
      <c r="M13649" t="s">
        <v>5843</v>
      </c>
      <c r="N13649" t="s">
        <v>1337</v>
      </c>
      <c r="O13649" t="s">
        <v>62</v>
      </c>
      <c r="P13649" t="s">
        <v>5841</v>
      </c>
      <c r="Q13649" t="s">
        <v>5844</v>
      </c>
    </row>
    <row r="13650" spans="11:17">
      <c r="K13650" t="s">
        <v>51</v>
      </c>
      <c r="L13650" t="s">
        <v>5842</v>
      </c>
      <c r="M13650" t="s">
        <v>5843</v>
      </c>
      <c r="N13650" t="s">
        <v>1337</v>
      </c>
      <c r="O13650" t="s">
        <v>64</v>
      </c>
      <c r="P13650" t="s">
        <v>5845</v>
      </c>
      <c r="Q13650" t="s">
        <v>5844</v>
      </c>
    </row>
    <row r="13651" spans="11:17">
      <c r="K13651" t="s">
        <v>51</v>
      </c>
      <c r="L13651" t="s">
        <v>5842</v>
      </c>
      <c r="M13651" t="s">
        <v>5843</v>
      </c>
      <c r="N13651" t="s">
        <v>1337</v>
      </c>
      <c r="O13651" t="s">
        <v>66</v>
      </c>
      <c r="P13651" t="s">
        <v>5846</v>
      </c>
      <c r="Q13651" t="s">
        <v>5844</v>
      </c>
    </row>
    <row r="13652" spans="11:17">
      <c r="K13652" t="s">
        <v>51</v>
      </c>
      <c r="L13652" t="s">
        <v>5842</v>
      </c>
      <c r="M13652" t="s">
        <v>5843</v>
      </c>
      <c r="N13652" t="s">
        <v>1337</v>
      </c>
      <c r="O13652" t="s">
        <v>68</v>
      </c>
      <c r="P13652" t="e">
        <f>-ต้องการอาหารแห้ง ข้าวสาร
-ต้องการเจลล้างมือ น้ำยาฆ่าเชื้อ และหน้ากากอนามัย
-ปัญหาเศรษฐกิจ คนถูกพักงาน ราคาสินค้าสูง
-ความยากลำบากในการเดินทาง</f>
        <v>#NAME?</v>
      </c>
      <c r="Q13652" t="s">
        <v>5844</v>
      </c>
    </row>
    <row r="13653" spans="11:17">
      <c r="K13653" t="s">
        <v>51</v>
      </c>
      <c r="L13653" t="s">
        <v>5842</v>
      </c>
      <c r="M13653" t="s">
        <v>5843</v>
      </c>
      <c r="N13653" t="s">
        <v>1337</v>
      </c>
      <c r="O13653" t="s">
        <v>70</v>
      </c>
      <c r="P13653" t="s">
        <v>1020</v>
      </c>
      <c r="Q13653" t="s">
        <v>5844</v>
      </c>
    </row>
    <row r="13654" spans="11:17">
      <c r="K13654" t="s">
        <v>51</v>
      </c>
      <c r="L13654" t="s">
        <v>5842</v>
      </c>
      <c r="M13654" t="s">
        <v>5843</v>
      </c>
      <c r="N13654" t="s">
        <v>1337</v>
      </c>
      <c r="O13654" t="s">
        <v>72</v>
      </c>
      <c r="P13654">
        <v>109</v>
      </c>
      <c r="Q13654" t="s">
        <v>5844</v>
      </c>
    </row>
    <row r="13655" spans="11:17">
      <c r="K13655" t="s">
        <v>51</v>
      </c>
      <c r="L13655" t="s">
        <v>5842</v>
      </c>
      <c r="M13655" t="s">
        <v>5843</v>
      </c>
      <c r="N13655" t="s">
        <v>1337</v>
      </c>
      <c r="O13655" t="s">
        <v>73</v>
      </c>
      <c r="P13655" t="s">
        <v>1343</v>
      </c>
      <c r="Q13655" t="s">
        <v>5844</v>
      </c>
    </row>
    <row r="13656" spans="11:17">
      <c r="K13656" t="s">
        <v>51</v>
      </c>
      <c r="L13656" t="s">
        <v>2184</v>
      </c>
      <c r="M13656" t="s">
        <v>5847</v>
      </c>
      <c r="N13656" t="s">
        <v>1337</v>
      </c>
      <c r="O13656" t="s">
        <v>14</v>
      </c>
      <c r="Q13656" t="s">
        <v>5848</v>
      </c>
    </row>
    <row r="13657" spans="11:17">
      <c r="K13657" t="s">
        <v>51</v>
      </c>
      <c r="L13657" t="s">
        <v>2184</v>
      </c>
      <c r="M13657" t="s">
        <v>5847</v>
      </c>
      <c r="N13657" t="s">
        <v>1337</v>
      </c>
      <c r="O13657" t="s">
        <v>56</v>
      </c>
      <c r="Q13657" t="s">
        <v>5848</v>
      </c>
    </row>
    <row r="13658" spans="11:17">
      <c r="K13658" t="s">
        <v>51</v>
      </c>
      <c r="L13658" t="s">
        <v>2184</v>
      </c>
      <c r="M13658" t="s">
        <v>5847</v>
      </c>
      <c r="N13658" t="s">
        <v>1337</v>
      </c>
      <c r="O13658" t="s">
        <v>57</v>
      </c>
      <c r="P13658" t="s">
        <v>1863</v>
      </c>
      <c r="Q13658" t="s">
        <v>5848</v>
      </c>
    </row>
    <row r="13659" spans="11:17">
      <c r="K13659" t="s">
        <v>51</v>
      </c>
      <c r="L13659" t="s">
        <v>2184</v>
      </c>
      <c r="M13659" t="s">
        <v>5847</v>
      </c>
      <c r="N13659" t="s">
        <v>1337</v>
      </c>
      <c r="O13659" t="s">
        <v>59</v>
      </c>
      <c r="P13659">
        <v>403</v>
      </c>
      <c r="Q13659" t="s">
        <v>5848</v>
      </c>
    </row>
    <row r="13660" spans="11:17">
      <c r="K13660" t="s">
        <v>51</v>
      </c>
      <c r="L13660" t="s">
        <v>2184</v>
      </c>
      <c r="M13660" t="s">
        <v>5847</v>
      </c>
      <c r="N13660" t="s">
        <v>1337</v>
      </c>
      <c r="O13660" t="s">
        <v>60</v>
      </c>
      <c r="P13660" t="s">
        <v>5805</v>
      </c>
      <c r="Q13660" t="s">
        <v>5848</v>
      </c>
    </row>
    <row r="13661" spans="11:17">
      <c r="K13661" t="s">
        <v>51</v>
      </c>
      <c r="L13661" t="s">
        <v>2184</v>
      </c>
      <c r="M13661" t="s">
        <v>5847</v>
      </c>
      <c r="N13661" t="s">
        <v>1337</v>
      </c>
      <c r="O13661" t="s">
        <v>62</v>
      </c>
      <c r="P13661" t="s">
        <v>5841</v>
      </c>
      <c r="Q13661" t="s">
        <v>5848</v>
      </c>
    </row>
    <row r="13662" spans="11:17">
      <c r="K13662" t="s">
        <v>51</v>
      </c>
      <c r="L13662" t="s">
        <v>2184</v>
      </c>
      <c r="M13662" t="s">
        <v>5847</v>
      </c>
      <c r="N13662" t="s">
        <v>1337</v>
      </c>
      <c r="O13662" t="s">
        <v>64</v>
      </c>
      <c r="P13662" t="s">
        <v>2187</v>
      </c>
      <c r="Q13662" t="s">
        <v>5848</v>
      </c>
    </row>
    <row r="13663" spans="11:17">
      <c r="K13663" t="s">
        <v>51</v>
      </c>
      <c r="L13663" t="s">
        <v>2184</v>
      </c>
      <c r="M13663" t="s">
        <v>5847</v>
      </c>
      <c r="N13663" t="s">
        <v>1337</v>
      </c>
      <c r="O13663" t="s">
        <v>66</v>
      </c>
      <c r="P13663" t="s">
        <v>2188</v>
      </c>
      <c r="Q13663" t="s">
        <v>5848</v>
      </c>
    </row>
    <row r="13664" spans="11:17">
      <c r="K13664" t="s">
        <v>51</v>
      </c>
      <c r="L13664" t="s">
        <v>2184</v>
      </c>
      <c r="M13664" t="s">
        <v>5847</v>
      </c>
      <c r="N13664" t="s">
        <v>1337</v>
      </c>
      <c r="O13664" t="s">
        <v>68</v>
      </c>
      <c r="Q13664" t="s">
        <v>5848</v>
      </c>
    </row>
    <row r="13665" spans="11:17">
      <c r="K13665" t="s">
        <v>51</v>
      </c>
      <c r="L13665" t="s">
        <v>2184</v>
      </c>
      <c r="M13665" t="s">
        <v>5847</v>
      </c>
      <c r="N13665" t="s">
        <v>1337</v>
      </c>
      <c r="O13665" t="s">
        <v>70</v>
      </c>
      <c r="P13665" t="s">
        <v>1020</v>
      </c>
      <c r="Q13665" t="s">
        <v>5848</v>
      </c>
    </row>
    <row r="13666" spans="11:17">
      <c r="K13666" t="s">
        <v>51</v>
      </c>
      <c r="L13666" t="s">
        <v>2184</v>
      </c>
      <c r="M13666" t="s">
        <v>5847</v>
      </c>
      <c r="N13666" t="s">
        <v>1337</v>
      </c>
      <c r="O13666" t="s">
        <v>72</v>
      </c>
      <c r="P13666">
        <v>131</v>
      </c>
      <c r="Q13666" t="s">
        <v>5848</v>
      </c>
    </row>
    <row r="13667" spans="11:17">
      <c r="K13667" t="s">
        <v>51</v>
      </c>
      <c r="L13667" t="s">
        <v>2184</v>
      </c>
      <c r="M13667" t="s">
        <v>5847</v>
      </c>
      <c r="N13667" t="s">
        <v>1337</v>
      </c>
      <c r="O13667" t="s">
        <v>73</v>
      </c>
      <c r="P13667" t="s">
        <v>1343</v>
      </c>
      <c r="Q13667" t="s">
        <v>5848</v>
      </c>
    </row>
    <row r="13668" spans="11:17">
      <c r="K13668" t="s">
        <v>51</v>
      </c>
      <c r="L13668" t="s">
        <v>5849</v>
      </c>
      <c r="M13668" t="s">
        <v>5850</v>
      </c>
      <c r="N13668" t="s">
        <v>1337</v>
      </c>
      <c r="O13668" t="s">
        <v>14</v>
      </c>
      <c r="Q13668" t="s">
        <v>5851</v>
      </c>
    </row>
    <row r="13669" spans="11:17">
      <c r="K13669" t="s">
        <v>51</v>
      </c>
      <c r="L13669" t="s">
        <v>5849</v>
      </c>
      <c r="M13669" t="s">
        <v>5850</v>
      </c>
      <c r="N13669" t="s">
        <v>1337</v>
      </c>
      <c r="O13669" t="s">
        <v>56</v>
      </c>
      <c r="Q13669" t="s">
        <v>5851</v>
      </c>
    </row>
    <row r="13670" spans="11:17">
      <c r="K13670" t="s">
        <v>51</v>
      </c>
      <c r="L13670" t="s">
        <v>5849</v>
      </c>
      <c r="M13670" t="s">
        <v>5850</v>
      </c>
      <c r="N13670" t="s">
        <v>1337</v>
      </c>
      <c r="O13670" t="s">
        <v>57</v>
      </c>
      <c r="P13670" t="s">
        <v>1863</v>
      </c>
      <c r="Q13670" t="s">
        <v>5851</v>
      </c>
    </row>
    <row r="13671" spans="11:17">
      <c r="K13671" t="s">
        <v>51</v>
      </c>
      <c r="L13671" t="s">
        <v>5849</v>
      </c>
      <c r="M13671" t="s">
        <v>5850</v>
      </c>
      <c r="N13671" t="s">
        <v>1337</v>
      </c>
      <c r="O13671" t="s">
        <v>59</v>
      </c>
      <c r="P13671">
        <v>392</v>
      </c>
      <c r="Q13671" t="s">
        <v>5851</v>
      </c>
    </row>
    <row r="13672" spans="11:17">
      <c r="K13672" t="s">
        <v>51</v>
      </c>
      <c r="L13672" t="s">
        <v>5849</v>
      </c>
      <c r="M13672" t="s">
        <v>5850</v>
      </c>
      <c r="N13672" t="s">
        <v>1337</v>
      </c>
      <c r="O13672" t="s">
        <v>60</v>
      </c>
      <c r="P13672" t="s">
        <v>5805</v>
      </c>
      <c r="Q13672" t="s">
        <v>5851</v>
      </c>
    </row>
    <row r="13673" spans="11:17">
      <c r="K13673" t="s">
        <v>51</v>
      </c>
      <c r="L13673" t="s">
        <v>5849</v>
      </c>
      <c r="M13673" t="s">
        <v>5850</v>
      </c>
      <c r="N13673" t="s">
        <v>1337</v>
      </c>
      <c r="O13673" t="s">
        <v>62</v>
      </c>
      <c r="P13673" t="s">
        <v>5841</v>
      </c>
      <c r="Q13673" t="s">
        <v>5851</v>
      </c>
    </row>
    <row r="13674" spans="11:17">
      <c r="K13674" t="s">
        <v>51</v>
      </c>
      <c r="L13674" t="s">
        <v>5849</v>
      </c>
      <c r="M13674" t="s">
        <v>5850</v>
      </c>
      <c r="N13674" t="s">
        <v>1337</v>
      </c>
      <c r="O13674" t="s">
        <v>64</v>
      </c>
      <c r="P13674" t="s">
        <v>5852</v>
      </c>
      <c r="Q13674" t="s">
        <v>5851</v>
      </c>
    </row>
    <row r="13675" spans="11:17">
      <c r="K13675" t="s">
        <v>51</v>
      </c>
      <c r="L13675" t="s">
        <v>5849</v>
      </c>
      <c r="M13675" t="s">
        <v>5850</v>
      </c>
      <c r="N13675" t="s">
        <v>1337</v>
      </c>
      <c r="O13675" t="s">
        <v>66</v>
      </c>
      <c r="P13675" t="s">
        <v>5853</v>
      </c>
      <c r="Q13675" t="s">
        <v>5851</v>
      </c>
    </row>
    <row r="13676" spans="11:17">
      <c r="K13676" t="s">
        <v>51</v>
      </c>
      <c r="L13676" t="s">
        <v>5849</v>
      </c>
      <c r="M13676" t="s">
        <v>5850</v>
      </c>
      <c r="N13676" t="s">
        <v>1337</v>
      </c>
      <c r="O13676" t="s">
        <v>68</v>
      </c>
      <c r="P13676" t="e">
        <f>-ปัญหาเศรษฐกิจ คนถูกพักงาน ราคาสินค้าสูง
-ความยากลำบากในการเดินทางและซื้อสินค้า</f>
        <v>#NAME?</v>
      </c>
      <c r="Q13676" t="s">
        <v>5851</v>
      </c>
    </row>
    <row r="13677" spans="11:17">
      <c r="K13677" t="s">
        <v>51</v>
      </c>
      <c r="L13677" t="s">
        <v>5849</v>
      </c>
      <c r="M13677" t="s">
        <v>5850</v>
      </c>
      <c r="N13677" t="s">
        <v>1337</v>
      </c>
      <c r="O13677" t="s">
        <v>70</v>
      </c>
      <c r="P13677" t="s">
        <v>1020</v>
      </c>
      <c r="Q13677" t="s">
        <v>5851</v>
      </c>
    </row>
    <row r="13678" spans="11:17">
      <c r="K13678" t="s">
        <v>51</v>
      </c>
      <c r="L13678" t="s">
        <v>5849</v>
      </c>
      <c r="M13678" t="s">
        <v>5850</v>
      </c>
      <c r="N13678" t="s">
        <v>1337</v>
      </c>
      <c r="O13678" t="s">
        <v>72</v>
      </c>
      <c r="P13678">
        <v>45</v>
      </c>
      <c r="Q13678" t="s">
        <v>5851</v>
      </c>
    </row>
    <row r="13679" spans="11:17">
      <c r="K13679" t="s">
        <v>51</v>
      </c>
      <c r="L13679" t="s">
        <v>5849</v>
      </c>
      <c r="M13679" t="s">
        <v>5850</v>
      </c>
      <c r="N13679" t="s">
        <v>1337</v>
      </c>
      <c r="O13679" t="s">
        <v>73</v>
      </c>
      <c r="P13679" t="s">
        <v>1343</v>
      </c>
      <c r="Q13679" t="s">
        <v>5851</v>
      </c>
    </row>
    <row r="13680" spans="11:17">
      <c r="K13680" t="s">
        <v>51</v>
      </c>
      <c r="L13680" t="s">
        <v>5854</v>
      </c>
      <c r="M13680" t="s">
        <v>5855</v>
      </c>
      <c r="N13680" t="s">
        <v>1337</v>
      </c>
      <c r="O13680" t="s">
        <v>14</v>
      </c>
      <c r="Q13680" t="s">
        <v>5856</v>
      </c>
    </row>
    <row r="13681" spans="11:17">
      <c r="K13681" t="s">
        <v>51</v>
      </c>
      <c r="L13681" t="s">
        <v>5854</v>
      </c>
      <c r="M13681" t="s">
        <v>5855</v>
      </c>
      <c r="N13681" t="s">
        <v>1337</v>
      </c>
      <c r="O13681" t="s">
        <v>56</v>
      </c>
      <c r="Q13681" t="s">
        <v>5856</v>
      </c>
    </row>
    <row r="13682" spans="11:17">
      <c r="K13682" t="s">
        <v>51</v>
      </c>
      <c r="L13682" t="s">
        <v>5854</v>
      </c>
      <c r="M13682" t="s">
        <v>5855</v>
      </c>
      <c r="N13682" t="s">
        <v>1337</v>
      </c>
      <c r="O13682" t="s">
        <v>57</v>
      </c>
      <c r="P13682" t="s">
        <v>1863</v>
      </c>
      <c r="Q13682" t="s">
        <v>5856</v>
      </c>
    </row>
    <row r="13683" spans="11:17">
      <c r="K13683" t="s">
        <v>51</v>
      </c>
      <c r="L13683" t="s">
        <v>5854</v>
      </c>
      <c r="M13683" t="s">
        <v>5855</v>
      </c>
      <c r="N13683" t="s">
        <v>1337</v>
      </c>
      <c r="O13683" t="s">
        <v>59</v>
      </c>
      <c r="P13683">
        <v>885</v>
      </c>
      <c r="Q13683" t="s">
        <v>5856</v>
      </c>
    </row>
    <row r="13684" spans="11:17">
      <c r="K13684" t="s">
        <v>51</v>
      </c>
      <c r="L13684" t="s">
        <v>5854</v>
      </c>
      <c r="M13684" t="s">
        <v>5855</v>
      </c>
      <c r="N13684" t="s">
        <v>1337</v>
      </c>
      <c r="O13684" t="s">
        <v>60</v>
      </c>
      <c r="P13684" t="s">
        <v>5805</v>
      </c>
      <c r="Q13684" t="s">
        <v>5856</v>
      </c>
    </row>
    <row r="13685" spans="11:17">
      <c r="K13685" t="s">
        <v>51</v>
      </c>
      <c r="L13685" t="s">
        <v>5854</v>
      </c>
      <c r="M13685" t="s">
        <v>5855</v>
      </c>
      <c r="N13685" t="s">
        <v>1337</v>
      </c>
      <c r="O13685" t="s">
        <v>62</v>
      </c>
      <c r="P13685" t="s">
        <v>5841</v>
      </c>
      <c r="Q13685" t="s">
        <v>5856</v>
      </c>
    </row>
    <row r="13686" spans="11:17">
      <c r="K13686" t="s">
        <v>51</v>
      </c>
      <c r="L13686" t="s">
        <v>5854</v>
      </c>
      <c r="M13686" t="s">
        <v>5855</v>
      </c>
      <c r="N13686" t="s">
        <v>1337</v>
      </c>
      <c r="O13686" t="s">
        <v>64</v>
      </c>
      <c r="P13686" t="s">
        <v>5857</v>
      </c>
      <c r="Q13686" t="s">
        <v>5856</v>
      </c>
    </row>
    <row r="13687" spans="11:17">
      <c r="K13687" t="s">
        <v>51</v>
      </c>
      <c r="L13687" t="s">
        <v>5854</v>
      </c>
      <c r="M13687" t="s">
        <v>5855</v>
      </c>
      <c r="N13687" t="s">
        <v>1337</v>
      </c>
      <c r="O13687" t="s">
        <v>66</v>
      </c>
      <c r="P13687" t="s">
        <v>5858</v>
      </c>
      <c r="Q13687" t="s">
        <v>5856</v>
      </c>
    </row>
    <row r="13688" spans="11:17">
      <c r="K13688" t="s">
        <v>51</v>
      </c>
      <c r="L13688" t="s">
        <v>5854</v>
      </c>
      <c r="M13688" t="s">
        <v>5855</v>
      </c>
      <c r="N13688" t="s">
        <v>1337</v>
      </c>
      <c r="O13688" t="s">
        <v>68</v>
      </c>
      <c r="Q13688" t="s">
        <v>5856</v>
      </c>
    </row>
    <row r="13689" spans="11:17">
      <c r="K13689" t="s">
        <v>51</v>
      </c>
      <c r="L13689" t="s">
        <v>5854</v>
      </c>
      <c r="M13689" t="s">
        <v>5855</v>
      </c>
      <c r="N13689" t="s">
        <v>1337</v>
      </c>
      <c r="O13689" t="s">
        <v>70</v>
      </c>
      <c r="P13689" t="s">
        <v>1020</v>
      </c>
      <c r="Q13689" t="s">
        <v>5856</v>
      </c>
    </row>
    <row r="13690" spans="11:17">
      <c r="K13690" t="s">
        <v>51</v>
      </c>
      <c r="L13690" t="s">
        <v>5854</v>
      </c>
      <c r="M13690" t="s">
        <v>5855</v>
      </c>
      <c r="N13690" t="s">
        <v>1337</v>
      </c>
      <c r="O13690" t="s">
        <v>72</v>
      </c>
      <c r="P13690">
        <v>49</v>
      </c>
      <c r="Q13690" t="s">
        <v>5856</v>
      </c>
    </row>
    <row r="13691" spans="11:17">
      <c r="K13691" t="s">
        <v>51</v>
      </c>
      <c r="L13691" t="s">
        <v>5854</v>
      </c>
      <c r="M13691" t="s">
        <v>5855</v>
      </c>
      <c r="N13691" t="s">
        <v>1337</v>
      </c>
      <c r="O13691" t="s">
        <v>73</v>
      </c>
      <c r="P13691" t="s">
        <v>1343</v>
      </c>
      <c r="Q13691" t="s">
        <v>5856</v>
      </c>
    </row>
    <row r="13692" spans="11:17">
      <c r="K13692" t="s">
        <v>51</v>
      </c>
      <c r="L13692" t="s">
        <v>5859</v>
      </c>
      <c r="M13692" t="s">
        <v>5860</v>
      </c>
      <c r="N13692" t="s">
        <v>1337</v>
      </c>
      <c r="O13692" t="s">
        <v>14</v>
      </c>
      <c r="Q13692" t="s">
        <v>5861</v>
      </c>
    </row>
    <row r="13693" spans="11:17">
      <c r="K13693" t="s">
        <v>51</v>
      </c>
      <c r="L13693" t="s">
        <v>5859</v>
      </c>
      <c r="M13693" t="s">
        <v>5860</v>
      </c>
      <c r="N13693" t="s">
        <v>1337</v>
      </c>
      <c r="O13693" t="s">
        <v>56</v>
      </c>
      <c r="Q13693" t="s">
        <v>5861</v>
      </c>
    </row>
    <row r="13694" spans="11:17">
      <c r="K13694" t="s">
        <v>51</v>
      </c>
      <c r="L13694" t="s">
        <v>5859</v>
      </c>
      <c r="M13694" t="s">
        <v>5860</v>
      </c>
      <c r="N13694" t="s">
        <v>1337</v>
      </c>
      <c r="O13694" t="s">
        <v>57</v>
      </c>
      <c r="P13694" t="s">
        <v>1863</v>
      </c>
      <c r="Q13694" t="s">
        <v>5861</v>
      </c>
    </row>
    <row r="13695" spans="11:17">
      <c r="K13695" t="s">
        <v>51</v>
      </c>
      <c r="L13695" t="s">
        <v>5859</v>
      </c>
      <c r="M13695" t="s">
        <v>5860</v>
      </c>
      <c r="N13695" t="s">
        <v>1337</v>
      </c>
      <c r="O13695" t="s">
        <v>59</v>
      </c>
      <c r="P13695">
        <v>145</v>
      </c>
      <c r="Q13695" t="s">
        <v>5861</v>
      </c>
    </row>
    <row r="13696" spans="11:17">
      <c r="K13696" t="s">
        <v>51</v>
      </c>
      <c r="L13696" t="s">
        <v>5859</v>
      </c>
      <c r="M13696" t="s">
        <v>5860</v>
      </c>
      <c r="N13696" t="s">
        <v>1337</v>
      </c>
      <c r="O13696" t="s">
        <v>60</v>
      </c>
      <c r="P13696" t="s">
        <v>5805</v>
      </c>
      <c r="Q13696" t="s">
        <v>5861</v>
      </c>
    </row>
    <row r="13697" spans="11:17">
      <c r="K13697" t="s">
        <v>51</v>
      </c>
      <c r="L13697" t="s">
        <v>5859</v>
      </c>
      <c r="M13697" t="s">
        <v>5860</v>
      </c>
      <c r="N13697" t="s">
        <v>1337</v>
      </c>
      <c r="O13697" t="s">
        <v>62</v>
      </c>
      <c r="P13697" t="s">
        <v>5841</v>
      </c>
      <c r="Q13697" t="s">
        <v>5861</v>
      </c>
    </row>
    <row r="13698" spans="11:17">
      <c r="K13698" t="s">
        <v>51</v>
      </c>
      <c r="L13698" t="s">
        <v>5859</v>
      </c>
      <c r="M13698" t="s">
        <v>5860</v>
      </c>
      <c r="N13698" t="s">
        <v>1337</v>
      </c>
      <c r="O13698" t="s">
        <v>64</v>
      </c>
      <c r="P13698" t="s">
        <v>5862</v>
      </c>
      <c r="Q13698" t="s">
        <v>5861</v>
      </c>
    </row>
    <row r="13699" spans="11:17">
      <c r="K13699" t="s">
        <v>51</v>
      </c>
      <c r="L13699" t="s">
        <v>5859</v>
      </c>
      <c r="M13699" t="s">
        <v>5860</v>
      </c>
      <c r="N13699" t="s">
        <v>1337</v>
      </c>
      <c r="O13699" t="s">
        <v>66</v>
      </c>
      <c r="P13699" t="s">
        <v>5863</v>
      </c>
      <c r="Q13699" t="s">
        <v>5861</v>
      </c>
    </row>
    <row r="13700" spans="11:17">
      <c r="K13700" t="s">
        <v>51</v>
      </c>
      <c r="L13700" t="s">
        <v>5859</v>
      </c>
      <c r="M13700" t="s">
        <v>5860</v>
      </c>
      <c r="N13700" t="s">
        <v>1337</v>
      </c>
      <c r="O13700" t="s">
        <v>68</v>
      </c>
      <c r="Q13700" t="s">
        <v>5861</v>
      </c>
    </row>
    <row r="13701" spans="11:17">
      <c r="K13701" t="s">
        <v>51</v>
      </c>
      <c r="L13701" t="s">
        <v>5859</v>
      </c>
      <c r="M13701" t="s">
        <v>5860</v>
      </c>
      <c r="N13701" t="s">
        <v>1337</v>
      </c>
      <c r="O13701" t="s">
        <v>70</v>
      </c>
      <c r="P13701" t="s">
        <v>1020</v>
      </c>
      <c r="Q13701" t="s">
        <v>5861</v>
      </c>
    </row>
    <row r="13702" spans="11:17">
      <c r="K13702" t="s">
        <v>51</v>
      </c>
      <c r="L13702" t="s">
        <v>5859</v>
      </c>
      <c r="M13702" t="s">
        <v>5860</v>
      </c>
      <c r="N13702" t="s">
        <v>1337</v>
      </c>
      <c r="O13702" t="s">
        <v>72</v>
      </c>
      <c r="P13702">
        <v>49</v>
      </c>
      <c r="Q13702" t="s">
        <v>5861</v>
      </c>
    </row>
    <row r="13703" spans="11:17">
      <c r="K13703" t="s">
        <v>51</v>
      </c>
      <c r="L13703" t="s">
        <v>5859</v>
      </c>
      <c r="M13703" t="s">
        <v>5860</v>
      </c>
      <c r="N13703" t="s">
        <v>1337</v>
      </c>
      <c r="O13703" t="s">
        <v>73</v>
      </c>
      <c r="P13703" t="s">
        <v>1343</v>
      </c>
      <c r="Q13703" t="s">
        <v>5861</v>
      </c>
    </row>
    <row r="13704" spans="11:17">
      <c r="K13704" t="s">
        <v>51</v>
      </c>
      <c r="L13704" t="s">
        <v>5864</v>
      </c>
      <c r="M13704" t="s">
        <v>5865</v>
      </c>
      <c r="N13704" t="s">
        <v>1337</v>
      </c>
      <c r="O13704" t="s">
        <v>14</v>
      </c>
      <c r="Q13704" t="s">
        <v>5866</v>
      </c>
    </row>
    <row r="13705" spans="11:17">
      <c r="K13705" t="s">
        <v>51</v>
      </c>
      <c r="L13705" t="s">
        <v>5864</v>
      </c>
      <c r="M13705" t="s">
        <v>5865</v>
      </c>
      <c r="N13705" t="s">
        <v>1337</v>
      </c>
      <c r="O13705" t="s">
        <v>56</v>
      </c>
      <c r="Q13705" t="s">
        <v>5866</v>
      </c>
    </row>
    <row r="13706" spans="11:17">
      <c r="K13706" t="s">
        <v>51</v>
      </c>
      <c r="L13706" t="s">
        <v>5864</v>
      </c>
      <c r="M13706" t="s">
        <v>5865</v>
      </c>
      <c r="N13706" t="s">
        <v>1337</v>
      </c>
      <c r="O13706" t="s">
        <v>57</v>
      </c>
      <c r="P13706" t="s">
        <v>1863</v>
      </c>
      <c r="Q13706" t="s">
        <v>5866</v>
      </c>
    </row>
    <row r="13707" spans="11:17">
      <c r="K13707" t="s">
        <v>51</v>
      </c>
      <c r="L13707" t="s">
        <v>5864</v>
      </c>
      <c r="M13707" t="s">
        <v>5865</v>
      </c>
      <c r="N13707" t="s">
        <v>1337</v>
      </c>
      <c r="O13707" t="s">
        <v>59</v>
      </c>
      <c r="P13707">
        <v>844</v>
      </c>
      <c r="Q13707" t="s">
        <v>5866</v>
      </c>
    </row>
    <row r="13708" spans="11:17">
      <c r="K13708" t="s">
        <v>51</v>
      </c>
      <c r="L13708" t="s">
        <v>5864</v>
      </c>
      <c r="M13708" t="s">
        <v>5865</v>
      </c>
      <c r="N13708" t="s">
        <v>1337</v>
      </c>
      <c r="O13708" t="s">
        <v>60</v>
      </c>
      <c r="P13708" t="s">
        <v>5805</v>
      </c>
      <c r="Q13708" t="s">
        <v>5866</v>
      </c>
    </row>
    <row r="13709" spans="11:17">
      <c r="K13709" t="s">
        <v>51</v>
      </c>
      <c r="L13709" t="s">
        <v>5864</v>
      </c>
      <c r="M13709" t="s">
        <v>5865</v>
      </c>
      <c r="N13709" t="s">
        <v>1337</v>
      </c>
      <c r="O13709" t="s">
        <v>62</v>
      </c>
      <c r="P13709" t="s">
        <v>5867</v>
      </c>
      <c r="Q13709" t="s">
        <v>5866</v>
      </c>
    </row>
    <row r="13710" spans="11:17">
      <c r="K13710" t="s">
        <v>51</v>
      </c>
      <c r="L13710" t="s">
        <v>5864</v>
      </c>
      <c r="M13710" t="s">
        <v>5865</v>
      </c>
      <c r="N13710" t="s">
        <v>1337</v>
      </c>
      <c r="O13710" t="s">
        <v>64</v>
      </c>
      <c r="P13710" t="s">
        <v>5868</v>
      </c>
      <c r="Q13710" t="s">
        <v>5866</v>
      </c>
    </row>
    <row r="13711" spans="11:17">
      <c r="K13711" t="s">
        <v>51</v>
      </c>
      <c r="L13711" t="s">
        <v>5864</v>
      </c>
      <c r="M13711" t="s">
        <v>5865</v>
      </c>
      <c r="N13711" t="s">
        <v>1337</v>
      </c>
      <c r="O13711" t="s">
        <v>66</v>
      </c>
      <c r="P13711" t="s">
        <v>5869</v>
      </c>
      <c r="Q13711" t="s">
        <v>5866</v>
      </c>
    </row>
    <row r="13712" spans="11:17">
      <c r="K13712" t="s">
        <v>51</v>
      </c>
      <c r="L13712" t="s">
        <v>5864</v>
      </c>
      <c r="M13712" t="s">
        <v>5865</v>
      </c>
      <c r="N13712" t="s">
        <v>1337</v>
      </c>
      <c r="O13712" t="s">
        <v>68</v>
      </c>
      <c r="Q13712" t="s">
        <v>5866</v>
      </c>
    </row>
    <row r="13713" spans="11:17">
      <c r="K13713" t="s">
        <v>51</v>
      </c>
      <c r="L13713" t="s">
        <v>5864</v>
      </c>
      <c r="M13713" t="s">
        <v>5865</v>
      </c>
      <c r="N13713" t="s">
        <v>1337</v>
      </c>
      <c r="O13713" t="s">
        <v>70</v>
      </c>
      <c r="P13713" t="s">
        <v>1020</v>
      </c>
      <c r="Q13713" t="s">
        <v>5866</v>
      </c>
    </row>
    <row r="13714" spans="11:17">
      <c r="K13714" t="s">
        <v>51</v>
      </c>
      <c r="L13714" t="s">
        <v>5864</v>
      </c>
      <c r="M13714" t="s">
        <v>5865</v>
      </c>
      <c r="N13714" t="s">
        <v>1337</v>
      </c>
      <c r="O13714" t="s">
        <v>72</v>
      </c>
      <c r="P13714">
        <v>64</v>
      </c>
      <c r="Q13714" t="s">
        <v>5866</v>
      </c>
    </row>
    <row r="13715" spans="11:17">
      <c r="K13715" t="s">
        <v>51</v>
      </c>
      <c r="L13715" t="s">
        <v>5864</v>
      </c>
      <c r="M13715" t="s">
        <v>5865</v>
      </c>
      <c r="N13715" t="s">
        <v>1337</v>
      </c>
      <c r="O13715" t="s">
        <v>73</v>
      </c>
      <c r="P13715" t="s">
        <v>1343</v>
      </c>
      <c r="Q13715" t="s">
        <v>5866</v>
      </c>
    </row>
    <row r="13716" spans="11:17">
      <c r="K13716" t="s">
        <v>51</v>
      </c>
      <c r="L13716" t="s">
        <v>5870</v>
      </c>
      <c r="M13716" t="s">
        <v>5871</v>
      </c>
      <c r="N13716" t="s">
        <v>1337</v>
      </c>
      <c r="O13716" t="s">
        <v>14</v>
      </c>
      <c r="Q13716" t="s">
        <v>5872</v>
      </c>
    </row>
    <row r="13717" spans="11:17">
      <c r="K13717" t="s">
        <v>51</v>
      </c>
      <c r="L13717" t="s">
        <v>5870</v>
      </c>
      <c r="M13717" t="s">
        <v>5871</v>
      </c>
      <c r="N13717" t="s">
        <v>1337</v>
      </c>
      <c r="O13717" t="s">
        <v>56</v>
      </c>
      <c r="Q13717" t="s">
        <v>5872</v>
      </c>
    </row>
    <row r="13718" spans="11:17">
      <c r="K13718" t="s">
        <v>51</v>
      </c>
      <c r="L13718" t="s">
        <v>5870</v>
      </c>
      <c r="M13718" t="s">
        <v>5871</v>
      </c>
      <c r="N13718" t="s">
        <v>1337</v>
      </c>
      <c r="O13718" t="s">
        <v>57</v>
      </c>
      <c r="P13718" t="s">
        <v>1863</v>
      </c>
      <c r="Q13718" t="s">
        <v>5872</v>
      </c>
    </row>
    <row r="13719" spans="11:17">
      <c r="K13719" t="s">
        <v>51</v>
      </c>
      <c r="L13719" t="s">
        <v>5870</v>
      </c>
      <c r="M13719" t="s">
        <v>5871</v>
      </c>
      <c r="N13719" t="s">
        <v>1337</v>
      </c>
      <c r="O13719" t="s">
        <v>59</v>
      </c>
      <c r="P13719">
        <v>628</v>
      </c>
      <c r="Q13719" t="s">
        <v>5872</v>
      </c>
    </row>
    <row r="13720" spans="11:17">
      <c r="K13720" t="s">
        <v>51</v>
      </c>
      <c r="L13720" t="s">
        <v>5870</v>
      </c>
      <c r="M13720" t="s">
        <v>5871</v>
      </c>
      <c r="N13720" t="s">
        <v>1337</v>
      </c>
      <c r="O13720" t="s">
        <v>60</v>
      </c>
      <c r="P13720" t="s">
        <v>5805</v>
      </c>
      <c r="Q13720" t="s">
        <v>5872</v>
      </c>
    </row>
    <row r="13721" spans="11:17">
      <c r="K13721" t="s">
        <v>51</v>
      </c>
      <c r="L13721" t="s">
        <v>5870</v>
      </c>
      <c r="M13721" t="s">
        <v>5871</v>
      </c>
      <c r="N13721" t="s">
        <v>1337</v>
      </c>
      <c r="O13721" t="s">
        <v>62</v>
      </c>
      <c r="P13721" t="s">
        <v>5841</v>
      </c>
      <c r="Q13721" t="s">
        <v>5872</v>
      </c>
    </row>
    <row r="13722" spans="11:17">
      <c r="K13722" t="s">
        <v>51</v>
      </c>
      <c r="L13722" t="s">
        <v>5870</v>
      </c>
      <c r="M13722" t="s">
        <v>5871</v>
      </c>
      <c r="N13722" t="s">
        <v>1337</v>
      </c>
      <c r="O13722" t="s">
        <v>64</v>
      </c>
      <c r="P13722" t="s">
        <v>5873</v>
      </c>
      <c r="Q13722" t="s">
        <v>5872</v>
      </c>
    </row>
    <row r="13723" spans="11:17">
      <c r="K13723" t="s">
        <v>51</v>
      </c>
      <c r="L13723" t="s">
        <v>5870</v>
      </c>
      <c r="M13723" t="s">
        <v>5871</v>
      </c>
      <c r="N13723" t="s">
        <v>1337</v>
      </c>
      <c r="O13723" t="s">
        <v>66</v>
      </c>
      <c r="P13723" t="s">
        <v>5874</v>
      </c>
      <c r="Q13723" t="s">
        <v>5872</v>
      </c>
    </row>
    <row r="13724" spans="11:17">
      <c r="K13724" t="s">
        <v>51</v>
      </c>
      <c r="L13724" t="s">
        <v>5870</v>
      </c>
      <c r="M13724" t="s">
        <v>5871</v>
      </c>
      <c r="N13724" t="s">
        <v>1337</v>
      </c>
      <c r="O13724" t="s">
        <v>68</v>
      </c>
      <c r="P13724" t="e">
        <f>-ต้องการอาหารแห้ง ข้าวสาร
-ต้องการน้ำยาค่าเชื้อมาพ่นเองในชุมชน
-ต้องการให้มีสินค้าราคาถูกมาจำหน่ายในชุมชน เนื่องจากราคาสินค้าสูงมาก</f>
        <v>#NAME?</v>
      </c>
      <c r="Q13724" t="s">
        <v>5872</v>
      </c>
    </row>
    <row r="13725" spans="11:17">
      <c r="K13725" t="s">
        <v>51</v>
      </c>
      <c r="L13725" t="s">
        <v>5870</v>
      </c>
      <c r="M13725" t="s">
        <v>5871</v>
      </c>
      <c r="N13725" t="s">
        <v>1337</v>
      </c>
      <c r="O13725" t="s">
        <v>70</v>
      </c>
      <c r="P13725" t="s">
        <v>1020</v>
      </c>
      <c r="Q13725" t="s">
        <v>5872</v>
      </c>
    </row>
    <row r="13726" spans="11:17">
      <c r="K13726" t="s">
        <v>51</v>
      </c>
      <c r="L13726" t="s">
        <v>5870</v>
      </c>
      <c r="M13726" t="s">
        <v>5871</v>
      </c>
      <c r="N13726" t="s">
        <v>1337</v>
      </c>
      <c r="O13726" t="s">
        <v>72</v>
      </c>
      <c r="P13726">
        <v>114</v>
      </c>
      <c r="Q13726" t="s">
        <v>5872</v>
      </c>
    </row>
    <row r="13727" spans="11:17">
      <c r="K13727" t="s">
        <v>51</v>
      </c>
      <c r="L13727" t="s">
        <v>5870</v>
      </c>
      <c r="M13727" t="s">
        <v>5871</v>
      </c>
      <c r="N13727" t="s">
        <v>1337</v>
      </c>
      <c r="O13727" t="s">
        <v>73</v>
      </c>
      <c r="P13727" t="s">
        <v>1343</v>
      </c>
      <c r="Q13727" t="s">
        <v>5872</v>
      </c>
    </row>
    <row r="13728" spans="11:17">
      <c r="K13728" t="s">
        <v>51</v>
      </c>
      <c r="L13728" t="s">
        <v>5875</v>
      </c>
      <c r="M13728" t="s">
        <v>5876</v>
      </c>
      <c r="N13728" t="s">
        <v>1337</v>
      </c>
      <c r="O13728" t="s">
        <v>14</v>
      </c>
      <c r="Q13728" t="s">
        <v>5877</v>
      </c>
    </row>
    <row r="13729" spans="11:17">
      <c r="K13729" t="s">
        <v>51</v>
      </c>
      <c r="L13729" t="s">
        <v>5875</v>
      </c>
      <c r="M13729" t="s">
        <v>5876</v>
      </c>
      <c r="N13729" t="s">
        <v>1337</v>
      </c>
      <c r="O13729" t="s">
        <v>56</v>
      </c>
      <c r="Q13729" t="s">
        <v>5877</v>
      </c>
    </row>
    <row r="13730" spans="11:17">
      <c r="K13730" t="s">
        <v>51</v>
      </c>
      <c r="L13730" t="s">
        <v>5875</v>
      </c>
      <c r="M13730" t="s">
        <v>5876</v>
      </c>
      <c r="N13730" t="s">
        <v>1337</v>
      </c>
      <c r="O13730" t="s">
        <v>57</v>
      </c>
      <c r="P13730" t="s">
        <v>1863</v>
      </c>
      <c r="Q13730" t="s">
        <v>5877</v>
      </c>
    </row>
    <row r="13731" spans="11:17">
      <c r="K13731" t="s">
        <v>51</v>
      </c>
      <c r="L13731" t="s">
        <v>5875</v>
      </c>
      <c r="M13731" t="s">
        <v>5876</v>
      </c>
      <c r="N13731" t="s">
        <v>1337</v>
      </c>
      <c r="O13731" t="s">
        <v>59</v>
      </c>
      <c r="P13731">
        <v>1779</v>
      </c>
      <c r="Q13731" t="s">
        <v>5877</v>
      </c>
    </row>
    <row r="13732" spans="11:17">
      <c r="K13732" t="s">
        <v>51</v>
      </c>
      <c r="L13732" t="s">
        <v>5875</v>
      </c>
      <c r="M13732" t="s">
        <v>5876</v>
      </c>
      <c r="N13732" t="s">
        <v>1337</v>
      </c>
      <c r="O13732" t="s">
        <v>60</v>
      </c>
      <c r="P13732" t="s">
        <v>5805</v>
      </c>
      <c r="Q13732" t="s">
        <v>5877</v>
      </c>
    </row>
    <row r="13733" spans="11:17">
      <c r="K13733" t="s">
        <v>51</v>
      </c>
      <c r="L13733" t="s">
        <v>5875</v>
      </c>
      <c r="M13733" t="s">
        <v>5876</v>
      </c>
      <c r="N13733" t="s">
        <v>1337</v>
      </c>
      <c r="O13733" t="s">
        <v>62</v>
      </c>
      <c r="P13733" t="s">
        <v>5878</v>
      </c>
      <c r="Q13733" t="s">
        <v>5877</v>
      </c>
    </row>
    <row r="13734" spans="11:17">
      <c r="K13734" t="s">
        <v>51</v>
      </c>
      <c r="L13734" t="s">
        <v>5875</v>
      </c>
      <c r="M13734" t="s">
        <v>5876</v>
      </c>
      <c r="N13734" t="s">
        <v>1337</v>
      </c>
      <c r="O13734" t="s">
        <v>64</v>
      </c>
      <c r="P13734" t="s">
        <v>5879</v>
      </c>
      <c r="Q13734" t="s">
        <v>5877</v>
      </c>
    </row>
    <row r="13735" spans="11:17">
      <c r="K13735" t="s">
        <v>51</v>
      </c>
      <c r="L13735" t="s">
        <v>5875</v>
      </c>
      <c r="M13735" t="s">
        <v>5876</v>
      </c>
      <c r="N13735" t="s">
        <v>1337</v>
      </c>
      <c r="O13735" t="s">
        <v>66</v>
      </c>
      <c r="P13735" t="s">
        <v>5880</v>
      </c>
      <c r="Q13735" t="s">
        <v>5877</v>
      </c>
    </row>
    <row r="13736" spans="11:17">
      <c r="K13736" t="s">
        <v>51</v>
      </c>
      <c r="L13736" t="s">
        <v>5875</v>
      </c>
      <c r="M13736" t="s">
        <v>5876</v>
      </c>
      <c r="N13736" t="s">
        <v>1337</v>
      </c>
      <c r="O13736" t="s">
        <v>68</v>
      </c>
      <c r="P13736" t="e">
        <f>-ต้องการอาหารแห้ง ข้าวสาร
-ต้องการเจลล้างมือ น้ำยาฆ่าเชื้อ และหน้ากากอนามัย
-ปัญหาเศรษฐกิจ คนถูกพักงาน ราคาสินค้าสูง
-ความยากลำบากในการเดินทางและซื้อสินค้า</f>
        <v>#NAME?</v>
      </c>
      <c r="Q13736" t="s">
        <v>5877</v>
      </c>
    </row>
    <row r="13737" spans="11:17">
      <c r="K13737" t="s">
        <v>51</v>
      </c>
      <c r="L13737" t="s">
        <v>5875</v>
      </c>
      <c r="M13737" t="s">
        <v>5876</v>
      </c>
      <c r="N13737" t="s">
        <v>1337</v>
      </c>
      <c r="O13737" t="s">
        <v>70</v>
      </c>
      <c r="P13737" t="s">
        <v>1020</v>
      </c>
      <c r="Q13737" t="s">
        <v>5877</v>
      </c>
    </row>
    <row r="13738" spans="11:17">
      <c r="K13738" t="s">
        <v>51</v>
      </c>
      <c r="L13738" t="s">
        <v>5875</v>
      </c>
      <c r="M13738" t="s">
        <v>5876</v>
      </c>
      <c r="N13738" t="s">
        <v>1337</v>
      </c>
      <c r="O13738" t="s">
        <v>72</v>
      </c>
      <c r="P13738">
        <v>119</v>
      </c>
      <c r="Q13738" t="s">
        <v>5877</v>
      </c>
    </row>
    <row r="13739" spans="11:17">
      <c r="K13739" t="s">
        <v>51</v>
      </c>
      <c r="L13739" t="s">
        <v>5875</v>
      </c>
      <c r="M13739" t="s">
        <v>5876</v>
      </c>
      <c r="N13739" t="s">
        <v>1337</v>
      </c>
      <c r="O13739" t="s">
        <v>73</v>
      </c>
      <c r="P13739" t="s">
        <v>1343</v>
      </c>
      <c r="Q13739" t="s">
        <v>5877</v>
      </c>
    </row>
    <row r="13740" spans="11:17">
      <c r="K13740" t="s">
        <v>51</v>
      </c>
      <c r="L13740" t="s">
        <v>5881</v>
      </c>
      <c r="M13740" t="s">
        <v>5882</v>
      </c>
      <c r="N13740" t="s">
        <v>1337</v>
      </c>
      <c r="O13740" t="s">
        <v>14</v>
      </c>
      <c r="Q13740" t="s">
        <v>5883</v>
      </c>
    </row>
    <row r="13741" spans="11:17">
      <c r="K13741" t="s">
        <v>51</v>
      </c>
      <c r="L13741" t="s">
        <v>5881</v>
      </c>
      <c r="M13741" t="s">
        <v>5882</v>
      </c>
      <c r="N13741" t="s">
        <v>1337</v>
      </c>
      <c r="O13741" t="s">
        <v>56</v>
      </c>
      <c r="Q13741" t="s">
        <v>5883</v>
      </c>
    </row>
    <row r="13742" spans="11:17">
      <c r="K13742" t="s">
        <v>51</v>
      </c>
      <c r="L13742" t="s">
        <v>5881</v>
      </c>
      <c r="M13742" t="s">
        <v>5882</v>
      </c>
      <c r="N13742" t="s">
        <v>1337</v>
      </c>
      <c r="O13742" t="s">
        <v>57</v>
      </c>
      <c r="P13742" t="s">
        <v>1863</v>
      </c>
      <c r="Q13742" t="s">
        <v>5883</v>
      </c>
    </row>
    <row r="13743" spans="11:17">
      <c r="K13743" t="s">
        <v>51</v>
      </c>
      <c r="L13743" t="s">
        <v>5881</v>
      </c>
      <c r="M13743" t="s">
        <v>5882</v>
      </c>
      <c r="N13743" t="s">
        <v>1337</v>
      </c>
      <c r="O13743" t="s">
        <v>59</v>
      </c>
      <c r="P13743">
        <v>471</v>
      </c>
      <c r="Q13743" t="s">
        <v>5883</v>
      </c>
    </row>
    <row r="13744" spans="11:17">
      <c r="K13744" t="s">
        <v>51</v>
      </c>
      <c r="L13744" t="s">
        <v>5881</v>
      </c>
      <c r="M13744" t="s">
        <v>5882</v>
      </c>
      <c r="N13744" t="s">
        <v>1337</v>
      </c>
      <c r="O13744" t="s">
        <v>60</v>
      </c>
      <c r="P13744" t="s">
        <v>5805</v>
      </c>
      <c r="Q13744" t="s">
        <v>5883</v>
      </c>
    </row>
    <row r="13745" spans="11:17">
      <c r="K13745" t="s">
        <v>51</v>
      </c>
      <c r="L13745" t="s">
        <v>5881</v>
      </c>
      <c r="M13745" t="s">
        <v>5882</v>
      </c>
      <c r="N13745" t="s">
        <v>1337</v>
      </c>
      <c r="O13745" t="s">
        <v>62</v>
      </c>
      <c r="P13745" t="s">
        <v>5841</v>
      </c>
      <c r="Q13745" t="s">
        <v>5883</v>
      </c>
    </row>
    <row r="13746" spans="11:17">
      <c r="K13746" t="s">
        <v>51</v>
      </c>
      <c r="L13746" t="s">
        <v>5881</v>
      </c>
      <c r="M13746" t="s">
        <v>5882</v>
      </c>
      <c r="N13746" t="s">
        <v>1337</v>
      </c>
      <c r="O13746" t="s">
        <v>64</v>
      </c>
      <c r="P13746" t="s">
        <v>5884</v>
      </c>
      <c r="Q13746" t="s">
        <v>5883</v>
      </c>
    </row>
    <row r="13747" spans="11:17">
      <c r="K13747" t="s">
        <v>51</v>
      </c>
      <c r="L13747" t="s">
        <v>5881</v>
      </c>
      <c r="M13747" t="s">
        <v>5882</v>
      </c>
      <c r="N13747" t="s">
        <v>1337</v>
      </c>
      <c r="O13747" t="s">
        <v>66</v>
      </c>
      <c r="P13747" t="s">
        <v>5885</v>
      </c>
      <c r="Q13747" t="s">
        <v>5883</v>
      </c>
    </row>
    <row r="13748" spans="11:17">
      <c r="K13748" t="s">
        <v>51</v>
      </c>
      <c r="L13748" t="s">
        <v>5881</v>
      </c>
      <c r="M13748" t="s">
        <v>5882</v>
      </c>
      <c r="N13748" t="s">
        <v>1337</v>
      </c>
      <c r="O13748" t="s">
        <v>68</v>
      </c>
      <c r="Q13748" t="s">
        <v>5883</v>
      </c>
    </row>
    <row r="13749" spans="11:17">
      <c r="K13749" t="s">
        <v>51</v>
      </c>
      <c r="L13749" t="s">
        <v>5881</v>
      </c>
      <c r="M13749" t="s">
        <v>5882</v>
      </c>
      <c r="N13749" t="s">
        <v>1337</v>
      </c>
      <c r="O13749" t="s">
        <v>70</v>
      </c>
      <c r="P13749" t="s">
        <v>1020</v>
      </c>
      <c r="Q13749" t="s">
        <v>5883</v>
      </c>
    </row>
    <row r="13750" spans="11:17">
      <c r="K13750" t="s">
        <v>51</v>
      </c>
      <c r="L13750" t="s">
        <v>5881</v>
      </c>
      <c r="M13750" t="s">
        <v>5882</v>
      </c>
      <c r="N13750" t="s">
        <v>1337</v>
      </c>
      <c r="O13750" t="s">
        <v>72</v>
      </c>
      <c r="P13750">
        <v>61</v>
      </c>
      <c r="Q13750" t="s">
        <v>5883</v>
      </c>
    </row>
    <row r="13751" spans="11:17">
      <c r="K13751" t="s">
        <v>51</v>
      </c>
      <c r="L13751" t="s">
        <v>5881</v>
      </c>
      <c r="M13751" t="s">
        <v>5882</v>
      </c>
      <c r="N13751" t="s">
        <v>1337</v>
      </c>
      <c r="O13751" t="s">
        <v>73</v>
      </c>
      <c r="P13751" t="s">
        <v>1343</v>
      </c>
      <c r="Q13751" t="s">
        <v>5883</v>
      </c>
    </row>
    <row r="13752" spans="11:17">
      <c r="K13752" t="s">
        <v>51</v>
      </c>
      <c r="L13752" t="s">
        <v>5886</v>
      </c>
      <c r="M13752" t="s">
        <v>5887</v>
      </c>
      <c r="N13752" t="s">
        <v>1337</v>
      </c>
      <c r="O13752" t="s">
        <v>14</v>
      </c>
      <c r="Q13752" t="s">
        <v>5888</v>
      </c>
    </row>
    <row r="13753" spans="11:17">
      <c r="K13753" t="s">
        <v>51</v>
      </c>
      <c r="L13753" t="s">
        <v>5886</v>
      </c>
      <c r="M13753" t="s">
        <v>5887</v>
      </c>
      <c r="N13753" t="s">
        <v>1337</v>
      </c>
      <c r="O13753" t="s">
        <v>56</v>
      </c>
      <c r="Q13753" t="s">
        <v>5888</v>
      </c>
    </row>
    <row r="13754" spans="11:17">
      <c r="K13754" t="s">
        <v>51</v>
      </c>
      <c r="L13754" t="s">
        <v>5886</v>
      </c>
      <c r="M13754" t="s">
        <v>5887</v>
      </c>
      <c r="N13754" t="s">
        <v>1337</v>
      </c>
      <c r="O13754" t="s">
        <v>57</v>
      </c>
      <c r="P13754" t="s">
        <v>1863</v>
      </c>
      <c r="Q13754" t="s">
        <v>5888</v>
      </c>
    </row>
    <row r="13755" spans="11:17">
      <c r="K13755" t="s">
        <v>51</v>
      </c>
      <c r="L13755" t="s">
        <v>5886</v>
      </c>
      <c r="M13755" t="s">
        <v>5887</v>
      </c>
      <c r="N13755" t="s">
        <v>1337</v>
      </c>
      <c r="O13755" t="s">
        <v>59</v>
      </c>
      <c r="P13755">
        <v>661</v>
      </c>
      <c r="Q13755" t="s">
        <v>5888</v>
      </c>
    </row>
    <row r="13756" spans="11:17">
      <c r="K13756" t="s">
        <v>51</v>
      </c>
      <c r="L13756" t="s">
        <v>5886</v>
      </c>
      <c r="M13756" t="s">
        <v>5887</v>
      </c>
      <c r="N13756" t="s">
        <v>1337</v>
      </c>
      <c r="O13756" t="s">
        <v>60</v>
      </c>
      <c r="P13756" t="s">
        <v>5805</v>
      </c>
      <c r="Q13756" t="s">
        <v>5888</v>
      </c>
    </row>
    <row r="13757" spans="11:17">
      <c r="K13757" t="s">
        <v>51</v>
      </c>
      <c r="L13757" t="s">
        <v>5886</v>
      </c>
      <c r="M13757" t="s">
        <v>5887</v>
      </c>
      <c r="N13757" t="s">
        <v>1337</v>
      </c>
      <c r="O13757" t="s">
        <v>62</v>
      </c>
      <c r="P13757" t="s">
        <v>5889</v>
      </c>
      <c r="Q13757" t="s">
        <v>5888</v>
      </c>
    </row>
    <row r="13758" spans="11:17">
      <c r="K13758" t="s">
        <v>51</v>
      </c>
      <c r="L13758" t="s">
        <v>5886</v>
      </c>
      <c r="M13758" t="s">
        <v>5887</v>
      </c>
      <c r="N13758" t="s">
        <v>1337</v>
      </c>
      <c r="O13758" t="s">
        <v>64</v>
      </c>
      <c r="P13758" t="s">
        <v>5890</v>
      </c>
      <c r="Q13758" t="s">
        <v>5888</v>
      </c>
    </row>
    <row r="13759" spans="11:17">
      <c r="K13759" t="s">
        <v>51</v>
      </c>
      <c r="L13759" t="s">
        <v>5886</v>
      </c>
      <c r="M13759" t="s">
        <v>5887</v>
      </c>
      <c r="N13759" t="s">
        <v>1337</v>
      </c>
      <c r="O13759" t="s">
        <v>66</v>
      </c>
      <c r="P13759" t="s">
        <v>5891</v>
      </c>
      <c r="Q13759" t="s">
        <v>5888</v>
      </c>
    </row>
    <row r="13760" spans="11:17">
      <c r="K13760" t="s">
        <v>51</v>
      </c>
      <c r="L13760" t="s">
        <v>5886</v>
      </c>
      <c r="M13760" t="s">
        <v>5887</v>
      </c>
      <c r="N13760" t="s">
        <v>1337</v>
      </c>
      <c r="O13760" t="s">
        <v>68</v>
      </c>
      <c r="P13760" t="e">
        <f>-ต้องการเจลล้างมือ น้ำยาฆ่าเชื้อ และหน้ากากอนามัย
-ปัญหาเศรษฐกิจ คนถูกพักงาน ราคาสินค้าสูง
-ความยากลำบากในการเดินทางและซื้อสินค้า</f>
        <v>#NAME?</v>
      </c>
      <c r="Q13760" t="s">
        <v>5888</v>
      </c>
    </row>
    <row r="13761" spans="11:17">
      <c r="K13761" t="s">
        <v>51</v>
      </c>
      <c r="L13761" t="s">
        <v>5886</v>
      </c>
      <c r="M13761" t="s">
        <v>5887</v>
      </c>
      <c r="N13761" t="s">
        <v>1337</v>
      </c>
      <c r="O13761" t="s">
        <v>70</v>
      </c>
      <c r="P13761" t="s">
        <v>1020</v>
      </c>
      <c r="Q13761" t="s">
        <v>5888</v>
      </c>
    </row>
    <row r="13762" spans="11:17">
      <c r="K13762" t="s">
        <v>51</v>
      </c>
      <c r="L13762" t="s">
        <v>5886</v>
      </c>
      <c r="M13762" t="s">
        <v>5887</v>
      </c>
      <c r="N13762" t="s">
        <v>1337</v>
      </c>
      <c r="O13762" t="s">
        <v>72</v>
      </c>
      <c r="P13762">
        <v>67</v>
      </c>
      <c r="Q13762" t="s">
        <v>5888</v>
      </c>
    </row>
    <row r="13763" spans="11:17">
      <c r="K13763" t="s">
        <v>51</v>
      </c>
      <c r="L13763" t="s">
        <v>5886</v>
      </c>
      <c r="M13763" t="s">
        <v>5887</v>
      </c>
      <c r="N13763" t="s">
        <v>1337</v>
      </c>
      <c r="O13763" t="s">
        <v>73</v>
      </c>
      <c r="P13763" t="s">
        <v>1343</v>
      </c>
      <c r="Q13763" t="s">
        <v>5888</v>
      </c>
    </row>
    <row r="13764" spans="11:17">
      <c r="K13764" t="s">
        <v>51</v>
      </c>
      <c r="L13764" t="s">
        <v>5892</v>
      </c>
      <c r="M13764" t="s">
        <v>5893</v>
      </c>
      <c r="N13764" t="s">
        <v>1337</v>
      </c>
      <c r="O13764" t="s">
        <v>14</v>
      </c>
      <c r="Q13764" t="s">
        <v>5894</v>
      </c>
    </row>
    <row r="13765" spans="11:17">
      <c r="K13765" t="s">
        <v>51</v>
      </c>
      <c r="L13765" t="s">
        <v>5892</v>
      </c>
      <c r="M13765" t="s">
        <v>5893</v>
      </c>
      <c r="N13765" t="s">
        <v>1337</v>
      </c>
      <c r="O13765" t="s">
        <v>56</v>
      </c>
      <c r="Q13765" t="s">
        <v>5894</v>
      </c>
    </row>
    <row r="13766" spans="11:17">
      <c r="K13766" t="s">
        <v>51</v>
      </c>
      <c r="L13766" t="s">
        <v>5892</v>
      </c>
      <c r="M13766" t="s">
        <v>5893</v>
      </c>
      <c r="N13766" t="s">
        <v>1337</v>
      </c>
      <c r="O13766" t="s">
        <v>57</v>
      </c>
      <c r="P13766" t="s">
        <v>1863</v>
      </c>
      <c r="Q13766" t="s">
        <v>5894</v>
      </c>
    </row>
    <row r="13767" spans="11:17">
      <c r="K13767" t="s">
        <v>51</v>
      </c>
      <c r="L13767" t="s">
        <v>5892</v>
      </c>
      <c r="M13767" t="s">
        <v>5893</v>
      </c>
      <c r="N13767" t="s">
        <v>1337</v>
      </c>
      <c r="O13767" t="s">
        <v>59</v>
      </c>
      <c r="P13767">
        <v>67</v>
      </c>
      <c r="Q13767" t="s">
        <v>5894</v>
      </c>
    </row>
    <row r="13768" spans="11:17">
      <c r="K13768" t="s">
        <v>51</v>
      </c>
      <c r="L13768" t="s">
        <v>5892</v>
      </c>
      <c r="M13768" t="s">
        <v>5893</v>
      </c>
      <c r="N13768" t="s">
        <v>1337</v>
      </c>
      <c r="O13768" t="s">
        <v>60</v>
      </c>
      <c r="P13768" t="s">
        <v>5805</v>
      </c>
      <c r="Q13768" t="s">
        <v>5894</v>
      </c>
    </row>
    <row r="13769" spans="11:17">
      <c r="K13769" t="s">
        <v>51</v>
      </c>
      <c r="L13769" t="s">
        <v>5892</v>
      </c>
      <c r="M13769" t="s">
        <v>5893</v>
      </c>
      <c r="N13769" t="s">
        <v>1337</v>
      </c>
      <c r="O13769" t="s">
        <v>62</v>
      </c>
      <c r="P13769" t="s">
        <v>5889</v>
      </c>
      <c r="Q13769" t="s">
        <v>5894</v>
      </c>
    </row>
    <row r="13770" spans="11:17">
      <c r="K13770" t="s">
        <v>51</v>
      </c>
      <c r="L13770" t="s">
        <v>5892</v>
      </c>
      <c r="M13770" t="s">
        <v>5893</v>
      </c>
      <c r="N13770" t="s">
        <v>1337</v>
      </c>
      <c r="O13770" t="s">
        <v>64</v>
      </c>
      <c r="P13770" t="s">
        <v>5895</v>
      </c>
      <c r="Q13770" t="s">
        <v>5894</v>
      </c>
    </row>
    <row r="13771" spans="11:17">
      <c r="K13771" t="s">
        <v>51</v>
      </c>
      <c r="L13771" t="s">
        <v>5892</v>
      </c>
      <c r="M13771" t="s">
        <v>5893</v>
      </c>
      <c r="N13771" t="s">
        <v>1337</v>
      </c>
      <c r="O13771" t="s">
        <v>66</v>
      </c>
      <c r="P13771" t="s">
        <v>5896</v>
      </c>
      <c r="Q13771" t="s">
        <v>5894</v>
      </c>
    </row>
    <row r="13772" spans="11:17">
      <c r="K13772" t="s">
        <v>51</v>
      </c>
      <c r="L13772" t="s">
        <v>5892</v>
      </c>
      <c r="M13772" t="s">
        <v>5893</v>
      </c>
      <c r="N13772" t="s">
        <v>1337</v>
      </c>
      <c r="O13772" t="s">
        <v>68</v>
      </c>
      <c r="P13772" t="e">
        <f>-ต้องการเจลล้างมือ น้ำยาฆ่าเชื้อ และหน้ากากอนามัย
-ปัญหาเศรษฐกิจ คนถูกพักงาน ราคาสินค้าสูง
-ความยากลำบากในการเดินทางและซื้อสินค้า</f>
        <v>#NAME?</v>
      </c>
      <c r="Q13772" t="s">
        <v>5894</v>
      </c>
    </row>
    <row r="13773" spans="11:17">
      <c r="K13773" t="s">
        <v>51</v>
      </c>
      <c r="L13773" t="s">
        <v>5892</v>
      </c>
      <c r="M13773" t="s">
        <v>5893</v>
      </c>
      <c r="N13773" t="s">
        <v>1337</v>
      </c>
      <c r="O13773" t="s">
        <v>70</v>
      </c>
      <c r="P13773" t="s">
        <v>1020</v>
      </c>
      <c r="Q13773" t="s">
        <v>5894</v>
      </c>
    </row>
    <row r="13774" spans="11:17">
      <c r="K13774" t="s">
        <v>51</v>
      </c>
      <c r="L13774" t="s">
        <v>5892</v>
      </c>
      <c r="M13774" t="s">
        <v>5893</v>
      </c>
      <c r="N13774" t="s">
        <v>1337</v>
      </c>
      <c r="O13774" t="s">
        <v>72</v>
      </c>
      <c r="P13774">
        <v>136</v>
      </c>
      <c r="Q13774" t="s">
        <v>5894</v>
      </c>
    </row>
    <row r="13775" spans="11:17">
      <c r="K13775" t="s">
        <v>51</v>
      </c>
      <c r="L13775" t="s">
        <v>5892</v>
      </c>
      <c r="M13775" t="s">
        <v>5893</v>
      </c>
      <c r="N13775" t="s">
        <v>1337</v>
      </c>
      <c r="O13775" t="s">
        <v>73</v>
      </c>
      <c r="P13775" t="s">
        <v>1343</v>
      </c>
      <c r="Q13775" t="s">
        <v>5894</v>
      </c>
    </row>
    <row r="13776" spans="11:17">
      <c r="K13776" t="s">
        <v>51</v>
      </c>
      <c r="L13776" t="s">
        <v>5897</v>
      </c>
      <c r="M13776" t="s">
        <v>5898</v>
      </c>
      <c r="N13776" t="s">
        <v>1337</v>
      </c>
      <c r="O13776" t="s">
        <v>14</v>
      </c>
      <c r="Q13776" t="s">
        <v>5899</v>
      </c>
    </row>
    <row r="13777" spans="11:17">
      <c r="K13777" t="s">
        <v>51</v>
      </c>
      <c r="L13777" t="s">
        <v>5897</v>
      </c>
      <c r="M13777" t="s">
        <v>5898</v>
      </c>
      <c r="N13777" t="s">
        <v>1337</v>
      </c>
      <c r="O13777" t="s">
        <v>56</v>
      </c>
      <c r="Q13777" t="s">
        <v>5899</v>
      </c>
    </row>
    <row r="13778" spans="11:17">
      <c r="K13778" t="s">
        <v>51</v>
      </c>
      <c r="L13778" t="s">
        <v>5897</v>
      </c>
      <c r="M13778" t="s">
        <v>5898</v>
      </c>
      <c r="N13778" t="s">
        <v>1337</v>
      </c>
      <c r="O13778" t="s">
        <v>57</v>
      </c>
      <c r="P13778" t="s">
        <v>1863</v>
      </c>
      <c r="Q13778" t="s">
        <v>5899</v>
      </c>
    </row>
    <row r="13779" spans="11:17">
      <c r="K13779" t="s">
        <v>51</v>
      </c>
      <c r="L13779" t="s">
        <v>5897</v>
      </c>
      <c r="M13779" t="s">
        <v>5898</v>
      </c>
      <c r="N13779" t="s">
        <v>1337</v>
      </c>
      <c r="O13779" t="s">
        <v>59</v>
      </c>
      <c r="P13779">
        <v>112</v>
      </c>
      <c r="Q13779" t="s">
        <v>5899</v>
      </c>
    </row>
    <row r="13780" spans="11:17">
      <c r="K13780" t="s">
        <v>51</v>
      </c>
      <c r="L13780" t="s">
        <v>5897</v>
      </c>
      <c r="M13780" t="s">
        <v>5898</v>
      </c>
      <c r="N13780" t="s">
        <v>1337</v>
      </c>
      <c r="O13780" t="s">
        <v>60</v>
      </c>
      <c r="P13780" t="s">
        <v>5805</v>
      </c>
      <c r="Q13780" t="s">
        <v>5899</v>
      </c>
    </row>
    <row r="13781" spans="11:17">
      <c r="K13781" t="s">
        <v>51</v>
      </c>
      <c r="L13781" t="s">
        <v>5897</v>
      </c>
      <c r="M13781" t="s">
        <v>5898</v>
      </c>
      <c r="N13781" t="s">
        <v>1337</v>
      </c>
      <c r="O13781" t="s">
        <v>62</v>
      </c>
      <c r="P13781" t="s">
        <v>5841</v>
      </c>
      <c r="Q13781" t="s">
        <v>5899</v>
      </c>
    </row>
    <row r="13782" spans="11:17">
      <c r="K13782" t="s">
        <v>51</v>
      </c>
      <c r="L13782" t="s">
        <v>5897</v>
      </c>
      <c r="M13782" t="s">
        <v>5898</v>
      </c>
      <c r="N13782" t="s">
        <v>1337</v>
      </c>
      <c r="O13782" t="s">
        <v>64</v>
      </c>
      <c r="P13782" t="s">
        <v>5900</v>
      </c>
      <c r="Q13782" t="s">
        <v>5899</v>
      </c>
    </row>
    <row r="13783" spans="11:17">
      <c r="K13783" t="s">
        <v>51</v>
      </c>
      <c r="L13783" t="s">
        <v>5897</v>
      </c>
      <c r="M13783" t="s">
        <v>5898</v>
      </c>
      <c r="N13783" t="s">
        <v>1337</v>
      </c>
      <c r="O13783" t="s">
        <v>66</v>
      </c>
      <c r="P13783" t="s">
        <v>238</v>
      </c>
      <c r="Q13783" t="s">
        <v>5899</v>
      </c>
    </row>
    <row r="13784" spans="11:17">
      <c r="K13784" t="s">
        <v>51</v>
      </c>
      <c r="L13784" t="s">
        <v>5897</v>
      </c>
      <c r="M13784" t="s">
        <v>5898</v>
      </c>
      <c r="N13784" t="s">
        <v>1337</v>
      </c>
      <c r="O13784" t="s">
        <v>68</v>
      </c>
      <c r="P13784" t="e">
        <f>-ต้องการอาหารแห้ง ข้าวสาร
-ต้องการเจลล้างมือ น้ำยาฆ่าเชื้อ และหน้ากากอนามัย
-ปัญหาเศรษฐกิจ คนถูกพักงาน ราคาสินค้าสูง
-ความยากลำบากในการเดินทางและซื้อสินค้า</f>
        <v>#NAME?</v>
      </c>
      <c r="Q13784" t="s">
        <v>5899</v>
      </c>
    </row>
    <row r="13785" spans="11:17">
      <c r="K13785" t="s">
        <v>51</v>
      </c>
      <c r="L13785" t="s">
        <v>5897</v>
      </c>
      <c r="M13785" t="s">
        <v>5898</v>
      </c>
      <c r="N13785" t="s">
        <v>1337</v>
      </c>
      <c r="O13785" t="s">
        <v>70</v>
      </c>
      <c r="P13785" t="s">
        <v>1020</v>
      </c>
      <c r="Q13785" t="s">
        <v>5899</v>
      </c>
    </row>
    <row r="13786" spans="11:17">
      <c r="K13786" t="s">
        <v>51</v>
      </c>
      <c r="L13786" t="s">
        <v>5897</v>
      </c>
      <c r="M13786" t="s">
        <v>5898</v>
      </c>
      <c r="N13786" t="s">
        <v>1337</v>
      </c>
      <c r="O13786" t="s">
        <v>72</v>
      </c>
      <c r="P13786">
        <v>202</v>
      </c>
      <c r="Q13786" t="s">
        <v>5899</v>
      </c>
    </row>
    <row r="13787" spans="11:17">
      <c r="K13787" t="s">
        <v>51</v>
      </c>
      <c r="L13787" t="s">
        <v>5897</v>
      </c>
      <c r="M13787" t="s">
        <v>5898</v>
      </c>
      <c r="N13787" t="s">
        <v>1337</v>
      </c>
      <c r="O13787" t="s">
        <v>73</v>
      </c>
      <c r="P13787" t="s">
        <v>1343</v>
      </c>
      <c r="Q13787" t="s">
        <v>5899</v>
      </c>
    </row>
    <row r="13788" spans="11:17">
      <c r="K13788" t="s">
        <v>51</v>
      </c>
      <c r="L13788" t="s">
        <v>5901</v>
      </c>
      <c r="M13788" t="s">
        <v>5902</v>
      </c>
      <c r="N13788" t="s">
        <v>1337</v>
      </c>
      <c r="O13788" t="s">
        <v>14</v>
      </c>
      <c r="Q13788" t="s">
        <v>5903</v>
      </c>
    </row>
    <row r="13789" spans="11:17">
      <c r="K13789" t="s">
        <v>51</v>
      </c>
      <c r="L13789" t="s">
        <v>5901</v>
      </c>
      <c r="M13789" t="s">
        <v>5902</v>
      </c>
      <c r="N13789" t="s">
        <v>1337</v>
      </c>
      <c r="O13789" t="s">
        <v>56</v>
      </c>
      <c r="Q13789" t="s">
        <v>5903</v>
      </c>
    </row>
    <row r="13790" spans="11:17">
      <c r="K13790" t="s">
        <v>51</v>
      </c>
      <c r="L13790" t="s">
        <v>5901</v>
      </c>
      <c r="M13790" t="s">
        <v>5902</v>
      </c>
      <c r="N13790" t="s">
        <v>1337</v>
      </c>
      <c r="O13790" t="s">
        <v>57</v>
      </c>
      <c r="P13790" t="s">
        <v>1863</v>
      </c>
      <c r="Q13790" t="s">
        <v>5903</v>
      </c>
    </row>
    <row r="13791" spans="11:17">
      <c r="K13791" t="s">
        <v>51</v>
      </c>
      <c r="L13791" t="s">
        <v>5901</v>
      </c>
      <c r="M13791" t="s">
        <v>5902</v>
      </c>
      <c r="N13791" t="s">
        <v>1337</v>
      </c>
      <c r="O13791" t="s">
        <v>59</v>
      </c>
      <c r="P13791">
        <v>493</v>
      </c>
      <c r="Q13791" t="s">
        <v>5903</v>
      </c>
    </row>
    <row r="13792" spans="11:17">
      <c r="K13792" t="s">
        <v>51</v>
      </c>
      <c r="L13792" t="s">
        <v>5901</v>
      </c>
      <c r="M13792" t="s">
        <v>5902</v>
      </c>
      <c r="N13792" t="s">
        <v>1337</v>
      </c>
      <c r="O13792" t="s">
        <v>60</v>
      </c>
      <c r="P13792" t="s">
        <v>5805</v>
      </c>
      <c r="Q13792" t="s">
        <v>5903</v>
      </c>
    </row>
    <row r="13793" spans="11:17">
      <c r="K13793" t="s">
        <v>51</v>
      </c>
      <c r="L13793" t="s">
        <v>5901</v>
      </c>
      <c r="M13793" t="s">
        <v>5902</v>
      </c>
      <c r="N13793" t="s">
        <v>1337</v>
      </c>
      <c r="O13793" t="s">
        <v>62</v>
      </c>
      <c r="P13793" t="s">
        <v>5867</v>
      </c>
      <c r="Q13793" t="s">
        <v>5903</v>
      </c>
    </row>
    <row r="13794" spans="11:17">
      <c r="K13794" t="s">
        <v>51</v>
      </c>
      <c r="L13794" t="s">
        <v>5901</v>
      </c>
      <c r="M13794" t="s">
        <v>5902</v>
      </c>
      <c r="N13794" t="s">
        <v>1337</v>
      </c>
      <c r="O13794" t="s">
        <v>64</v>
      </c>
      <c r="P13794" t="s">
        <v>5904</v>
      </c>
      <c r="Q13794" t="s">
        <v>5903</v>
      </c>
    </row>
    <row r="13795" spans="11:17">
      <c r="K13795" t="s">
        <v>51</v>
      </c>
      <c r="L13795" t="s">
        <v>5901</v>
      </c>
      <c r="M13795" t="s">
        <v>5902</v>
      </c>
      <c r="N13795" t="s">
        <v>1337</v>
      </c>
      <c r="O13795" t="s">
        <v>66</v>
      </c>
      <c r="P13795" t="s">
        <v>5905</v>
      </c>
      <c r="Q13795" t="s">
        <v>5903</v>
      </c>
    </row>
    <row r="13796" spans="11:17">
      <c r="K13796" t="s">
        <v>51</v>
      </c>
      <c r="L13796" t="s">
        <v>5901</v>
      </c>
      <c r="M13796" t="s">
        <v>5902</v>
      </c>
      <c r="N13796" t="s">
        <v>1337</v>
      </c>
      <c r="O13796" t="s">
        <v>68</v>
      </c>
      <c r="Q13796" t="s">
        <v>5903</v>
      </c>
    </row>
    <row r="13797" spans="11:17">
      <c r="K13797" t="s">
        <v>51</v>
      </c>
      <c r="L13797" t="s">
        <v>5901</v>
      </c>
      <c r="M13797" t="s">
        <v>5902</v>
      </c>
      <c r="N13797" t="s">
        <v>1337</v>
      </c>
      <c r="O13797" t="s">
        <v>70</v>
      </c>
      <c r="P13797" t="s">
        <v>1020</v>
      </c>
      <c r="Q13797" t="s">
        <v>5903</v>
      </c>
    </row>
    <row r="13798" spans="11:17">
      <c r="K13798" t="s">
        <v>51</v>
      </c>
      <c r="L13798" t="s">
        <v>5901</v>
      </c>
      <c r="M13798" t="s">
        <v>5902</v>
      </c>
      <c r="N13798" t="s">
        <v>1337</v>
      </c>
      <c r="O13798" t="s">
        <v>72</v>
      </c>
      <c r="P13798">
        <v>150</v>
      </c>
      <c r="Q13798" t="s">
        <v>5903</v>
      </c>
    </row>
    <row r="13799" spans="11:17">
      <c r="K13799" t="s">
        <v>51</v>
      </c>
      <c r="L13799" t="s">
        <v>5901</v>
      </c>
      <c r="M13799" t="s">
        <v>5902</v>
      </c>
      <c r="N13799" t="s">
        <v>1337</v>
      </c>
      <c r="O13799" t="s">
        <v>73</v>
      </c>
      <c r="P13799" t="s">
        <v>1343</v>
      </c>
      <c r="Q13799" t="s">
        <v>5903</v>
      </c>
    </row>
    <row r="13800" spans="11:17">
      <c r="K13800" t="s">
        <v>51</v>
      </c>
      <c r="L13800" t="s">
        <v>5906</v>
      </c>
      <c r="M13800" t="s">
        <v>5907</v>
      </c>
      <c r="N13800" t="s">
        <v>1337</v>
      </c>
      <c r="O13800" t="s">
        <v>14</v>
      </c>
      <c r="Q13800" t="s">
        <v>5908</v>
      </c>
    </row>
    <row r="13801" spans="11:17">
      <c r="K13801" t="s">
        <v>51</v>
      </c>
      <c r="L13801" t="s">
        <v>5906</v>
      </c>
      <c r="M13801" t="s">
        <v>5907</v>
      </c>
      <c r="N13801" t="s">
        <v>1337</v>
      </c>
      <c r="O13801" t="s">
        <v>56</v>
      </c>
      <c r="Q13801" t="s">
        <v>5908</v>
      </c>
    </row>
    <row r="13802" spans="11:17">
      <c r="K13802" t="s">
        <v>51</v>
      </c>
      <c r="L13802" t="s">
        <v>5906</v>
      </c>
      <c r="M13802" t="s">
        <v>5907</v>
      </c>
      <c r="N13802" t="s">
        <v>1337</v>
      </c>
      <c r="O13802" t="s">
        <v>57</v>
      </c>
      <c r="P13802" t="s">
        <v>1863</v>
      </c>
      <c r="Q13802" t="s">
        <v>5908</v>
      </c>
    </row>
    <row r="13803" spans="11:17">
      <c r="K13803" t="s">
        <v>51</v>
      </c>
      <c r="L13803" t="s">
        <v>5906</v>
      </c>
      <c r="M13803" t="s">
        <v>5907</v>
      </c>
      <c r="N13803" t="s">
        <v>1337</v>
      </c>
      <c r="O13803" t="s">
        <v>59</v>
      </c>
      <c r="P13803">
        <v>179</v>
      </c>
      <c r="Q13803" t="s">
        <v>5908</v>
      </c>
    </row>
    <row r="13804" spans="11:17">
      <c r="K13804" t="s">
        <v>51</v>
      </c>
      <c r="L13804" t="s">
        <v>5906</v>
      </c>
      <c r="M13804" t="s">
        <v>5907</v>
      </c>
      <c r="N13804" t="s">
        <v>1337</v>
      </c>
      <c r="O13804" t="s">
        <v>60</v>
      </c>
      <c r="P13804" t="s">
        <v>5805</v>
      </c>
      <c r="Q13804" t="s">
        <v>5908</v>
      </c>
    </row>
    <row r="13805" spans="11:17">
      <c r="K13805" t="s">
        <v>51</v>
      </c>
      <c r="L13805" t="s">
        <v>5906</v>
      </c>
      <c r="M13805" t="s">
        <v>5907</v>
      </c>
      <c r="N13805" t="s">
        <v>1337</v>
      </c>
      <c r="O13805" t="s">
        <v>62</v>
      </c>
      <c r="P13805" t="s">
        <v>5841</v>
      </c>
      <c r="Q13805" t="s">
        <v>5908</v>
      </c>
    </row>
    <row r="13806" spans="11:17">
      <c r="K13806" t="s">
        <v>51</v>
      </c>
      <c r="L13806" t="s">
        <v>5906</v>
      </c>
      <c r="M13806" t="s">
        <v>5907</v>
      </c>
      <c r="N13806" t="s">
        <v>1337</v>
      </c>
      <c r="O13806" t="s">
        <v>64</v>
      </c>
      <c r="P13806" t="s">
        <v>5909</v>
      </c>
      <c r="Q13806" t="s">
        <v>5908</v>
      </c>
    </row>
    <row r="13807" spans="11:17">
      <c r="K13807" t="s">
        <v>51</v>
      </c>
      <c r="L13807" t="s">
        <v>5906</v>
      </c>
      <c r="M13807" t="s">
        <v>5907</v>
      </c>
      <c r="N13807" t="s">
        <v>1337</v>
      </c>
      <c r="O13807" t="s">
        <v>66</v>
      </c>
      <c r="P13807" t="s">
        <v>5910</v>
      </c>
      <c r="Q13807" t="s">
        <v>5908</v>
      </c>
    </row>
    <row r="13808" spans="11:17">
      <c r="K13808" t="s">
        <v>51</v>
      </c>
      <c r="L13808" t="s">
        <v>5906</v>
      </c>
      <c r="M13808" t="s">
        <v>5907</v>
      </c>
      <c r="N13808" t="s">
        <v>1337</v>
      </c>
      <c r="O13808" t="s">
        <v>68</v>
      </c>
      <c r="P13808" t="e">
        <f>-ต้องการอาหารแห้ง ข้าวสาร
-ต้องการเจลล้างมือ น้ำยาฆ่าเชื้อ และหน้ากากอนามัย
-ปัญหาเศรษฐกิจ คนถูกพักงาน ราคาสินค้าสูง
-ความยากลำบากในการเดินทางและซื้อสินค้า</f>
        <v>#NAME?</v>
      </c>
      <c r="Q13808" t="s">
        <v>5908</v>
      </c>
    </row>
    <row r="13809" spans="11:17">
      <c r="K13809" t="s">
        <v>51</v>
      </c>
      <c r="L13809" t="s">
        <v>5906</v>
      </c>
      <c r="M13809" t="s">
        <v>5907</v>
      </c>
      <c r="N13809" t="s">
        <v>1337</v>
      </c>
      <c r="O13809" t="s">
        <v>70</v>
      </c>
      <c r="P13809" t="s">
        <v>1020</v>
      </c>
      <c r="Q13809" t="s">
        <v>5908</v>
      </c>
    </row>
    <row r="13810" spans="11:17">
      <c r="K13810" t="s">
        <v>51</v>
      </c>
      <c r="L13810" t="s">
        <v>5906</v>
      </c>
      <c r="M13810" t="s">
        <v>5907</v>
      </c>
      <c r="N13810" t="s">
        <v>1337</v>
      </c>
      <c r="O13810" t="s">
        <v>72</v>
      </c>
      <c r="P13810">
        <v>91</v>
      </c>
      <c r="Q13810" t="s">
        <v>5908</v>
      </c>
    </row>
    <row r="13811" spans="11:17">
      <c r="K13811" t="s">
        <v>51</v>
      </c>
      <c r="L13811" t="s">
        <v>5906</v>
      </c>
      <c r="M13811" t="s">
        <v>5907</v>
      </c>
      <c r="N13811" t="s">
        <v>1337</v>
      </c>
      <c r="O13811" t="s">
        <v>73</v>
      </c>
      <c r="P13811" t="s">
        <v>1343</v>
      </c>
      <c r="Q13811" t="s">
        <v>5908</v>
      </c>
    </row>
    <row r="13812" spans="11:17">
      <c r="K13812" t="s">
        <v>51</v>
      </c>
      <c r="L13812" t="s">
        <v>5911</v>
      </c>
      <c r="M13812" t="s">
        <v>5912</v>
      </c>
      <c r="N13812" t="s">
        <v>1337</v>
      </c>
      <c r="O13812" t="s">
        <v>14</v>
      </c>
      <c r="Q13812" t="s">
        <v>5913</v>
      </c>
    </row>
    <row r="13813" spans="11:17">
      <c r="K13813" t="s">
        <v>51</v>
      </c>
      <c r="L13813" t="s">
        <v>5911</v>
      </c>
      <c r="M13813" t="s">
        <v>5912</v>
      </c>
      <c r="N13813" t="s">
        <v>1337</v>
      </c>
      <c r="O13813" t="s">
        <v>56</v>
      </c>
      <c r="Q13813" t="s">
        <v>5913</v>
      </c>
    </row>
    <row r="13814" spans="11:17">
      <c r="K13814" t="s">
        <v>51</v>
      </c>
      <c r="L13814" t="s">
        <v>5911</v>
      </c>
      <c r="M13814" t="s">
        <v>5912</v>
      </c>
      <c r="N13814" t="s">
        <v>1337</v>
      </c>
      <c r="O13814" t="s">
        <v>57</v>
      </c>
      <c r="P13814" t="s">
        <v>1863</v>
      </c>
      <c r="Q13814" t="s">
        <v>5913</v>
      </c>
    </row>
    <row r="13815" spans="11:17">
      <c r="K13815" t="s">
        <v>51</v>
      </c>
      <c r="L13815" t="s">
        <v>5911</v>
      </c>
      <c r="M13815" t="s">
        <v>5912</v>
      </c>
      <c r="N13815" t="s">
        <v>1337</v>
      </c>
      <c r="O13815" t="s">
        <v>59</v>
      </c>
      <c r="P13815">
        <v>527</v>
      </c>
      <c r="Q13815" t="s">
        <v>5913</v>
      </c>
    </row>
    <row r="13816" spans="11:17">
      <c r="K13816" t="s">
        <v>51</v>
      </c>
      <c r="L13816" t="s">
        <v>5911</v>
      </c>
      <c r="M13816" t="s">
        <v>5912</v>
      </c>
      <c r="N13816" t="s">
        <v>1337</v>
      </c>
      <c r="O13816" t="s">
        <v>60</v>
      </c>
      <c r="P13816" t="s">
        <v>5805</v>
      </c>
      <c r="Q13816" t="s">
        <v>5913</v>
      </c>
    </row>
    <row r="13817" spans="11:17">
      <c r="K13817" t="s">
        <v>51</v>
      </c>
      <c r="L13817" t="s">
        <v>5911</v>
      </c>
      <c r="M13817" t="s">
        <v>5912</v>
      </c>
      <c r="N13817" t="s">
        <v>1337</v>
      </c>
      <c r="O13817" t="s">
        <v>62</v>
      </c>
      <c r="P13817" t="s">
        <v>5841</v>
      </c>
      <c r="Q13817" t="s">
        <v>5913</v>
      </c>
    </row>
    <row r="13818" spans="11:17">
      <c r="K13818" t="s">
        <v>51</v>
      </c>
      <c r="L13818" t="s">
        <v>5911</v>
      </c>
      <c r="M13818" t="s">
        <v>5912</v>
      </c>
      <c r="N13818" t="s">
        <v>1337</v>
      </c>
      <c r="O13818" t="s">
        <v>64</v>
      </c>
      <c r="P13818" t="s">
        <v>5914</v>
      </c>
      <c r="Q13818" t="s">
        <v>5913</v>
      </c>
    </row>
    <row r="13819" spans="11:17">
      <c r="K13819" t="s">
        <v>51</v>
      </c>
      <c r="L13819" t="s">
        <v>5911</v>
      </c>
      <c r="M13819" t="s">
        <v>5912</v>
      </c>
      <c r="N13819" t="s">
        <v>1337</v>
      </c>
      <c r="O13819" t="s">
        <v>66</v>
      </c>
      <c r="P13819" t="s">
        <v>5915</v>
      </c>
      <c r="Q13819" t="s">
        <v>5913</v>
      </c>
    </row>
    <row r="13820" spans="11:17">
      <c r="K13820" t="s">
        <v>51</v>
      </c>
      <c r="L13820" t="s">
        <v>5911</v>
      </c>
      <c r="M13820" t="s">
        <v>5912</v>
      </c>
      <c r="N13820" t="s">
        <v>1337</v>
      </c>
      <c r="O13820" t="s">
        <v>68</v>
      </c>
      <c r="Q13820" t="s">
        <v>5913</v>
      </c>
    </row>
    <row r="13821" spans="11:17">
      <c r="K13821" t="s">
        <v>51</v>
      </c>
      <c r="L13821" t="s">
        <v>5911</v>
      </c>
      <c r="M13821" t="s">
        <v>5912</v>
      </c>
      <c r="N13821" t="s">
        <v>1337</v>
      </c>
      <c r="O13821" t="s">
        <v>70</v>
      </c>
      <c r="P13821" t="s">
        <v>1020</v>
      </c>
      <c r="Q13821" t="s">
        <v>5913</v>
      </c>
    </row>
    <row r="13822" spans="11:17">
      <c r="K13822" t="s">
        <v>51</v>
      </c>
      <c r="L13822" t="s">
        <v>5911</v>
      </c>
      <c r="M13822" t="s">
        <v>5912</v>
      </c>
      <c r="N13822" t="s">
        <v>1337</v>
      </c>
      <c r="O13822" t="s">
        <v>72</v>
      </c>
      <c r="P13822">
        <v>32</v>
      </c>
      <c r="Q13822" t="s">
        <v>5913</v>
      </c>
    </row>
    <row r="13823" spans="11:17">
      <c r="K13823" t="s">
        <v>51</v>
      </c>
      <c r="L13823" t="s">
        <v>5911</v>
      </c>
      <c r="M13823" t="s">
        <v>5912</v>
      </c>
      <c r="N13823" t="s">
        <v>1337</v>
      </c>
      <c r="O13823" t="s">
        <v>73</v>
      </c>
      <c r="P13823" t="s">
        <v>1343</v>
      </c>
      <c r="Q13823" t="s">
        <v>5913</v>
      </c>
    </row>
    <row r="13824" spans="11:17">
      <c r="K13824" t="s">
        <v>51</v>
      </c>
      <c r="L13824" t="s">
        <v>5916</v>
      </c>
      <c r="M13824" t="s">
        <v>5917</v>
      </c>
      <c r="N13824" t="s">
        <v>1337</v>
      </c>
      <c r="O13824" t="s">
        <v>14</v>
      </c>
      <c r="Q13824" t="s">
        <v>5918</v>
      </c>
    </row>
    <row r="13825" spans="11:17">
      <c r="K13825" t="s">
        <v>51</v>
      </c>
      <c r="L13825" t="s">
        <v>5916</v>
      </c>
      <c r="M13825" t="s">
        <v>5917</v>
      </c>
      <c r="N13825" t="s">
        <v>1337</v>
      </c>
      <c r="O13825" t="s">
        <v>56</v>
      </c>
      <c r="Q13825" t="s">
        <v>5918</v>
      </c>
    </row>
    <row r="13826" spans="11:17">
      <c r="K13826" t="s">
        <v>51</v>
      </c>
      <c r="L13826" t="s">
        <v>5916</v>
      </c>
      <c r="M13826" t="s">
        <v>5917</v>
      </c>
      <c r="N13826" t="s">
        <v>1337</v>
      </c>
      <c r="O13826" t="s">
        <v>57</v>
      </c>
      <c r="P13826" t="s">
        <v>1863</v>
      </c>
      <c r="Q13826" t="s">
        <v>5918</v>
      </c>
    </row>
    <row r="13827" spans="11:17">
      <c r="K13827" t="s">
        <v>51</v>
      </c>
      <c r="L13827" t="s">
        <v>5916</v>
      </c>
      <c r="M13827" t="s">
        <v>5917</v>
      </c>
      <c r="N13827" t="s">
        <v>1337</v>
      </c>
      <c r="O13827" t="s">
        <v>59</v>
      </c>
      <c r="P13827">
        <v>471</v>
      </c>
      <c r="Q13827" t="s">
        <v>5918</v>
      </c>
    </row>
    <row r="13828" spans="11:17">
      <c r="K13828" t="s">
        <v>51</v>
      </c>
      <c r="L13828" t="s">
        <v>5916</v>
      </c>
      <c r="M13828" t="s">
        <v>5917</v>
      </c>
      <c r="N13828" t="s">
        <v>1337</v>
      </c>
      <c r="O13828" t="s">
        <v>60</v>
      </c>
      <c r="P13828" t="s">
        <v>5805</v>
      </c>
      <c r="Q13828" t="s">
        <v>5918</v>
      </c>
    </row>
    <row r="13829" spans="11:17">
      <c r="K13829" t="s">
        <v>51</v>
      </c>
      <c r="L13829" t="s">
        <v>5916</v>
      </c>
      <c r="M13829" t="s">
        <v>5917</v>
      </c>
      <c r="N13829" t="s">
        <v>1337</v>
      </c>
      <c r="O13829" t="s">
        <v>62</v>
      </c>
      <c r="P13829" t="s">
        <v>5867</v>
      </c>
      <c r="Q13829" t="s">
        <v>5918</v>
      </c>
    </row>
    <row r="13830" spans="11:17">
      <c r="K13830" t="s">
        <v>51</v>
      </c>
      <c r="L13830" t="s">
        <v>5916</v>
      </c>
      <c r="M13830" t="s">
        <v>5917</v>
      </c>
      <c r="N13830" t="s">
        <v>1337</v>
      </c>
      <c r="O13830" t="s">
        <v>64</v>
      </c>
      <c r="P13830" t="s">
        <v>5919</v>
      </c>
      <c r="Q13830" t="s">
        <v>5918</v>
      </c>
    </row>
    <row r="13831" spans="11:17">
      <c r="K13831" t="s">
        <v>51</v>
      </c>
      <c r="L13831" t="s">
        <v>5916</v>
      </c>
      <c r="M13831" t="s">
        <v>5917</v>
      </c>
      <c r="N13831" t="s">
        <v>1337</v>
      </c>
      <c r="O13831" t="s">
        <v>66</v>
      </c>
      <c r="P13831" t="s">
        <v>5920</v>
      </c>
      <c r="Q13831" t="s">
        <v>5918</v>
      </c>
    </row>
    <row r="13832" spans="11:17">
      <c r="K13832" t="s">
        <v>51</v>
      </c>
      <c r="L13832" t="s">
        <v>5916</v>
      </c>
      <c r="M13832" t="s">
        <v>5917</v>
      </c>
      <c r="N13832" t="s">
        <v>1337</v>
      </c>
      <c r="O13832" t="s">
        <v>68</v>
      </c>
      <c r="P13832" t="e">
        <f>-ต้องการอาหารแห้ง ข้าวสาร
-ต้องการเจลล้างมือ น้ำยาฆ่าเชื้อ และหน้ากากอนามัย
-ปัญหาเศรษฐกิจ คนถูกพักงาน ราคาสินค้าสูง
-ความยากลำบากในการเดินทางและซื้อสินค้า</f>
        <v>#NAME?</v>
      </c>
      <c r="Q13832" t="s">
        <v>5918</v>
      </c>
    </row>
    <row r="13833" spans="11:17">
      <c r="K13833" t="s">
        <v>51</v>
      </c>
      <c r="L13833" t="s">
        <v>5916</v>
      </c>
      <c r="M13833" t="s">
        <v>5917</v>
      </c>
      <c r="N13833" t="s">
        <v>1337</v>
      </c>
      <c r="O13833" t="s">
        <v>70</v>
      </c>
      <c r="P13833" t="s">
        <v>1020</v>
      </c>
      <c r="Q13833" t="s">
        <v>5918</v>
      </c>
    </row>
    <row r="13834" spans="11:17">
      <c r="K13834" t="s">
        <v>51</v>
      </c>
      <c r="L13834" t="s">
        <v>5916</v>
      </c>
      <c r="M13834" t="s">
        <v>5917</v>
      </c>
      <c r="N13834" t="s">
        <v>1337</v>
      </c>
      <c r="O13834" t="s">
        <v>72</v>
      </c>
      <c r="P13834">
        <v>146</v>
      </c>
      <c r="Q13834" t="s">
        <v>5918</v>
      </c>
    </row>
    <row r="13835" spans="11:17">
      <c r="K13835" t="s">
        <v>51</v>
      </c>
      <c r="L13835" t="s">
        <v>5916</v>
      </c>
      <c r="M13835" t="s">
        <v>5917</v>
      </c>
      <c r="N13835" t="s">
        <v>1337</v>
      </c>
      <c r="O13835" t="s">
        <v>73</v>
      </c>
      <c r="P13835" t="s">
        <v>1343</v>
      </c>
      <c r="Q13835" t="s">
        <v>5918</v>
      </c>
    </row>
    <row r="13836" spans="11:17">
      <c r="K13836" t="s">
        <v>51</v>
      </c>
      <c r="L13836" t="s">
        <v>5921</v>
      </c>
      <c r="M13836" t="s">
        <v>5922</v>
      </c>
      <c r="N13836" t="s">
        <v>1337</v>
      </c>
      <c r="O13836" t="s">
        <v>14</v>
      </c>
      <c r="Q13836" t="s">
        <v>5923</v>
      </c>
    </row>
    <row r="13837" spans="11:17">
      <c r="K13837" t="s">
        <v>51</v>
      </c>
      <c r="L13837" t="s">
        <v>5921</v>
      </c>
      <c r="M13837" t="s">
        <v>5922</v>
      </c>
      <c r="N13837" t="s">
        <v>1337</v>
      </c>
      <c r="O13837" t="s">
        <v>56</v>
      </c>
      <c r="Q13837" t="s">
        <v>5923</v>
      </c>
    </row>
    <row r="13838" spans="11:17">
      <c r="K13838" t="s">
        <v>51</v>
      </c>
      <c r="L13838" t="s">
        <v>5921</v>
      </c>
      <c r="M13838" t="s">
        <v>5922</v>
      </c>
      <c r="N13838" t="s">
        <v>1337</v>
      </c>
      <c r="O13838" t="s">
        <v>57</v>
      </c>
      <c r="P13838" t="s">
        <v>1863</v>
      </c>
      <c r="Q13838" t="s">
        <v>5923</v>
      </c>
    </row>
    <row r="13839" spans="11:17">
      <c r="K13839" t="s">
        <v>51</v>
      </c>
      <c r="L13839" t="s">
        <v>5921</v>
      </c>
      <c r="M13839" t="s">
        <v>5922</v>
      </c>
      <c r="N13839" t="s">
        <v>1337</v>
      </c>
      <c r="O13839" t="s">
        <v>59</v>
      </c>
      <c r="P13839">
        <v>291</v>
      </c>
      <c r="Q13839" t="s">
        <v>5923</v>
      </c>
    </row>
    <row r="13840" spans="11:17">
      <c r="K13840" t="s">
        <v>51</v>
      </c>
      <c r="L13840" t="s">
        <v>5921</v>
      </c>
      <c r="M13840" t="s">
        <v>5922</v>
      </c>
      <c r="N13840" t="s">
        <v>1337</v>
      </c>
      <c r="O13840" t="s">
        <v>60</v>
      </c>
      <c r="P13840" t="s">
        <v>5805</v>
      </c>
      <c r="Q13840" t="s">
        <v>5923</v>
      </c>
    </row>
    <row r="13841" spans="11:17">
      <c r="K13841" t="s">
        <v>51</v>
      </c>
      <c r="L13841" t="s">
        <v>5921</v>
      </c>
      <c r="M13841" t="s">
        <v>5922</v>
      </c>
      <c r="N13841" t="s">
        <v>1337</v>
      </c>
      <c r="O13841" t="s">
        <v>62</v>
      </c>
      <c r="P13841" t="s">
        <v>5867</v>
      </c>
      <c r="Q13841" t="s">
        <v>5923</v>
      </c>
    </row>
    <row r="13842" spans="11:17">
      <c r="K13842" t="s">
        <v>51</v>
      </c>
      <c r="L13842" t="s">
        <v>5921</v>
      </c>
      <c r="M13842" t="s">
        <v>5922</v>
      </c>
      <c r="N13842" t="s">
        <v>1337</v>
      </c>
      <c r="O13842" t="s">
        <v>64</v>
      </c>
      <c r="P13842" t="s">
        <v>5924</v>
      </c>
      <c r="Q13842" t="s">
        <v>5923</v>
      </c>
    </row>
    <row r="13843" spans="11:17">
      <c r="K13843" t="s">
        <v>51</v>
      </c>
      <c r="L13843" t="s">
        <v>5921</v>
      </c>
      <c r="M13843" t="s">
        <v>5922</v>
      </c>
      <c r="N13843" t="s">
        <v>1337</v>
      </c>
      <c r="O13843" t="s">
        <v>66</v>
      </c>
      <c r="P13843" t="s">
        <v>5925</v>
      </c>
      <c r="Q13843" t="s">
        <v>5923</v>
      </c>
    </row>
    <row r="13844" spans="11:17">
      <c r="K13844" t="s">
        <v>51</v>
      </c>
      <c r="L13844" t="s">
        <v>5921</v>
      </c>
      <c r="M13844" t="s">
        <v>5922</v>
      </c>
      <c r="N13844" t="s">
        <v>1337</v>
      </c>
      <c r="O13844" t="s">
        <v>68</v>
      </c>
      <c r="Q13844" t="s">
        <v>5923</v>
      </c>
    </row>
    <row r="13845" spans="11:17">
      <c r="K13845" t="s">
        <v>51</v>
      </c>
      <c r="L13845" t="s">
        <v>5921</v>
      </c>
      <c r="M13845" t="s">
        <v>5922</v>
      </c>
      <c r="N13845" t="s">
        <v>1337</v>
      </c>
      <c r="O13845" t="s">
        <v>70</v>
      </c>
      <c r="Q13845" t="s">
        <v>5923</v>
      </c>
    </row>
    <row r="13846" spans="11:17">
      <c r="K13846" t="s">
        <v>51</v>
      </c>
      <c r="L13846" t="s">
        <v>5921</v>
      </c>
      <c r="M13846" t="s">
        <v>5922</v>
      </c>
      <c r="N13846" t="s">
        <v>1337</v>
      </c>
      <c r="O13846" t="s">
        <v>72</v>
      </c>
      <c r="Q13846" t="s">
        <v>5923</v>
      </c>
    </row>
    <row r="13847" spans="11:17">
      <c r="K13847" t="s">
        <v>51</v>
      </c>
      <c r="L13847" t="s">
        <v>5921</v>
      </c>
      <c r="M13847" t="s">
        <v>5922</v>
      </c>
      <c r="N13847" t="s">
        <v>1337</v>
      </c>
      <c r="O13847" t="s">
        <v>73</v>
      </c>
      <c r="P13847" t="s">
        <v>1343</v>
      </c>
      <c r="Q13847" t="s">
        <v>5923</v>
      </c>
    </row>
    <row r="13848" spans="11:17">
      <c r="K13848" t="s">
        <v>51</v>
      </c>
      <c r="L13848" t="s">
        <v>5926</v>
      </c>
      <c r="M13848" t="s">
        <v>5927</v>
      </c>
      <c r="N13848" t="s">
        <v>1337</v>
      </c>
      <c r="O13848" t="s">
        <v>14</v>
      </c>
      <c r="Q13848" t="s">
        <v>5928</v>
      </c>
    </row>
    <row r="13849" spans="11:17">
      <c r="K13849" t="s">
        <v>51</v>
      </c>
      <c r="L13849" t="s">
        <v>5926</v>
      </c>
      <c r="M13849" t="s">
        <v>5927</v>
      </c>
      <c r="N13849" t="s">
        <v>1337</v>
      </c>
      <c r="O13849" t="s">
        <v>56</v>
      </c>
      <c r="Q13849" t="s">
        <v>5928</v>
      </c>
    </row>
    <row r="13850" spans="11:17">
      <c r="K13850" t="s">
        <v>51</v>
      </c>
      <c r="L13850" t="s">
        <v>5926</v>
      </c>
      <c r="M13850" t="s">
        <v>5927</v>
      </c>
      <c r="N13850" t="s">
        <v>1337</v>
      </c>
      <c r="O13850" t="s">
        <v>57</v>
      </c>
      <c r="P13850" t="s">
        <v>1863</v>
      </c>
      <c r="Q13850" t="s">
        <v>5928</v>
      </c>
    </row>
    <row r="13851" spans="11:17">
      <c r="K13851" t="s">
        <v>51</v>
      </c>
      <c r="L13851" t="s">
        <v>5926</v>
      </c>
      <c r="M13851" t="s">
        <v>5927</v>
      </c>
      <c r="N13851" t="s">
        <v>1337</v>
      </c>
      <c r="O13851" t="s">
        <v>59</v>
      </c>
      <c r="P13851">
        <v>1401</v>
      </c>
      <c r="Q13851" t="s">
        <v>5928</v>
      </c>
    </row>
    <row r="13852" spans="11:17">
      <c r="K13852" t="s">
        <v>51</v>
      </c>
      <c r="L13852" t="s">
        <v>5926</v>
      </c>
      <c r="M13852" t="s">
        <v>5927</v>
      </c>
      <c r="N13852" t="s">
        <v>1337</v>
      </c>
      <c r="O13852" t="s">
        <v>60</v>
      </c>
      <c r="P13852" t="s">
        <v>5805</v>
      </c>
      <c r="Q13852" t="s">
        <v>5928</v>
      </c>
    </row>
    <row r="13853" spans="11:17">
      <c r="K13853" t="s">
        <v>51</v>
      </c>
      <c r="L13853" t="s">
        <v>5926</v>
      </c>
      <c r="M13853" t="s">
        <v>5927</v>
      </c>
      <c r="N13853" t="s">
        <v>1337</v>
      </c>
      <c r="O13853" t="s">
        <v>62</v>
      </c>
      <c r="P13853" t="s">
        <v>5878</v>
      </c>
      <c r="Q13853" t="s">
        <v>5928</v>
      </c>
    </row>
    <row r="13854" spans="11:17">
      <c r="K13854" t="s">
        <v>51</v>
      </c>
      <c r="L13854" t="s">
        <v>5926</v>
      </c>
      <c r="M13854" t="s">
        <v>5927</v>
      </c>
      <c r="N13854" t="s">
        <v>1337</v>
      </c>
      <c r="O13854" t="s">
        <v>64</v>
      </c>
      <c r="P13854" t="s">
        <v>5929</v>
      </c>
      <c r="Q13854" t="s">
        <v>5928</v>
      </c>
    </row>
    <row r="13855" spans="11:17">
      <c r="K13855" t="s">
        <v>51</v>
      </c>
      <c r="L13855" t="s">
        <v>5926</v>
      </c>
      <c r="M13855" t="s">
        <v>5927</v>
      </c>
      <c r="N13855" t="s">
        <v>1337</v>
      </c>
      <c r="O13855" t="s">
        <v>66</v>
      </c>
      <c r="P13855" t="s">
        <v>5930</v>
      </c>
      <c r="Q13855" t="s">
        <v>5928</v>
      </c>
    </row>
    <row r="13856" spans="11:17">
      <c r="K13856" t="s">
        <v>51</v>
      </c>
      <c r="L13856" t="s">
        <v>5926</v>
      </c>
      <c r="M13856" t="s">
        <v>5927</v>
      </c>
      <c r="N13856" t="s">
        <v>1337</v>
      </c>
      <c r="O13856" t="s">
        <v>68</v>
      </c>
      <c r="P13856" t="e">
        <f>-ต้องการเจลล้างมือ น้ำยาฆ่าเชื้อ และหน้ากากอนามัย
-ปัญหาเศรษฐกิจ คนถูกพักงาน ราคาสินค้าสูง
-ความยากลำบากในการเดินทางและซื้อสินค้า</f>
        <v>#NAME?</v>
      </c>
      <c r="Q13856" t="s">
        <v>5928</v>
      </c>
    </row>
    <row r="13857" spans="11:17">
      <c r="K13857" t="s">
        <v>51</v>
      </c>
      <c r="L13857" t="s">
        <v>5926</v>
      </c>
      <c r="M13857" t="s">
        <v>5927</v>
      </c>
      <c r="N13857" t="s">
        <v>1337</v>
      </c>
      <c r="O13857" t="s">
        <v>70</v>
      </c>
      <c r="Q13857" t="s">
        <v>5928</v>
      </c>
    </row>
    <row r="13858" spans="11:17">
      <c r="K13858" t="s">
        <v>51</v>
      </c>
      <c r="L13858" t="s">
        <v>5926</v>
      </c>
      <c r="M13858" t="s">
        <v>5927</v>
      </c>
      <c r="N13858" t="s">
        <v>1337</v>
      </c>
      <c r="O13858" t="s">
        <v>72</v>
      </c>
      <c r="Q13858" t="s">
        <v>5928</v>
      </c>
    </row>
    <row r="13859" spans="11:17">
      <c r="K13859" t="s">
        <v>51</v>
      </c>
      <c r="L13859" t="s">
        <v>5926</v>
      </c>
      <c r="M13859" t="s">
        <v>5927</v>
      </c>
      <c r="N13859" t="s">
        <v>1337</v>
      </c>
      <c r="O13859" t="s">
        <v>73</v>
      </c>
      <c r="P13859" t="s">
        <v>1343</v>
      </c>
      <c r="Q13859" t="s">
        <v>5928</v>
      </c>
    </row>
    <row r="13860" spans="11:17">
      <c r="K13860" t="s">
        <v>51</v>
      </c>
      <c r="L13860" t="s">
        <v>5931</v>
      </c>
      <c r="M13860" t="s">
        <v>5932</v>
      </c>
      <c r="N13860" t="s">
        <v>1337</v>
      </c>
      <c r="O13860" t="s">
        <v>14</v>
      </c>
      <c r="Q13860" t="s">
        <v>5933</v>
      </c>
    </row>
    <row r="13861" spans="11:17">
      <c r="K13861" t="s">
        <v>51</v>
      </c>
      <c r="L13861" t="s">
        <v>5931</v>
      </c>
      <c r="M13861" t="s">
        <v>5932</v>
      </c>
      <c r="N13861" t="s">
        <v>1337</v>
      </c>
      <c r="O13861" t="s">
        <v>56</v>
      </c>
      <c r="Q13861" t="s">
        <v>5933</v>
      </c>
    </row>
    <row r="13862" spans="11:17">
      <c r="K13862" t="s">
        <v>51</v>
      </c>
      <c r="L13862" t="s">
        <v>5931</v>
      </c>
      <c r="M13862" t="s">
        <v>5932</v>
      </c>
      <c r="N13862" t="s">
        <v>1337</v>
      </c>
      <c r="O13862" t="s">
        <v>57</v>
      </c>
      <c r="P13862" t="s">
        <v>1863</v>
      </c>
      <c r="Q13862" t="s">
        <v>5933</v>
      </c>
    </row>
    <row r="13863" spans="11:17">
      <c r="K13863" t="s">
        <v>51</v>
      </c>
      <c r="L13863" t="s">
        <v>5931</v>
      </c>
      <c r="M13863" t="s">
        <v>5932</v>
      </c>
      <c r="N13863" t="s">
        <v>1337</v>
      </c>
      <c r="O13863" t="s">
        <v>59</v>
      </c>
      <c r="P13863">
        <v>1493</v>
      </c>
      <c r="Q13863" t="s">
        <v>5933</v>
      </c>
    </row>
    <row r="13864" spans="11:17">
      <c r="K13864" t="s">
        <v>51</v>
      </c>
      <c r="L13864" t="s">
        <v>5931</v>
      </c>
      <c r="M13864" t="s">
        <v>5932</v>
      </c>
      <c r="N13864" t="s">
        <v>1337</v>
      </c>
      <c r="O13864" t="s">
        <v>60</v>
      </c>
      <c r="P13864" t="s">
        <v>5805</v>
      </c>
      <c r="Q13864" t="s">
        <v>5933</v>
      </c>
    </row>
    <row r="13865" spans="11:17">
      <c r="K13865" t="s">
        <v>51</v>
      </c>
      <c r="L13865" t="s">
        <v>5931</v>
      </c>
      <c r="M13865" t="s">
        <v>5932</v>
      </c>
      <c r="N13865" t="s">
        <v>1337</v>
      </c>
      <c r="O13865" t="s">
        <v>62</v>
      </c>
      <c r="P13865" t="s">
        <v>5867</v>
      </c>
      <c r="Q13865" t="s">
        <v>5933</v>
      </c>
    </row>
    <row r="13866" spans="11:17">
      <c r="K13866" t="s">
        <v>51</v>
      </c>
      <c r="L13866" t="s">
        <v>5931</v>
      </c>
      <c r="M13866" t="s">
        <v>5932</v>
      </c>
      <c r="N13866" t="s">
        <v>1337</v>
      </c>
      <c r="O13866" t="s">
        <v>64</v>
      </c>
      <c r="P13866" t="s">
        <v>5934</v>
      </c>
      <c r="Q13866" t="s">
        <v>5933</v>
      </c>
    </row>
    <row r="13867" spans="11:17">
      <c r="K13867" t="s">
        <v>51</v>
      </c>
      <c r="L13867" t="s">
        <v>5931</v>
      </c>
      <c r="M13867" t="s">
        <v>5932</v>
      </c>
      <c r="N13867" t="s">
        <v>1337</v>
      </c>
      <c r="O13867" t="s">
        <v>66</v>
      </c>
      <c r="P13867" t="s">
        <v>5935</v>
      </c>
      <c r="Q13867" t="s">
        <v>5933</v>
      </c>
    </row>
    <row r="13868" spans="11:17">
      <c r="K13868" t="s">
        <v>51</v>
      </c>
      <c r="L13868" t="s">
        <v>5931</v>
      </c>
      <c r="M13868" t="s">
        <v>5932</v>
      </c>
      <c r="N13868" t="s">
        <v>1337</v>
      </c>
      <c r="O13868" t="s">
        <v>68</v>
      </c>
      <c r="P13868" t="e">
        <f>-ต้องการอาหารแห้ง ข้าวสาร
-ต้องการเจลล้างมือ น้ำยาฆ่าเชื้อ และหน้ากากอนามัย</f>
        <v>#NAME?</v>
      </c>
      <c r="Q13868" t="s">
        <v>5933</v>
      </c>
    </row>
    <row r="13869" spans="11:17">
      <c r="K13869" t="s">
        <v>51</v>
      </c>
      <c r="L13869" t="s">
        <v>5931</v>
      </c>
      <c r="M13869" t="s">
        <v>5932</v>
      </c>
      <c r="N13869" t="s">
        <v>1337</v>
      </c>
      <c r="O13869" t="s">
        <v>70</v>
      </c>
      <c r="P13869" t="s">
        <v>1020</v>
      </c>
      <c r="Q13869" t="s">
        <v>5933</v>
      </c>
    </row>
    <row r="13870" spans="11:17">
      <c r="K13870" t="s">
        <v>51</v>
      </c>
      <c r="L13870" t="s">
        <v>5931</v>
      </c>
      <c r="M13870" t="s">
        <v>5932</v>
      </c>
      <c r="N13870" t="s">
        <v>1337</v>
      </c>
      <c r="O13870" t="s">
        <v>72</v>
      </c>
      <c r="P13870">
        <v>79</v>
      </c>
      <c r="Q13870" t="s">
        <v>5933</v>
      </c>
    </row>
    <row r="13871" spans="11:17">
      <c r="K13871" t="s">
        <v>51</v>
      </c>
      <c r="L13871" t="s">
        <v>5931</v>
      </c>
      <c r="M13871" t="s">
        <v>5932</v>
      </c>
      <c r="N13871" t="s">
        <v>1337</v>
      </c>
      <c r="O13871" t="s">
        <v>73</v>
      </c>
      <c r="P13871" t="s">
        <v>1343</v>
      </c>
      <c r="Q13871" t="s">
        <v>5933</v>
      </c>
    </row>
    <row r="13872" spans="11:17">
      <c r="K13872" t="s">
        <v>51</v>
      </c>
      <c r="L13872" t="s">
        <v>5936</v>
      </c>
      <c r="M13872" t="s">
        <v>5937</v>
      </c>
      <c r="N13872" t="s">
        <v>1337</v>
      </c>
      <c r="O13872" t="s">
        <v>14</v>
      </c>
      <c r="Q13872" t="s">
        <v>5938</v>
      </c>
    </row>
    <row r="13873" spans="11:17">
      <c r="K13873" t="s">
        <v>51</v>
      </c>
      <c r="L13873" t="s">
        <v>5936</v>
      </c>
      <c r="M13873" t="s">
        <v>5937</v>
      </c>
      <c r="N13873" t="s">
        <v>1337</v>
      </c>
      <c r="O13873" t="s">
        <v>56</v>
      </c>
      <c r="Q13873" t="s">
        <v>5938</v>
      </c>
    </row>
    <row r="13874" spans="11:17">
      <c r="K13874" t="s">
        <v>51</v>
      </c>
      <c r="L13874" t="s">
        <v>5936</v>
      </c>
      <c r="M13874" t="s">
        <v>5937</v>
      </c>
      <c r="N13874" t="s">
        <v>1337</v>
      </c>
      <c r="O13874" t="s">
        <v>57</v>
      </c>
      <c r="P13874" t="s">
        <v>1863</v>
      </c>
      <c r="Q13874" t="s">
        <v>5938</v>
      </c>
    </row>
    <row r="13875" spans="11:17">
      <c r="K13875" t="s">
        <v>51</v>
      </c>
      <c r="L13875" t="s">
        <v>5936</v>
      </c>
      <c r="M13875" t="s">
        <v>5937</v>
      </c>
      <c r="N13875" t="s">
        <v>1337</v>
      </c>
      <c r="O13875" t="s">
        <v>59</v>
      </c>
      <c r="P13875">
        <v>33</v>
      </c>
      <c r="Q13875" t="s">
        <v>5938</v>
      </c>
    </row>
    <row r="13876" spans="11:17">
      <c r="K13876" t="s">
        <v>51</v>
      </c>
      <c r="L13876" t="s">
        <v>5936</v>
      </c>
      <c r="M13876" t="s">
        <v>5937</v>
      </c>
      <c r="N13876" t="s">
        <v>1337</v>
      </c>
      <c r="O13876" t="s">
        <v>60</v>
      </c>
      <c r="P13876" t="s">
        <v>5805</v>
      </c>
      <c r="Q13876" t="s">
        <v>5938</v>
      </c>
    </row>
    <row r="13877" spans="11:17">
      <c r="K13877" t="s">
        <v>51</v>
      </c>
      <c r="L13877" t="s">
        <v>5936</v>
      </c>
      <c r="M13877" t="s">
        <v>5937</v>
      </c>
      <c r="N13877" t="s">
        <v>1337</v>
      </c>
      <c r="O13877" t="s">
        <v>62</v>
      </c>
      <c r="P13877" t="s">
        <v>5841</v>
      </c>
      <c r="Q13877" t="s">
        <v>5938</v>
      </c>
    </row>
    <row r="13878" spans="11:17">
      <c r="K13878" t="s">
        <v>51</v>
      </c>
      <c r="L13878" t="s">
        <v>5936</v>
      </c>
      <c r="M13878" t="s">
        <v>5937</v>
      </c>
      <c r="N13878" t="s">
        <v>1337</v>
      </c>
      <c r="O13878" t="s">
        <v>64</v>
      </c>
      <c r="P13878" t="s">
        <v>5939</v>
      </c>
      <c r="Q13878" t="s">
        <v>5938</v>
      </c>
    </row>
    <row r="13879" spans="11:17">
      <c r="K13879" t="s">
        <v>51</v>
      </c>
      <c r="L13879" t="s">
        <v>5936</v>
      </c>
      <c r="M13879" t="s">
        <v>5937</v>
      </c>
      <c r="N13879" t="s">
        <v>1337</v>
      </c>
      <c r="O13879" t="s">
        <v>66</v>
      </c>
      <c r="P13879" t="s">
        <v>5940</v>
      </c>
      <c r="Q13879" t="s">
        <v>5938</v>
      </c>
    </row>
    <row r="13880" spans="11:17">
      <c r="K13880" t="s">
        <v>51</v>
      </c>
      <c r="L13880" t="s">
        <v>5936</v>
      </c>
      <c r="M13880" t="s">
        <v>5937</v>
      </c>
      <c r="N13880" t="s">
        <v>1337</v>
      </c>
      <c r="O13880" t="s">
        <v>68</v>
      </c>
      <c r="Q13880" t="s">
        <v>5938</v>
      </c>
    </row>
    <row r="13881" spans="11:17">
      <c r="K13881" t="s">
        <v>51</v>
      </c>
      <c r="L13881" t="s">
        <v>5936</v>
      </c>
      <c r="M13881" t="s">
        <v>5937</v>
      </c>
      <c r="N13881" t="s">
        <v>1337</v>
      </c>
      <c r="O13881" t="s">
        <v>70</v>
      </c>
      <c r="P13881" t="s">
        <v>1020</v>
      </c>
      <c r="Q13881" t="s">
        <v>5938</v>
      </c>
    </row>
    <row r="13882" spans="11:17">
      <c r="K13882" t="s">
        <v>51</v>
      </c>
      <c r="L13882" t="s">
        <v>5936</v>
      </c>
      <c r="M13882" t="s">
        <v>5937</v>
      </c>
      <c r="N13882" t="s">
        <v>1337</v>
      </c>
      <c r="O13882" t="s">
        <v>72</v>
      </c>
      <c r="P13882">
        <v>154</v>
      </c>
      <c r="Q13882" t="s">
        <v>5938</v>
      </c>
    </row>
    <row r="13883" spans="11:17">
      <c r="K13883" t="s">
        <v>51</v>
      </c>
      <c r="L13883" t="s">
        <v>5936</v>
      </c>
      <c r="M13883" t="s">
        <v>5937</v>
      </c>
      <c r="N13883" t="s">
        <v>1337</v>
      </c>
      <c r="O13883" t="s">
        <v>73</v>
      </c>
      <c r="P13883" t="s">
        <v>1343</v>
      </c>
      <c r="Q13883" t="s">
        <v>5938</v>
      </c>
    </row>
    <row r="13884" spans="11:17">
      <c r="K13884" t="s">
        <v>51</v>
      </c>
      <c r="L13884" t="s">
        <v>5941</v>
      </c>
      <c r="M13884" t="s">
        <v>5942</v>
      </c>
      <c r="N13884" t="s">
        <v>1337</v>
      </c>
      <c r="O13884" t="s">
        <v>14</v>
      </c>
      <c r="Q13884" t="s">
        <v>5943</v>
      </c>
    </row>
    <row r="13885" spans="11:17">
      <c r="K13885" t="s">
        <v>51</v>
      </c>
      <c r="L13885" t="s">
        <v>5941</v>
      </c>
      <c r="M13885" t="s">
        <v>5942</v>
      </c>
      <c r="N13885" t="s">
        <v>1337</v>
      </c>
      <c r="O13885" t="s">
        <v>56</v>
      </c>
      <c r="Q13885" t="s">
        <v>5943</v>
      </c>
    </row>
    <row r="13886" spans="11:17">
      <c r="K13886" t="s">
        <v>51</v>
      </c>
      <c r="L13886" t="s">
        <v>5941</v>
      </c>
      <c r="M13886" t="s">
        <v>5942</v>
      </c>
      <c r="N13886" t="s">
        <v>1337</v>
      </c>
      <c r="O13886" t="s">
        <v>57</v>
      </c>
      <c r="P13886" t="s">
        <v>1863</v>
      </c>
      <c r="Q13886" t="s">
        <v>5943</v>
      </c>
    </row>
    <row r="13887" spans="11:17">
      <c r="K13887" t="s">
        <v>51</v>
      </c>
      <c r="L13887" t="s">
        <v>5941</v>
      </c>
      <c r="M13887" t="s">
        <v>5942</v>
      </c>
      <c r="N13887" t="s">
        <v>1337</v>
      </c>
      <c r="O13887" t="s">
        <v>59</v>
      </c>
      <c r="P13887">
        <v>101</v>
      </c>
      <c r="Q13887" t="s">
        <v>5943</v>
      </c>
    </row>
    <row r="13888" spans="11:17">
      <c r="K13888" t="s">
        <v>51</v>
      </c>
      <c r="L13888" t="s">
        <v>5941</v>
      </c>
      <c r="M13888" t="s">
        <v>5942</v>
      </c>
      <c r="N13888" t="s">
        <v>1337</v>
      </c>
      <c r="O13888" t="s">
        <v>60</v>
      </c>
      <c r="P13888" t="s">
        <v>5805</v>
      </c>
      <c r="Q13888" t="s">
        <v>5943</v>
      </c>
    </row>
    <row r="13889" spans="11:17">
      <c r="K13889" t="s">
        <v>51</v>
      </c>
      <c r="L13889" t="s">
        <v>5941</v>
      </c>
      <c r="M13889" t="s">
        <v>5942</v>
      </c>
      <c r="N13889" t="s">
        <v>1337</v>
      </c>
      <c r="O13889" t="s">
        <v>62</v>
      </c>
      <c r="P13889" t="s">
        <v>5841</v>
      </c>
      <c r="Q13889" t="s">
        <v>5943</v>
      </c>
    </row>
    <row r="13890" spans="11:17">
      <c r="K13890" t="s">
        <v>51</v>
      </c>
      <c r="L13890" t="s">
        <v>5941</v>
      </c>
      <c r="M13890" t="s">
        <v>5942</v>
      </c>
      <c r="N13890" t="s">
        <v>1337</v>
      </c>
      <c r="O13890" t="s">
        <v>64</v>
      </c>
      <c r="P13890" t="s">
        <v>5944</v>
      </c>
      <c r="Q13890" t="s">
        <v>5943</v>
      </c>
    </row>
    <row r="13891" spans="11:17">
      <c r="K13891" t="s">
        <v>51</v>
      </c>
      <c r="L13891" t="s">
        <v>5941</v>
      </c>
      <c r="M13891" t="s">
        <v>5942</v>
      </c>
      <c r="N13891" t="s">
        <v>1337</v>
      </c>
      <c r="O13891" t="s">
        <v>66</v>
      </c>
      <c r="P13891" t="s">
        <v>5945</v>
      </c>
      <c r="Q13891" t="s">
        <v>5943</v>
      </c>
    </row>
    <row r="13892" spans="11:17">
      <c r="K13892" t="s">
        <v>51</v>
      </c>
      <c r="L13892" t="s">
        <v>5941</v>
      </c>
      <c r="M13892" t="s">
        <v>5942</v>
      </c>
      <c r="N13892" t="s">
        <v>1337</v>
      </c>
      <c r="O13892" t="s">
        <v>68</v>
      </c>
      <c r="Q13892" t="s">
        <v>5943</v>
      </c>
    </row>
    <row r="13893" spans="11:17">
      <c r="K13893" t="s">
        <v>51</v>
      </c>
      <c r="L13893" t="s">
        <v>5941</v>
      </c>
      <c r="M13893" t="s">
        <v>5942</v>
      </c>
      <c r="N13893" t="s">
        <v>1337</v>
      </c>
      <c r="O13893" t="s">
        <v>70</v>
      </c>
      <c r="Q13893" t="s">
        <v>5943</v>
      </c>
    </row>
    <row r="13894" spans="11:17">
      <c r="K13894" t="s">
        <v>51</v>
      </c>
      <c r="L13894" t="s">
        <v>5941</v>
      </c>
      <c r="M13894" t="s">
        <v>5942</v>
      </c>
      <c r="N13894" t="s">
        <v>1337</v>
      </c>
      <c r="O13894" t="s">
        <v>72</v>
      </c>
      <c r="Q13894" t="s">
        <v>5943</v>
      </c>
    </row>
    <row r="13895" spans="11:17">
      <c r="K13895" t="s">
        <v>51</v>
      </c>
      <c r="L13895" t="s">
        <v>5941</v>
      </c>
      <c r="M13895" t="s">
        <v>5942</v>
      </c>
      <c r="N13895" t="s">
        <v>1337</v>
      </c>
      <c r="O13895" t="s">
        <v>73</v>
      </c>
      <c r="P13895" t="s">
        <v>1343</v>
      </c>
      <c r="Q13895" t="s">
        <v>5943</v>
      </c>
    </row>
    <row r="13896" spans="11:17">
      <c r="K13896" t="s">
        <v>51</v>
      </c>
      <c r="L13896" t="s">
        <v>5946</v>
      </c>
      <c r="M13896" t="s">
        <v>5947</v>
      </c>
      <c r="N13896" t="s">
        <v>1337</v>
      </c>
      <c r="O13896" t="s">
        <v>14</v>
      </c>
      <c r="Q13896" t="s">
        <v>5948</v>
      </c>
    </row>
    <row r="13897" spans="11:17">
      <c r="K13897" t="s">
        <v>51</v>
      </c>
      <c r="L13897" t="s">
        <v>5946</v>
      </c>
      <c r="M13897" t="s">
        <v>5947</v>
      </c>
      <c r="N13897" t="s">
        <v>1337</v>
      </c>
      <c r="O13897" t="s">
        <v>56</v>
      </c>
      <c r="Q13897" t="s">
        <v>5948</v>
      </c>
    </row>
    <row r="13898" spans="11:17">
      <c r="K13898" t="s">
        <v>51</v>
      </c>
      <c r="L13898" t="s">
        <v>5946</v>
      </c>
      <c r="M13898" t="s">
        <v>5947</v>
      </c>
      <c r="N13898" t="s">
        <v>1337</v>
      </c>
      <c r="O13898" t="s">
        <v>57</v>
      </c>
      <c r="P13898" t="s">
        <v>1863</v>
      </c>
      <c r="Q13898" t="s">
        <v>5948</v>
      </c>
    </row>
    <row r="13899" spans="11:17">
      <c r="K13899" t="s">
        <v>51</v>
      </c>
      <c r="L13899" t="s">
        <v>5946</v>
      </c>
      <c r="M13899" t="s">
        <v>5947</v>
      </c>
      <c r="N13899" t="s">
        <v>1337</v>
      </c>
      <c r="O13899" t="s">
        <v>59</v>
      </c>
      <c r="P13899">
        <v>493</v>
      </c>
      <c r="Q13899" t="s">
        <v>5948</v>
      </c>
    </row>
    <row r="13900" spans="11:17">
      <c r="K13900" t="s">
        <v>51</v>
      </c>
      <c r="L13900" t="s">
        <v>5946</v>
      </c>
      <c r="M13900" t="s">
        <v>5947</v>
      </c>
      <c r="N13900" t="s">
        <v>1337</v>
      </c>
      <c r="O13900" t="s">
        <v>60</v>
      </c>
      <c r="P13900" t="s">
        <v>5805</v>
      </c>
      <c r="Q13900" t="s">
        <v>5948</v>
      </c>
    </row>
    <row r="13901" spans="11:17">
      <c r="K13901" t="s">
        <v>51</v>
      </c>
      <c r="L13901" t="s">
        <v>5946</v>
      </c>
      <c r="M13901" t="s">
        <v>5947</v>
      </c>
      <c r="N13901" t="s">
        <v>1337</v>
      </c>
      <c r="O13901" t="s">
        <v>62</v>
      </c>
      <c r="P13901" t="s">
        <v>5806</v>
      </c>
      <c r="Q13901" t="s">
        <v>5948</v>
      </c>
    </row>
    <row r="13902" spans="11:17">
      <c r="K13902" t="s">
        <v>51</v>
      </c>
      <c r="L13902" t="s">
        <v>5946</v>
      </c>
      <c r="M13902" t="s">
        <v>5947</v>
      </c>
      <c r="N13902" t="s">
        <v>1337</v>
      </c>
      <c r="O13902" t="s">
        <v>64</v>
      </c>
      <c r="P13902" t="s">
        <v>5949</v>
      </c>
      <c r="Q13902" t="s">
        <v>5948</v>
      </c>
    </row>
    <row r="13903" spans="11:17">
      <c r="K13903" t="s">
        <v>51</v>
      </c>
      <c r="L13903" t="s">
        <v>5946</v>
      </c>
      <c r="M13903" t="s">
        <v>5947</v>
      </c>
      <c r="N13903" t="s">
        <v>1337</v>
      </c>
      <c r="O13903" t="s">
        <v>66</v>
      </c>
      <c r="P13903" t="s">
        <v>5950</v>
      </c>
      <c r="Q13903" t="s">
        <v>5948</v>
      </c>
    </row>
    <row r="13904" spans="11:17">
      <c r="K13904" t="s">
        <v>51</v>
      </c>
      <c r="L13904" t="s">
        <v>5946</v>
      </c>
      <c r="M13904" t="s">
        <v>5947</v>
      </c>
      <c r="N13904" t="s">
        <v>1337</v>
      </c>
      <c r="O13904" t="s">
        <v>68</v>
      </c>
      <c r="P13904" t="e">
        <f>-ต้องการอาหารแห้ง ข้าวสาร
-ต้องการให้ค่าน้ำ ไฟ</f>
        <v>#NAME?</v>
      </c>
      <c r="Q13904" t="s">
        <v>5948</v>
      </c>
    </row>
    <row r="13905" spans="11:17">
      <c r="K13905" t="s">
        <v>51</v>
      </c>
      <c r="L13905" t="s">
        <v>5946</v>
      </c>
      <c r="M13905" t="s">
        <v>5947</v>
      </c>
      <c r="N13905" t="s">
        <v>1337</v>
      </c>
      <c r="O13905" t="s">
        <v>70</v>
      </c>
      <c r="P13905" t="s">
        <v>1020</v>
      </c>
      <c r="Q13905" t="s">
        <v>5948</v>
      </c>
    </row>
    <row r="13906" spans="11:17">
      <c r="K13906" t="s">
        <v>51</v>
      </c>
      <c r="L13906" t="s">
        <v>5946</v>
      </c>
      <c r="M13906" t="s">
        <v>5947</v>
      </c>
      <c r="N13906" t="s">
        <v>1337</v>
      </c>
      <c r="O13906" t="s">
        <v>72</v>
      </c>
      <c r="P13906">
        <v>95</v>
      </c>
      <c r="Q13906" t="s">
        <v>5948</v>
      </c>
    </row>
    <row r="13907" spans="11:17">
      <c r="K13907" t="s">
        <v>51</v>
      </c>
      <c r="L13907" t="s">
        <v>5946</v>
      </c>
      <c r="M13907" t="s">
        <v>5947</v>
      </c>
      <c r="N13907" t="s">
        <v>1337</v>
      </c>
      <c r="O13907" t="s">
        <v>73</v>
      </c>
      <c r="P13907" t="s">
        <v>1343</v>
      </c>
      <c r="Q13907" t="s">
        <v>5948</v>
      </c>
    </row>
    <row r="13908" spans="11:17">
      <c r="K13908" t="s">
        <v>51</v>
      </c>
      <c r="L13908" t="s">
        <v>5951</v>
      </c>
      <c r="M13908" t="s">
        <v>5952</v>
      </c>
      <c r="N13908" t="s">
        <v>1337</v>
      </c>
      <c r="O13908" t="s">
        <v>14</v>
      </c>
      <c r="Q13908" t="s">
        <v>5953</v>
      </c>
    </row>
    <row r="13909" spans="11:17">
      <c r="K13909" t="s">
        <v>51</v>
      </c>
      <c r="L13909" t="s">
        <v>5951</v>
      </c>
      <c r="M13909" t="s">
        <v>5952</v>
      </c>
      <c r="N13909" t="s">
        <v>1337</v>
      </c>
      <c r="O13909" t="s">
        <v>56</v>
      </c>
      <c r="Q13909" t="s">
        <v>5953</v>
      </c>
    </row>
    <row r="13910" spans="11:17">
      <c r="K13910" t="s">
        <v>51</v>
      </c>
      <c r="L13910" t="s">
        <v>5951</v>
      </c>
      <c r="M13910" t="s">
        <v>5952</v>
      </c>
      <c r="N13910" t="s">
        <v>1337</v>
      </c>
      <c r="O13910" t="s">
        <v>57</v>
      </c>
      <c r="P13910" t="s">
        <v>1863</v>
      </c>
      <c r="Q13910" t="s">
        <v>5953</v>
      </c>
    </row>
    <row r="13911" spans="11:17">
      <c r="K13911" t="s">
        <v>51</v>
      </c>
      <c r="L13911" t="s">
        <v>5951</v>
      </c>
      <c r="M13911" t="s">
        <v>5952</v>
      </c>
      <c r="N13911" t="s">
        <v>1337</v>
      </c>
      <c r="O13911" t="s">
        <v>59</v>
      </c>
      <c r="P13911">
        <v>1379</v>
      </c>
      <c r="Q13911" t="s">
        <v>5953</v>
      </c>
    </row>
    <row r="13912" spans="11:17">
      <c r="K13912" t="s">
        <v>51</v>
      </c>
      <c r="L13912" t="s">
        <v>5951</v>
      </c>
      <c r="M13912" t="s">
        <v>5952</v>
      </c>
      <c r="N13912" t="s">
        <v>1337</v>
      </c>
      <c r="O13912" t="s">
        <v>60</v>
      </c>
      <c r="P13912" t="s">
        <v>5805</v>
      </c>
      <c r="Q13912" t="s">
        <v>5953</v>
      </c>
    </row>
    <row r="13913" spans="11:17">
      <c r="K13913" t="s">
        <v>51</v>
      </c>
      <c r="L13913" t="s">
        <v>5951</v>
      </c>
      <c r="M13913" t="s">
        <v>5952</v>
      </c>
      <c r="N13913" t="s">
        <v>1337</v>
      </c>
      <c r="O13913" t="s">
        <v>62</v>
      </c>
      <c r="P13913" t="s">
        <v>5878</v>
      </c>
      <c r="Q13913" t="s">
        <v>5953</v>
      </c>
    </row>
    <row r="13914" spans="11:17">
      <c r="K13914" t="s">
        <v>51</v>
      </c>
      <c r="L13914" t="s">
        <v>5951</v>
      </c>
      <c r="M13914" t="s">
        <v>5952</v>
      </c>
      <c r="N13914" t="s">
        <v>1337</v>
      </c>
      <c r="O13914" t="s">
        <v>64</v>
      </c>
      <c r="P13914" t="s">
        <v>5954</v>
      </c>
      <c r="Q13914" t="s">
        <v>5953</v>
      </c>
    </row>
    <row r="13915" spans="11:17">
      <c r="K13915" t="s">
        <v>51</v>
      </c>
      <c r="L13915" t="s">
        <v>5951</v>
      </c>
      <c r="M13915" t="s">
        <v>5952</v>
      </c>
      <c r="N13915" t="s">
        <v>1337</v>
      </c>
      <c r="O13915" t="s">
        <v>66</v>
      </c>
      <c r="P13915" t="s">
        <v>5955</v>
      </c>
      <c r="Q13915" t="s">
        <v>5953</v>
      </c>
    </row>
    <row r="13916" spans="11:17">
      <c r="K13916" t="s">
        <v>51</v>
      </c>
      <c r="L13916" t="s">
        <v>5951</v>
      </c>
      <c r="M13916" t="s">
        <v>5952</v>
      </c>
      <c r="N13916" t="s">
        <v>1337</v>
      </c>
      <c r="O13916" t="s">
        <v>68</v>
      </c>
      <c r="P13916" t="e">
        <f>-ต้องการเจลล้างมือ น้ำยาฆ่าเชื้อ และหน้ากากอนามัย
-ปัญหาเศรษฐกิจ คนถูกพักงาน ราคาสินค้าสูง
-ความยากลำบากในการเดินทางและซื้อสินค้า</f>
        <v>#NAME?</v>
      </c>
      <c r="Q13916" t="s">
        <v>5953</v>
      </c>
    </row>
    <row r="13917" spans="11:17">
      <c r="K13917" t="s">
        <v>51</v>
      </c>
      <c r="L13917" t="s">
        <v>5951</v>
      </c>
      <c r="M13917" t="s">
        <v>5952</v>
      </c>
      <c r="N13917" t="s">
        <v>1337</v>
      </c>
      <c r="O13917" t="s">
        <v>70</v>
      </c>
      <c r="P13917" t="s">
        <v>1020</v>
      </c>
      <c r="Q13917" t="s">
        <v>5953</v>
      </c>
    </row>
    <row r="13918" spans="11:17">
      <c r="K13918" t="s">
        <v>51</v>
      </c>
      <c r="L13918" t="s">
        <v>5951</v>
      </c>
      <c r="M13918" t="s">
        <v>5952</v>
      </c>
      <c r="N13918" t="s">
        <v>1337</v>
      </c>
      <c r="O13918" t="s">
        <v>72</v>
      </c>
      <c r="P13918">
        <v>110</v>
      </c>
      <c r="Q13918" t="s">
        <v>5953</v>
      </c>
    </row>
    <row r="13919" spans="11:17">
      <c r="K13919" t="s">
        <v>51</v>
      </c>
      <c r="L13919" t="s">
        <v>5951</v>
      </c>
      <c r="M13919" t="s">
        <v>5952</v>
      </c>
      <c r="N13919" t="s">
        <v>1337</v>
      </c>
      <c r="O13919" t="s">
        <v>73</v>
      </c>
      <c r="P13919" t="s">
        <v>1343</v>
      </c>
      <c r="Q13919" t="s">
        <v>5953</v>
      </c>
    </row>
    <row r="13920" spans="11:17">
      <c r="K13920" t="s">
        <v>51</v>
      </c>
      <c r="L13920" t="s">
        <v>5956</v>
      </c>
      <c r="M13920" t="s">
        <v>5957</v>
      </c>
      <c r="N13920" t="s">
        <v>1337</v>
      </c>
      <c r="O13920" t="s">
        <v>14</v>
      </c>
      <c r="Q13920" t="s">
        <v>5958</v>
      </c>
    </row>
    <row r="13921" spans="11:17">
      <c r="K13921" t="s">
        <v>51</v>
      </c>
      <c r="L13921" t="s">
        <v>5956</v>
      </c>
      <c r="M13921" t="s">
        <v>5957</v>
      </c>
      <c r="N13921" t="s">
        <v>1337</v>
      </c>
      <c r="O13921" t="s">
        <v>56</v>
      </c>
      <c r="Q13921" t="s">
        <v>5958</v>
      </c>
    </row>
    <row r="13922" spans="11:17">
      <c r="K13922" t="s">
        <v>51</v>
      </c>
      <c r="L13922" t="s">
        <v>5956</v>
      </c>
      <c r="M13922" t="s">
        <v>5957</v>
      </c>
      <c r="N13922" t="s">
        <v>1337</v>
      </c>
      <c r="O13922" t="s">
        <v>57</v>
      </c>
      <c r="P13922" t="s">
        <v>1863</v>
      </c>
      <c r="Q13922" t="s">
        <v>5958</v>
      </c>
    </row>
    <row r="13923" spans="11:17">
      <c r="K13923" t="s">
        <v>51</v>
      </c>
      <c r="L13923" t="s">
        <v>5956</v>
      </c>
      <c r="M13923" t="s">
        <v>5957</v>
      </c>
      <c r="N13923" t="s">
        <v>1337</v>
      </c>
      <c r="O13923" t="s">
        <v>59</v>
      </c>
      <c r="P13923">
        <v>650</v>
      </c>
      <c r="Q13923" t="s">
        <v>5958</v>
      </c>
    </row>
    <row r="13924" spans="11:17">
      <c r="K13924" t="s">
        <v>51</v>
      </c>
      <c r="L13924" t="s">
        <v>5956</v>
      </c>
      <c r="M13924" t="s">
        <v>5957</v>
      </c>
      <c r="N13924" t="s">
        <v>1337</v>
      </c>
      <c r="O13924" t="s">
        <v>60</v>
      </c>
      <c r="P13924" t="s">
        <v>5805</v>
      </c>
      <c r="Q13924" t="s">
        <v>5958</v>
      </c>
    </row>
    <row r="13925" spans="11:17">
      <c r="K13925" t="s">
        <v>51</v>
      </c>
      <c r="L13925" t="s">
        <v>5956</v>
      </c>
      <c r="M13925" t="s">
        <v>5957</v>
      </c>
      <c r="N13925" t="s">
        <v>1337</v>
      </c>
      <c r="O13925" t="s">
        <v>62</v>
      </c>
      <c r="P13925" t="s">
        <v>5878</v>
      </c>
      <c r="Q13925" t="s">
        <v>5958</v>
      </c>
    </row>
    <row r="13926" spans="11:17">
      <c r="K13926" t="s">
        <v>51</v>
      </c>
      <c r="L13926" t="s">
        <v>5956</v>
      </c>
      <c r="M13926" t="s">
        <v>5957</v>
      </c>
      <c r="N13926" t="s">
        <v>1337</v>
      </c>
      <c r="O13926" t="s">
        <v>64</v>
      </c>
      <c r="P13926" t="s">
        <v>5959</v>
      </c>
      <c r="Q13926" t="s">
        <v>5958</v>
      </c>
    </row>
    <row r="13927" spans="11:17">
      <c r="K13927" t="s">
        <v>51</v>
      </c>
      <c r="L13927" t="s">
        <v>5956</v>
      </c>
      <c r="M13927" t="s">
        <v>5957</v>
      </c>
      <c r="N13927" t="s">
        <v>1337</v>
      </c>
      <c r="O13927" t="s">
        <v>66</v>
      </c>
      <c r="P13927" t="s">
        <v>5960</v>
      </c>
      <c r="Q13927" t="s">
        <v>5958</v>
      </c>
    </row>
    <row r="13928" spans="11:17">
      <c r="K13928" t="s">
        <v>51</v>
      </c>
      <c r="L13928" t="s">
        <v>5956</v>
      </c>
      <c r="M13928" t="s">
        <v>5957</v>
      </c>
      <c r="N13928" t="s">
        <v>1337</v>
      </c>
      <c r="O13928" t="s">
        <v>68</v>
      </c>
      <c r="P13928" t="e">
        <f>-ต้องการเจลล้างมือ น้ำยาฆ่าเชื้อ และหน้ากากอนามัย
-ปัญหาเศรษฐกิจ คนถูกพักงาน ราคาสินค้าสูง
-ความยากลำบากในการเดินทางและซื้อสินค้า</f>
        <v>#NAME?</v>
      </c>
      <c r="Q13928" t="s">
        <v>5958</v>
      </c>
    </row>
    <row r="13929" spans="11:17">
      <c r="K13929" t="s">
        <v>51</v>
      </c>
      <c r="L13929" t="s">
        <v>5956</v>
      </c>
      <c r="M13929" t="s">
        <v>5957</v>
      </c>
      <c r="N13929" t="s">
        <v>1337</v>
      </c>
      <c r="O13929" t="s">
        <v>70</v>
      </c>
      <c r="P13929" t="s">
        <v>1020</v>
      </c>
      <c r="Q13929" t="s">
        <v>5958</v>
      </c>
    </row>
    <row r="13930" spans="11:17">
      <c r="K13930" t="s">
        <v>51</v>
      </c>
      <c r="L13930" t="s">
        <v>5956</v>
      </c>
      <c r="M13930" t="s">
        <v>5957</v>
      </c>
      <c r="N13930" t="s">
        <v>1337</v>
      </c>
      <c r="O13930" t="s">
        <v>72</v>
      </c>
      <c r="P13930">
        <v>435</v>
      </c>
      <c r="Q13930" t="s">
        <v>5958</v>
      </c>
    </row>
    <row r="13931" spans="11:17">
      <c r="K13931" t="s">
        <v>51</v>
      </c>
      <c r="L13931" t="s">
        <v>5956</v>
      </c>
      <c r="M13931" t="s">
        <v>5957</v>
      </c>
      <c r="N13931" t="s">
        <v>1337</v>
      </c>
      <c r="O13931" t="s">
        <v>73</v>
      </c>
      <c r="P13931" t="s">
        <v>1343</v>
      </c>
      <c r="Q13931" t="s">
        <v>5958</v>
      </c>
    </row>
    <row r="13932" spans="11:17">
      <c r="K13932" t="s">
        <v>51</v>
      </c>
      <c r="L13932" t="s">
        <v>5961</v>
      </c>
      <c r="M13932" t="s">
        <v>5962</v>
      </c>
      <c r="N13932" t="s">
        <v>1337</v>
      </c>
      <c r="O13932" t="s">
        <v>14</v>
      </c>
      <c r="Q13932" t="s">
        <v>5963</v>
      </c>
    </row>
    <row r="13933" spans="11:17">
      <c r="K13933" t="s">
        <v>51</v>
      </c>
      <c r="L13933" t="s">
        <v>5961</v>
      </c>
      <c r="M13933" t="s">
        <v>5962</v>
      </c>
      <c r="N13933" t="s">
        <v>1337</v>
      </c>
      <c r="O13933" t="s">
        <v>56</v>
      </c>
      <c r="Q13933" t="s">
        <v>5963</v>
      </c>
    </row>
    <row r="13934" spans="11:17">
      <c r="K13934" t="s">
        <v>51</v>
      </c>
      <c r="L13934" t="s">
        <v>5961</v>
      </c>
      <c r="M13934" t="s">
        <v>5962</v>
      </c>
      <c r="N13934" t="s">
        <v>1337</v>
      </c>
      <c r="O13934" t="s">
        <v>57</v>
      </c>
      <c r="P13934" t="s">
        <v>1863</v>
      </c>
      <c r="Q13934" t="s">
        <v>5963</v>
      </c>
    </row>
    <row r="13935" spans="11:17">
      <c r="K13935" t="s">
        <v>51</v>
      </c>
      <c r="L13935" t="s">
        <v>5961</v>
      </c>
      <c r="M13935" t="s">
        <v>5962</v>
      </c>
      <c r="N13935" t="s">
        <v>1337</v>
      </c>
      <c r="O13935" t="s">
        <v>59</v>
      </c>
      <c r="P13935">
        <v>493</v>
      </c>
      <c r="Q13935" t="s">
        <v>5963</v>
      </c>
    </row>
    <row r="13936" spans="11:17">
      <c r="K13936" t="s">
        <v>51</v>
      </c>
      <c r="L13936" t="s">
        <v>5961</v>
      </c>
      <c r="M13936" t="s">
        <v>5962</v>
      </c>
      <c r="N13936" t="s">
        <v>1337</v>
      </c>
      <c r="O13936" t="s">
        <v>60</v>
      </c>
      <c r="P13936" t="s">
        <v>5805</v>
      </c>
      <c r="Q13936" t="s">
        <v>5963</v>
      </c>
    </row>
    <row r="13937" spans="11:17">
      <c r="K13937" t="s">
        <v>51</v>
      </c>
      <c r="L13937" t="s">
        <v>5961</v>
      </c>
      <c r="M13937" t="s">
        <v>5962</v>
      </c>
      <c r="N13937" t="s">
        <v>1337</v>
      </c>
      <c r="O13937" t="s">
        <v>62</v>
      </c>
      <c r="P13937" t="s">
        <v>5889</v>
      </c>
      <c r="Q13937" t="s">
        <v>5963</v>
      </c>
    </row>
    <row r="13938" spans="11:17">
      <c r="K13938" t="s">
        <v>51</v>
      </c>
      <c r="L13938" t="s">
        <v>5961</v>
      </c>
      <c r="M13938" t="s">
        <v>5962</v>
      </c>
      <c r="N13938" t="s">
        <v>1337</v>
      </c>
      <c r="O13938" t="s">
        <v>64</v>
      </c>
      <c r="P13938" t="s">
        <v>5964</v>
      </c>
      <c r="Q13938" t="s">
        <v>5963</v>
      </c>
    </row>
    <row r="13939" spans="11:17">
      <c r="K13939" t="s">
        <v>51</v>
      </c>
      <c r="L13939" t="s">
        <v>5961</v>
      </c>
      <c r="M13939" t="s">
        <v>5962</v>
      </c>
      <c r="N13939" t="s">
        <v>1337</v>
      </c>
      <c r="O13939" t="s">
        <v>66</v>
      </c>
      <c r="P13939" t="s">
        <v>5965</v>
      </c>
      <c r="Q13939" t="s">
        <v>5963</v>
      </c>
    </row>
    <row r="13940" spans="11:17">
      <c r="K13940" t="s">
        <v>51</v>
      </c>
      <c r="L13940" t="s">
        <v>5961</v>
      </c>
      <c r="M13940" t="s">
        <v>5962</v>
      </c>
      <c r="N13940" t="s">
        <v>1337</v>
      </c>
      <c r="O13940" t="s">
        <v>68</v>
      </c>
      <c r="P13940" t="e">
        <f>-ต้องการเจลล้างมือ น้ำยาฆ่าเชื้อ และหน้ากากอนามัย
-ปัญหาเศรษฐกิจ คนถูกพักงาน ราคาสินค้าสูง
-ความยากลำบากในการเดินทางและซื้อสินค้า</f>
        <v>#NAME?</v>
      </c>
      <c r="Q13940" t="s">
        <v>5963</v>
      </c>
    </row>
    <row r="13941" spans="11:17">
      <c r="K13941" t="s">
        <v>51</v>
      </c>
      <c r="L13941" t="s">
        <v>5961</v>
      </c>
      <c r="M13941" t="s">
        <v>5962</v>
      </c>
      <c r="N13941" t="s">
        <v>1337</v>
      </c>
      <c r="O13941" t="s">
        <v>70</v>
      </c>
      <c r="P13941" t="s">
        <v>1020</v>
      </c>
      <c r="Q13941" t="s">
        <v>5963</v>
      </c>
    </row>
    <row r="13942" spans="11:17">
      <c r="K13942" t="s">
        <v>51</v>
      </c>
      <c r="L13942" t="s">
        <v>5961</v>
      </c>
      <c r="M13942" t="s">
        <v>5962</v>
      </c>
      <c r="N13942" t="s">
        <v>1337</v>
      </c>
      <c r="O13942" t="s">
        <v>72</v>
      </c>
      <c r="P13942">
        <v>174</v>
      </c>
      <c r="Q13942" t="s">
        <v>5963</v>
      </c>
    </row>
    <row r="13943" spans="11:17">
      <c r="K13943" t="s">
        <v>51</v>
      </c>
      <c r="L13943" t="s">
        <v>5961</v>
      </c>
      <c r="M13943" t="s">
        <v>5962</v>
      </c>
      <c r="N13943" t="s">
        <v>1337</v>
      </c>
      <c r="O13943" t="s">
        <v>73</v>
      </c>
      <c r="P13943" t="s">
        <v>1343</v>
      </c>
      <c r="Q13943" t="s">
        <v>5963</v>
      </c>
    </row>
    <row r="13944" spans="11:17">
      <c r="K13944" t="s">
        <v>51</v>
      </c>
      <c r="L13944" t="s">
        <v>5966</v>
      </c>
      <c r="M13944" t="s">
        <v>5967</v>
      </c>
      <c r="N13944" t="s">
        <v>1337</v>
      </c>
      <c r="O13944" t="s">
        <v>14</v>
      </c>
      <c r="Q13944" t="s">
        <v>5968</v>
      </c>
    </row>
    <row r="13945" spans="11:17">
      <c r="K13945" t="s">
        <v>51</v>
      </c>
      <c r="L13945" t="s">
        <v>5966</v>
      </c>
      <c r="M13945" t="s">
        <v>5967</v>
      </c>
      <c r="N13945" t="s">
        <v>1337</v>
      </c>
      <c r="O13945" t="s">
        <v>56</v>
      </c>
      <c r="Q13945" t="s">
        <v>5968</v>
      </c>
    </row>
    <row r="13946" spans="11:17">
      <c r="K13946" t="s">
        <v>51</v>
      </c>
      <c r="L13946" t="s">
        <v>5966</v>
      </c>
      <c r="M13946" t="s">
        <v>5967</v>
      </c>
      <c r="N13946" t="s">
        <v>1337</v>
      </c>
      <c r="O13946" t="s">
        <v>57</v>
      </c>
      <c r="P13946" t="s">
        <v>1863</v>
      </c>
      <c r="Q13946" t="s">
        <v>5968</v>
      </c>
    </row>
    <row r="13947" spans="11:17">
      <c r="K13947" t="s">
        <v>51</v>
      </c>
      <c r="L13947" t="s">
        <v>5966</v>
      </c>
      <c r="M13947" t="s">
        <v>5967</v>
      </c>
      <c r="N13947" t="s">
        <v>1337</v>
      </c>
      <c r="O13947" t="s">
        <v>59</v>
      </c>
      <c r="P13947">
        <v>213</v>
      </c>
      <c r="Q13947" t="s">
        <v>5968</v>
      </c>
    </row>
    <row r="13948" spans="11:17">
      <c r="K13948" t="s">
        <v>51</v>
      </c>
      <c r="L13948" t="s">
        <v>5966</v>
      </c>
      <c r="M13948" t="s">
        <v>5967</v>
      </c>
      <c r="N13948" t="s">
        <v>1337</v>
      </c>
      <c r="O13948" t="s">
        <v>60</v>
      </c>
      <c r="P13948" t="s">
        <v>5805</v>
      </c>
      <c r="Q13948" t="s">
        <v>5968</v>
      </c>
    </row>
    <row r="13949" spans="11:17">
      <c r="K13949" t="s">
        <v>51</v>
      </c>
      <c r="L13949" t="s">
        <v>5966</v>
      </c>
      <c r="M13949" t="s">
        <v>5967</v>
      </c>
      <c r="N13949" t="s">
        <v>1337</v>
      </c>
      <c r="O13949" t="s">
        <v>62</v>
      </c>
      <c r="P13949" t="s">
        <v>5867</v>
      </c>
      <c r="Q13949" t="s">
        <v>5968</v>
      </c>
    </row>
    <row r="13950" spans="11:17">
      <c r="K13950" t="s">
        <v>51</v>
      </c>
      <c r="L13950" t="s">
        <v>5966</v>
      </c>
      <c r="M13950" t="s">
        <v>5967</v>
      </c>
      <c r="N13950" t="s">
        <v>1337</v>
      </c>
      <c r="O13950" t="s">
        <v>64</v>
      </c>
      <c r="P13950" t="s">
        <v>5969</v>
      </c>
      <c r="Q13950" t="s">
        <v>5968</v>
      </c>
    </row>
    <row r="13951" spans="11:17">
      <c r="K13951" t="s">
        <v>51</v>
      </c>
      <c r="L13951" t="s">
        <v>5966</v>
      </c>
      <c r="M13951" t="s">
        <v>5967</v>
      </c>
      <c r="N13951" t="s">
        <v>1337</v>
      </c>
      <c r="O13951" t="s">
        <v>66</v>
      </c>
      <c r="P13951" t="s">
        <v>5970</v>
      </c>
      <c r="Q13951" t="s">
        <v>5968</v>
      </c>
    </row>
    <row r="13952" spans="11:17">
      <c r="K13952" t="s">
        <v>51</v>
      </c>
      <c r="L13952" t="s">
        <v>5966</v>
      </c>
      <c r="M13952" t="s">
        <v>5967</v>
      </c>
      <c r="N13952" t="s">
        <v>1337</v>
      </c>
      <c r="O13952" t="s">
        <v>68</v>
      </c>
      <c r="Q13952" t="s">
        <v>5968</v>
      </c>
    </row>
    <row r="13953" spans="11:17">
      <c r="K13953" t="s">
        <v>51</v>
      </c>
      <c r="L13953" t="s">
        <v>5966</v>
      </c>
      <c r="M13953" t="s">
        <v>5967</v>
      </c>
      <c r="N13953" t="s">
        <v>1337</v>
      </c>
      <c r="O13953" t="s">
        <v>70</v>
      </c>
      <c r="P13953" t="s">
        <v>1020</v>
      </c>
      <c r="Q13953" t="s">
        <v>5968</v>
      </c>
    </row>
    <row r="13954" spans="11:17">
      <c r="K13954" t="s">
        <v>51</v>
      </c>
      <c r="L13954" t="s">
        <v>5966</v>
      </c>
      <c r="M13954" t="s">
        <v>5967</v>
      </c>
      <c r="N13954" t="s">
        <v>1337</v>
      </c>
      <c r="O13954" t="s">
        <v>72</v>
      </c>
      <c r="P13954">
        <v>82</v>
      </c>
      <c r="Q13954" t="s">
        <v>5968</v>
      </c>
    </row>
    <row r="13955" spans="11:17">
      <c r="K13955" t="s">
        <v>51</v>
      </c>
      <c r="L13955" t="s">
        <v>5966</v>
      </c>
      <c r="M13955" t="s">
        <v>5967</v>
      </c>
      <c r="N13955" t="s">
        <v>1337</v>
      </c>
      <c r="O13955" t="s">
        <v>73</v>
      </c>
      <c r="P13955" t="s">
        <v>1343</v>
      </c>
      <c r="Q13955" t="s">
        <v>5968</v>
      </c>
    </row>
    <row r="13956" spans="11:17">
      <c r="K13956" t="s">
        <v>51</v>
      </c>
      <c r="L13956" t="s">
        <v>5971</v>
      </c>
      <c r="M13956" t="s">
        <v>5972</v>
      </c>
      <c r="N13956" t="s">
        <v>1337</v>
      </c>
      <c r="O13956" t="s">
        <v>14</v>
      </c>
      <c r="Q13956" t="s">
        <v>5973</v>
      </c>
    </row>
    <row r="13957" spans="11:17">
      <c r="K13957" t="s">
        <v>51</v>
      </c>
      <c r="L13957" t="s">
        <v>5971</v>
      </c>
      <c r="M13957" t="s">
        <v>5972</v>
      </c>
      <c r="N13957" t="s">
        <v>1337</v>
      </c>
      <c r="O13957" t="s">
        <v>56</v>
      </c>
      <c r="Q13957" t="s">
        <v>5973</v>
      </c>
    </row>
    <row r="13958" spans="11:17">
      <c r="K13958" t="s">
        <v>51</v>
      </c>
      <c r="L13958" t="s">
        <v>5971</v>
      </c>
      <c r="M13958" t="s">
        <v>5972</v>
      </c>
      <c r="N13958" t="s">
        <v>1337</v>
      </c>
      <c r="O13958" t="s">
        <v>57</v>
      </c>
      <c r="P13958" t="s">
        <v>1863</v>
      </c>
      <c r="Q13958" t="s">
        <v>5973</v>
      </c>
    </row>
    <row r="13959" spans="11:17">
      <c r="K13959" t="s">
        <v>51</v>
      </c>
      <c r="L13959" t="s">
        <v>5971</v>
      </c>
      <c r="M13959" t="s">
        <v>5972</v>
      </c>
      <c r="N13959" t="s">
        <v>1337</v>
      </c>
      <c r="O13959" t="s">
        <v>59</v>
      </c>
      <c r="P13959">
        <v>1382</v>
      </c>
      <c r="Q13959" t="s">
        <v>5973</v>
      </c>
    </row>
    <row r="13960" spans="11:17">
      <c r="K13960" t="s">
        <v>51</v>
      </c>
      <c r="L13960" t="s">
        <v>5971</v>
      </c>
      <c r="M13960" t="s">
        <v>5972</v>
      </c>
      <c r="N13960" t="s">
        <v>1337</v>
      </c>
      <c r="O13960" t="s">
        <v>60</v>
      </c>
      <c r="P13960" t="s">
        <v>5805</v>
      </c>
      <c r="Q13960" t="s">
        <v>5973</v>
      </c>
    </row>
    <row r="13961" spans="11:17">
      <c r="K13961" t="s">
        <v>51</v>
      </c>
      <c r="L13961" t="s">
        <v>5971</v>
      </c>
      <c r="M13961" t="s">
        <v>5972</v>
      </c>
      <c r="N13961" t="s">
        <v>1337</v>
      </c>
      <c r="O13961" t="s">
        <v>62</v>
      </c>
      <c r="P13961" t="s">
        <v>5867</v>
      </c>
      <c r="Q13961" t="s">
        <v>5973</v>
      </c>
    </row>
    <row r="13962" spans="11:17">
      <c r="K13962" t="s">
        <v>51</v>
      </c>
      <c r="L13962" t="s">
        <v>5971</v>
      </c>
      <c r="M13962" t="s">
        <v>5972</v>
      </c>
      <c r="N13962" t="s">
        <v>1337</v>
      </c>
      <c r="O13962" t="s">
        <v>64</v>
      </c>
      <c r="P13962" t="s">
        <v>5974</v>
      </c>
      <c r="Q13962" t="s">
        <v>5973</v>
      </c>
    </row>
    <row r="13963" spans="11:17">
      <c r="K13963" t="s">
        <v>51</v>
      </c>
      <c r="L13963" t="s">
        <v>5971</v>
      </c>
      <c r="M13963" t="s">
        <v>5972</v>
      </c>
      <c r="N13963" t="s">
        <v>1337</v>
      </c>
      <c r="O13963" t="s">
        <v>66</v>
      </c>
      <c r="P13963" t="s">
        <v>5975</v>
      </c>
      <c r="Q13963" t="s">
        <v>5973</v>
      </c>
    </row>
    <row r="13964" spans="11:17">
      <c r="K13964" t="s">
        <v>51</v>
      </c>
      <c r="L13964" t="s">
        <v>5971</v>
      </c>
      <c r="M13964" t="s">
        <v>5972</v>
      </c>
      <c r="N13964" t="s">
        <v>1337</v>
      </c>
      <c r="O13964" t="s">
        <v>68</v>
      </c>
      <c r="P13964" t="e">
        <f>-ต้องการอาหารแห้ง ข้าวสาร
-ต้องการเจลล้างมือ น้ำยาฆ่าเชื้อ และหน้ากากอนามัย
-ปัญหาเศรษฐกิจ คนถูกพักงาน ราคาสินค้าสูง
-ความยากลำบากในการเดินทางและซื้อสินค้า</f>
        <v>#NAME?</v>
      </c>
      <c r="Q13964" t="s">
        <v>5973</v>
      </c>
    </row>
    <row r="13965" spans="11:17">
      <c r="K13965" t="s">
        <v>51</v>
      </c>
      <c r="L13965" t="s">
        <v>5971</v>
      </c>
      <c r="M13965" t="s">
        <v>5972</v>
      </c>
      <c r="N13965" t="s">
        <v>1337</v>
      </c>
      <c r="O13965" t="s">
        <v>70</v>
      </c>
      <c r="P13965" t="s">
        <v>1020</v>
      </c>
      <c r="Q13965" t="s">
        <v>5973</v>
      </c>
    </row>
    <row r="13966" spans="11:17">
      <c r="K13966" t="s">
        <v>51</v>
      </c>
      <c r="L13966" t="s">
        <v>5971</v>
      </c>
      <c r="M13966" t="s">
        <v>5972</v>
      </c>
      <c r="N13966" t="s">
        <v>1337</v>
      </c>
      <c r="O13966" t="s">
        <v>72</v>
      </c>
      <c r="P13966">
        <v>68</v>
      </c>
      <c r="Q13966" t="s">
        <v>5973</v>
      </c>
    </row>
    <row r="13967" spans="11:17">
      <c r="K13967" t="s">
        <v>51</v>
      </c>
      <c r="L13967" t="s">
        <v>5971</v>
      </c>
      <c r="M13967" t="s">
        <v>5972</v>
      </c>
      <c r="N13967" t="s">
        <v>1337</v>
      </c>
      <c r="O13967" t="s">
        <v>73</v>
      </c>
      <c r="P13967" t="s">
        <v>1343</v>
      </c>
      <c r="Q13967" t="s">
        <v>5973</v>
      </c>
    </row>
    <row r="13968" spans="11:17">
      <c r="K13968" t="s">
        <v>51</v>
      </c>
      <c r="L13968" t="s">
        <v>5976</v>
      </c>
      <c r="M13968" t="s">
        <v>5977</v>
      </c>
      <c r="N13968" t="s">
        <v>1337</v>
      </c>
      <c r="O13968" t="s">
        <v>14</v>
      </c>
      <c r="Q13968" t="s">
        <v>5978</v>
      </c>
    </row>
    <row r="13969" spans="11:17">
      <c r="K13969" t="s">
        <v>51</v>
      </c>
      <c r="L13969" t="s">
        <v>5976</v>
      </c>
      <c r="M13969" t="s">
        <v>5977</v>
      </c>
      <c r="N13969" t="s">
        <v>1337</v>
      </c>
      <c r="O13969" t="s">
        <v>56</v>
      </c>
      <c r="Q13969" t="s">
        <v>5978</v>
      </c>
    </row>
    <row r="13970" spans="11:17">
      <c r="K13970" t="s">
        <v>51</v>
      </c>
      <c r="L13970" t="s">
        <v>5976</v>
      </c>
      <c r="M13970" t="s">
        <v>5977</v>
      </c>
      <c r="N13970" t="s">
        <v>1337</v>
      </c>
      <c r="O13970" t="s">
        <v>57</v>
      </c>
      <c r="P13970" t="s">
        <v>1863</v>
      </c>
      <c r="Q13970" t="s">
        <v>5978</v>
      </c>
    </row>
    <row r="13971" spans="11:17">
      <c r="K13971" t="s">
        <v>51</v>
      </c>
      <c r="L13971" t="s">
        <v>5976</v>
      </c>
      <c r="M13971" t="s">
        <v>5977</v>
      </c>
      <c r="N13971" t="s">
        <v>1337</v>
      </c>
      <c r="O13971" t="s">
        <v>59</v>
      </c>
      <c r="P13971">
        <v>340</v>
      </c>
      <c r="Q13971" t="s">
        <v>5978</v>
      </c>
    </row>
    <row r="13972" spans="11:17">
      <c r="K13972" t="s">
        <v>51</v>
      </c>
      <c r="L13972" t="s">
        <v>5976</v>
      </c>
      <c r="M13972" t="s">
        <v>5977</v>
      </c>
      <c r="N13972" t="s">
        <v>1337</v>
      </c>
      <c r="O13972" t="s">
        <v>60</v>
      </c>
      <c r="P13972" t="s">
        <v>5805</v>
      </c>
      <c r="Q13972" t="s">
        <v>5978</v>
      </c>
    </row>
    <row r="13973" spans="11:17">
      <c r="K13973" t="s">
        <v>51</v>
      </c>
      <c r="L13973" t="s">
        <v>5976</v>
      </c>
      <c r="M13973" t="s">
        <v>5977</v>
      </c>
      <c r="N13973" t="s">
        <v>1337</v>
      </c>
      <c r="O13973" t="s">
        <v>62</v>
      </c>
      <c r="P13973" t="s">
        <v>5889</v>
      </c>
      <c r="Q13973" t="s">
        <v>5978</v>
      </c>
    </row>
    <row r="13974" spans="11:17">
      <c r="K13974" t="s">
        <v>51</v>
      </c>
      <c r="L13974" t="s">
        <v>5976</v>
      </c>
      <c r="M13974" t="s">
        <v>5977</v>
      </c>
      <c r="N13974" t="s">
        <v>1337</v>
      </c>
      <c r="O13974" t="s">
        <v>64</v>
      </c>
      <c r="P13974" t="s">
        <v>5979</v>
      </c>
      <c r="Q13974" t="s">
        <v>5978</v>
      </c>
    </row>
    <row r="13975" spans="11:17">
      <c r="K13975" t="s">
        <v>51</v>
      </c>
      <c r="L13975" t="s">
        <v>5976</v>
      </c>
      <c r="M13975" t="s">
        <v>5977</v>
      </c>
      <c r="N13975" t="s">
        <v>1337</v>
      </c>
      <c r="O13975" t="s">
        <v>66</v>
      </c>
      <c r="P13975" t="s">
        <v>5980</v>
      </c>
      <c r="Q13975" t="s">
        <v>5978</v>
      </c>
    </row>
    <row r="13976" spans="11:17">
      <c r="K13976" t="s">
        <v>51</v>
      </c>
      <c r="L13976" t="s">
        <v>5976</v>
      </c>
      <c r="M13976" t="s">
        <v>5977</v>
      </c>
      <c r="N13976" t="s">
        <v>1337</v>
      </c>
      <c r="O13976" t="s">
        <v>68</v>
      </c>
      <c r="P13976" t="e">
        <f>-ต้องการอาหารแห้ง ข้าวสาร
-ต้องการเจลล้างมือ น้ำยาฆ่าเชื้อ และหน้ากากอนามัย
-ปัญหาเศรษฐกิจ คนถูกพักงาน ราคาสินค้าสูง
-ความยากลำบากในการเดินทางและซื้อสินค้า</f>
        <v>#NAME?</v>
      </c>
      <c r="Q13976" t="s">
        <v>5978</v>
      </c>
    </row>
    <row r="13977" spans="11:17">
      <c r="K13977" t="s">
        <v>51</v>
      </c>
      <c r="L13977" t="s">
        <v>5976</v>
      </c>
      <c r="M13977" t="s">
        <v>5977</v>
      </c>
      <c r="N13977" t="s">
        <v>1337</v>
      </c>
      <c r="O13977" t="s">
        <v>70</v>
      </c>
      <c r="P13977" t="s">
        <v>1020</v>
      </c>
      <c r="Q13977" t="s">
        <v>5978</v>
      </c>
    </row>
    <row r="13978" spans="11:17">
      <c r="K13978" t="s">
        <v>51</v>
      </c>
      <c r="L13978" t="s">
        <v>5976</v>
      </c>
      <c r="M13978" t="s">
        <v>5977</v>
      </c>
      <c r="N13978" t="s">
        <v>1337</v>
      </c>
      <c r="O13978" t="s">
        <v>72</v>
      </c>
      <c r="P13978">
        <v>84</v>
      </c>
      <c r="Q13978" t="s">
        <v>5978</v>
      </c>
    </row>
    <row r="13979" spans="11:17">
      <c r="K13979" t="s">
        <v>51</v>
      </c>
      <c r="L13979" t="s">
        <v>5976</v>
      </c>
      <c r="M13979" t="s">
        <v>5977</v>
      </c>
      <c r="N13979" t="s">
        <v>1337</v>
      </c>
      <c r="O13979" t="s">
        <v>73</v>
      </c>
      <c r="P13979" t="s">
        <v>1343</v>
      </c>
      <c r="Q13979" t="s">
        <v>5978</v>
      </c>
    </row>
    <row r="13980" spans="11:17">
      <c r="K13980" t="s">
        <v>51</v>
      </c>
      <c r="L13980" t="s">
        <v>5981</v>
      </c>
      <c r="M13980" t="s">
        <v>5982</v>
      </c>
      <c r="N13980" t="s">
        <v>1337</v>
      </c>
      <c r="O13980" t="s">
        <v>14</v>
      </c>
      <c r="Q13980" t="s">
        <v>5983</v>
      </c>
    </row>
    <row r="13981" spans="11:17">
      <c r="K13981" t="s">
        <v>51</v>
      </c>
      <c r="L13981" t="s">
        <v>5981</v>
      </c>
      <c r="M13981" t="s">
        <v>5982</v>
      </c>
      <c r="N13981" t="s">
        <v>1337</v>
      </c>
      <c r="O13981" t="s">
        <v>56</v>
      </c>
      <c r="Q13981" t="s">
        <v>5983</v>
      </c>
    </row>
    <row r="13982" spans="11:17">
      <c r="K13982" t="s">
        <v>51</v>
      </c>
      <c r="L13982" t="s">
        <v>5981</v>
      </c>
      <c r="M13982" t="s">
        <v>5982</v>
      </c>
      <c r="N13982" t="s">
        <v>1337</v>
      </c>
      <c r="O13982" t="s">
        <v>57</v>
      </c>
      <c r="P13982" t="s">
        <v>1863</v>
      </c>
      <c r="Q13982" t="s">
        <v>5983</v>
      </c>
    </row>
    <row r="13983" spans="11:17">
      <c r="K13983" t="s">
        <v>51</v>
      </c>
      <c r="L13983" t="s">
        <v>5981</v>
      </c>
      <c r="M13983" t="s">
        <v>5982</v>
      </c>
      <c r="N13983" t="s">
        <v>1337</v>
      </c>
      <c r="O13983" t="s">
        <v>59</v>
      </c>
      <c r="P13983">
        <v>515</v>
      </c>
      <c r="Q13983" t="s">
        <v>5983</v>
      </c>
    </row>
    <row r="13984" spans="11:17">
      <c r="K13984" t="s">
        <v>51</v>
      </c>
      <c r="L13984" t="s">
        <v>5981</v>
      </c>
      <c r="M13984" t="s">
        <v>5982</v>
      </c>
      <c r="N13984" t="s">
        <v>1337</v>
      </c>
      <c r="O13984" t="s">
        <v>60</v>
      </c>
      <c r="P13984" t="s">
        <v>5805</v>
      </c>
      <c r="Q13984" t="s">
        <v>5983</v>
      </c>
    </row>
    <row r="13985" spans="11:17">
      <c r="K13985" t="s">
        <v>51</v>
      </c>
      <c r="L13985" t="s">
        <v>5981</v>
      </c>
      <c r="M13985" t="s">
        <v>5982</v>
      </c>
      <c r="N13985" t="s">
        <v>1337</v>
      </c>
      <c r="O13985" t="s">
        <v>62</v>
      </c>
      <c r="P13985" t="s">
        <v>5867</v>
      </c>
      <c r="Q13985" t="s">
        <v>5983</v>
      </c>
    </row>
    <row r="13986" spans="11:17">
      <c r="K13986" t="s">
        <v>51</v>
      </c>
      <c r="L13986" t="s">
        <v>5981</v>
      </c>
      <c r="M13986" t="s">
        <v>5982</v>
      </c>
      <c r="N13986" t="s">
        <v>1337</v>
      </c>
      <c r="O13986" t="s">
        <v>64</v>
      </c>
      <c r="P13986" t="s">
        <v>5984</v>
      </c>
      <c r="Q13986" t="s">
        <v>5983</v>
      </c>
    </row>
    <row r="13987" spans="11:17">
      <c r="K13987" t="s">
        <v>51</v>
      </c>
      <c r="L13987" t="s">
        <v>5981</v>
      </c>
      <c r="M13987" t="s">
        <v>5982</v>
      </c>
      <c r="N13987" t="s">
        <v>1337</v>
      </c>
      <c r="O13987" t="s">
        <v>66</v>
      </c>
      <c r="P13987" t="s">
        <v>5985</v>
      </c>
      <c r="Q13987" t="s">
        <v>5983</v>
      </c>
    </row>
    <row r="13988" spans="11:17">
      <c r="K13988" t="s">
        <v>51</v>
      </c>
      <c r="L13988" t="s">
        <v>5981</v>
      </c>
      <c r="M13988" t="s">
        <v>5982</v>
      </c>
      <c r="N13988" t="s">
        <v>1337</v>
      </c>
      <c r="O13988" t="s">
        <v>68</v>
      </c>
      <c r="P13988" t="e">
        <f>-ต้องการอาหารแห้ง ข้าวสาร
-ต้องการเจลล้างมือ น้ำยาฆ่าเชื้อ และหน้ากากอนามัย
-ปัญหาเศรษฐกิจ คนถูกพักงาน ราคาสินค้าสูง
-ความยากลำบากในการเดินทางและซื้อสินค้า</f>
        <v>#NAME?</v>
      </c>
      <c r="Q13988" t="s">
        <v>5983</v>
      </c>
    </row>
    <row r="13989" spans="11:17">
      <c r="K13989" t="s">
        <v>51</v>
      </c>
      <c r="L13989" t="s">
        <v>5981</v>
      </c>
      <c r="M13989" t="s">
        <v>5982</v>
      </c>
      <c r="N13989" t="s">
        <v>1337</v>
      </c>
      <c r="O13989" t="s">
        <v>70</v>
      </c>
      <c r="P13989" t="s">
        <v>1020</v>
      </c>
      <c r="Q13989" t="s">
        <v>5983</v>
      </c>
    </row>
    <row r="13990" spans="11:17">
      <c r="K13990" t="s">
        <v>51</v>
      </c>
      <c r="L13990" t="s">
        <v>5981</v>
      </c>
      <c r="M13990" t="s">
        <v>5982</v>
      </c>
      <c r="N13990" t="s">
        <v>1337</v>
      </c>
      <c r="O13990" t="s">
        <v>72</v>
      </c>
      <c r="P13990">
        <v>64</v>
      </c>
      <c r="Q13990" t="s">
        <v>5983</v>
      </c>
    </row>
    <row r="13991" spans="11:17">
      <c r="K13991" t="s">
        <v>51</v>
      </c>
      <c r="L13991" t="s">
        <v>5981</v>
      </c>
      <c r="M13991" t="s">
        <v>5982</v>
      </c>
      <c r="N13991" t="s">
        <v>1337</v>
      </c>
      <c r="O13991" t="s">
        <v>73</v>
      </c>
      <c r="P13991" t="s">
        <v>1343</v>
      </c>
      <c r="Q13991" t="s">
        <v>5983</v>
      </c>
    </row>
    <row r="13992" spans="11:17">
      <c r="K13992" t="s">
        <v>51</v>
      </c>
      <c r="L13992" t="s">
        <v>5986</v>
      </c>
      <c r="M13992" t="s">
        <v>5987</v>
      </c>
      <c r="N13992" t="s">
        <v>1337</v>
      </c>
      <c r="O13992" t="s">
        <v>14</v>
      </c>
      <c r="Q13992" t="s">
        <v>5988</v>
      </c>
    </row>
    <row r="13993" spans="11:17">
      <c r="K13993" t="s">
        <v>51</v>
      </c>
      <c r="L13993" t="s">
        <v>5986</v>
      </c>
      <c r="M13993" t="s">
        <v>5987</v>
      </c>
      <c r="N13993" t="s">
        <v>1337</v>
      </c>
      <c r="O13993" t="s">
        <v>56</v>
      </c>
      <c r="Q13993" t="s">
        <v>5988</v>
      </c>
    </row>
    <row r="13994" spans="11:17">
      <c r="K13994" t="s">
        <v>51</v>
      </c>
      <c r="L13994" t="s">
        <v>5986</v>
      </c>
      <c r="M13994" t="s">
        <v>5987</v>
      </c>
      <c r="N13994" t="s">
        <v>1337</v>
      </c>
      <c r="O13994" t="s">
        <v>57</v>
      </c>
      <c r="P13994" t="s">
        <v>1863</v>
      </c>
      <c r="Q13994" t="s">
        <v>5988</v>
      </c>
    </row>
    <row r="13995" spans="11:17">
      <c r="K13995" t="s">
        <v>51</v>
      </c>
      <c r="L13995" t="s">
        <v>5986</v>
      </c>
      <c r="M13995" t="s">
        <v>5987</v>
      </c>
      <c r="N13995" t="s">
        <v>1337</v>
      </c>
      <c r="O13995" t="s">
        <v>59</v>
      </c>
      <c r="P13995">
        <v>1070</v>
      </c>
      <c r="Q13995" t="s">
        <v>5988</v>
      </c>
    </row>
    <row r="13996" spans="11:17">
      <c r="K13996" t="s">
        <v>51</v>
      </c>
      <c r="L13996" t="s">
        <v>5986</v>
      </c>
      <c r="M13996" t="s">
        <v>5987</v>
      </c>
      <c r="N13996" t="s">
        <v>1337</v>
      </c>
      <c r="O13996" t="s">
        <v>60</v>
      </c>
      <c r="P13996" t="s">
        <v>5805</v>
      </c>
      <c r="Q13996" t="s">
        <v>5988</v>
      </c>
    </row>
    <row r="13997" spans="11:17">
      <c r="K13997" t="s">
        <v>51</v>
      </c>
      <c r="L13997" t="s">
        <v>5986</v>
      </c>
      <c r="M13997" t="s">
        <v>5987</v>
      </c>
      <c r="N13997" t="s">
        <v>1337</v>
      </c>
      <c r="O13997" t="s">
        <v>62</v>
      </c>
      <c r="P13997" t="s">
        <v>5867</v>
      </c>
      <c r="Q13997" t="s">
        <v>5988</v>
      </c>
    </row>
    <row r="13998" spans="11:17">
      <c r="K13998" t="s">
        <v>51</v>
      </c>
      <c r="L13998" t="s">
        <v>5986</v>
      </c>
      <c r="M13998" t="s">
        <v>5987</v>
      </c>
      <c r="N13998" t="s">
        <v>1337</v>
      </c>
      <c r="O13998" t="s">
        <v>64</v>
      </c>
      <c r="P13998" t="s">
        <v>5989</v>
      </c>
      <c r="Q13998" t="s">
        <v>5988</v>
      </c>
    </row>
    <row r="13999" spans="11:17">
      <c r="K13999" t="s">
        <v>51</v>
      </c>
      <c r="L13999" t="s">
        <v>5986</v>
      </c>
      <c r="M13999" t="s">
        <v>5987</v>
      </c>
      <c r="N13999" t="s">
        <v>1337</v>
      </c>
      <c r="O13999" t="s">
        <v>66</v>
      </c>
      <c r="P13999" t="s">
        <v>5846</v>
      </c>
      <c r="Q13999" t="s">
        <v>5988</v>
      </c>
    </row>
    <row r="14000" spans="11:17">
      <c r="K14000" t="s">
        <v>51</v>
      </c>
      <c r="L14000" t="s">
        <v>5986</v>
      </c>
      <c r="M14000" t="s">
        <v>5987</v>
      </c>
      <c r="N14000" t="s">
        <v>1337</v>
      </c>
      <c r="O14000" t="s">
        <v>68</v>
      </c>
      <c r="P14000" t="e">
        <f>-ต้องการเจลล้างมือ น้ำยาฆ่าเชื้อ และหน้ากากอนามัย
-ปัญหาเศรษฐกิจ คนถูกพักงาน ราคาสินค้าสูง
-ความยากลำบากในการเดินทางและซื้อสินค้า</f>
        <v>#NAME?</v>
      </c>
      <c r="Q14000" t="s">
        <v>5988</v>
      </c>
    </row>
    <row r="14001" spans="11:17">
      <c r="K14001" t="s">
        <v>51</v>
      </c>
      <c r="L14001" t="s">
        <v>5986</v>
      </c>
      <c r="M14001" t="s">
        <v>5987</v>
      </c>
      <c r="N14001" t="s">
        <v>1337</v>
      </c>
      <c r="O14001" t="s">
        <v>70</v>
      </c>
      <c r="P14001" t="s">
        <v>1020</v>
      </c>
      <c r="Q14001" t="s">
        <v>5988</v>
      </c>
    </row>
    <row r="14002" spans="11:17">
      <c r="K14002" t="s">
        <v>51</v>
      </c>
      <c r="L14002" t="s">
        <v>5986</v>
      </c>
      <c r="M14002" t="s">
        <v>5987</v>
      </c>
      <c r="N14002" t="s">
        <v>1337</v>
      </c>
      <c r="O14002" t="s">
        <v>72</v>
      </c>
      <c r="P14002">
        <v>102</v>
      </c>
      <c r="Q14002" t="s">
        <v>5988</v>
      </c>
    </row>
    <row r="14003" spans="11:17">
      <c r="K14003" t="s">
        <v>51</v>
      </c>
      <c r="L14003" t="s">
        <v>5986</v>
      </c>
      <c r="M14003" t="s">
        <v>5987</v>
      </c>
      <c r="N14003" t="s">
        <v>1337</v>
      </c>
      <c r="O14003" t="s">
        <v>73</v>
      </c>
      <c r="P14003" t="s">
        <v>1343</v>
      </c>
      <c r="Q14003" t="s">
        <v>5988</v>
      </c>
    </row>
    <row r="14004" spans="11:17">
      <c r="K14004" t="s">
        <v>51</v>
      </c>
      <c r="L14004" t="s">
        <v>5990</v>
      </c>
      <c r="M14004" t="s">
        <v>5991</v>
      </c>
      <c r="N14004" t="s">
        <v>1337</v>
      </c>
      <c r="O14004" t="s">
        <v>14</v>
      </c>
      <c r="Q14004" t="s">
        <v>5992</v>
      </c>
    </row>
    <row r="14005" spans="11:17">
      <c r="K14005" t="s">
        <v>51</v>
      </c>
      <c r="L14005" t="s">
        <v>5990</v>
      </c>
      <c r="M14005" t="s">
        <v>5991</v>
      </c>
      <c r="N14005" t="s">
        <v>1337</v>
      </c>
      <c r="O14005" t="s">
        <v>56</v>
      </c>
      <c r="Q14005" t="s">
        <v>5992</v>
      </c>
    </row>
    <row r="14006" spans="11:17">
      <c r="K14006" t="s">
        <v>51</v>
      </c>
      <c r="L14006" t="s">
        <v>5990</v>
      </c>
      <c r="M14006" t="s">
        <v>5991</v>
      </c>
      <c r="N14006" t="s">
        <v>1337</v>
      </c>
      <c r="O14006" t="s">
        <v>57</v>
      </c>
      <c r="P14006" t="s">
        <v>1863</v>
      </c>
      <c r="Q14006" t="s">
        <v>5992</v>
      </c>
    </row>
    <row r="14007" spans="11:17">
      <c r="K14007" t="s">
        <v>51</v>
      </c>
      <c r="L14007" t="s">
        <v>5990</v>
      </c>
      <c r="M14007" t="s">
        <v>5991</v>
      </c>
      <c r="N14007" t="s">
        <v>1337</v>
      </c>
      <c r="O14007" t="s">
        <v>59</v>
      </c>
      <c r="P14007">
        <v>403</v>
      </c>
      <c r="Q14007" t="s">
        <v>5992</v>
      </c>
    </row>
    <row r="14008" spans="11:17">
      <c r="K14008" t="s">
        <v>51</v>
      </c>
      <c r="L14008" t="s">
        <v>5990</v>
      </c>
      <c r="M14008" t="s">
        <v>5991</v>
      </c>
      <c r="N14008" t="s">
        <v>1337</v>
      </c>
      <c r="O14008" t="s">
        <v>60</v>
      </c>
      <c r="P14008" t="s">
        <v>5805</v>
      </c>
      <c r="Q14008" t="s">
        <v>5992</v>
      </c>
    </row>
    <row r="14009" spans="11:17">
      <c r="K14009" t="s">
        <v>51</v>
      </c>
      <c r="L14009" t="s">
        <v>5990</v>
      </c>
      <c r="M14009" t="s">
        <v>5991</v>
      </c>
      <c r="N14009" t="s">
        <v>1337</v>
      </c>
      <c r="O14009" t="s">
        <v>62</v>
      </c>
      <c r="P14009" t="s">
        <v>5889</v>
      </c>
      <c r="Q14009" t="s">
        <v>5992</v>
      </c>
    </row>
    <row r="14010" spans="11:17">
      <c r="K14010" t="s">
        <v>51</v>
      </c>
      <c r="L14010" t="s">
        <v>5990</v>
      </c>
      <c r="M14010" t="s">
        <v>5991</v>
      </c>
      <c r="N14010" t="s">
        <v>1337</v>
      </c>
      <c r="O14010" t="s">
        <v>64</v>
      </c>
      <c r="P14010" t="s">
        <v>5993</v>
      </c>
      <c r="Q14010" t="s">
        <v>5992</v>
      </c>
    </row>
    <row r="14011" spans="11:17">
      <c r="K14011" t="s">
        <v>51</v>
      </c>
      <c r="L14011" t="s">
        <v>5990</v>
      </c>
      <c r="M14011" t="s">
        <v>5991</v>
      </c>
      <c r="N14011" t="s">
        <v>1337</v>
      </c>
      <c r="O14011" t="s">
        <v>66</v>
      </c>
      <c r="P14011" t="s">
        <v>5994</v>
      </c>
      <c r="Q14011" t="s">
        <v>5992</v>
      </c>
    </row>
    <row r="14012" spans="11:17">
      <c r="K14012" t="s">
        <v>51</v>
      </c>
      <c r="L14012" t="s">
        <v>5990</v>
      </c>
      <c r="M14012" t="s">
        <v>5991</v>
      </c>
      <c r="N14012" t="s">
        <v>1337</v>
      </c>
      <c r="O14012" t="s">
        <v>68</v>
      </c>
      <c r="P14012" t="e">
        <f>-ต้องการเจลล้างมือ น้ำยาฆ่าเชื้อ และหน้ากากอนามัย
-ปัญหาเศรษฐกิจ คนถูกพักงาน ราคาสินค้าสูง
-ความยากลำบากในการเดินทางและซื้อสินค้า</f>
        <v>#NAME?</v>
      </c>
      <c r="Q14012" t="s">
        <v>5992</v>
      </c>
    </row>
    <row r="14013" spans="11:17">
      <c r="K14013" t="s">
        <v>51</v>
      </c>
      <c r="L14013" t="s">
        <v>5990</v>
      </c>
      <c r="M14013" t="s">
        <v>5991</v>
      </c>
      <c r="N14013" t="s">
        <v>1337</v>
      </c>
      <c r="O14013" t="s">
        <v>70</v>
      </c>
      <c r="P14013" t="s">
        <v>1020</v>
      </c>
      <c r="Q14013" t="s">
        <v>5992</v>
      </c>
    </row>
    <row r="14014" spans="11:17">
      <c r="K14014" t="s">
        <v>51</v>
      </c>
      <c r="L14014" t="s">
        <v>5990</v>
      </c>
      <c r="M14014" t="s">
        <v>5991</v>
      </c>
      <c r="N14014" t="s">
        <v>1337</v>
      </c>
      <c r="O14014" t="s">
        <v>72</v>
      </c>
      <c r="P14014">
        <v>195</v>
      </c>
      <c r="Q14014" t="s">
        <v>5992</v>
      </c>
    </row>
    <row r="14015" spans="11:17">
      <c r="K14015" t="s">
        <v>51</v>
      </c>
      <c r="L14015" t="s">
        <v>5990</v>
      </c>
      <c r="M14015" t="s">
        <v>5991</v>
      </c>
      <c r="N14015" t="s">
        <v>1337</v>
      </c>
      <c r="O14015" t="s">
        <v>73</v>
      </c>
      <c r="P14015" t="s">
        <v>1343</v>
      </c>
      <c r="Q14015" t="s">
        <v>5992</v>
      </c>
    </row>
    <row r="14016" spans="11:17">
      <c r="K14016" t="s">
        <v>51</v>
      </c>
      <c r="L14016" t="s">
        <v>5995</v>
      </c>
      <c r="M14016" t="s">
        <v>5996</v>
      </c>
      <c r="N14016" t="s">
        <v>1337</v>
      </c>
      <c r="O14016" t="s">
        <v>14</v>
      </c>
      <c r="Q14016" t="s">
        <v>5997</v>
      </c>
    </row>
    <row r="14017" spans="11:17">
      <c r="K14017" t="s">
        <v>51</v>
      </c>
      <c r="L14017" t="s">
        <v>5995</v>
      </c>
      <c r="M14017" t="s">
        <v>5996</v>
      </c>
      <c r="N14017" t="s">
        <v>1337</v>
      </c>
      <c r="O14017" t="s">
        <v>56</v>
      </c>
      <c r="Q14017" t="s">
        <v>5997</v>
      </c>
    </row>
    <row r="14018" spans="11:17">
      <c r="K14018" t="s">
        <v>51</v>
      </c>
      <c r="L14018" t="s">
        <v>5995</v>
      </c>
      <c r="M14018" t="s">
        <v>5996</v>
      </c>
      <c r="N14018" t="s">
        <v>1337</v>
      </c>
      <c r="O14018" t="s">
        <v>57</v>
      </c>
      <c r="P14018" t="s">
        <v>1863</v>
      </c>
      <c r="Q14018" t="s">
        <v>5997</v>
      </c>
    </row>
    <row r="14019" spans="11:17">
      <c r="K14019" t="s">
        <v>51</v>
      </c>
      <c r="L14019" t="s">
        <v>5995</v>
      </c>
      <c r="M14019" t="s">
        <v>5996</v>
      </c>
      <c r="N14019" t="s">
        <v>1337</v>
      </c>
      <c r="O14019" t="s">
        <v>59</v>
      </c>
      <c r="P14019">
        <v>67</v>
      </c>
      <c r="Q14019" t="s">
        <v>5997</v>
      </c>
    </row>
    <row r="14020" spans="11:17">
      <c r="K14020" t="s">
        <v>51</v>
      </c>
      <c r="L14020" t="s">
        <v>5995</v>
      </c>
      <c r="M14020" t="s">
        <v>5996</v>
      </c>
      <c r="N14020" t="s">
        <v>1337</v>
      </c>
      <c r="O14020" t="s">
        <v>60</v>
      </c>
      <c r="P14020" t="s">
        <v>5805</v>
      </c>
      <c r="Q14020" t="s">
        <v>5997</v>
      </c>
    </row>
    <row r="14021" spans="11:17">
      <c r="K14021" t="s">
        <v>51</v>
      </c>
      <c r="L14021" t="s">
        <v>5995</v>
      </c>
      <c r="M14021" t="s">
        <v>5996</v>
      </c>
      <c r="N14021" t="s">
        <v>1337</v>
      </c>
      <c r="O14021" t="s">
        <v>62</v>
      </c>
      <c r="P14021" t="s">
        <v>5867</v>
      </c>
      <c r="Q14021" t="s">
        <v>5997</v>
      </c>
    </row>
    <row r="14022" spans="11:17">
      <c r="K14022" t="s">
        <v>51</v>
      </c>
      <c r="L14022" t="s">
        <v>5995</v>
      </c>
      <c r="M14022" t="s">
        <v>5996</v>
      </c>
      <c r="N14022" t="s">
        <v>1337</v>
      </c>
      <c r="O14022" t="s">
        <v>64</v>
      </c>
      <c r="P14022" t="s">
        <v>5998</v>
      </c>
      <c r="Q14022" t="s">
        <v>5997</v>
      </c>
    </row>
    <row r="14023" spans="11:17">
      <c r="K14023" t="s">
        <v>51</v>
      </c>
      <c r="L14023" t="s">
        <v>5995</v>
      </c>
      <c r="M14023" t="s">
        <v>5996</v>
      </c>
      <c r="N14023" t="s">
        <v>1337</v>
      </c>
      <c r="O14023" t="s">
        <v>66</v>
      </c>
      <c r="P14023" t="s">
        <v>5999</v>
      </c>
      <c r="Q14023" t="s">
        <v>5997</v>
      </c>
    </row>
    <row r="14024" spans="11:17">
      <c r="K14024" t="s">
        <v>51</v>
      </c>
      <c r="L14024" t="s">
        <v>5995</v>
      </c>
      <c r="M14024" t="s">
        <v>5996</v>
      </c>
      <c r="N14024" t="s">
        <v>1337</v>
      </c>
      <c r="O14024" t="s">
        <v>68</v>
      </c>
      <c r="P14024" t="e">
        <f>-ต้องการเจลล้างมือ น้ำยาฆ่าเชื้อ และหน้ากากอนามัย
-ปัญหาเศรษฐกิจ คนถูกพักงาน ราคาสินค้าสูง
-ความยากลำบากในการเดินทางและซื้อสินค้า</f>
        <v>#NAME?</v>
      </c>
      <c r="Q14024" t="s">
        <v>5997</v>
      </c>
    </row>
    <row r="14025" spans="11:17">
      <c r="K14025" t="s">
        <v>51</v>
      </c>
      <c r="L14025" t="s">
        <v>5995</v>
      </c>
      <c r="M14025" t="s">
        <v>5996</v>
      </c>
      <c r="N14025" t="s">
        <v>1337</v>
      </c>
      <c r="O14025" t="s">
        <v>70</v>
      </c>
      <c r="P14025" t="s">
        <v>1020</v>
      </c>
      <c r="Q14025" t="s">
        <v>5997</v>
      </c>
    </row>
    <row r="14026" spans="11:17">
      <c r="K14026" t="s">
        <v>51</v>
      </c>
      <c r="L14026" t="s">
        <v>5995</v>
      </c>
      <c r="M14026" t="s">
        <v>5996</v>
      </c>
      <c r="N14026" t="s">
        <v>1337</v>
      </c>
      <c r="O14026" t="s">
        <v>72</v>
      </c>
      <c r="P14026">
        <v>129</v>
      </c>
      <c r="Q14026" t="s">
        <v>5997</v>
      </c>
    </row>
    <row r="14027" spans="11:17">
      <c r="K14027" t="s">
        <v>51</v>
      </c>
      <c r="L14027" t="s">
        <v>5995</v>
      </c>
      <c r="M14027" t="s">
        <v>5996</v>
      </c>
      <c r="N14027" t="s">
        <v>1337</v>
      </c>
      <c r="O14027" t="s">
        <v>73</v>
      </c>
      <c r="P14027" t="s">
        <v>1343</v>
      </c>
      <c r="Q14027" t="s">
        <v>5997</v>
      </c>
    </row>
    <row r="14028" spans="11:17">
      <c r="K14028" t="s">
        <v>51</v>
      </c>
      <c r="L14028" t="s">
        <v>6000</v>
      </c>
      <c r="M14028" t="s">
        <v>6001</v>
      </c>
      <c r="N14028" t="s">
        <v>1337</v>
      </c>
      <c r="O14028" t="s">
        <v>14</v>
      </c>
      <c r="Q14028" t="s">
        <v>6002</v>
      </c>
    </row>
    <row r="14029" spans="11:17">
      <c r="K14029" t="s">
        <v>51</v>
      </c>
      <c r="L14029" t="s">
        <v>6000</v>
      </c>
      <c r="M14029" t="s">
        <v>6001</v>
      </c>
      <c r="N14029" t="s">
        <v>1337</v>
      </c>
      <c r="O14029" t="s">
        <v>56</v>
      </c>
      <c r="Q14029" t="s">
        <v>6002</v>
      </c>
    </row>
    <row r="14030" spans="11:17">
      <c r="K14030" t="s">
        <v>51</v>
      </c>
      <c r="L14030" t="s">
        <v>6000</v>
      </c>
      <c r="M14030" t="s">
        <v>6001</v>
      </c>
      <c r="N14030" t="s">
        <v>1337</v>
      </c>
      <c r="O14030" t="s">
        <v>57</v>
      </c>
      <c r="P14030" t="s">
        <v>1863</v>
      </c>
      <c r="Q14030" t="s">
        <v>6002</v>
      </c>
    </row>
    <row r="14031" spans="11:17">
      <c r="K14031" t="s">
        <v>51</v>
      </c>
      <c r="L14031" t="s">
        <v>6000</v>
      </c>
      <c r="M14031" t="s">
        <v>6001</v>
      </c>
      <c r="N14031" t="s">
        <v>1337</v>
      </c>
      <c r="O14031" t="s">
        <v>59</v>
      </c>
      <c r="P14031">
        <v>583</v>
      </c>
      <c r="Q14031" t="s">
        <v>6002</v>
      </c>
    </row>
    <row r="14032" spans="11:17">
      <c r="K14032" t="s">
        <v>51</v>
      </c>
      <c r="L14032" t="s">
        <v>6000</v>
      </c>
      <c r="M14032" t="s">
        <v>6001</v>
      </c>
      <c r="N14032" t="s">
        <v>1337</v>
      </c>
      <c r="O14032" t="s">
        <v>60</v>
      </c>
      <c r="P14032" t="s">
        <v>5805</v>
      </c>
      <c r="Q14032" t="s">
        <v>6002</v>
      </c>
    </row>
    <row r="14033" spans="11:17">
      <c r="K14033" t="s">
        <v>51</v>
      </c>
      <c r="L14033" t="s">
        <v>6000</v>
      </c>
      <c r="M14033" t="s">
        <v>6001</v>
      </c>
      <c r="N14033" t="s">
        <v>1337</v>
      </c>
      <c r="O14033" t="s">
        <v>62</v>
      </c>
      <c r="P14033" t="s">
        <v>5841</v>
      </c>
      <c r="Q14033" t="s">
        <v>6002</v>
      </c>
    </row>
    <row r="14034" spans="11:17">
      <c r="K14034" t="s">
        <v>51</v>
      </c>
      <c r="L14034" t="s">
        <v>6000</v>
      </c>
      <c r="M14034" t="s">
        <v>6001</v>
      </c>
      <c r="N14034" t="s">
        <v>1337</v>
      </c>
      <c r="O14034" t="s">
        <v>64</v>
      </c>
      <c r="P14034" t="s">
        <v>6003</v>
      </c>
      <c r="Q14034" t="s">
        <v>6002</v>
      </c>
    </row>
    <row r="14035" spans="11:17">
      <c r="K14035" t="s">
        <v>51</v>
      </c>
      <c r="L14035" t="s">
        <v>6000</v>
      </c>
      <c r="M14035" t="s">
        <v>6001</v>
      </c>
      <c r="N14035" t="s">
        <v>1337</v>
      </c>
      <c r="O14035" t="s">
        <v>66</v>
      </c>
      <c r="P14035" t="s">
        <v>6004</v>
      </c>
      <c r="Q14035" t="s">
        <v>6002</v>
      </c>
    </row>
    <row r="14036" spans="11:17">
      <c r="K14036" t="s">
        <v>51</v>
      </c>
      <c r="L14036" t="s">
        <v>6000</v>
      </c>
      <c r="M14036" t="s">
        <v>6001</v>
      </c>
      <c r="N14036" t="s">
        <v>1337</v>
      </c>
      <c r="O14036" t="s">
        <v>68</v>
      </c>
      <c r="Q14036" t="s">
        <v>6002</v>
      </c>
    </row>
    <row r="14037" spans="11:17">
      <c r="K14037" t="s">
        <v>51</v>
      </c>
      <c r="L14037" t="s">
        <v>6000</v>
      </c>
      <c r="M14037" t="s">
        <v>6001</v>
      </c>
      <c r="N14037" t="s">
        <v>1337</v>
      </c>
      <c r="O14037" t="s">
        <v>70</v>
      </c>
      <c r="P14037" t="s">
        <v>1020</v>
      </c>
      <c r="Q14037" t="s">
        <v>6002</v>
      </c>
    </row>
    <row r="14038" spans="11:17">
      <c r="K14038" t="s">
        <v>51</v>
      </c>
      <c r="L14038" t="s">
        <v>6000</v>
      </c>
      <c r="M14038" t="s">
        <v>6001</v>
      </c>
      <c r="N14038" t="s">
        <v>1337</v>
      </c>
      <c r="O14038" t="s">
        <v>72</v>
      </c>
      <c r="P14038">
        <v>53</v>
      </c>
      <c r="Q14038" t="s">
        <v>6002</v>
      </c>
    </row>
    <row r="14039" spans="11:17">
      <c r="K14039" t="s">
        <v>51</v>
      </c>
      <c r="L14039" t="s">
        <v>6000</v>
      </c>
      <c r="M14039" t="s">
        <v>6001</v>
      </c>
      <c r="N14039" t="s">
        <v>1337</v>
      </c>
      <c r="O14039" t="s">
        <v>73</v>
      </c>
      <c r="P14039" t="s">
        <v>1343</v>
      </c>
      <c r="Q14039" t="s">
        <v>6002</v>
      </c>
    </row>
    <row r="14040" spans="11:17">
      <c r="K14040" t="s">
        <v>51</v>
      </c>
      <c r="L14040" t="s">
        <v>6005</v>
      </c>
      <c r="M14040" t="s">
        <v>6006</v>
      </c>
      <c r="N14040" t="s">
        <v>2449</v>
      </c>
      <c r="O14040" t="s">
        <v>14</v>
      </c>
      <c r="Q14040" t="s">
        <v>6007</v>
      </c>
    </row>
    <row r="14041" spans="11:17">
      <c r="K14041" t="s">
        <v>51</v>
      </c>
      <c r="L14041" t="s">
        <v>6005</v>
      </c>
      <c r="M14041" t="s">
        <v>6006</v>
      </c>
      <c r="N14041" t="s">
        <v>2449</v>
      </c>
      <c r="O14041" t="s">
        <v>56</v>
      </c>
      <c r="Q14041" t="s">
        <v>6007</v>
      </c>
    </row>
    <row r="14042" spans="11:17">
      <c r="K14042" t="s">
        <v>51</v>
      </c>
      <c r="L14042" t="s">
        <v>6005</v>
      </c>
      <c r="M14042" t="s">
        <v>6006</v>
      </c>
      <c r="N14042" t="s">
        <v>2449</v>
      </c>
      <c r="O14042" t="s">
        <v>57</v>
      </c>
      <c r="P14042" t="s">
        <v>1863</v>
      </c>
      <c r="Q14042" t="s">
        <v>6007</v>
      </c>
    </row>
    <row r="14043" spans="11:17">
      <c r="K14043" t="s">
        <v>51</v>
      </c>
      <c r="L14043" t="s">
        <v>6005</v>
      </c>
      <c r="M14043" t="s">
        <v>6006</v>
      </c>
      <c r="N14043" t="s">
        <v>2449</v>
      </c>
      <c r="O14043" t="s">
        <v>59</v>
      </c>
      <c r="P14043">
        <v>0</v>
      </c>
      <c r="Q14043" t="s">
        <v>6007</v>
      </c>
    </row>
    <row r="14044" spans="11:17">
      <c r="K14044" t="s">
        <v>51</v>
      </c>
      <c r="L14044" t="s">
        <v>6005</v>
      </c>
      <c r="M14044" t="s">
        <v>6006</v>
      </c>
      <c r="N14044" t="s">
        <v>2449</v>
      </c>
      <c r="O14044" t="s">
        <v>60</v>
      </c>
      <c r="P14044" t="s">
        <v>5805</v>
      </c>
      <c r="Q14044" t="s">
        <v>6007</v>
      </c>
    </row>
    <row r="14045" spans="11:17">
      <c r="K14045" t="s">
        <v>51</v>
      </c>
      <c r="L14045" t="s">
        <v>6005</v>
      </c>
      <c r="M14045" t="s">
        <v>6006</v>
      </c>
      <c r="N14045" t="s">
        <v>2449</v>
      </c>
      <c r="O14045" t="s">
        <v>62</v>
      </c>
      <c r="P14045" t="s">
        <v>5841</v>
      </c>
      <c r="Q14045" t="s">
        <v>6007</v>
      </c>
    </row>
    <row r="14046" spans="11:17">
      <c r="K14046" t="s">
        <v>51</v>
      </c>
      <c r="L14046" t="s">
        <v>6005</v>
      </c>
      <c r="M14046" t="s">
        <v>6006</v>
      </c>
      <c r="N14046" t="s">
        <v>2449</v>
      </c>
      <c r="O14046" t="s">
        <v>64</v>
      </c>
      <c r="P14046" t="s">
        <v>6008</v>
      </c>
      <c r="Q14046" t="s">
        <v>6007</v>
      </c>
    </row>
    <row r="14047" spans="11:17">
      <c r="K14047" t="s">
        <v>51</v>
      </c>
      <c r="L14047" t="s">
        <v>6005</v>
      </c>
      <c r="M14047" t="s">
        <v>6006</v>
      </c>
      <c r="N14047" t="s">
        <v>2449</v>
      </c>
      <c r="O14047" t="s">
        <v>66</v>
      </c>
      <c r="P14047" t="s">
        <v>238</v>
      </c>
      <c r="Q14047" t="s">
        <v>6007</v>
      </c>
    </row>
    <row r="14048" spans="11:17">
      <c r="K14048" t="s">
        <v>51</v>
      </c>
      <c r="L14048" t="s">
        <v>6005</v>
      </c>
      <c r="M14048" t="s">
        <v>6006</v>
      </c>
      <c r="N14048" t="s">
        <v>2449</v>
      </c>
      <c r="O14048" t="s">
        <v>68</v>
      </c>
      <c r="P14048" t="e">
        <f>-ต้องการอาหารแห้ง ข้าวสาร
-ต้องการน้ำยาค่าเชื้อมาพ่นเองในชุมชน
-ปัญหาเศรษฐกิจ คนถูกพักงาน ค้าขายไม่ได้ต้องปิดร้าน ราคาสินค้าสูง</f>
        <v>#NAME?</v>
      </c>
      <c r="Q14048" t="s">
        <v>6007</v>
      </c>
    </row>
    <row r="14049" spans="11:17">
      <c r="K14049" t="s">
        <v>51</v>
      </c>
      <c r="L14049" t="s">
        <v>6005</v>
      </c>
      <c r="M14049" t="s">
        <v>6006</v>
      </c>
      <c r="N14049" t="s">
        <v>2449</v>
      </c>
      <c r="O14049" t="s">
        <v>70</v>
      </c>
      <c r="P14049" t="s">
        <v>1020</v>
      </c>
      <c r="Q14049" t="s">
        <v>6007</v>
      </c>
    </row>
    <row r="14050" spans="11:17">
      <c r="K14050" t="s">
        <v>51</v>
      </c>
      <c r="L14050" t="s">
        <v>6005</v>
      </c>
      <c r="M14050" t="s">
        <v>6006</v>
      </c>
      <c r="N14050" t="s">
        <v>2449</v>
      </c>
      <c r="O14050" t="s">
        <v>72</v>
      </c>
      <c r="P14050">
        <v>92</v>
      </c>
      <c r="Q14050" t="s">
        <v>6007</v>
      </c>
    </row>
    <row r="14051" spans="11:17">
      <c r="K14051" t="s">
        <v>51</v>
      </c>
      <c r="L14051" t="s">
        <v>6005</v>
      </c>
      <c r="M14051" t="s">
        <v>6006</v>
      </c>
      <c r="N14051" t="s">
        <v>2449</v>
      </c>
      <c r="O14051" t="s">
        <v>73</v>
      </c>
      <c r="P14051" t="s">
        <v>2453</v>
      </c>
      <c r="Q14051" t="s">
        <v>6007</v>
      </c>
    </row>
    <row r="14052" spans="11:17">
      <c r="K14052" t="s">
        <v>51</v>
      </c>
      <c r="L14052" t="s">
        <v>2291</v>
      </c>
      <c r="M14052" t="s">
        <v>6009</v>
      </c>
      <c r="N14052" t="s">
        <v>1337</v>
      </c>
      <c r="O14052" t="s">
        <v>14</v>
      </c>
      <c r="Q14052" t="s">
        <v>6010</v>
      </c>
    </row>
    <row r="14053" spans="11:17">
      <c r="K14053" t="s">
        <v>51</v>
      </c>
      <c r="L14053" t="s">
        <v>2291</v>
      </c>
      <c r="M14053" t="s">
        <v>6009</v>
      </c>
      <c r="N14053" t="s">
        <v>1337</v>
      </c>
      <c r="O14053" t="s">
        <v>56</v>
      </c>
      <c r="Q14053" t="s">
        <v>6010</v>
      </c>
    </row>
    <row r="14054" spans="11:17">
      <c r="K14054" t="s">
        <v>51</v>
      </c>
      <c r="L14054" t="s">
        <v>2291</v>
      </c>
      <c r="M14054" t="s">
        <v>6009</v>
      </c>
      <c r="N14054" t="s">
        <v>1337</v>
      </c>
      <c r="O14054" t="s">
        <v>57</v>
      </c>
      <c r="P14054" t="s">
        <v>1863</v>
      </c>
      <c r="Q14054" t="s">
        <v>6010</v>
      </c>
    </row>
    <row r="14055" spans="11:17">
      <c r="K14055" t="s">
        <v>51</v>
      </c>
      <c r="L14055" t="s">
        <v>2291</v>
      </c>
      <c r="M14055" t="s">
        <v>6009</v>
      </c>
      <c r="N14055" t="s">
        <v>1337</v>
      </c>
      <c r="O14055" t="s">
        <v>59</v>
      </c>
      <c r="P14055">
        <v>257</v>
      </c>
      <c r="Q14055" t="s">
        <v>6010</v>
      </c>
    </row>
    <row r="14056" spans="11:17">
      <c r="K14056" t="s">
        <v>51</v>
      </c>
      <c r="L14056" t="s">
        <v>2291</v>
      </c>
      <c r="M14056" t="s">
        <v>6009</v>
      </c>
      <c r="N14056" t="s">
        <v>1337</v>
      </c>
      <c r="O14056" t="s">
        <v>60</v>
      </c>
      <c r="P14056" t="s">
        <v>5805</v>
      </c>
      <c r="Q14056" t="s">
        <v>6010</v>
      </c>
    </row>
    <row r="14057" spans="11:17">
      <c r="K14057" t="s">
        <v>51</v>
      </c>
      <c r="L14057" t="s">
        <v>2291</v>
      </c>
      <c r="M14057" t="s">
        <v>6009</v>
      </c>
      <c r="N14057" t="s">
        <v>1337</v>
      </c>
      <c r="O14057" t="s">
        <v>62</v>
      </c>
      <c r="P14057" t="s">
        <v>5841</v>
      </c>
      <c r="Q14057" t="s">
        <v>6010</v>
      </c>
    </row>
    <row r="14058" spans="11:17">
      <c r="K14058" t="s">
        <v>51</v>
      </c>
      <c r="L14058" t="s">
        <v>2291</v>
      </c>
      <c r="M14058" t="s">
        <v>6009</v>
      </c>
      <c r="N14058" t="s">
        <v>1337</v>
      </c>
      <c r="O14058" t="s">
        <v>64</v>
      </c>
      <c r="P14058" t="s">
        <v>2294</v>
      </c>
      <c r="Q14058" t="s">
        <v>6010</v>
      </c>
    </row>
    <row r="14059" spans="11:17">
      <c r="K14059" t="s">
        <v>51</v>
      </c>
      <c r="L14059" t="s">
        <v>2291</v>
      </c>
      <c r="M14059" t="s">
        <v>6009</v>
      </c>
      <c r="N14059" t="s">
        <v>1337</v>
      </c>
      <c r="O14059" t="s">
        <v>66</v>
      </c>
      <c r="P14059" t="s">
        <v>2295</v>
      </c>
      <c r="Q14059" t="s">
        <v>6010</v>
      </c>
    </row>
    <row r="14060" spans="11:17">
      <c r="K14060" t="s">
        <v>51</v>
      </c>
      <c r="L14060" t="s">
        <v>2291</v>
      </c>
      <c r="M14060" t="s">
        <v>6009</v>
      </c>
      <c r="N14060" t="s">
        <v>1337</v>
      </c>
      <c r="O14060" t="s">
        <v>68</v>
      </c>
      <c r="P14060" t="e">
        <f>-ต้องการอาหารแห้ง ข้าวสาร
-ต้องการเจลล้างมือ น้ำยาฆ่าเชื้อ และหน้ากากอนามัย
-ปัญหาเศรษฐกิจ คนถูกพักงาน
-ความยากลำบากในการเดินทางและซื้อสินค้า</f>
        <v>#NAME?</v>
      </c>
      <c r="Q14060" t="s">
        <v>6010</v>
      </c>
    </row>
    <row r="14061" spans="11:17">
      <c r="K14061" t="s">
        <v>51</v>
      </c>
      <c r="L14061" t="s">
        <v>2291</v>
      </c>
      <c r="M14061" t="s">
        <v>6009</v>
      </c>
      <c r="N14061" t="s">
        <v>1337</v>
      </c>
      <c r="O14061" t="s">
        <v>70</v>
      </c>
      <c r="P14061" t="s">
        <v>1912</v>
      </c>
      <c r="Q14061" t="s">
        <v>6010</v>
      </c>
    </row>
    <row r="14062" spans="11:17">
      <c r="K14062" t="s">
        <v>51</v>
      </c>
      <c r="L14062" t="s">
        <v>2291</v>
      </c>
      <c r="M14062" t="s">
        <v>6009</v>
      </c>
      <c r="N14062" t="s">
        <v>1337</v>
      </c>
      <c r="O14062" t="s">
        <v>72</v>
      </c>
      <c r="P14062">
        <v>515</v>
      </c>
      <c r="Q14062" t="s">
        <v>6010</v>
      </c>
    </row>
    <row r="14063" spans="11:17">
      <c r="K14063" t="s">
        <v>51</v>
      </c>
      <c r="L14063" t="s">
        <v>2291</v>
      </c>
      <c r="M14063" t="s">
        <v>6009</v>
      </c>
      <c r="N14063" t="s">
        <v>1337</v>
      </c>
      <c r="O14063" t="s">
        <v>73</v>
      </c>
      <c r="P14063" t="s">
        <v>1343</v>
      </c>
      <c r="Q14063" t="s">
        <v>6010</v>
      </c>
    </row>
    <row r="14064" spans="11:17">
      <c r="K14064" t="s">
        <v>51</v>
      </c>
      <c r="L14064" t="s">
        <v>6011</v>
      </c>
      <c r="M14064" t="s">
        <v>6012</v>
      </c>
      <c r="N14064" t="s">
        <v>1337</v>
      </c>
      <c r="O14064" t="s">
        <v>14</v>
      </c>
      <c r="Q14064" t="s">
        <v>6013</v>
      </c>
    </row>
    <row r="14065" spans="11:17">
      <c r="K14065" t="s">
        <v>51</v>
      </c>
      <c r="L14065" t="s">
        <v>6011</v>
      </c>
      <c r="M14065" t="s">
        <v>6012</v>
      </c>
      <c r="N14065" t="s">
        <v>1337</v>
      </c>
      <c r="O14065" t="s">
        <v>56</v>
      </c>
      <c r="Q14065" t="s">
        <v>6013</v>
      </c>
    </row>
    <row r="14066" spans="11:17">
      <c r="K14066" t="s">
        <v>51</v>
      </c>
      <c r="L14066" t="s">
        <v>6011</v>
      </c>
      <c r="M14066" t="s">
        <v>6012</v>
      </c>
      <c r="N14066" t="s">
        <v>1337</v>
      </c>
      <c r="O14066" t="s">
        <v>57</v>
      </c>
      <c r="P14066" t="s">
        <v>1863</v>
      </c>
      <c r="Q14066" t="s">
        <v>6013</v>
      </c>
    </row>
    <row r="14067" spans="11:17">
      <c r="K14067" t="s">
        <v>51</v>
      </c>
      <c r="L14067" t="s">
        <v>6011</v>
      </c>
      <c r="M14067" t="s">
        <v>6012</v>
      </c>
      <c r="N14067" t="s">
        <v>1337</v>
      </c>
      <c r="O14067" t="s">
        <v>59</v>
      </c>
      <c r="P14067">
        <v>847</v>
      </c>
      <c r="Q14067" t="s">
        <v>6013</v>
      </c>
    </row>
    <row r="14068" spans="11:17">
      <c r="K14068" t="s">
        <v>51</v>
      </c>
      <c r="L14068" t="s">
        <v>6011</v>
      </c>
      <c r="M14068" t="s">
        <v>6012</v>
      </c>
      <c r="N14068" t="s">
        <v>1337</v>
      </c>
      <c r="O14068" t="s">
        <v>60</v>
      </c>
      <c r="P14068" t="s">
        <v>5805</v>
      </c>
      <c r="Q14068" t="s">
        <v>6013</v>
      </c>
    </row>
    <row r="14069" spans="11:17">
      <c r="K14069" t="s">
        <v>51</v>
      </c>
      <c r="L14069" t="s">
        <v>6011</v>
      </c>
      <c r="M14069" t="s">
        <v>6012</v>
      </c>
      <c r="N14069" t="s">
        <v>1337</v>
      </c>
      <c r="O14069" t="s">
        <v>62</v>
      </c>
      <c r="P14069" t="s">
        <v>5867</v>
      </c>
      <c r="Q14069" t="s">
        <v>6013</v>
      </c>
    </row>
    <row r="14070" spans="11:17">
      <c r="K14070" t="s">
        <v>51</v>
      </c>
      <c r="L14070" t="s">
        <v>6011</v>
      </c>
      <c r="M14070" t="s">
        <v>6012</v>
      </c>
      <c r="N14070" t="s">
        <v>1337</v>
      </c>
      <c r="O14070" t="s">
        <v>64</v>
      </c>
      <c r="P14070" t="s">
        <v>6014</v>
      </c>
      <c r="Q14070" t="s">
        <v>6013</v>
      </c>
    </row>
    <row r="14071" spans="11:17">
      <c r="K14071" t="s">
        <v>51</v>
      </c>
      <c r="L14071" t="s">
        <v>6011</v>
      </c>
      <c r="M14071" t="s">
        <v>6012</v>
      </c>
      <c r="N14071" t="s">
        <v>1337</v>
      </c>
      <c r="O14071" t="s">
        <v>66</v>
      </c>
      <c r="P14071" t="s">
        <v>6015</v>
      </c>
      <c r="Q14071" t="s">
        <v>6013</v>
      </c>
    </row>
    <row r="14072" spans="11:17">
      <c r="K14072" t="s">
        <v>51</v>
      </c>
      <c r="L14072" t="s">
        <v>6011</v>
      </c>
      <c r="M14072" t="s">
        <v>6012</v>
      </c>
      <c r="N14072" t="s">
        <v>1337</v>
      </c>
      <c r="O14072" t="s">
        <v>68</v>
      </c>
      <c r="P14072" t="e">
        <f>-ต้องการอาหารแห้ง ข้าวสาร
-ต้องการเจลล้างมือ น้ำยาฆ่าเชื้อ และหน้ากากอนามัย
-ปัญหาเศรษฐกิจ คนถูกพักงาน ราคาสินค้าสูง
-ความยากลำบากในการเดินทางและซื้อสินค้า</f>
        <v>#NAME?</v>
      </c>
      <c r="Q14072" t="s">
        <v>6013</v>
      </c>
    </row>
    <row r="14073" spans="11:17">
      <c r="K14073" t="s">
        <v>51</v>
      </c>
      <c r="L14073" t="s">
        <v>6011</v>
      </c>
      <c r="M14073" t="s">
        <v>6012</v>
      </c>
      <c r="N14073" t="s">
        <v>1337</v>
      </c>
      <c r="O14073" t="s">
        <v>70</v>
      </c>
      <c r="P14073" t="s">
        <v>1020</v>
      </c>
      <c r="Q14073" t="s">
        <v>6013</v>
      </c>
    </row>
    <row r="14074" spans="11:17">
      <c r="K14074" t="s">
        <v>51</v>
      </c>
      <c r="L14074" t="s">
        <v>6011</v>
      </c>
      <c r="M14074" t="s">
        <v>6012</v>
      </c>
      <c r="N14074" t="s">
        <v>1337</v>
      </c>
      <c r="O14074" t="s">
        <v>72</v>
      </c>
      <c r="P14074">
        <v>90</v>
      </c>
      <c r="Q14074" t="s">
        <v>6013</v>
      </c>
    </row>
    <row r="14075" spans="11:17">
      <c r="K14075" t="s">
        <v>51</v>
      </c>
      <c r="L14075" t="s">
        <v>6011</v>
      </c>
      <c r="M14075" t="s">
        <v>6012</v>
      </c>
      <c r="N14075" t="s">
        <v>1337</v>
      </c>
      <c r="O14075" t="s">
        <v>73</v>
      </c>
      <c r="P14075" t="s">
        <v>1343</v>
      </c>
      <c r="Q14075" t="s">
        <v>6013</v>
      </c>
    </row>
    <row r="14076" spans="11:17">
      <c r="K14076" t="s">
        <v>51</v>
      </c>
      <c r="L14076" t="s">
        <v>6016</v>
      </c>
      <c r="M14076" t="s">
        <v>6017</v>
      </c>
      <c r="N14076" t="s">
        <v>77</v>
      </c>
      <c r="O14076" t="s">
        <v>14</v>
      </c>
      <c r="Q14076" t="s">
        <v>6018</v>
      </c>
    </row>
    <row r="14077" spans="11:17">
      <c r="K14077" t="s">
        <v>51</v>
      </c>
      <c r="L14077" t="s">
        <v>6016</v>
      </c>
      <c r="M14077" t="s">
        <v>6017</v>
      </c>
      <c r="N14077" t="s">
        <v>77</v>
      </c>
      <c r="O14077" t="s">
        <v>56</v>
      </c>
      <c r="Q14077" t="s">
        <v>6018</v>
      </c>
    </row>
    <row r="14078" spans="11:17">
      <c r="K14078" t="s">
        <v>51</v>
      </c>
      <c r="L14078" t="s">
        <v>6016</v>
      </c>
      <c r="M14078" t="s">
        <v>6017</v>
      </c>
      <c r="N14078" t="s">
        <v>77</v>
      </c>
      <c r="O14078" t="s">
        <v>57</v>
      </c>
      <c r="P14078" t="s">
        <v>2263</v>
      </c>
      <c r="Q14078" t="s">
        <v>6018</v>
      </c>
    </row>
    <row r="14079" spans="11:17">
      <c r="K14079" t="s">
        <v>51</v>
      </c>
      <c r="L14079" t="s">
        <v>6016</v>
      </c>
      <c r="M14079" t="s">
        <v>6017</v>
      </c>
      <c r="N14079" t="s">
        <v>77</v>
      </c>
      <c r="O14079" t="s">
        <v>59</v>
      </c>
      <c r="P14079">
        <v>2134</v>
      </c>
      <c r="Q14079" t="s">
        <v>6018</v>
      </c>
    </row>
    <row r="14080" spans="11:17">
      <c r="K14080" t="s">
        <v>51</v>
      </c>
      <c r="L14080" t="s">
        <v>6016</v>
      </c>
      <c r="M14080" t="s">
        <v>6017</v>
      </c>
      <c r="N14080" t="s">
        <v>77</v>
      </c>
      <c r="O14080" t="s">
        <v>60</v>
      </c>
      <c r="P14080" t="s">
        <v>6019</v>
      </c>
      <c r="Q14080" t="s">
        <v>6018</v>
      </c>
    </row>
    <row r="14081" spans="11:17">
      <c r="K14081" t="s">
        <v>51</v>
      </c>
      <c r="L14081" t="s">
        <v>6016</v>
      </c>
      <c r="M14081" t="s">
        <v>6017</v>
      </c>
      <c r="N14081" t="s">
        <v>77</v>
      </c>
      <c r="O14081" t="s">
        <v>62</v>
      </c>
      <c r="P14081" t="s">
        <v>6020</v>
      </c>
      <c r="Q14081" t="s">
        <v>6018</v>
      </c>
    </row>
    <row r="14082" spans="11:17">
      <c r="K14082" t="s">
        <v>51</v>
      </c>
      <c r="L14082" t="s">
        <v>6016</v>
      </c>
      <c r="M14082" t="s">
        <v>6017</v>
      </c>
      <c r="N14082" t="s">
        <v>77</v>
      </c>
      <c r="O14082" t="s">
        <v>64</v>
      </c>
      <c r="P14082" t="s">
        <v>6021</v>
      </c>
      <c r="Q14082" t="s">
        <v>6018</v>
      </c>
    </row>
    <row r="14083" spans="11:17">
      <c r="K14083" t="s">
        <v>51</v>
      </c>
      <c r="L14083" t="s">
        <v>6016</v>
      </c>
      <c r="M14083" t="s">
        <v>6017</v>
      </c>
      <c r="N14083" t="s">
        <v>77</v>
      </c>
      <c r="O14083" t="s">
        <v>66</v>
      </c>
      <c r="P14083" t="s">
        <v>6022</v>
      </c>
      <c r="Q14083" t="s">
        <v>6018</v>
      </c>
    </row>
    <row r="14084" spans="11:17">
      <c r="K14084" t="s">
        <v>51</v>
      </c>
      <c r="L14084" t="s">
        <v>6016</v>
      </c>
      <c r="M14084" t="s">
        <v>6017</v>
      </c>
      <c r="N14084" t="s">
        <v>77</v>
      </c>
      <c r="O14084" t="s">
        <v>68</v>
      </c>
      <c r="Q14084" t="s">
        <v>6018</v>
      </c>
    </row>
    <row r="14085" spans="11:17">
      <c r="K14085" t="s">
        <v>51</v>
      </c>
      <c r="L14085" t="s">
        <v>6016</v>
      </c>
      <c r="M14085" t="s">
        <v>6017</v>
      </c>
      <c r="N14085" t="s">
        <v>77</v>
      </c>
      <c r="O14085" t="s">
        <v>70</v>
      </c>
      <c r="P14085" t="s">
        <v>71</v>
      </c>
      <c r="Q14085" t="s">
        <v>6018</v>
      </c>
    </row>
    <row r="14086" spans="11:17">
      <c r="K14086" t="s">
        <v>51</v>
      </c>
      <c r="L14086" t="s">
        <v>6016</v>
      </c>
      <c r="M14086" t="s">
        <v>6017</v>
      </c>
      <c r="N14086" t="s">
        <v>77</v>
      </c>
      <c r="O14086" t="s">
        <v>72</v>
      </c>
      <c r="P14086">
        <v>226</v>
      </c>
      <c r="Q14086" t="s">
        <v>6018</v>
      </c>
    </row>
    <row r="14087" spans="11:17">
      <c r="K14087" t="s">
        <v>51</v>
      </c>
      <c r="L14087" t="s">
        <v>6016</v>
      </c>
      <c r="M14087" t="s">
        <v>6017</v>
      </c>
      <c r="N14087" t="s">
        <v>77</v>
      </c>
      <c r="O14087" t="s">
        <v>73</v>
      </c>
      <c r="P14087" t="s">
        <v>82</v>
      </c>
      <c r="Q14087" t="s">
        <v>6018</v>
      </c>
    </row>
    <row r="14088" spans="11:17">
      <c r="K14088" t="s">
        <v>51</v>
      </c>
      <c r="L14088" t="s">
        <v>6023</v>
      </c>
      <c r="M14088" t="s">
        <v>6024</v>
      </c>
      <c r="N14088" t="s">
        <v>77</v>
      </c>
      <c r="O14088" t="s">
        <v>14</v>
      </c>
      <c r="Q14088" t="s">
        <v>6025</v>
      </c>
    </row>
    <row r="14089" spans="11:17">
      <c r="K14089" t="s">
        <v>51</v>
      </c>
      <c r="L14089" t="s">
        <v>6023</v>
      </c>
      <c r="M14089" t="s">
        <v>6024</v>
      </c>
      <c r="N14089" t="s">
        <v>77</v>
      </c>
      <c r="O14089" t="s">
        <v>56</v>
      </c>
      <c r="Q14089" t="s">
        <v>6025</v>
      </c>
    </row>
    <row r="14090" spans="11:17">
      <c r="K14090" t="s">
        <v>51</v>
      </c>
      <c r="L14090" t="s">
        <v>6023</v>
      </c>
      <c r="M14090" t="s">
        <v>6024</v>
      </c>
      <c r="N14090" t="s">
        <v>77</v>
      </c>
      <c r="O14090" t="s">
        <v>57</v>
      </c>
      <c r="P14090" t="s">
        <v>2263</v>
      </c>
      <c r="Q14090" t="s">
        <v>6025</v>
      </c>
    </row>
    <row r="14091" spans="11:17">
      <c r="K14091" t="s">
        <v>51</v>
      </c>
      <c r="L14091" t="s">
        <v>6023</v>
      </c>
      <c r="M14091" t="s">
        <v>6024</v>
      </c>
      <c r="N14091" t="s">
        <v>77</v>
      </c>
      <c r="O14091" t="s">
        <v>59</v>
      </c>
      <c r="P14091">
        <v>2095</v>
      </c>
      <c r="Q14091" t="s">
        <v>6025</v>
      </c>
    </row>
    <row r="14092" spans="11:17">
      <c r="K14092" t="s">
        <v>51</v>
      </c>
      <c r="L14092" t="s">
        <v>6023</v>
      </c>
      <c r="M14092" t="s">
        <v>6024</v>
      </c>
      <c r="N14092" t="s">
        <v>77</v>
      </c>
      <c r="O14092" t="s">
        <v>60</v>
      </c>
      <c r="P14092" t="s">
        <v>6019</v>
      </c>
      <c r="Q14092" t="s">
        <v>6025</v>
      </c>
    </row>
    <row r="14093" spans="11:17">
      <c r="K14093" t="s">
        <v>51</v>
      </c>
      <c r="L14093" t="s">
        <v>6023</v>
      </c>
      <c r="M14093" t="s">
        <v>6024</v>
      </c>
      <c r="N14093" t="s">
        <v>77</v>
      </c>
      <c r="O14093" t="s">
        <v>62</v>
      </c>
      <c r="P14093" t="s">
        <v>6026</v>
      </c>
      <c r="Q14093" t="s">
        <v>6025</v>
      </c>
    </row>
    <row r="14094" spans="11:17">
      <c r="K14094" t="s">
        <v>51</v>
      </c>
      <c r="L14094" t="s">
        <v>6023</v>
      </c>
      <c r="M14094" t="s">
        <v>6024</v>
      </c>
      <c r="N14094" t="s">
        <v>77</v>
      </c>
      <c r="O14094" t="s">
        <v>64</v>
      </c>
      <c r="P14094" t="s">
        <v>6027</v>
      </c>
      <c r="Q14094" t="s">
        <v>6025</v>
      </c>
    </row>
    <row r="14095" spans="11:17">
      <c r="K14095" t="s">
        <v>51</v>
      </c>
      <c r="L14095" t="s">
        <v>6023</v>
      </c>
      <c r="M14095" t="s">
        <v>6024</v>
      </c>
      <c r="N14095" t="s">
        <v>77</v>
      </c>
      <c r="O14095" t="s">
        <v>66</v>
      </c>
      <c r="P14095" t="s">
        <v>6028</v>
      </c>
      <c r="Q14095" t="s">
        <v>6025</v>
      </c>
    </row>
    <row r="14096" spans="11:17">
      <c r="K14096" t="s">
        <v>51</v>
      </c>
      <c r="L14096" t="s">
        <v>6023</v>
      </c>
      <c r="M14096" t="s">
        <v>6024</v>
      </c>
      <c r="N14096" t="s">
        <v>77</v>
      </c>
      <c r="O14096" t="s">
        <v>68</v>
      </c>
      <c r="P14096" s="1" t="s">
        <v>6029</v>
      </c>
      <c r="Q14096" t="s">
        <v>6025</v>
      </c>
    </row>
    <row r="14097" spans="11:17">
      <c r="K14097" t="s">
        <v>51</v>
      </c>
      <c r="L14097" t="s">
        <v>6023</v>
      </c>
      <c r="M14097" t="s">
        <v>6024</v>
      </c>
      <c r="N14097" t="s">
        <v>77</v>
      </c>
      <c r="O14097" t="s">
        <v>70</v>
      </c>
      <c r="Q14097" t="s">
        <v>6025</v>
      </c>
    </row>
    <row r="14098" spans="11:17">
      <c r="K14098" t="s">
        <v>51</v>
      </c>
      <c r="L14098" t="s">
        <v>6023</v>
      </c>
      <c r="M14098" t="s">
        <v>6024</v>
      </c>
      <c r="N14098" t="s">
        <v>77</v>
      </c>
      <c r="O14098" t="s">
        <v>72</v>
      </c>
      <c r="Q14098" t="s">
        <v>6025</v>
      </c>
    </row>
    <row r="14099" spans="11:17">
      <c r="K14099" t="s">
        <v>51</v>
      </c>
      <c r="L14099" t="s">
        <v>6023</v>
      </c>
      <c r="M14099" t="s">
        <v>6024</v>
      </c>
      <c r="N14099" t="s">
        <v>77</v>
      </c>
      <c r="O14099" t="s">
        <v>73</v>
      </c>
      <c r="P14099" t="s">
        <v>82</v>
      </c>
      <c r="Q14099" t="s">
        <v>6025</v>
      </c>
    </row>
    <row r="14100" spans="11:17">
      <c r="K14100" t="s">
        <v>51</v>
      </c>
      <c r="L14100" t="s">
        <v>6030</v>
      </c>
      <c r="M14100" t="s">
        <v>6031</v>
      </c>
      <c r="N14100" t="s">
        <v>77</v>
      </c>
      <c r="O14100" t="s">
        <v>14</v>
      </c>
      <c r="Q14100" t="s">
        <v>6032</v>
      </c>
    </row>
    <row r="14101" spans="11:17">
      <c r="K14101" t="s">
        <v>51</v>
      </c>
      <c r="L14101" t="s">
        <v>6030</v>
      </c>
      <c r="M14101" t="s">
        <v>6031</v>
      </c>
      <c r="N14101" t="s">
        <v>77</v>
      </c>
      <c r="O14101" t="s">
        <v>56</v>
      </c>
      <c r="Q14101" t="s">
        <v>6032</v>
      </c>
    </row>
    <row r="14102" spans="11:17">
      <c r="K14102" t="s">
        <v>51</v>
      </c>
      <c r="L14102" t="s">
        <v>6030</v>
      </c>
      <c r="M14102" t="s">
        <v>6031</v>
      </c>
      <c r="N14102" t="s">
        <v>77</v>
      </c>
      <c r="O14102" t="s">
        <v>57</v>
      </c>
      <c r="P14102" t="s">
        <v>2263</v>
      </c>
      <c r="Q14102" t="s">
        <v>6032</v>
      </c>
    </row>
    <row r="14103" spans="11:17">
      <c r="K14103" t="s">
        <v>51</v>
      </c>
      <c r="L14103" t="s">
        <v>6030</v>
      </c>
      <c r="M14103" t="s">
        <v>6031</v>
      </c>
      <c r="N14103" t="s">
        <v>77</v>
      </c>
      <c r="O14103" t="s">
        <v>59</v>
      </c>
      <c r="P14103">
        <v>2072</v>
      </c>
      <c r="Q14103" t="s">
        <v>6032</v>
      </c>
    </row>
    <row r="14104" spans="11:17">
      <c r="K14104" t="s">
        <v>51</v>
      </c>
      <c r="L14104" t="s">
        <v>6030</v>
      </c>
      <c r="M14104" t="s">
        <v>6031</v>
      </c>
      <c r="N14104" t="s">
        <v>77</v>
      </c>
      <c r="O14104" t="s">
        <v>60</v>
      </c>
      <c r="P14104" t="s">
        <v>6019</v>
      </c>
      <c r="Q14104" t="s">
        <v>6032</v>
      </c>
    </row>
    <row r="14105" spans="11:17">
      <c r="K14105" t="s">
        <v>51</v>
      </c>
      <c r="L14105" t="s">
        <v>6030</v>
      </c>
      <c r="M14105" t="s">
        <v>6031</v>
      </c>
      <c r="N14105" t="s">
        <v>77</v>
      </c>
      <c r="O14105" t="s">
        <v>62</v>
      </c>
      <c r="P14105" t="s">
        <v>6026</v>
      </c>
      <c r="Q14105" t="s">
        <v>6032</v>
      </c>
    </row>
    <row r="14106" spans="11:17">
      <c r="K14106" t="s">
        <v>51</v>
      </c>
      <c r="L14106" t="s">
        <v>6030</v>
      </c>
      <c r="M14106" t="s">
        <v>6031</v>
      </c>
      <c r="N14106" t="s">
        <v>77</v>
      </c>
      <c r="O14106" t="s">
        <v>64</v>
      </c>
      <c r="P14106" t="s">
        <v>6033</v>
      </c>
      <c r="Q14106" t="s">
        <v>6032</v>
      </c>
    </row>
    <row r="14107" spans="11:17">
      <c r="K14107" t="s">
        <v>51</v>
      </c>
      <c r="L14107" t="s">
        <v>6030</v>
      </c>
      <c r="M14107" t="s">
        <v>6031</v>
      </c>
      <c r="N14107" t="s">
        <v>77</v>
      </c>
      <c r="O14107" t="s">
        <v>66</v>
      </c>
      <c r="P14107" t="s">
        <v>6034</v>
      </c>
      <c r="Q14107" t="s">
        <v>6032</v>
      </c>
    </row>
    <row r="14108" spans="11:17">
      <c r="K14108" t="s">
        <v>51</v>
      </c>
      <c r="L14108" t="s">
        <v>6030</v>
      </c>
      <c r="M14108" t="s">
        <v>6031</v>
      </c>
      <c r="N14108" t="s">
        <v>77</v>
      </c>
      <c r="O14108" t="s">
        <v>68</v>
      </c>
      <c r="P14108" s="1" t="s">
        <v>6035</v>
      </c>
      <c r="Q14108" t="s">
        <v>6032</v>
      </c>
    </row>
    <row r="14109" spans="11:17">
      <c r="K14109" t="s">
        <v>51</v>
      </c>
      <c r="L14109" t="s">
        <v>6030</v>
      </c>
      <c r="M14109" t="s">
        <v>6031</v>
      </c>
      <c r="N14109" t="s">
        <v>77</v>
      </c>
      <c r="O14109" t="s">
        <v>70</v>
      </c>
      <c r="P14109" t="s">
        <v>71</v>
      </c>
      <c r="Q14109" t="s">
        <v>6032</v>
      </c>
    </row>
    <row r="14110" spans="11:17">
      <c r="K14110" t="s">
        <v>51</v>
      </c>
      <c r="L14110" t="s">
        <v>6030</v>
      </c>
      <c r="M14110" t="s">
        <v>6031</v>
      </c>
      <c r="N14110" t="s">
        <v>77</v>
      </c>
      <c r="O14110" t="s">
        <v>72</v>
      </c>
      <c r="P14110">
        <v>80</v>
      </c>
      <c r="Q14110" t="s">
        <v>6032</v>
      </c>
    </row>
    <row r="14111" spans="11:17">
      <c r="K14111" t="s">
        <v>51</v>
      </c>
      <c r="L14111" t="s">
        <v>6030</v>
      </c>
      <c r="M14111" t="s">
        <v>6031</v>
      </c>
      <c r="N14111" t="s">
        <v>77</v>
      </c>
      <c r="O14111" t="s">
        <v>73</v>
      </c>
      <c r="P14111" t="s">
        <v>82</v>
      </c>
      <c r="Q14111" t="s">
        <v>6032</v>
      </c>
    </row>
    <row r="14112" spans="11:17">
      <c r="K14112" t="s">
        <v>51</v>
      </c>
      <c r="L14112" t="s">
        <v>6036</v>
      </c>
      <c r="M14112" t="s">
        <v>6037</v>
      </c>
      <c r="N14112" t="s">
        <v>77</v>
      </c>
      <c r="O14112" t="s">
        <v>14</v>
      </c>
      <c r="Q14112" t="s">
        <v>6038</v>
      </c>
    </row>
    <row r="14113" spans="11:17">
      <c r="K14113" t="s">
        <v>51</v>
      </c>
      <c r="L14113" t="s">
        <v>6036</v>
      </c>
      <c r="M14113" t="s">
        <v>6037</v>
      </c>
      <c r="N14113" t="s">
        <v>77</v>
      </c>
      <c r="O14113" t="s">
        <v>56</v>
      </c>
      <c r="Q14113" t="s">
        <v>6038</v>
      </c>
    </row>
    <row r="14114" spans="11:17">
      <c r="K14114" t="s">
        <v>51</v>
      </c>
      <c r="L14114" t="s">
        <v>6036</v>
      </c>
      <c r="M14114" t="s">
        <v>6037</v>
      </c>
      <c r="N14114" t="s">
        <v>77</v>
      </c>
      <c r="O14114" t="s">
        <v>57</v>
      </c>
      <c r="P14114" t="s">
        <v>2263</v>
      </c>
      <c r="Q14114" t="s">
        <v>6038</v>
      </c>
    </row>
    <row r="14115" spans="11:17">
      <c r="K14115" t="s">
        <v>51</v>
      </c>
      <c r="L14115" t="s">
        <v>6036</v>
      </c>
      <c r="M14115" t="s">
        <v>6037</v>
      </c>
      <c r="N14115" t="s">
        <v>77</v>
      </c>
      <c r="O14115" t="s">
        <v>59</v>
      </c>
      <c r="P14115">
        <v>2086</v>
      </c>
      <c r="Q14115" t="s">
        <v>6038</v>
      </c>
    </row>
    <row r="14116" spans="11:17">
      <c r="K14116" t="s">
        <v>51</v>
      </c>
      <c r="L14116" t="s">
        <v>6036</v>
      </c>
      <c r="M14116" t="s">
        <v>6037</v>
      </c>
      <c r="N14116" t="s">
        <v>77</v>
      </c>
      <c r="O14116" t="s">
        <v>60</v>
      </c>
      <c r="P14116" t="s">
        <v>6019</v>
      </c>
      <c r="Q14116" t="s">
        <v>6038</v>
      </c>
    </row>
    <row r="14117" spans="11:17">
      <c r="K14117" t="s">
        <v>51</v>
      </c>
      <c r="L14117" t="s">
        <v>6036</v>
      </c>
      <c r="M14117" t="s">
        <v>6037</v>
      </c>
      <c r="N14117" t="s">
        <v>77</v>
      </c>
      <c r="O14117" t="s">
        <v>62</v>
      </c>
      <c r="P14117" t="s">
        <v>6026</v>
      </c>
      <c r="Q14117" t="s">
        <v>6038</v>
      </c>
    </row>
    <row r="14118" spans="11:17">
      <c r="K14118" t="s">
        <v>51</v>
      </c>
      <c r="L14118" t="s">
        <v>6036</v>
      </c>
      <c r="M14118" t="s">
        <v>6037</v>
      </c>
      <c r="N14118" t="s">
        <v>77</v>
      </c>
      <c r="O14118" t="s">
        <v>64</v>
      </c>
      <c r="P14118" t="s">
        <v>6039</v>
      </c>
      <c r="Q14118" t="s">
        <v>6038</v>
      </c>
    </row>
    <row r="14119" spans="11:17">
      <c r="K14119" t="s">
        <v>51</v>
      </c>
      <c r="L14119" t="s">
        <v>6036</v>
      </c>
      <c r="M14119" t="s">
        <v>6037</v>
      </c>
      <c r="N14119" t="s">
        <v>77</v>
      </c>
      <c r="O14119" t="s">
        <v>66</v>
      </c>
      <c r="P14119" t="s">
        <v>6040</v>
      </c>
      <c r="Q14119" t="s">
        <v>6038</v>
      </c>
    </row>
    <row r="14120" spans="11:17">
      <c r="K14120" t="s">
        <v>51</v>
      </c>
      <c r="L14120" t="s">
        <v>6036</v>
      </c>
      <c r="M14120" t="s">
        <v>6037</v>
      </c>
      <c r="N14120" t="s">
        <v>77</v>
      </c>
      <c r="O14120" t="s">
        <v>68</v>
      </c>
      <c r="P14120" s="1" t="s">
        <v>6041</v>
      </c>
      <c r="Q14120" t="s">
        <v>6038</v>
      </c>
    </row>
    <row r="14121" spans="11:17">
      <c r="K14121" t="s">
        <v>51</v>
      </c>
      <c r="L14121" t="s">
        <v>6036</v>
      </c>
      <c r="M14121" t="s">
        <v>6037</v>
      </c>
      <c r="N14121" t="s">
        <v>77</v>
      </c>
      <c r="O14121" t="s">
        <v>70</v>
      </c>
      <c r="P14121" t="s">
        <v>71</v>
      </c>
      <c r="Q14121" t="s">
        <v>6038</v>
      </c>
    </row>
    <row r="14122" spans="11:17">
      <c r="K14122" t="s">
        <v>51</v>
      </c>
      <c r="L14122" t="s">
        <v>6036</v>
      </c>
      <c r="M14122" t="s">
        <v>6037</v>
      </c>
      <c r="N14122" t="s">
        <v>77</v>
      </c>
      <c r="O14122" t="s">
        <v>72</v>
      </c>
      <c r="P14122">
        <v>232</v>
      </c>
      <c r="Q14122" t="s">
        <v>6038</v>
      </c>
    </row>
    <row r="14123" spans="11:17">
      <c r="K14123" t="s">
        <v>51</v>
      </c>
      <c r="L14123" t="s">
        <v>6036</v>
      </c>
      <c r="M14123" t="s">
        <v>6037</v>
      </c>
      <c r="N14123" t="s">
        <v>77</v>
      </c>
      <c r="O14123" t="s">
        <v>73</v>
      </c>
      <c r="P14123" t="s">
        <v>82</v>
      </c>
      <c r="Q14123" t="s">
        <v>6038</v>
      </c>
    </row>
    <row r="14124" spans="11:17">
      <c r="K14124" t="s">
        <v>51</v>
      </c>
      <c r="L14124" t="s">
        <v>6042</v>
      </c>
      <c r="M14124" t="s">
        <v>6043</v>
      </c>
      <c r="N14124" t="s">
        <v>77</v>
      </c>
      <c r="O14124" t="s">
        <v>14</v>
      </c>
      <c r="Q14124" t="s">
        <v>6044</v>
      </c>
    </row>
    <row r="14125" spans="11:17">
      <c r="K14125" t="s">
        <v>51</v>
      </c>
      <c r="L14125" t="s">
        <v>6042</v>
      </c>
      <c r="M14125" t="s">
        <v>6043</v>
      </c>
      <c r="N14125" t="s">
        <v>77</v>
      </c>
      <c r="O14125" t="s">
        <v>56</v>
      </c>
      <c r="Q14125" t="s">
        <v>6044</v>
      </c>
    </row>
    <row r="14126" spans="11:17">
      <c r="K14126" t="s">
        <v>51</v>
      </c>
      <c r="L14126" t="s">
        <v>6042</v>
      </c>
      <c r="M14126" t="s">
        <v>6043</v>
      </c>
      <c r="N14126" t="s">
        <v>77</v>
      </c>
      <c r="O14126" t="s">
        <v>57</v>
      </c>
      <c r="P14126" t="s">
        <v>2263</v>
      </c>
      <c r="Q14126" t="s">
        <v>6044</v>
      </c>
    </row>
    <row r="14127" spans="11:17">
      <c r="K14127" t="s">
        <v>51</v>
      </c>
      <c r="L14127" t="s">
        <v>6042</v>
      </c>
      <c r="M14127" t="s">
        <v>6043</v>
      </c>
      <c r="N14127" t="s">
        <v>77</v>
      </c>
      <c r="O14127" t="s">
        <v>59</v>
      </c>
      <c r="P14127">
        <v>2461</v>
      </c>
      <c r="Q14127" t="s">
        <v>6044</v>
      </c>
    </row>
    <row r="14128" spans="11:17">
      <c r="K14128" t="s">
        <v>51</v>
      </c>
      <c r="L14128" t="s">
        <v>6042</v>
      </c>
      <c r="M14128" t="s">
        <v>6043</v>
      </c>
      <c r="N14128" t="s">
        <v>77</v>
      </c>
      <c r="O14128" t="s">
        <v>60</v>
      </c>
      <c r="P14128" t="s">
        <v>6019</v>
      </c>
      <c r="Q14128" t="s">
        <v>6044</v>
      </c>
    </row>
    <row r="14129" spans="11:17">
      <c r="K14129" t="s">
        <v>51</v>
      </c>
      <c r="L14129" t="s">
        <v>6042</v>
      </c>
      <c r="M14129" t="s">
        <v>6043</v>
      </c>
      <c r="N14129" t="s">
        <v>77</v>
      </c>
      <c r="O14129" t="s">
        <v>62</v>
      </c>
      <c r="P14129" t="s">
        <v>6026</v>
      </c>
      <c r="Q14129" t="s">
        <v>6044</v>
      </c>
    </row>
    <row r="14130" spans="11:17">
      <c r="K14130" t="s">
        <v>51</v>
      </c>
      <c r="L14130" t="s">
        <v>6042</v>
      </c>
      <c r="M14130" t="s">
        <v>6043</v>
      </c>
      <c r="N14130" t="s">
        <v>77</v>
      </c>
      <c r="O14130" t="s">
        <v>64</v>
      </c>
      <c r="P14130" t="s">
        <v>6045</v>
      </c>
      <c r="Q14130" t="s">
        <v>6044</v>
      </c>
    </row>
    <row r="14131" spans="11:17">
      <c r="K14131" t="s">
        <v>51</v>
      </c>
      <c r="L14131" t="s">
        <v>6042</v>
      </c>
      <c r="M14131" t="s">
        <v>6043</v>
      </c>
      <c r="N14131" t="s">
        <v>77</v>
      </c>
      <c r="O14131" t="s">
        <v>66</v>
      </c>
      <c r="P14131" t="s">
        <v>6046</v>
      </c>
      <c r="Q14131" t="s">
        <v>6044</v>
      </c>
    </row>
    <row r="14132" spans="11:17">
      <c r="K14132" t="s">
        <v>51</v>
      </c>
      <c r="L14132" t="s">
        <v>6042</v>
      </c>
      <c r="M14132" t="s">
        <v>6043</v>
      </c>
      <c r="N14132" t="s">
        <v>77</v>
      </c>
      <c r="O14132" t="s">
        <v>68</v>
      </c>
      <c r="Q14132" t="s">
        <v>6044</v>
      </c>
    </row>
    <row r="14133" spans="11:17">
      <c r="K14133" t="s">
        <v>51</v>
      </c>
      <c r="L14133" t="s">
        <v>6042</v>
      </c>
      <c r="M14133" t="s">
        <v>6043</v>
      </c>
      <c r="N14133" t="s">
        <v>77</v>
      </c>
      <c r="O14133" t="s">
        <v>70</v>
      </c>
      <c r="P14133" t="s">
        <v>71</v>
      </c>
      <c r="Q14133" t="s">
        <v>6044</v>
      </c>
    </row>
    <row r="14134" spans="11:17">
      <c r="K14134" t="s">
        <v>51</v>
      </c>
      <c r="L14134" t="s">
        <v>6042</v>
      </c>
      <c r="M14134" t="s">
        <v>6043</v>
      </c>
      <c r="N14134" t="s">
        <v>77</v>
      </c>
      <c r="O14134" t="s">
        <v>72</v>
      </c>
      <c r="P14134">
        <v>109</v>
      </c>
      <c r="Q14134" t="s">
        <v>6044</v>
      </c>
    </row>
    <row r="14135" spans="11:17">
      <c r="K14135" t="s">
        <v>51</v>
      </c>
      <c r="L14135" t="s">
        <v>6042</v>
      </c>
      <c r="M14135" t="s">
        <v>6043</v>
      </c>
      <c r="N14135" t="s">
        <v>77</v>
      </c>
      <c r="O14135" t="s">
        <v>73</v>
      </c>
      <c r="P14135" t="s">
        <v>82</v>
      </c>
      <c r="Q14135" t="s">
        <v>6044</v>
      </c>
    </row>
    <row r="14136" spans="11:17">
      <c r="K14136" t="s">
        <v>51</v>
      </c>
      <c r="L14136" t="s">
        <v>3644</v>
      </c>
      <c r="M14136" t="s">
        <v>6047</v>
      </c>
      <c r="N14136" t="s">
        <v>77</v>
      </c>
      <c r="O14136" t="s">
        <v>14</v>
      </c>
      <c r="Q14136" t="s">
        <v>6048</v>
      </c>
    </row>
    <row r="14137" spans="11:17">
      <c r="K14137" t="s">
        <v>51</v>
      </c>
      <c r="L14137" t="s">
        <v>3644</v>
      </c>
      <c r="M14137" t="s">
        <v>6047</v>
      </c>
      <c r="N14137" t="s">
        <v>77</v>
      </c>
      <c r="O14137" t="s">
        <v>56</v>
      </c>
      <c r="Q14137" t="s">
        <v>6048</v>
      </c>
    </row>
    <row r="14138" spans="11:17">
      <c r="K14138" t="s">
        <v>51</v>
      </c>
      <c r="L14138" t="s">
        <v>3644</v>
      </c>
      <c r="M14138" t="s">
        <v>6047</v>
      </c>
      <c r="N14138" t="s">
        <v>77</v>
      </c>
      <c r="O14138" t="s">
        <v>57</v>
      </c>
      <c r="P14138" t="s">
        <v>2263</v>
      </c>
      <c r="Q14138" t="s">
        <v>6048</v>
      </c>
    </row>
    <row r="14139" spans="11:17">
      <c r="K14139" t="s">
        <v>51</v>
      </c>
      <c r="L14139" t="s">
        <v>3644</v>
      </c>
      <c r="M14139" t="s">
        <v>6047</v>
      </c>
      <c r="N14139" t="s">
        <v>77</v>
      </c>
      <c r="O14139" t="s">
        <v>59</v>
      </c>
      <c r="P14139">
        <v>2215</v>
      </c>
      <c r="Q14139" t="s">
        <v>6048</v>
      </c>
    </row>
    <row r="14140" spans="11:17">
      <c r="K14140" t="s">
        <v>51</v>
      </c>
      <c r="L14140" t="s">
        <v>3644</v>
      </c>
      <c r="M14140" t="s">
        <v>6047</v>
      </c>
      <c r="N14140" t="s">
        <v>77</v>
      </c>
      <c r="O14140" t="s">
        <v>60</v>
      </c>
      <c r="P14140" t="s">
        <v>6019</v>
      </c>
      <c r="Q14140" t="s">
        <v>6048</v>
      </c>
    </row>
    <row r="14141" spans="11:17">
      <c r="K14141" t="s">
        <v>51</v>
      </c>
      <c r="L14141" t="s">
        <v>3644</v>
      </c>
      <c r="M14141" t="s">
        <v>6047</v>
      </c>
      <c r="N14141" t="s">
        <v>77</v>
      </c>
      <c r="O14141" t="s">
        <v>62</v>
      </c>
      <c r="P14141" t="s">
        <v>6026</v>
      </c>
      <c r="Q14141" t="s">
        <v>6048</v>
      </c>
    </row>
    <row r="14142" spans="11:17">
      <c r="K14142" t="s">
        <v>51</v>
      </c>
      <c r="L14142" t="s">
        <v>3644</v>
      </c>
      <c r="M14142" t="s">
        <v>6047</v>
      </c>
      <c r="N14142" t="s">
        <v>77</v>
      </c>
      <c r="O14142" t="s">
        <v>64</v>
      </c>
      <c r="P14142" t="s">
        <v>3647</v>
      </c>
      <c r="Q14142" t="s">
        <v>6048</v>
      </c>
    </row>
    <row r="14143" spans="11:17">
      <c r="K14143" t="s">
        <v>51</v>
      </c>
      <c r="L14143" t="s">
        <v>3644</v>
      </c>
      <c r="M14143" t="s">
        <v>6047</v>
      </c>
      <c r="N14143" t="s">
        <v>77</v>
      </c>
      <c r="O14143" t="s">
        <v>66</v>
      </c>
      <c r="P14143" t="s">
        <v>3648</v>
      </c>
      <c r="Q14143" t="s">
        <v>6048</v>
      </c>
    </row>
    <row r="14144" spans="11:17">
      <c r="K14144" t="s">
        <v>51</v>
      </c>
      <c r="L14144" t="s">
        <v>3644</v>
      </c>
      <c r="M14144" t="s">
        <v>6047</v>
      </c>
      <c r="N14144" t="s">
        <v>77</v>
      </c>
      <c r="O14144" t="s">
        <v>68</v>
      </c>
      <c r="P14144" t="s">
        <v>1059</v>
      </c>
      <c r="Q14144" t="s">
        <v>6048</v>
      </c>
    </row>
    <row r="14145" spans="11:17">
      <c r="K14145" t="s">
        <v>51</v>
      </c>
      <c r="L14145" t="s">
        <v>3644</v>
      </c>
      <c r="M14145" t="s">
        <v>6047</v>
      </c>
      <c r="N14145" t="s">
        <v>77</v>
      </c>
      <c r="O14145" t="s">
        <v>70</v>
      </c>
      <c r="P14145" t="s">
        <v>71</v>
      </c>
      <c r="Q14145" t="s">
        <v>6048</v>
      </c>
    </row>
    <row r="14146" spans="11:17">
      <c r="K14146" t="s">
        <v>51</v>
      </c>
      <c r="L14146" t="s">
        <v>3644</v>
      </c>
      <c r="M14146" t="s">
        <v>6047</v>
      </c>
      <c r="N14146" t="s">
        <v>77</v>
      </c>
      <c r="O14146" t="s">
        <v>72</v>
      </c>
      <c r="P14146">
        <v>287</v>
      </c>
      <c r="Q14146" t="s">
        <v>6048</v>
      </c>
    </row>
    <row r="14147" spans="11:17">
      <c r="K14147" t="s">
        <v>51</v>
      </c>
      <c r="L14147" t="s">
        <v>3644</v>
      </c>
      <c r="M14147" t="s">
        <v>6047</v>
      </c>
      <c r="N14147" t="s">
        <v>77</v>
      </c>
      <c r="O14147" t="s">
        <v>73</v>
      </c>
      <c r="P14147" t="s">
        <v>82</v>
      </c>
      <c r="Q14147" t="s">
        <v>6048</v>
      </c>
    </row>
    <row r="14148" spans="11:17">
      <c r="K14148" t="s">
        <v>51</v>
      </c>
      <c r="L14148" t="s">
        <v>6049</v>
      </c>
      <c r="M14148" t="s">
        <v>6050</v>
      </c>
      <c r="N14148" t="s">
        <v>77</v>
      </c>
      <c r="O14148" t="s">
        <v>14</v>
      </c>
      <c r="Q14148" t="s">
        <v>6051</v>
      </c>
    </row>
    <row r="14149" spans="11:17">
      <c r="K14149" t="s">
        <v>51</v>
      </c>
      <c r="L14149" t="s">
        <v>6049</v>
      </c>
      <c r="M14149" t="s">
        <v>6050</v>
      </c>
      <c r="N14149" t="s">
        <v>77</v>
      </c>
      <c r="O14149" t="s">
        <v>56</v>
      </c>
      <c r="Q14149" t="s">
        <v>6051</v>
      </c>
    </row>
    <row r="14150" spans="11:17">
      <c r="K14150" t="s">
        <v>51</v>
      </c>
      <c r="L14150" t="s">
        <v>6049</v>
      </c>
      <c r="M14150" t="s">
        <v>6050</v>
      </c>
      <c r="N14150" t="s">
        <v>77</v>
      </c>
      <c r="O14150" t="s">
        <v>57</v>
      </c>
      <c r="P14150" t="s">
        <v>2263</v>
      </c>
      <c r="Q14150" t="s">
        <v>6051</v>
      </c>
    </row>
    <row r="14151" spans="11:17">
      <c r="K14151" t="s">
        <v>51</v>
      </c>
      <c r="L14151" t="s">
        <v>6049</v>
      </c>
      <c r="M14151" t="s">
        <v>6050</v>
      </c>
      <c r="N14151" t="s">
        <v>77</v>
      </c>
      <c r="O14151" t="s">
        <v>59</v>
      </c>
      <c r="P14151">
        <v>3270</v>
      </c>
      <c r="Q14151" t="s">
        <v>6051</v>
      </c>
    </row>
    <row r="14152" spans="11:17">
      <c r="K14152" t="s">
        <v>51</v>
      </c>
      <c r="L14152" t="s">
        <v>6049</v>
      </c>
      <c r="M14152" t="s">
        <v>6050</v>
      </c>
      <c r="N14152" t="s">
        <v>77</v>
      </c>
      <c r="O14152" t="s">
        <v>60</v>
      </c>
      <c r="P14152" t="s">
        <v>6019</v>
      </c>
      <c r="Q14152" t="s">
        <v>6051</v>
      </c>
    </row>
    <row r="14153" spans="11:17">
      <c r="K14153" t="s">
        <v>51</v>
      </c>
      <c r="L14153" t="s">
        <v>6049</v>
      </c>
      <c r="M14153" t="s">
        <v>6050</v>
      </c>
      <c r="N14153" t="s">
        <v>77</v>
      </c>
      <c r="O14153" t="s">
        <v>62</v>
      </c>
      <c r="P14153" t="s">
        <v>6020</v>
      </c>
      <c r="Q14153" t="s">
        <v>6051</v>
      </c>
    </row>
    <row r="14154" spans="11:17">
      <c r="K14154" t="s">
        <v>51</v>
      </c>
      <c r="L14154" t="s">
        <v>6049</v>
      </c>
      <c r="M14154" t="s">
        <v>6050</v>
      </c>
      <c r="N14154" t="s">
        <v>77</v>
      </c>
      <c r="O14154" t="s">
        <v>64</v>
      </c>
      <c r="P14154" t="s">
        <v>6052</v>
      </c>
      <c r="Q14154" t="s">
        <v>6051</v>
      </c>
    </row>
    <row r="14155" spans="11:17">
      <c r="K14155" t="s">
        <v>51</v>
      </c>
      <c r="L14155" t="s">
        <v>6049</v>
      </c>
      <c r="M14155" t="s">
        <v>6050</v>
      </c>
      <c r="N14155" t="s">
        <v>77</v>
      </c>
      <c r="O14155" t="s">
        <v>66</v>
      </c>
      <c r="P14155" t="s">
        <v>6053</v>
      </c>
      <c r="Q14155" t="s">
        <v>6051</v>
      </c>
    </row>
    <row r="14156" spans="11:17">
      <c r="K14156" t="s">
        <v>51</v>
      </c>
      <c r="L14156" t="s">
        <v>6049</v>
      </c>
      <c r="M14156" t="s">
        <v>6050</v>
      </c>
      <c r="N14156" t="s">
        <v>77</v>
      </c>
      <c r="O14156" t="s">
        <v>68</v>
      </c>
      <c r="Q14156" t="s">
        <v>6051</v>
      </c>
    </row>
    <row r="14157" spans="11:17">
      <c r="K14157" t="s">
        <v>51</v>
      </c>
      <c r="L14157" t="s">
        <v>6049</v>
      </c>
      <c r="M14157" t="s">
        <v>6050</v>
      </c>
      <c r="N14157" t="s">
        <v>77</v>
      </c>
      <c r="O14157" t="s">
        <v>70</v>
      </c>
      <c r="Q14157" t="s">
        <v>6051</v>
      </c>
    </row>
    <row r="14158" spans="11:17">
      <c r="K14158" t="s">
        <v>51</v>
      </c>
      <c r="L14158" t="s">
        <v>6049</v>
      </c>
      <c r="M14158" t="s">
        <v>6050</v>
      </c>
      <c r="N14158" t="s">
        <v>77</v>
      </c>
      <c r="O14158" t="s">
        <v>72</v>
      </c>
      <c r="Q14158" t="s">
        <v>6051</v>
      </c>
    </row>
    <row r="14159" spans="11:17">
      <c r="K14159" t="s">
        <v>51</v>
      </c>
      <c r="L14159" t="s">
        <v>6049</v>
      </c>
      <c r="M14159" t="s">
        <v>6050</v>
      </c>
      <c r="N14159" t="s">
        <v>77</v>
      </c>
      <c r="O14159" t="s">
        <v>73</v>
      </c>
      <c r="P14159" t="s">
        <v>82</v>
      </c>
      <c r="Q14159" t="s">
        <v>6051</v>
      </c>
    </row>
    <row r="14160" spans="11:17">
      <c r="K14160" t="s">
        <v>51</v>
      </c>
      <c r="L14160" t="s">
        <v>6054</v>
      </c>
      <c r="M14160" t="s">
        <v>6055</v>
      </c>
      <c r="N14160" t="s">
        <v>77</v>
      </c>
      <c r="O14160" t="s">
        <v>14</v>
      </c>
      <c r="Q14160" t="s">
        <v>6056</v>
      </c>
    </row>
    <row r="14161" spans="11:17">
      <c r="K14161" t="s">
        <v>51</v>
      </c>
      <c r="L14161" t="s">
        <v>6054</v>
      </c>
      <c r="M14161" t="s">
        <v>6055</v>
      </c>
      <c r="N14161" t="s">
        <v>77</v>
      </c>
      <c r="O14161" t="s">
        <v>56</v>
      </c>
      <c r="Q14161" t="s">
        <v>6056</v>
      </c>
    </row>
    <row r="14162" spans="11:17">
      <c r="K14162" t="s">
        <v>51</v>
      </c>
      <c r="L14162" t="s">
        <v>6054</v>
      </c>
      <c r="M14162" t="s">
        <v>6055</v>
      </c>
      <c r="N14162" t="s">
        <v>77</v>
      </c>
      <c r="O14162" t="s">
        <v>57</v>
      </c>
      <c r="P14162" t="s">
        <v>2263</v>
      </c>
      <c r="Q14162" t="s">
        <v>6056</v>
      </c>
    </row>
    <row r="14163" spans="11:17">
      <c r="K14163" t="s">
        <v>51</v>
      </c>
      <c r="L14163" t="s">
        <v>6054</v>
      </c>
      <c r="M14163" t="s">
        <v>6055</v>
      </c>
      <c r="N14163" t="s">
        <v>77</v>
      </c>
      <c r="O14163" t="s">
        <v>59</v>
      </c>
      <c r="P14163">
        <v>2490</v>
      </c>
      <c r="Q14163" t="s">
        <v>6056</v>
      </c>
    </row>
    <row r="14164" spans="11:17">
      <c r="K14164" t="s">
        <v>51</v>
      </c>
      <c r="L14164" t="s">
        <v>6054</v>
      </c>
      <c r="M14164" t="s">
        <v>6055</v>
      </c>
      <c r="N14164" t="s">
        <v>77</v>
      </c>
      <c r="O14164" t="s">
        <v>60</v>
      </c>
      <c r="P14164" t="s">
        <v>6019</v>
      </c>
      <c r="Q14164" t="s">
        <v>6056</v>
      </c>
    </row>
    <row r="14165" spans="11:17">
      <c r="K14165" t="s">
        <v>51</v>
      </c>
      <c r="L14165" t="s">
        <v>6054</v>
      </c>
      <c r="M14165" t="s">
        <v>6055</v>
      </c>
      <c r="N14165" t="s">
        <v>77</v>
      </c>
      <c r="O14165" t="s">
        <v>62</v>
      </c>
      <c r="P14165" t="s">
        <v>6020</v>
      </c>
      <c r="Q14165" t="s">
        <v>6056</v>
      </c>
    </row>
    <row r="14166" spans="11:17">
      <c r="K14166" t="s">
        <v>51</v>
      </c>
      <c r="L14166" t="s">
        <v>6054</v>
      </c>
      <c r="M14166" t="s">
        <v>6055</v>
      </c>
      <c r="N14166" t="s">
        <v>77</v>
      </c>
      <c r="O14166" t="s">
        <v>64</v>
      </c>
      <c r="P14166" t="s">
        <v>6057</v>
      </c>
      <c r="Q14166" t="s">
        <v>6056</v>
      </c>
    </row>
    <row r="14167" spans="11:17">
      <c r="K14167" t="s">
        <v>51</v>
      </c>
      <c r="L14167" t="s">
        <v>6054</v>
      </c>
      <c r="M14167" t="s">
        <v>6055</v>
      </c>
      <c r="N14167" t="s">
        <v>77</v>
      </c>
      <c r="O14167" t="s">
        <v>66</v>
      </c>
      <c r="P14167" t="s">
        <v>6058</v>
      </c>
      <c r="Q14167" t="s">
        <v>6056</v>
      </c>
    </row>
    <row r="14168" spans="11:17">
      <c r="K14168" t="s">
        <v>51</v>
      </c>
      <c r="L14168" t="s">
        <v>6054</v>
      </c>
      <c r="M14168" t="s">
        <v>6055</v>
      </c>
      <c r="N14168" t="s">
        <v>77</v>
      </c>
      <c r="O14168" t="s">
        <v>68</v>
      </c>
      <c r="Q14168" t="s">
        <v>6056</v>
      </c>
    </row>
    <row r="14169" spans="11:17">
      <c r="K14169" t="s">
        <v>51</v>
      </c>
      <c r="L14169" t="s">
        <v>6054</v>
      </c>
      <c r="M14169" t="s">
        <v>6055</v>
      </c>
      <c r="N14169" t="s">
        <v>77</v>
      </c>
      <c r="O14169" t="s">
        <v>70</v>
      </c>
      <c r="P14169" t="s">
        <v>71</v>
      </c>
      <c r="Q14169" t="s">
        <v>6056</v>
      </c>
    </row>
    <row r="14170" spans="11:17">
      <c r="K14170" t="s">
        <v>51</v>
      </c>
      <c r="L14170" t="s">
        <v>6054</v>
      </c>
      <c r="M14170" t="s">
        <v>6055</v>
      </c>
      <c r="N14170" t="s">
        <v>77</v>
      </c>
      <c r="O14170" t="s">
        <v>72</v>
      </c>
      <c r="P14170">
        <v>298</v>
      </c>
      <c r="Q14170" t="s">
        <v>6056</v>
      </c>
    </row>
    <row r="14171" spans="11:17">
      <c r="K14171" t="s">
        <v>51</v>
      </c>
      <c r="L14171" t="s">
        <v>6054</v>
      </c>
      <c r="M14171" t="s">
        <v>6055</v>
      </c>
      <c r="N14171" t="s">
        <v>77</v>
      </c>
      <c r="O14171" t="s">
        <v>73</v>
      </c>
      <c r="P14171" t="s">
        <v>82</v>
      </c>
      <c r="Q14171" t="s">
        <v>6056</v>
      </c>
    </row>
    <row r="14172" spans="11:17">
      <c r="K14172" t="s">
        <v>51</v>
      </c>
      <c r="L14172" t="s">
        <v>6059</v>
      </c>
      <c r="M14172" t="s">
        <v>6060</v>
      </c>
      <c r="N14172" t="s">
        <v>77</v>
      </c>
      <c r="O14172" t="s">
        <v>14</v>
      </c>
      <c r="Q14172" t="s">
        <v>6061</v>
      </c>
    </row>
    <row r="14173" spans="11:17">
      <c r="K14173" t="s">
        <v>51</v>
      </c>
      <c r="L14173" t="s">
        <v>6059</v>
      </c>
      <c r="M14173" t="s">
        <v>6060</v>
      </c>
      <c r="N14173" t="s">
        <v>77</v>
      </c>
      <c r="O14173" t="s">
        <v>56</v>
      </c>
      <c r="Q14173" t="s">
        <v>6061</v>
      </c>
    </row>
    <row r="14174" spans="11:17">
      <c r="K14174" t="s">
        <v>51</v>
      </c>
      <c r="L14174" t="s">
        <v>6059</v>
      </c>
      <c r="M14174" t="s">
        <v>6060</v>
      </c>
      <c r="N14174" t="s">
        <v>77</v>
      </c>
      <c r="O14174" t="s">
        <v>57</v>
      </c>
      <c r="P14174" t="s">
        <v>2263</v>
      </c>
      <c r="Q14174" t="s">
        <v>6061</v>
      </c>
    </row>
    <row r="14175" spans="11:17">
      <c r="K14175" t="s">
        <v>51</v>
      </c>
      <c r="L14175" t="s">
        <v>6059</v>
      </c>
      <c r="M14175" t="s">
        <v>6060</v>
      </c>
      <c r="N14175" t="s">
        <v>77</v>
      </c>
      <c r="O14175" t="s">
        <v>59</v>
      </c>
      <c r="P14175">
        <v>3029</v>
      </c>
      <c r="Q14175" t="s">
        <v>6061</v>
      </c>
    </row>
    <row r="14176" spans="11:17">
      <c r="K14176" t="s">
        <v>51</v>
      </c>
      <c r="L14176" t="s">
        <v>6059</v>
      </c>
      <c r="M14176" t="s">
        <v>6060</v>
      </c>
      <c r="N14176" t="s">
        <v>77</v>
      </c>
      <c r="O14176" t="s">
        <v>60</v>
      </c>
      <c r="P14176" t="s">
        <v>6019</v>
      </c>
      <c r="Q14176" t="s">
        <v>6061</v>
      </c>
    </row>
    <row r="14177" spans="11:17">
      <c r="K14177" t="s">
        <v>51</v>
      </c>
      <c r="L14177" t="s">
        <v>6059</v>
      </c>
      <c r="M14177" t="s">
        <v>6060</v>
      </c>
      <c r="N14177" t="s">
        <v>77</v>
      </c>
      <c r="O14177" t="s">
        <v>62</v>
      </c>
      <c r="P14177" t="s">
        <v>6026</v>
      </c>
      <c r="Q14177" t="s">
        <v>6061</v>
      </c>
    </row>
    <row r="14178" spans="11:17">
      <c r="K14178" t="s">
        <v>51</v>
      </c>
      <c r="L14178" t="s">
        <v>6059</v>
      </c>
      <c r="M14178" t="s">
        <v>6060</v>
      </c>
      <c r="N14178" t="s">
        <v>77</v>
      </c>
      <c r="O14178" t="s">
        <v>64</v>
      </c>
      <c r="P14178" t="s">
        <v>6062</v>
      </c>
      <c r="Q14178" t="s">
        <v>6061</v>
      </c>
    </row>
    <row r="14179" spans="11:17">
      <c r="K14179" t="s">
        <v>51</v>
      </c>
      <c r="L14179" t="s">
        <v>6059</v>
      </c>
      <c r="M14179" t="s">
        <v>6060</v>
      </c>
      <c r="N14179" t="s">
        <v>77</v>
      </c>
      <c r="O14179" t="s">
        <v>66</v>
      </c>
      <c r="P14179" t="s">
        <v>6063</v>
      </c>
      <c r="Q14179" t="s">
        <v>6061</v>
      </c>
    </row>
    <row r="14180" spans="11:17">
      <c r="K14180" t="s">
        <v>51</v>
      </c>
      <c r="L14180" t="s">
        <v>6059</v>
      </c>
      <c r="M14180" t="s">
        <v>6060</v>
      </c>
      <c r="N14180" t="s">
        <v>77</v>
      </c>
      <c r="O14180" t="s">
        <v>68</v>
      </c>
      <c r="P14180" s="1" t="s">
        <v>6064</v>
      </c>
      <c r="Q14180" t="s">
        <v>6061</v>
      </c>
    </row>
    <row r="14181" spans="11:17">
      <c r="K14181" t="s">
        <v>51</v>
      </c>
      <c r="L14181" t="s">
        <v>6059</v>
      </c>
      <c r="M14181" t="s">
        <v>6060</v>
      </c>
      <c r="N14181" t="s">
        <v>77</v>
      </c>
      <c r="O14181" t="s">
        <v>70</v>
      </c>
      <c r="P14181" t="s">
        <v>767</v>
      </c>
      <c r="Q14181" t="s">
        <v>6061</v>
      </c>
    </row>
    <row r="14182" spans="11:17">
      <c r="K14182" t="s">
        <v>51</v>
      </c>
      <c r="L14182" t="s">
        <v>6059</v>
      </c>
      <c r="M14182" t="s">
        <v>6060</v>
      </c>
      <c r="N14182" t="s">
        <v>77</v>
      </c>
      <c r="O14182" t="s">
        <v>72</v>
      </c>
      <c r="Q14182" t="s">
        <v>6061</v>
      </c>
    </row>
    <row r="14183" spans="11:17">
      <c r="K14183" t="s">
        <v>51</v>
      </c>
      <c r="L14183" t="s">
        <v>6059</v>
      </c>
      <c r="M14183" t="s">
        <v>6060</v>
      </c>
      <c r="N14183" t="s">
        <v>77</v>
      </c>
      <c r="O14183" t="s">
        <v>73</v>
      </c>
      <c r="P14183" t="s">
        <v>82</v>
      </c>
      <c r="Q14183" t="s">
        <v>6061</v>
      </c>
    </row>
    <row r="14184" spans="11:17">
      <c r="K14184" t="s">
        <v>51</v>
      </c>
      <c r="L14184" t="s">
        <v>6065</v>
      </c>
      <c r="M14184" t="s">
        <v>6066</v>
      </c>
      <c r="N14184" t="s">
        <v>77</v>
      </c>
      <c r="O14184" t="s">
        <v>14</v>
      </c>
      <c r="Q14184" t="s">
        <v>6067</v>
      </c>
    </row>
    <row r="14185" spans="11:17">
      <c r="K14185" t="s">
        <v>51</v>
      </c>
      <c r="L14185" t="s">
        <v>6065</v>
      </c>
      <c r="M14185" t="s">
        <v>6066</v>
      </c>
      <c r="N14185" t="s">
        <v>77</v>
      </c>
      <c r="O14185" t="s">
        <v>56</v>
      </c>
      <c r="Q14185" t="s">
        <v>6067</v>
      </c>
    </row>
    <row r="14186" spans="11:17">
      <c r="K14186" t="s">
        <v>51</v>
      </c>
      <c r="L14186" t="s">
        <v>6065</v>
      </c>
      <c r="M14186" t="s">
        <v>6066</v>
      </c>
      <c r="N14186" t="s">
        <v>77</v>
      </c>
      <c r="O14186" t="s">
        <v>57</v>
      </c>
      <c r="P14186" t="s">
        <v>2263</v>
      </c>
      <c r="Q14186" t="s">
        <v>6067</v>
      </c>
    </row>
    <row r="14187" spans="11:17">
      <c r="K14187" t="s">
        <v>51</v>
      </c>
      <c r="L14187" t="s">
        <v>6065</v>
      </c>
      <c r="M14187" t="s">
        <v>6066</v>
      </c>
      <c r="N14187" t="s">
        <v>77</v>
      </c>
      <c r="O14187" t="s">
        <v>59</v>
      </c>
      <c r="P14187">
        <v>3722</v>
      </c>
      <c r="Q14187" t="s">
        <v>6067</v>
      </c>
    </row>
    <row r="14188" spans="11:17">
      <c r="K14188" t="s">
        <v>51</v>
      </c>
      <c r="L14188" t="s">
        <v>6065</v>
      </c>
      <c r="M14188" t="s">
        <v>6066</v>
      </c>
      <c r="N14188" t="s">
        <v>77</v>
      </c>
      <c r="O14188" t="s">
        <v>60</v>
      </c>
      <c r="P14188" t="s">
        <v>6019</v>
      </c>
      <c r="Q14188" t="s">
        <v>6067</v>
      </c>
    </row>
    <row r="14189" spans="11:17">
      <c r="K14189" t="s">
        <v>51</v>
      </c>
      <c r="L14189" t="s">
        <v>6065</v>
      </c>
      <c r="M14189" t="s">
        <v>6066</v>
      </c>
      <c r="N14189" t="s">
        <v>77</v>
      </c>
      <c r="O14189" t="s">
        <v>62</v>
      </c>
      <c r="P14189" t="s">
        <v>6020</v>
      </c>
      <c r="Q14189" t="s">
        <v>6067</v>
      </c>
    </row>
    <row r="14190" spans="11:17">
      <c r="K14190" t="s">
        <v>51</v>
      </c>
      <c r="L14190" t="s">
        <v>6065</v>
      </c>
      <c r="M14190" t="s">
        <v>6066</v>
      </c>
      <c r="N14190" t="s">
        <v>77</v>
      </c>
      <c r="O14190" t="s">
        <v>64</v>
      </c>
      <c r="P14190" t="s">
        <v>6068</v>
      </c>
      <c r="Q14190" t="s">
        <v>6067</v>
      </c>
    </row>
    <row r="14191" spans="11:17">
      <c r="K14191" t="s">
        <v>51</v>
      </c>
      <c r="L14191" t="s">
        <v>6065</v>
      </c>
      <c r="M14191" t="s">
        <v>6066</v>
      </c>
      <c r="N14191" t="s">
        <v>77</v>
      </c>
      <c r="O14191" t="s">
        <v>66</v>
      </c>
      <c r="P14191" t="s">
        <v>6069</v>
      </c>
      <c r="Q14191" t="s">
        <v>6067</v>
      </c>
    </row>
    <row r="14192" spans="11:17">
      <c r="K14192" t="s">
        <v>51</v>
      </c>
      <c r="L14192" t="s">
        <v>6065</v>
      </c>
      <c r="M14192" t="s">
        <v>6066</v>
      </c>
      <c r="N14192" t="s">
        <v>77</v>
      </c>
      <c r="O14192" t="s">
        <v>68</v>
      </c>
      <c r="Q14192" t="s">
        <v>6067</v>
      </c>
    </row>
    <row r="14193" spans="11:17">
      <c r="K14193" t="s">
        <v>51</v>
      </c>
      <c r="L14193" t="s">
        <v>6065</v>
      </c>
      <c r="M14193" t="s">
        <v>6066</v>
      </c>
      <c r="N14193" t="s">
        <v>77</v>
      </c>
      <c r="O14193" t="s">
        <v>70</v>
      </c>
      <c r="P14193" t="s">
        <v>767</v>
      </c>
      <c r="Q14193" t="s">
        <v>6067</v>
      </c>
    </row>
    <row r="14194" spans="11:17">
      <c r="K14194" t="s">
        <v>51</v>
      </c>
      <c r="L14194" t="s">
        <v>6065</v>
      </c>
      <c r="M14194" t="s">
        <v>6066</v>
      </c>
      <c r="N14194" t="s">
        <v>77</v>
      </c>
      <c r="O14194" t="s">
        <v>72</v>
      </c>
      <c r="P14194">
        <v>530</v>
      </c>
      <c r="Q14194" t="s">
        <v>6067</v>
      </c>
    </row>
    <row r="14195" spans="11:17">
      <c r="K14195" t="s">
        <v>51</v>
      </c>
      <c r="L14195" t="s">
        <v>6065</v>
      </c>
      <c r="M14195" t="s">
        <v>6066</v>
      </c>
      <c r="N14195" t="s">
        <v>77</v>
      </c>
      <c r="O14195" t="s">
        <v>73</v>
      </c>
      <c r="P14195" t="s">
        <v>82</v>
      </c>
      <c r="Q14195" t="s">
        <v>6067</v>
      </c>
    </row>
    <row r="14196" spans="11:17">
      <c r="K14196" t="s">
        <v>51</v>
      </c>
      <c r="L14196" t="s">
        <v>6070</v>
      </c>
      <c r="M14196" t="s">
        <v>6071</v>
      </c>
      <c r="N14196" t="s">
        <v>77</v>
      </c>
      <c r="O14196" t="s">
        <v>14</v>
      </c>
      <c r="Q14196" t="s">
        <v>6072</v>
      </c>
    </row>
    <row r="14197" spans="11:17">
      <c r="K14197" t="s">
        <v>51</v>
      </c>
      <c r="L14197" t="s">
        <v>6070</v>
      </c>
      <c r="M14197" t="s">
        <v>6071</v>
      </c>
      <c r="N14197" t="s">
        <v>77</v>
      </c>
      <c r="O14197" t="s">
        <v>56</v>
      </c>
      <c r="Q14197" t="s">
        <v>6072</v>
      </c>
    </row>
    <row r="14198" spans="11:17">
      <c r="K14198" t="s">
        <v>51</v>
      </c>
      <c r="L14198" t="s">
        <v>6070</v>
      </c>
      <c r="M14198" t="s">
        <v>6071</v>
      </c>
      <c r="N14198" t="s">
        <v>77</v>
      </c>
      <c r="O14198" t="s">
        <v>57</v>
      </c>
      <c r="P14198" t="s">
        <v>2263</v>
      </c>
      <c r="Q14198" t="s">
        <v>6072</v>
      </c>
    </row>
    <row r="14199" spans="11:17">
      <c r="K14199" t="s">
        <v>51</v>
      </c>
      <c r="L14199" t="s">
        <v>6070</v>
      </c>
      <c r="M14199" t="s">
        <v>6071</v>
      </c>
      <c r="N14199" t="s">
        <v>77</v>
      </c>
      <c r="O14199" t="s">
        <v>59</v>
      </c>
      <c r="P14199">
        <v>2232</v>
      </c>
      <c r="Q14199" t="s">
        <v>6072</v>
      </c>
    </row>
    <row r="14200" spans="11:17">
      <c r="K14200" t="s">
        <v>51</v>
      </c>
      <c r="L14200" t="s">
        <v>6070</v>
      </c>
      <c r="M14200" t="s">
        <v>6071</v>
      </c>
      <c r="N14200" t="s">
        <v>77</v>
      </c>
      <c r="O14200" t="s">
        <v>60</v>
      </c>
      <c r="P14200" t="s">
        <v>6019</v>
      </c>
      <c r="Q14200" t="s">
        <v>6072</v>
      </c>
    </row>
    <row r="14201" spans="11:17">
      <c r="K14201" t="s">
        <v>51</v>
      </c>
      <c r="L14201" t="s">
        <v>6070</v>
      </c>
      <c r="M14201" t="s">
        <v>6071</v>
      </c>
      <c r="N14201" t="s">
        <v>77</v>
      </c>
      <c r="O14201" t="s">
        <v>62</v>
      </c>
      <c r="P14201" t="s">
        <v>6026</v>
      </c>
      <c r="Q14201" t="s">
        <v>6072</v>
      </c>
    </row>
    <row r="14202" spans="11:17">
      <c r="K14202" t="s">
        <v>51</v>
      </c>
      <c r="L14202" t="s">
        <v>6070</v>
      </c>
      <c r="M14202" t="s">
        <v>6071</v>
      </c>
      <c r="N14202" t="s">
        <v>77</v>
      </c>
      <c r="O14202" t="s">
        <v>64</v>
      </c>
      <c r="P14202" t="s">
        <v>6073</v>
      </c>
      <c r="Q14202" t="s">
        <v>6072</v>
      </c>
    </row>
    <row r="14203" spans="11:17">
      <c r="K14203" t="s">
        <v>51</v>
      </c>
      <c r="L14203" t="s">
        <v>6070</v>
      </c>
      <c r="M14203" t="s">
        <v>6071</v>
      </c>
      <c r="N14203" t="s">
        <v>77</v>
      </c>
      <c r="O14203" t="s">
        <v>66</v>
      </c>
      <c r="P14203" t="s">
        <v>6074</v>
      </c>
      <c r="Q14203" t="s">
        <v>6072</v>
      </c>
    </row>
    <row r="14204" spans="11:17">
      <c r="K14204" t="s">
        <v>51</v>
      </c>
      <c r="L14204" t="s">
        <v>6070</v>
      </c>
      <c r="M14204" t="s">
        <v>6071</v>
      </c>
      <c r="N14204" t="s">
        <v>77</v>
      </c>
      <c r="O14204" t="s">
        <v>68</v>
      </c>
      <c r="P14204" t="s">
        <v>6075</v>
      </c>
      <c r="Q14204" t="s">
        <v>6072</v>
      </c>
    </row>
    <row r="14205" spans="11:17">
      <c r="K14205" t="s">
        <v>51</v>
      </c>
      <c r="L14205" t="s">
        <v>6070</v>
      </c>
      <c r="M14205" t="s">
        <v>6071</v>
      </c>
      <c r="N14205" t="s">
        <v>77</v>
      </c>
      <c r="O14205" t="s">
        <v>70</v>
      </c>
      <c r="P14205" t="s">
        <v>131</v>
      </c>
      <c r="Q14205" t="s">
        <v>6072</v>
      </c>
    </row>
    <row r="14206" spans="11:17">
      <c r="K14206" t="s">
        <v>51</v>
      </c>
      <c r="L14206" t="s">
        <v>6070</v>
      </c>
      <c r="M14206" t="s">
        <v>6071</v>
      </c>
      <c r="N14206" t="s">
        <v>77</v>
      </c>
      <c r="O14206" t="s">
        <v>72</v>
      </c>
      <c r="P14206">
        <v>300</v>
      </c>
      <c r="Q14206" t="s">
        <v>6072</v>
      </c>
    </row>
    <row r="14207" spans="11:17">
      <c r="K14207" t="s">
        <v>51</v>
      </c>
      <c r="L14207" t="s">
        <v>6070</v>
      </c>
      <c r="M14207" t="s">
        <v>6071</v>
      </c>
      <c r="N14207" t="s">
        <v>77</v>
      </c>
      <c r="O14207" t="s">
        <v>73</v>
      </c>
      <c r="P14207" t="s">
        <v>82</v>
      </c>
      <c r="Q14207" t="s">
        <v>6072</v>
      </c>
    </row>
    <row r="14208" spans="11:17">
      <c r="K14208" t="s">
        <v>51</v>
      </c>
      <c r="L14208" t="s">
        <v>6076</v>
      </c>
      <c r="M14208" t="s">
        <v>6077</v>
      </c>
      <c r="N14208" t="s">
        <v>1337</v>
      </c>
      <c r="O14208" t="s">
        <v>14</v>
      </c>
      <c r="Q14208" t="s">
        <v>6078</v>
      </c>
    </row>
    <row r="14209" spans="11:17">
      <c r="K14209" t="s">
        <v>51</v>
      </c>
      <c r="L14209" t="s">
        <v>6076</v>
      </c>
      <c r="M14209" t="s">
        <v>6077</v>
      </c>
      <c r="N14209" t="s">
        <v>1337</v>
      </c>
      <c r="O14209" t="s">
        <v>56</v>
      </c>
      <c r="Q14209" t="s">
        <v>6078</v>
      </c>
    </row>
    <row r="14210" spans="11:17">
      <c r="K14210" t="s">
        <v>51</v>
      </c>
      <c r="L14210" t="s">
        <v>6076</v>
      </c>
      <c r="M14210" t="s">
        <v>6077</v>
      </c>
      <c r="N14210" t="s">
        <v>1337</v>
      </c>
      <c r="O14210" t="s">
        <v>57</v>
      </c>
      <c r="P14210" t="s">
        <v>2263</v>
      </c>
      <c r="Q14210" t="s">
        <v>6078</v>
      </c>
    </row>
    <row r="14211" spans="11:17">
      <c r="K14211" t="s">
        <v>51</v>
      </c>
      <c r="L14211" t="s">
        <v>6076</v>
      </c>
      <c r="M14211" t="s">
        <v>6077</v>
      </c>
      <c r="N14211" t="s">
        <v>1337</v>
      </c>
      <c r="O14211" t="s">
        <v>59</v>
      </c>
      <c r="P14211">
        <v>1772</v>
      </c>
      <c r="Q14211" t="s">
        <v>6078</v>
      </c>
    </row>
    <row r="14212" spans="11:17">
      <c r="K14212" t="s">
        <v>51</v>
      </c>
      <c r="L14212" t="s">
        <v>6076</v>
      </c>
      <c r="M14212" t="s">
        <v>6077</v>
      </c>
      <c r="N14212" t="s">
        <v>1337</v>
      </c>
      <c r="O14212" t="s">
        <v>60</v>
      </c>
      <c r="P14212" t="s">
        <v>6019</v>
      </c>
      <c r="Q14212" t="s">
        <v>6078</v>
      </c>
    </row>
    <row r="14213" spans="11:17">
      <c r="K14213" t="s">
        <v>51</v>
      </c>
      <c r="L14213" t="s">
        <v>6076</v>
      </c>
      <c r="M14213" t="s">
        <v>6077</v>
      </c>
      <c r="N14213" t="s">
        <v>1337</v>
      </c>
      <c r="O14213" t="s">
        <v>62</v>
      </c>
      <c r="P14213" t="s">
        <v>6020</v>
      </c>
      <c r="Q14213" t="s">
        <v>6078</v>
      </c>
    </row>
    <row r="14214" spans="11:17">
      <c r="K14214" t="s">
        <v>51</v>
      </c>
      <c r="L14214" t="s">
        <v>6076</v>
      </c>
      <c r="M14214" t="s">
        <v>6077</v>
      </c>
      <c r="N14214" t="s">
        <v>1337</v>
      </c>
      <c r="O14214" t="s">
        <v>64</v>
      </c>
      <c r="P14214" t="s">
        <v>6079</v>
      </c>
      <c r="Q14214" t="s">
        <v>6078</v>
      </c>
    </row>
    <row r="14215" spans="11:17">
      <c r="K14215" t="s">
        <v>51</v>
      </c>
      <c r="L14215" t="s">
        <v>6076</v>
      </c>
      <c r="M14215" t="s">
        <v>6077</v>
      </c>
      <c r="N14215" t="s">
        <v>1337</v>
      </c>
      <c r="O14215" t="s">
        <v>66</v>
      </c>
      <c r="P14215" t="s">
        <v>6080</v>
      </c>
      <c r="Q14215" t="s">
        <v>6078</v>
      </c>
    </row>
    <row r="14216" spans="11:17">
      <c r="K14216" t="s">
        <v>51</v>
      </c>
      <c r="L14216" t="s">
        <v>6076</v>
      </c>
      <c r="M14216" t="s">
        <v>6077</v>
      </c>
      <c r="N14216" t="s">
        <v>1337</v>
      </c>
      <c r="O14216" t="s">
        <v>68</v>
      </c>
      <c r="Q14216" t="s">
        <v>6078</v>
      </c>
    </row>
    <row r="14217" spans="11:17">
      <c r="K14217" t="s">
        <v>51</v>
      </c>
      <c r="L14217" t="s">
        <v>6076</v>
      </c>
      <c r="M14217" t="s">
        <v>6077</v>
      </c>
      <c r="N14217" t="s">
        <v>1337</v>
      </c>
      <c r="O14217" t="s">
        <v>70</v>
      </c>
      <c r="P14217" t="s">
        <v>71</v>
      </c>
      <c r="Q14217" t="s">
        <v>6078</v>
      </c>
    </row>
    <row r="14218" spans="11:17">
      <c r="K14218" t="s">
        <v>51</v>
      </c>
      <c r="L14218" t="s">
        <v>6076</v>
      </c>
      <c r="M14218" t="s">
        <v>6077</v>
      </c>
      <c r="N14218" t="s">
        <v>1337</v>
      </c>
      <c r="O14218" t="s">
        <v>72</v>
      </c>
      <c r="P14218">
        <v>110</v>
      </c>
      <c r="Q14218" t="s">
        <v>6078</v>
      </c>
    </row>
    <row r="14219" spans="11:17">
      <c r="K14219" t="s">
        <v>51</v>
      </c>
      <c r="L14219" t="s">
        <v>6076</v>
      </c>
      <c r="M14219" t="s">
        <v>6077</v>
      </c>
      <c r="N14219" t="s">
        <v>1337</v>
      </c>
      <c r="O14219" t="s">
        <v>73</v>
      </c>
      <c r="P14219" t="s">
        <v>1343</v>
      </c>
      <c r="Q14219" t="s">
        <v>6078</v>
      </c>
    </row>
    <row r="14220" spans="11:17">
      <c r="K14220" t="s">
        <v>51</v>
      </c>
      <c r="L14220" t="s">
        <v>6081</v>
      </c>
      <c r="M14220" t="s">
        <v>6082</v>
      </c>
      <c r="N14220" t="s">
        <v>77</v>
      </c>
      <c r="O14220" t="s">
        <v>14</v>
      </c>
      <c r="Q14220" t="s">
        <v>6083</v>
      </c>
    </row>
    <row r="14221" spans="11:17">
      <c r="K14221" t="s">
        <v>51</v>
      </c>
      <c r="L14221" t="s">
        <v>6081</v>
      </c>
      <c r="M14221" t="s">
        <v>6082</v>
      </c>
      <c r="N14221" t="s">
        <v>77</v>
      </c>
      <c r="O14221" t="s">
        <v>56</v>
      </c>
      <c r="Q14221" t="s">
        <v>6083</v>
      </c>
    </row>
    <row r="14222" spans="11:17">
      <c r="K14222" t="s">
        <v>51</v>
      </c>
      <c r="L14222" t="s">
        <v>6081</v>
      </c>
      <c r="M14222" t="s">
        <v>6082</v>
      </c>
      <c r="N14222" t="s">
        <v>77</v>
      </c>
      <c r="O14222" t="s">
        <v>57</v>
      </c>
      <c r="P14222" t="s">
        <v>2263</v>
      </c>
      <c r="Q14222" t="s">
        <v>6083</v>
      </c>
    </row>
    <row r="14223" spans="11:17">
      <c r="K14223" t="s">
        <v>51</v>
      </c>
      <c r="L14223" t="s">
        <v>6081</v>
      </c>
      <c r="M14223" t="s">
        <v>6082</v>
      </c>
      <c r="N14223" t="s">
        <v>77</v>
      </c>
      <c r="O14223" t="s">
        <v>59</v>
      </c>
      <c r="P14223">
        <v>3348</v>
      </c>
      <c r="Q14223" t="s">
        <v>6083</v>
      </c>
    </row>
    <row r="14224" spans="11:17">
      <c r="K14224" t="s">
        <v>51</v>
      </c>
      <c r="L14224" t="s">
        <v>6081</v>
      </c>
      <c r="M14224" t="s">
        <v>6082</v>
      </c>
      <c r="N14224" t="s">
        <v>77</v>
      </c>
      <c r="O14224" t="s">
        <v>60</v>
      </c>
      <c r="P14224" t="s">
        <v>6019</v>
      </c>
      <c r="Q14224" t="s">
        <v>6083</v>
      </c>
    </row>
    <row r="14225" spans="11:17">
      <c r="K14225" t="s">
        <v>51</v>
      </c>
      <c r="L14225" t="s">
        <v>6081</v>
      </c>
      <c r="M14225" t="s">
        <v>6082</v>
      </c>
      <c r="N14225" t="s">
        <v>77</v>
      </c>
      <c r="O14225" t="s">
        <v>62</v>
      </c>
      <c r="P14225" t="s">
        <v>6026</v>
      </c>
      <c r="Q14225" t="s">
        <v>6083</v>
      </c>
    </row>
    <row r="14226" spans="11:17">
      <c r="K14226" t="s">
        <v>51</v>
      </c>
      <c r="L14226" t="s">
        <v>6081</v>
      </c>
      <c r="M14226" t="s">
        <v>6082</v>
      </c>
      <c r="N14226" t="s">
        <v>77</v>
      </c>
      <c r="O14226" t="s">
        <v>64</v>
      </c>
      <c r="P14226" t="s">
        <v>6084</v>
      </c>
      <c r="Q14226" t="s">
        <v>6083</v>
      </c>
    </row>
    <row r="14227" spans="11:17">
      <c r="K14227" t="s">
        <v>51</v>
      </c>
      <c r="L14227" t="s">
        <v>6081</v>
      </c>
      <c r="M14227" t="s">
        <v>6082</v>
      </c>
      <c r="N14227" t="s">
        <v>77</v>
      </c>
      <c r="O14227" t="s">
        <v>66</v>
      </c>
      <c r="P14227" t="s">
        <v>6085</v>
      </c>
      <c r="Q14227" t="s">
        <v>6083</v>
      </c>
    </row>
    <row r="14228" spans="11:17">
      <c r="K14228" t="s">
        <v>51</v>
      </c>
      <c r="L14228" t="s">
        <v>6081</v>
      </c>
      <c r="M14228" t="s">
        <v>6082</v>
      </c>
      <c r="N14228" t="s">
        <v>77</v>
      </c>
      <c r="O14228" t="s">
        <v>68</v>
      </c>
      <c r="P14228" t="s">
        <v>6086</v>
      </c>
      <c r="Q14228" t="s">
        <v>6083</v>
      </c>
    </row>
    <row r="14229" spans="11:17">
      <c r="K14229" t="s">
        <v>51</v>
      </c>
      <c r="L14229" t="s">
        <v>6081</v>
      </c>
      <c r="M14229" t="s">
        <v>6082</v>
      </c>
      <c r="N14229" t="s">
        <v>77</v>
      </c>
      <c r="O14229" t="s">
        <v>70</v>
      </c>
      <c r="P14229" t="s">
        <v>767</v>
      </c>
      <c r="Q14229" t="s">
        <v>6083</v>
      </c>
    </row>
    <row r="14230" spans="11:17">
      <c r="K14230" t="s">
        <v>51</v>
      </c>
      <c r="L14230" t="s">
        <v>6081</v>
      </c>
      <c r="M14230" t="s">
        <v>6082</v>
      </c>
      <c r="N14230" t="s">
        <v>77</v>
      </c>
      <c r="O14230" t="s">
        <v>72</v>
      </c>
      <c r="P14230">
        <v>112</v>
      </c>
      <c r="Q14230" t="s">
        <v>6083</v>
      </c>
    </row>
    <row r="14231" spans="11:17">
      <c r="K14231" t="s">
        <v>51</v>
      </c>
      <c r="L14231" t="s">
        <v>6081</v>
      </c>
      <c r="M14231" t="s">
        <v>6082</v>
      </c>
      <c r="N14231" t="s">
        <v>77</v>
      </c>
      <c r="O14231" t="s">
        <v>73</v>
      </c>
      <c r="P14231" t="s">
        <v>82</v>
      </c>
      <c r="Q14231" t="s">
        <v>6083</v>
      </c>
    </row>
    <row r="14232" spans="11:17">
      <c r="K14232" t="s">
        <v>51</v>
      </c>
      <c r="L14232" t="s">
        <v>6087</v>
      </c>
      <c r="M14232" t="s">
        <v>6088</v>
      </c>
      <c r="N14232" t="s">
        <v>77</v>
      </c>
      <c r="O14232" t="s">
        <v>14</v>
      </c>
      <c r="Q14232" t="s">
        <v>6089</v>
      </c>
    </row>
    <row r="14233" spans="11:17">
      <c r="K14233" t="s">
        <v>51</v>
      </c>
      <c r="L14233" t="s">
        <v>6087</v>
      </c>
      <c r="M14233" t="s">
        <v>6088</v>
      </c>
      <c r="N14233" t="s">
        <v>77</v>
      </c>
      <c r="O14233" t="s">
        <v>56</v>
      </c>
      <c r="Q14233" t="s">
        <v>6089</v>
      </c>
    </row>
    <row r="14234" spans="11:17">
      <c r="K14234" t="s">
        <v>51</v>
      </c>
      <c r="L14234" t="s">
        <v>6087</v>
      </c>
      <c r="M14234" t="s">
        <v>6088</v>
      </c>
      <c r="N14234" t="s">
        <v>77</v>
      </c>
      <c r="O14234" t="s">
        <v>57</v>
      </c>
      <c r="P14234" t="s">
        <v>2263</v>
      </c>
      <c r="Q14234" t="s">
        <v>6089</v>
      </c>
    </row>
    <row r="14235" spans="11:17">
      <c r="K14235" t="s">
        <v>51</v>
      </c>
      <c r="L14235" t="s">
        <v>6087</v>
      </c>
      <c r="M14235" t="s">
        <v>6088</v>
      </c>
      <c r="N14235" t="s">
        <v>77</v>
      </c>
      <c r="O14235" t="s">
        <v>59</v>
      </c>
      <c r="P14235">
        <v>2619</v>
      </c>
      <c r="Q14235" t="s">
        <v>6089</v>
      </c>
    </row>
    <row r="14236" spans="11:17">
      <c r="K14236" t="s">
        <v>51</v>
      </c>
      <c r="L14236" t="s">
        <v>6087</v>
      </c>
      <c r="M14236" t="s">
        <v>6088</v>
      </c>
      <c r="N14236" t="s">
        <v>77</v>
      </c>
      <c r="O14236" t="s">
        <v>60</v>
      </c>
      <c r="P14236" t="s">
        <v>6019</v>
      </c>
      <c r="Q14236" t="s">
        <v>6089</v>
      </c>
    </row>
    <row r="14237" spans="11:17">
      <c r="K14237" t="s">
        <v>51</v>
      </c>
      <c r="L14237" t="s">
        <v>6087</v>
      </c>
      <c r="M14237" t="s">
        <v>6088</v>
      </c>
      <c r="N14237" t="s">
        <v>77</v>
      </c>
      <c r="O14237" t="s">
        <v>62</v>
      </c>
      <c r="P14237" t="s">
        <v>6026</v>
      </c>
      <c r="Q14237" t="s">
        <v>6089</v>
      </c>
    </row>
    <row r="14238" spans="11:17">
      <c r="K14238" t="s">
        <v>51</v>
      </c>
      <c r="L14238" t="s">
        <v>6087</v>
      </c>
      <c r="M14238" t="s">
        <v>6088</v>
      </c>
      <c r="N14238" t="s">
        <v>77</v>
      </c>
      <c r="O14238" t="s">
        <v>64</v>
      </c>
      <c r="P14238" t="s">
        <v>6090</v>
      </c>
      <c r="Q14238" t="s">
        <v>6089</v>
      </c>
    </row>
    <row r="14239" spans="11:17">
      <c r="K14239" t="s">
        <v>51</v>
      </c>
      <c r="L14239" t="s">
        <v>6087</v>
      </c>
      <c r="M14239" t="s">
        <v>6088</v>
      </c>
      <c r="N14239" t="s">
        <v>77</v>
      </c>
      <c r="O14239" t="s">
        <v>66</v>
      </c>
      <c r="P14239" t="s">
        <v>6091</v>
      </c>
      <c r="Q14239" t="s">
        <v>6089</v>
      </c>
    </row>
    <row r="14240" spans="11:17">
      <c r="K14240" t="s">
        <v>51</v>
      </c>
      <c r="L14240" t="s">
        <v>6087</v>
      </c>
      <c r="M14240" t="s">
        <v>6088</v>
      </c>
      <c r="N14240" t="s">
        <v>77</v>
      </c>
      <c r="O14240" t="s">
        <v>68</v>
      </c>
      <c r="Q14240" t="s">
        <v>6089</v>
      </c>
    </row>
    <row r="14241" spans="11:17">
      <c r="K14241" t="s">
        <v>51</v>
      </c>
      <c r="L14241" t="s">
        <v>6087</v>
      </c>
      <c r="M14241" t="s">
        <v>6088</v>
      </c>
      <c r="N14241" t="s">
        <v>77</v>
      </c>
      <c r="O14241" t="s">
        <v>70</v>
      </c>
      <c r="P14241" t="s">
        <v>767</v>
      </c>
      <c r="Q14241" t="s">
        <v>6089</v>
      </c>
    </row>
    <row r="14242" spans="11:17">
      <c r="K14242" t="s">
        <v>51</v>
      </c>
      <c r="L14242" t="s">
        <v>6087</v>
      </c>
      <c r="M14242" t="s">
        <v>6088</v>
      </c>
      <c r="N14242" t="s">
        <v>77</v>
      </c>
      <c r="O14242" t="s">
        <v>72</v>
      </c>
      <c r="P14242">
        <v>102</v>
      </c>
      <c r="Q14242" t="s">
        <v>6089</v>
      </c>
    </row>
    <row r="14243" spans="11:17">
      <c r="K14243" t="s">
        <v>51</v>
      </c>
      <c r="L14243" t="s">
        <v>6087</v>
      </c>
      <c r="M14243" t="s">
        <v>6088</v>
      </c>
      <c r="N14243" t="s">
        <v>77</v>
      </c>
      <c r="O14243" t="s">
        <v>73</v>
      </c>
      <c r="P14243" t="s">
        <v>82</v>
      </c>
      <c r="Q14243" t="s">
        <v>6089</v>
      </c>
    </row>
    <row r="14244" spans="11:17">
      <c r="K14244" t="s">
        <v>51</v>
      </c>
      <c r="L14244" t="s">
        <v>6092</v>
      </c>
      <c r="M14244" t="s">
        <v>6093</v>
      </c>
      <c r="N14244" t="s">
        <v>77</v>
      </c>
      <c r="O14244" t="s">
        <v>14</v>
      </c>
      <c r="Q14244" t="s">
        <v>6094</v>
      </c>
    </row>
    <row r="14245" spans="11:17">
      <c r="K14245" t="s">
        <v>51</v>
      </c>
      <c r="L14245" t="s">
        <v>6092</v>
      </c>
      <c r="M14245" t="s">
        <v>6093</v>
      </c>
      <c r="N14245" t="s">
        <v>77</v>
      </c>
      <c r="O14245" t="s">
        <v>56</v>
      </c>
      <c r="Q14245" t="s">
        <v>6094</v>
      </c>
    </row>
    <row r="14246" spans="11:17">
      <c r="K14246" t="s">
        <v>51</v>
      </c>
      <c r="L14246" t="s">
        <v>6092</v>
      </c>
      <c r="M14246" t="s">
        <v>6093</v>
      </c>
      <c r="N14246" t="s">
        <v>77</v>
      </c>
      <c r="O14246" t="s">
        <v>57</v>
      </c>
      <c r="P14246" t="s">
        <v>2263</v>
      </c>
      <c r="Q14246" t="s">
        <v>6094</v>
      </c>
    </row>
    <row r="14247" spans="11:17">
      <c r="K14247" t="s">
        <v>51</v>
      </c>
      <c r="L14247" t="s">
        <v>6092</v>
      </c>
      <c r="M14247" t="s">
        <v>6093</v>
      </c>
      <c r="N14247" t="s">
        <v>77</v>
      </c>
      <c r="O14247" t="s">
        <v>59</v>
      </c>
      <c r="P14247">
        <v>3115</v>
      </c>
      <c r="Q14247" t="s">
        <v>6094</v>
      </c>
    </row>
    <row r="14248" spans="11:17">
      <c r="K14248" t="s">
        <v>51</v>
      </c>
      <c r="L14248" t="s">
        <v>6092</v>
      </c>
      <c r="M14248" t="s">
        <v>6093</v>
      </c>
      <c r="N14248" t="s">
        <v>77</v>
      </c>
      <c r="O14248" t="s">
        <v>60</v>
      </c>
      <c r="P14248" t="s">
        <v>6019</v>
      </c>
      <c r="Q14248" t="s">
        <v>6094</v>
      </c>
    </row>
    <row r="14249" spans="11:17">
      <c r="K14249" t="s">
        <v>51</v>
      </c>
      <c r="L14249" t="s">
        <v>6092</v>
      </c>
      <c r="M14249" t="s">
        <v>6093</v>
      </c>
      <c r="N14249" t="s">
        <v>77</v>
      </c>
      <c r="O14249" t="s">
        <v>62</v>
      </c>
      <c r="P14249" t="s">
        <v>6026</v>
      </c>
      <c r="Q14249" t="s">
        <v>6094</v>
      </c>
    </row>
    <row r="14250" spans="11:17">
      <c r="K14250" t="s">
        <v>51</v>
      </c>
      <c r="L14250" t="s">
        <v>6092</v>
      </c>
      <c r="M14250" t="s">
        <v>6093</v>
      </c>
      <c r="N14250" t="s">
        <v>77</v>
      </c>
      <c r="O14250" t="s">
        <v>64</v>
      </c>
      <c r="P14250" t="s">
        <v>6095</v>
      </c>
      <c r="Q14250" t="s">
        <v>6094</v>
      </c>
    </row>
    <row r="14251" spans="11:17">
      <c r="K14251" t="s">
        <v>51</v>
      </c>
      <c r="L14251" t="s">
        <v>6092</v>
      </c>
      <c r="M14251" t="s">
        <v>6093</v>
      </c>
      <c r="N14251" t="s">
        <v>77</v>
      </c>
      <c r="O14251" t="s">
        <v>66</v>
      </c>
      <c r="P14251" t="s">
        <v>6096</v>
      </c>
      <c r="Q14251" t="s">
        <v>6094</v>
      </c>
    </row>
    <row r="14252" spans="11:17">
      <c r="K14252" t="s">
        <v>51</v>
      </c>
      <c r="L14252" t="s">
        <v>6092</v>
      </c>
      <c r="M14252" t="s">
        <v>6093</v>
      </c>
      <c r="N14252" t="s">
        <v>77</v>
      </c>
      <c r="O14252" t="s">
        <v>68</v>
      </c>
      <c r="P14252" t="s">
        <v>6097</v>
      </c>
      <c r="Q14252" t="s">
        <v>6094</v>
      </c>
    </row>
    <row r="14253" spans="11:17">
      <c r="K14253" t="s">
        <v>51</v>
      </c>
      <c r="L14253" t="s">
        <v>6092</v>
      </c>
      <c r="M14253" t="s">
        <v>6093</v>
      </c>
      <c r="N14253" t="s">
        <v>77</v>
      </c>
      <c r="O14253" t="s">
        <v>70</v>
      </c>
      <c r="P14253" t="s">
        <v>767</v>
      </c>
      <c r="Q14253" t="s">
        <v>6094</v>
      </c>
    </row>
    <row r="14254" spans="11:17">
      <c r="K14254" t="s">
        <v>51</v>
      </c>
      <c r="L14254" t="s">
        <v>6092</v>
      </c>
      <c r="M14254" t="s">
        <v>6093</v>
      </c>
      <c r="N14254" t="s">
        <v>77</v>
      </c>
      <c r="O14254" t="s">
        <v>72</v>
      </c>
      <c r="P14254">
        <v>55</v>
      </c>
      <c r="Q14254" t="s">
        <v>6094</v>
      </c>
    </row>
    <row r="14255" spans="11:17">
      <c r="K14255" t="s">
        <v>51</v>
      </c>
      <c r="L14255" t="s">
        <v>6092</v>
      </c>
      <c r="M14255" t="s">
        <v>6093</v>
      </c>
      <c r="N14255" t="s">
        <v>77</v>
      </c>
      <c r="O14255" t="s">
        <v>73</v>
      </c>
      <c r="P14255" t="s">
        <v>82</v>
      </c>
      <c r="Q14255" t="s">
        <v>6094</v>
      </c>
    </row>
    <row r="14256" spans="11:17">
      <c r="K14256" t="s">
        <v>51</v>
      </c>
      <c r="L14256" t="s">
        <v>6098</v>
      </c>
      <c r="M14256" t="s">
        <v>6099</v>
      </c>
      <c r="N14256" t="s">
        <v>77</v>
      </c>
      <c r="O14256" t="s">
        <v>14</v>
      </c>
      <c r="Q14256" t="s">
        <v>6100</v>
      </c>
    </row>
    <row r="14257" spans="11:17">
      <c r="K14257" t="s">
        <v>51</v>
      </c>
      <c r="L14257" t="s">
        <v>6098</v>
      </c>
      <c r="M14257" t="s">
        <v>6099</v>
      </c>
      <c r="N14257" t="s">
        <v>77</v>
      </c>
      <c r="O14257" t="s">
        <v>56</v>
      </c>
      <c r="Q14257" t="s">
        <v>6100</v>
      </c>
    </row>
    <row r="14258" spans="11:17">
      <c r="K14258" t="s">
        <v>51</v>
      </c>
      <c r="L14258" t="s">
        <v>6098</v>
      </c>
      <c r="M14258" t="s">
        <v>6099</v>
      </c>
      <c r="N14258" t="s">
        <v>77</v>
      </c>
      <c r="O14258" t="s">
        <v>57</v>
      </c>
      <c r="P14258" t="s">
        <v>2263</v>
      </c>
      <c r="Q14258" t="s">
        <v>6100</v>
      </c>
    </row>
    <row r="14259" spans="11:17">
      <c r="K14259" t="s">
        <v>51</v>
      </c>
      <c r="L14259" t="s">
        <v>6098</v>
      </c>
      <c r="M14259" t="s">
        <v>6099</v>
      </c>
      <c r="N14259" t="s">
        <v>77</v>
      </c>
      <c r="O14259" t="s">
        <v>59</v>
      </c>
      <c r="P14259">
        <v>3371</v>
      </c>
      <c r="Q14259" t="s">
        <v>6100</v>
      </c>
    </row>
    <row r="14260" spans="11:17">
      <c r="K14260" t="s">
        <v>51</v>
      </c>
      <c r="L14260" t="s">
        <v>6098</v>
      </c>
      <c r="M14260" t="s">
        <v>6099</v>
      </c>
      <c r="N14260" t="s">
        <v>77</v>
      </c>
      <c r="O14260" t="s">
        <v>60</v>
      </c>
      <c r="P14260" t="s">
        <v>6019</v>
      </c>
      <c r="Q14260" t="s">
        <v>6100</v>
      </c>
    </row>
    <row r="14261" spans="11:17">
      <c r="K14261" t="s">
        <v>51</v>
      </c>
      <c r="L14261" t="s">
        <v>6098</v>
      </c>
      <c r="M14261" t="s">
        <v>6099</v>
      </c>
      <c r="N14261" t="s">
        <v>77</v>
      </c>
      <c r="O14261" t="s">
        <v>62</v>
      </c>
      <c r="P14261" t="s">
        <v>6026</v>
      </c>
      <c r="Q14261" t="s">
        <v>6100</v>
      </c>
    </row>
    <row r="14262" spans="11:17">
      <c r="K14262" t="s">
        <v>51</v>
      </c>
      <c r="L14262" t="s">
        <v>6098</v>
      </c>
      <c r="M14262" t="s">
        <v>6099</v>
      </c>
      <c r="N14262" t="s">
        <v>77</v>
      </c>
      <c r="O14262" t="s">
        <v>64</v>
      </c>
      <c r="P14262" t="s">
        <v>6101</v>
      </c>
      <c r="Q14262" t="s">
        <v>6100</v>
      </c>
    </row>
    <row r="14263" spans="11:17">
      <c r="K14263" t="s">
        <v>51</v>
      </c>
      <c r="L14263" t="s">
        <v>6098</v>
      </c>
      <c r="M14263" t="s">
        <v>6099</v>
      </c>
      <c r="N14263" t="s">
        <v>77</v>
      </c>
      <c r="O14263" t="s">
        <v>66</v>
      </c>
      <c r="P14263" t="s">
        <v>6102</v>
      </c>
      <c r="Q14263" t="s">
        <v>6100</v>
      </c>
    </row>
    <row r="14264" spans="11:17">
      <c r="K14264" t="s">
        <v>51</v>
      </c>
      <c r="L14264" t="s">
        <v>6098</v>
      </c>
      <c r="M14264" t="s">
        <v>6099</v>
      </c>
      <c r="N14264" t="s">
        <v>77</v>
      </c>
      <c r="O14264" t="s">
        <v>68</v>
      </c>
      <c r="P14264" t="s">
        <v>6103</v>
      </c>
      <c r="Q14264" t="s">
        <v>6100</v>
      </c>
    </row>
    <row r="14265" spans="11:17">
      <c r="K14265" t="s">
        <v>51</v>
      </c>
      <c r="L14265" t="s">
        <v>6098</v>
      </c>
      <c r="M14265" t="s">
        <v>6099</v>
      </c>
      <c r="N14265" t="s">
        <v>77</v>
      </c>
      <c r="O14265" t="s">
        <v>70</v>
      </c>
      <c r="P14265" t="s">
        <v>767</v>
      </c>
      <c r="Q14265" t="s">
        <v>6100</v>
      </c>
    </row>
    <row r="14266" spans="11:17">
      <c r="K14266" t="s">
        <v>51</v>
      </c>
      <c r="L14266" t="s">
        <v>6098</v>
      </c>
      <c r="M14266" t="s">
        <v>6099</v>
      </c>
      <c r="N14266" t="s">
        <v>77</v>
      </c>
      <c r="O14266" t="s">
        <v>72</v>
      </c>
      <c r="P14266">
        <v>112</v>
      </c>
      <c r="Q14266" t="s">
        <v>6100</v>
      </c>
    </row>
    <row r="14267" spans="11:17">
      <c r="K14267" t="s">
        <v>51</v>
      </c>
      <c r="L14267" t="s">
        <v>6098</v>
      </c>
      <c r="M14267" t="s">
        <v>6099</v>
      </c>
      <c r="N14267" t="s">
        <v>77</v>
      </c>
      <c r="O14267" t="s">
        <v>73</v>
      </c>
      <c r="P14267" t="s">
        <v>82</v>
      </c>
      <c r="Q14267" t="s">
        <v>6100</v>
      </c>
    </row>
    <row r="14268" spans="11:17">
      <c r="K14268" t="s">
        <v>51</v>
      </c>
      <c r="L14268" t="s">
        <v>6104</v>
      </c>
      <c r="M14268" t="s">
        <v>6105</v>
      </c>
      <c r="N14268" t="s">
        <v>77</v>
      </c>
      <c r="O14268" t="s">
        <v>14</v>
      </c>
      <c r="Q14268" t="s">
        <v>6106</v>
      </c>
    </row>
    <row r="14269" spans="11:17">
      <c r="K14269" t="s">
        <v>51</v>
      </c>
      <c r="L14269" t="s">
        <v>6104</v>
      </c>
      <c r="M14269" t="s">
        <v>6105</v>
      </c>
      <c r="N14269" t="s">
        <v>77</v>
      </c>
      <c r="O14269" t="s">
        <v>56</v>
      </c>
      <c r="Q14269" t="s">
        <v>6106</v>
      </c>
    </row>
    <row r="14270" spans="11:17">
      <c r="K14270" t="s">
        <v>51</v>
      </c>
      <c r="L14270" t="s">
        <v>6104</v>
      </c>
      <c r="M14270" t="s">
        <v>6105</v>
      </c>
      <c r="N14270" t="s">
        <v>77</v>
      </c>
      <c r="O14270" t="s">
        <v>57</v>
      </c>
      <c r="P14270" t="s">
        <v>2263</v>
      </c>
      <c r="Q14270" t="s">
        <v>6106</v>
      </c>
    </row>
    <row r="14271" spans="11:17">
      <c r="K14271" t="s">
        <v>51</v>
      </c>
      <c r="L14271" t="s">
        <v>6104</v>
      </c>
      <c r="M14271" t="s">
        <v>6105</v>
      </c>
      <c r="N14271" t="s">
        <v>77</v>
      </c>
      <c r="O14271" t="s">
        <v>59</v>
      </c>
      <c r="P14271">
        <v>3143</v>
      </c>
      <c r="Q14271" t="s">
        <v>6106</v>
      </c>
    </row>
    <row r="14272" spans="11:17">
      <c r="K14272" t="s">
        <v>51</v>
      </c>
      <c r="L14272" t="s">
        <v>6104</v>
      </c>
      <c r="M14272" t="s">
        <v>6105</v>
      </c>
      <c r="N14272" t="s">
        <v>77</v>
      </c>
      <c r="O14272" t="s">
        <v>60</v>
      </c>
      <c r="P14272" t="s">
        <v>6019</v>
      </c>
      <c r="Q14272" t="s">
        <v>6106</v>
      </c>
    </row>
    <row r="14273" spans="11:17">
      <c r="K14273" t="s">
        <v>51</v>
      </c>
      <c r="L14273" t="s">
        <v>6104</v>
      </c>
      <c r="M14273" t="s">
        <v>6105</v>
      </c>
      <c r="N14273" t="s">
        <v>77</v>
      </c>
      <c r="O14273" t="s">
        <v>62</v>
      </c>
      <c r="P14273" t="s">
        <v>6026</v>
      </c>
      <c r="Q14273" t="s">
        <v>6106</v>
      </c>
    </row>
    <row r="14274" spans="11:17">
      <c r="K14274" t="s">
        <v>51</v>
      </c>
      <c r="L14274" t="s">
        <v>6104</v>
      </c>
      <c r="M14274" t="s">
        <v>6105</v>
      </c>
      <c r="N14274" t="s">
        <v>77</v>
      </c>
      <c r="O14274" t="s">
        <v>64</v>
      </c>
      <c r="P14274" t="s">
        <v>6107</v>
      </c>
      <c r="Q14274" t="s">
        <v>6106</v>
      </c>
    </row>
    <row r="14275" spans="11:17">
      <c r="K14275" t="s">
        <v>51</v>
      </c>
      <c r="L14275" t="s">
        <v>6104</v>
      </c>
      <c r="M14275" t="s">
        <v>6105</v>
      </c>
      <c r="N14275" t="s">
        <v>77</v>
      </c>
      <c r="O14275" t="s">
        <v>66</v>
      </c>
      <c r="P14275" t="s">
        <v>6108</v>
      </c>
      <c r="Q14275" t="s">
        <v>6106</v>
      </c>
    </row>
    <row r="14276" spans="11:17">
      <c r="K14276" t="s">
        <v>51</v>
      </c>
      <c r="L14276" t="s">
        <v>6104</v>
      </c>
      <c r="M14276" t="s">
        <v>6105</v>
      </c>
      <c r="N14276" t="s">
        <v>77</v>
      </c>
      <c r="O14276" t="s">
        <v>68</v>
      </c>
      <c r="P14276" t="s">
        <v>6109</v>
      </c>
      <c r="Q14276" t="s">
        <v>6106</v>
      </c>
    </row>
    <row r="14277" spans="11:17">
      <c r="K14277" t="s">
        <v>51</v>
      </c>
      <c r="L14277" t="s">
        <v>6104</v>
      </c>
      <c r="M14277" t="s">
        <v>6105</v>
      </c>
      <c r="N14277" t="s">
        <v>77</v>
      </c>
      <c r="O14277" t="s">
        <v>70</v>
      </c>
      <c r="P14277" t="s">
        <v>767</v>
      </c>
      <c r="Q14277" t="s">
        <v>6106</v>
      </c>
    </row>
    <row r="14278" spans="11:17">
      <c r="K14278" t="s">
        <v>51</v>
      </c>
      <c r="L14278" t="s">
        <v>6104</v>
      </c>
      <c r="M14278" t="s">
        <v>6105</v>
      </c>
      <c r="N14278" t="s">
        <v>77</v>
      </c>
      <c r="O14278" t="s">
        <v>72</v>
      </c>
      <c r="P14278">
        <v>143</v>
      </c>
      <c r="Q14278" t="s">
        <v>6106</v>
      </c>
    </row>
    <row r="14279" spans="11:17">
      <c r="K14279" t="s">
        <v>51</v>
      </c>
      <c r="L14279" t="s">
        <v>6104</v>
      </c>
      <c r="M14279" t="s">
        <v>6105</v>
      </c>
      <c r="N14279" t="s">
        <v>77</v>
      </c>
      <c r="O14279" t="s">
        <v>73</v>
      </c>
      <c r="P14279" t="s">
        <v>82</v>
      </c>
      <c r="Q14279" t="s">
        <v>6106</v>
      </c>
    </row>
    <row r="14280" spans="11:17">
      <c r="K14280" t="s">
        <v>51</v>
      </c>
      <c r="L14280" t="s">
        <v>6110</v>
      </c>
      <c r="M14280" t="s">
        <v>6111</v>
      </c>
      <c r="N14280" t="s">
        <v>77</v>
      </c>
      <c r="O14280" t="s">
        <v>14</v>
      </c>
      <c r="Q14280" t="s">
        <v>6112</v>
      </c>
    </row>
    <row r="14281" spans="11:17">
      <c r="K14281" t="s">
        <v>51</v>
      </c>
      <c r="L14281" t="s">
        <v>6110</v>
      </c>
      <c r="M14281" t="s">
        <v>6111</v>
      </c>
      <c r="N14281" t="s">
        <v>77</v>
      </c>
      <c r="O14281" t="s">
        <v>56</v>
      </c>
      <c r="Q14281" t="s">
        <v>6112</v>
      </c>
    </row>
    <row r="14282" spans="11:17">
      <c r="K14282" t="s">
        <v>51</v>
      </c>
      <c r="L14282" t="s">
        <v>6110</v>
      </c>
      <c r="M14282" t="s">
        <v>6111</v>
      </c>
      <c r="N14282" t="s">
        <v>77</v>
      </c>
      <c r="O14282" t="s">
        <v>57</v>
      </c>
      <c r="P14282" t="s">
        <v>2263</v>
      </c>
      <c r="Q14282" t="s">
        <v>6112</v>
      </c>
    </row>
    <row r="14283" spans="11:17">
      <c r="K14283" t="s">
        <v>51</v>
      </c>
      <c r="L14283" t="s">
        <v>6110</v>
      </c>
      <c r="M14283" t="s">
        <v>6111</v>
      </c>
      <c r="N14283" t="s">
        <v>77</v>
      </c>
      <c r="O14283" t="s">
        <v>59</v>
      </c>
      <c r="P14283">
        <v>3074</v>
      </c>
      <c r="Q14283" t="s">
        <v>6112</v>
      </c>
    </row>
    <row r="14284" spans="11:17">
      <c r="K14284" t="s">
        <v>51</v>
      </c>
      <c r="L14284" t="s">
        <v>6110</v>
      </c>
      <c r="M14284" t="s">
        <v>6111</v>
      </c>
      <c r="N14284" t="s">
        <v>77</v>
      </c>
      <c r="O14284" t="s">
        <v>60</v>
      </c>
      <c r="P14284" t="s">
        <v>6019</v>
      </c>
      <c r="Q14284" t="s">
        <v>6112</v>
      </c>
    </row>
    <row r="14285" spans="11:17">
      <c r="K14285" t="s">
        <v>51</v>
      </c>
      <c r="L14285" t="s">
        <v>6110</v>
      </c>
      <c r="M14285" t="s">
        <v>6111</v>
      </c>
      <c r="N14285" t="s">
        <v>77</v>
      </c>
      <c r="O14285" t="s">
        <v>62</v>
      </c>
      <c r="P14285" t="s">
        <v>6026</v>
      </c>
      <c r="Q14285" t="s">
        <v>6112</v>
      </c>
    </row>
    <row r="14286" spans="11:17">
      <c r="K14286" t="s">
        <v>51</v>
      </c>
      <c r="L14286" t="s">
        <v>6110</v>
      </c>
      <c r="M14286" t="s">
        <v>6111</v>
      </c>
      <c r="N14286" t="s">
        <v>77</v>
      </c>
      <c r="O14286" t="s">
        <v>64</v>
      </c>
      <c r="P14286" t="s">
        <v>6113</v>
      </c>
      <c r="Q14286" t="s">
        <v>6112</v>
      </c>
    </row>
    <row r="14287" spans="11:17">
      <c r="K14287" t="s">
        <v>51</v>
      </c>
      <c r="L14287" t="s">
        <v>6110</v>
      </c>
      <c r="M14287" t="s">
        <v>6111</v>
      </c>
      <c r="N14287" t="s">
        <v>77</v>
      </c>
      <c r="O14287" t="s">
        <v>66</v>
      </c>
      <c r="P14287" t="s">
        <v>6114</v>
      </c>
      <c r="Q14287" t="s">
        <v>6112</v>
      </c>
    </row>
    <row r="14288" spans="11:17">
      <c r="K14288" t="s">
        <v>51</v>
      </c>
      <c r="L14288" t="s">
        <v>6110</v>
      </c>
      <c r="M14288" t="s">
        <v>6111</v>
      </c>
      <c r="N14288" t="s">
        <v>77</v>
      </c>
      <c r="O14288" t="s">
        <v>68</v>
      </c>
      <c r="P14288" t="s">
        <v>6115</v>
      </c>
      <c r="Q14288" t="s">
        <v>6112</v>
      </c>
    </row>
    <row r="14289" spans="11:17">
      <c r="K14289" t="s">
        <v>51</v>
      </c>
      <c r="L14289" t="s">
        <v>6110</v>
      </c>
      <c r="M14289" t="s">
        <v>6111</v>
      </c>
      <c r="N14289" t="s">
        <v>77</v>
      </c>
      <c r="O14289" t="s">
        <v>70</v>
      </c>
      <c r="P14289" t="s">
        <v>767</v>
      </c>
      <c r="Q14289" t="s">
        <v>6112</v>
      </c>
    </row>
    <row r="14290" spans="11:17">
      <c r="K14290" t="s">
        <v>51</v>
      </c>
      <c r="L14290" t="s">
        <v>6110</v>
      </c>
      <c r="M14290" t="s">
        <v>6111</v>
      </c>
      <c r="N14290" t="s">
        <v>77</v>
      </c>
      <c r="O14290" t="s">
        <v>72</v>
      </c>
      <c r="P14290">
        <v>117</v>
      </c>
      <c r="Q14290" t="s">
        <v>6112</v>
      </c>
    </row>
    <row r="14291" spans="11:17">
      <c r="K14291" t="s">
        <v>51</v>
      </c>
      <c r="L14291" t="s">
        <v>6110</v>
      </c>
      <c r="M14291" t="s">
        <v>6111</v>
      </c>
      <c r="N14291" t="s">
        <v>77</v>
      </c>
      <c r="O14291" t="s">
        <v>73</v>
      </c>
      <c r="P14291" t="s">
        <v>82</v>
      </c>
      <c r="Q14291" t="s">
        <v>6112</v>
      </c>
    </row>
    <row r="14292" spans="11:17">
      <c r="K14292" t="s">
        <v>51</v>
      </c>
      <c r="L14292" t="s">
        <v>6116</v>
      </c>
      <c r="M14292" t="s">
        <v>6117</v>
      </c>
      <c r="N14292" t="s">
        <v>77</v>
      </c>
      <c r="O14292" t="s">
        <v>14</v>
      </c>
      <c r="Q14292" t="s">
        <v>6118</v>
      </c>
    </row>
    <row r="14293" spans="11:17">
      <c r="K14293" t="s">
        <v>51</v>
      </c>
      <c r="L14293" t="s">
        <v>6116</v>
      </c>
      <c r="M14293" t="s">
        <v>6117</v>
      </c>
      <c r="N14293" t="s">
        <v>77</v>
      </c>
      <c r="O14293" t="s">
        <v>56</v>
      </c>
      <c r="Q14293" t="s">
        <v>6118</v>
      </c>
    </row>
    <row r="14294" spans="11:17">
      <c r="K14294" t="s">
        <v>51</v>
      </c>
      <c r="L14294" t="s">
        <v>6116</v>
      </c>
      <c r="M14294" t="s">
        <v>6117</v>
      </c>
      <c r="N14294" t="s">
        <v>77</v>
      </c>
      <c r="O14294" t="s">
        <v>57</v>
      </c>
      <c r="P14294" t="s">
        <v>2263</v>
      </c>
      <c r="Q14294" t="s">
        <v>6118</v>
      </c>
    </row>
    <row r="14295" spans="11:17">
      <c r="K14295" t="s">
        <v>51</v>
      </c>
      <c r="L14295" t="s">
        <v>6116</v>
      </c>
      <c r="M14295" t="s">
        <v>6117</v>
      </c>
      <c r="N14295" t="s">
        <v>77</v>
      </c>
      <c r="O14295" t="s">
        <v>59</v>
      </c>
      <c r="P14295">
        <v>3279</v>
      </c>
      <c r="Q14295" t="s">
        <v>6118</v>
      </c>
    </row>
    <row r="14296" spans="11:17">
      <c r="K14296" t="s">
        <v>51</v>
      </c>
      <c r="L14296" t="s">
        <v>6116</v>
      </c>
      <c r="M14296" t="s">
        <v>6117</v>
      </c>
      <c r="N14296" t="s">
        <v>77</v>
      </c>
      <c r="O14296" t="s">
        <v>60</v>
      </c>
      <c r="P14296" t="s">
        <v>6019</v>
      </c>
      <c r="Q14296" t="s">
        <v>6118</v>
      </c>
    </row>
    <row r="14297" spans="11:17">
      <c r="K14297" t="s">
        <v>51</v>
      </c>
      <c r="L14297" t="s">
        <v>6116</v>
      </c>
      <c r="M14297" t="s">
        <v>6117</v>
      </c>
      <c r="N14297" t="s">
        <v>77</v>
      </c>
      <c r="O14297" t="s">
        <v>62</v>
      </c>
      <c r="P14297" t="s">
        <v>6026</v>
      </c>
      <c r="Q14297" t="s">
        <v>6118</v>
      </c>
    </row>
    <row r="14298" spans="11:17">
      <c r="K14298" t="s">
        <v>51</v>
      </c>
      <c r="L14298" t="s">
        <v>6116</v>
      </c>
      <c r="M14298" t="s">
        <v>6117</v>
      </c>
      <c r="N14298" t="s">
        <v>77</v>
      </c>
      <c r="O14298" t="s">
        <v>64</v>
      </c>
      <c r="P14298" t="s">
        <v>6119</v>
      </c>
      <c r="Q14298" t="s">
        <v>6118</v>
      </c>
    </row>
    <row r="14299" spans="11:17">
      <c r="K14299" t="s">
        <v>51</v>
      </c>
      <c r="L14299" t="s">
        <v>6116</v>
      </c>
      <c r="M14299" t="s">
        <v>6117</v>
      </c>
      <c r="N14299" t="s">
        <v>77</v>
      </c>
      <c r="O14299" t="s">
        <v>66</v>
      </c>
      <c r="P14299" t="s">
        <v>6120</v>
      </c>
      <c r="Q14299" t="s">
        <v>6118</v>
      </c>
    </row>
    <row r="14300" spans="11:17">
      <c r="K14300" t="s">
        <v>51</v>
      </c>
      <c r="L14300" t="s">
        <v>6116</v>
      </c>
      <c r="M14300" t="s">
        <v>6117</v>
      </c>
      <c r="N14300" t="s">
        <v>77</v>
      </c>
      <c r="O14300" t="s">
        <v>68</v>
      </c>
      <c r="P14300" s="1" t="s">
        <v>6121</v>
      </c>
      <c r="Q14300" t="s">
        <v>6118</v>
      </c>
    </row>
    <row r="14301" spans="11:17">
      <c r="K14301" t="s">
        <v>51</v>
      </c>
      <c r="L14301" t="s">
        <v>6116</v>
      </c>
      <c r="M14301" t="s">
        <v>6117</v>
      </c>
      <c r="N14301" t="s">
        <v>77</v>
      </c>
      <c r="O14301" t="s">
        <v>70</v>
      </c>
      <c r="P14301" t="s">
        <v>767</v>
      </c>
      <c r="Q14301" t="s">
        <v>6118</v>
      </c>
    </row>
    <row r="14302" spans="11:17">
      <c r="K14302" t="s">
        <v>51</v>
      </c>
      <c r="L14302" t="s">
        <v>6116</v>
      </c>
      <c r="M14302" t="s">
        <v>6117</v>
      </c>
      <c r="N14302" t="s">
        <v>77</v>
      </c>
      <c r="O14302" t="s">
        <v>72</v>
      </c>
      <c r="P14302">
        <v>71</v>
      </c>
      <c r="Q14302" t="s">
        <v>6118</v>
      </c>
    </row>
    <row r="14303" spans="11:17">
      <c r="K14303" t="s">
        <v>51</v>
      </c>
      <c r="L14303" t="s">
        <v>6116</v>
      </c>
      <c r="M14303" t="s">
        <v>6117</v>
      </c>
      <c r="N14303" t="s">
        <v>77</v>
      </c>
      <c r="O14303" t="s">
        <v>73</v>
      </c>
      <c r="P14303" t="s">
        <v>82</v>
      </c>
      <c r="Q14303" t="s">
        <v>6118</v>
      </c>
    </row>
    <row r="14304" spans="11:17">
      <c r="K14304" t="s">
        <v>51</v>
      </c>
      <c r="L14304" t="s">
        <v>6122</v>
      </c>
      <c r="M14304" t="s">
        <v>6123</v>
      </c>
      <c r="N14304" t="s">
        <v>77</v>
      </c>
      <c r="O14304" t="s">
        <v>14</v>
      </c>
      <c r="Q14304" t="s">
        <v>6124</v>
      </c>
    </row>
    <row r="14305" spans="11:17">
      <c r="K14305" t="s">
        <v>51</v>
      </c>
      <c r="L14305" t="s">
        <v>6122</v>
      </c>
      <c r="M14305" t="s">
        <v>6123</v>
      </c>
      <c r="N14305" t="s">
        <v>77</v>
      </c>
      <c r="O14305" t="s">
        <v>56</v>
      </c>
      <c r="Q14305" t="s">
        <v>6124</v>
      </c>
    </row>
    <row r="14306" spans="11:17">
      <c r="K14306" t="s">
        <v>51</v>
      </c>
      <c r="L14306" t="s">
        <v>6122</v>
      </c>
      <c r="M14306" t="s">
        <v>6123</v>
      </c>
      <c r="N14306" t="s">
        <v>77</v>
      </c>
      <c r="O14306" t="s">
        <v>57</v>
      </c>
      <c r="P14306" t="s">
        <v>2263</v>
      </c>
      <c r="Q14306" t="s">
        <v>6124</v>
      </c>
    </row>
    <row r="14307" spans="11:17">
      <c r="K14307" t="s">
        <v>51</v>
      </c>
      <c r="L14307" t="s">
        <v>6122</v>
      </c>
      <c r="M14307" t="s">
        <v>6123</v>
      </c>
      <c r="N14307" t="s">
        <v>77</v>
      </c>
      <c r="O14307" t="s">
        <v>59</v>
      </c>
      <c r="P14307">
        <v>3507</v>
      </c>
      <c r="Q14307" t="s">
        <v>6124</v>
      </c>
    </row>
    <row r="14308" spans="11:17">
      <c r="K14308" t="s">
        <v>51</v>
      </c>
      <c r="L14308" t="s">
        <v>6122</v>
      </c>
      <c r="M14308" t="s">
        <v>6123</v>
      </c>
      <c r="N14308" t="s">
        <v>77</v>
      </c>
      <c r="O14308" t="s">
        <v>60</v>
      </c>
      <c r="P14308" t="s">
        <v>6019</v>
      </c>
      <c r="Q14308" t="s">
        <v>6124</v>
      </c>
    </row>
    <row r="14309" spans="11:17">
      <c r="K14309" t="s">
        <v>51</v>
      </c>
      <c r="L14309" t="s">
        <v>6122</v>
      </c>
      <c r="M14309" t="s">
        <v>6123</v>
      </c>
      <c r="N14309" t="s">
        <v>77</v>
      </c>
      <c r="O14309" t="s">
        <v>62</v>
      </c>
      <c r="P14309" t="s">
        <v>6026</v>
      </c>
      <c r="Q14309" t="s">
        <v>6124</v>
      </c>
    </row>
    <row r="14310" spans="11:17">
      <c r="K14310" t="s">
        <v>51</v>
      </c>
      <c r="L14310" t="s">
        <v>6122</v>
      </c>
      <c r="M14310" t="s">
        <v>6123</v>
      </c>
      <c r="N14310" t="s">
        <v>77</v>
      </c>
      <c r="O14310" t="s">
        <v>64</v>
      </c>
      <c r="P14310" t="s">
        <v>6125</v>
      </c>
      <c r="Q14310" t="s">
        <v>6124</v>
      </c>
    </row>
    <row r="14311" spans="11:17">
      <c r="K14311" t="s">
        <v>51</v>
      </c>
      <c r="L14311" t="s">
        <v>6122</v>
      </c>
      <c r="M14311" t="s">
        <v>6123</v>
      </c>
      <c r="N14311" t="s">
        <v>77</v>
      </c>
      <c r="O14311" t="s">
        <v>66</v>
      </c>
      <c r="P14311" t="s">
        <v>6126</v>
      </c>
      <c r="Q14311" t="s">
        <v>6124</v>
      </c>
    </row>
    <row r="14312" spans="11:17">
      <c r="K14312" t="s">
        <v>51</v>
      </c>
      <c r="L14312" t="s">
        <v>6122</v>
      </c>
      <c r="M14312" t="s">
        <v>6123</v>
      </c>
      <c r="N14312" t="s">
        <v>77</v>
      </c>
      <c r="O14312" t="s">
        <v>68</v>
      </c>
      <c r="Q14312" t="s">
        <v>6124</v>
      </c>
    </row>
    <row r="14313" spans="11:17">
      <c r="K14313" t="s">
        <v>51</v>
      </c>
      <c r="L14313" t="s">
        <v>6122</v>
      </c>
      <c r="M14313" t="s">
        <v>6123</v>
      </c>
      <c r="N14313" t="s">
        <v>77</v>
      </c>
      <c r="O14313" t="s">
        <v>70</v>
      </c>
      <c r="P14313" t="s">
        <v>767</v>
      </c>
      <c r="Q14313" t="s">
        <v>6124</v>
      </c>
    </row>
    <row r="14314" spans="11:17">
      <c r="K14314" t="s">
        <v>51</v>
      </c>
      <c r="L14314" t="s">
        <v>6122</v>
      </c>
      <c r="M14314" t="s">
        <v>6123</v>
      </c>
      <c r="N14314" t="s">
        <v>77</v>
      </c>
      <c r="O14314" t="s">
        <v>72</v>
      </c>
      <c r="P14314">
        <v>133</v>
      </c>
      <c r="Q14314" t="s">
        <v>6124</v>
      </c>
    </row>
    <row r="14315" spans="11:17">
      <c r="K14315" t="s">
        <v>51</v>
      </c>
      <c r="L14315" t="s">
        <v>6122</v>
      </c>
      <c r="M14315" t="s">
        <v>6123</v>
      </c>
      <c r="N14315" t="s">
        <v>77</v>
      </c>
      <c r="O14315" t="s">
        <v>73</v>
      </c>
      <c r="P14315" t="s">
        <v>82</v>
      </c>
      <c r="Q14315" t="s">
        <v>6124</v>
      </c>
    </row>
    <row r="14316" spans="11:17">
      <c r="K14316" t="s">
        <v>51</v>
      </c>
      <c r="L14316" t="s">
        <v>6127</v>
      </c>
      <c r="M14316" t="s">
        <v>6128</v>
      </c>
      <c r="N14316" t="s">
        <v>77</v>
      </c>
      <c r="O14316" t="s">
        <v>14</v>
      </c>
      <c r="Q14316" t="s">
        <v>6129</v>
      </c>
    </row>
    <row r="14317" spans="11:17">
      <c r="K14317" t="s">
        <v>51</v>
      </c>
      <c r="L14317" t="s">
        <v>6127</v>
      </c>
      <c r="M14317" t="s">
        <v>6128</v>
      </c>
      <c r="N14317" t="s">
        <v>77</v>
      </c>
      <c r="O14317" t="s">
        <v>56</v>
      </c>
      <c r="Q14317" t="s">
        <v>6129</v>
      </c>
    </row>
    <row r="14318" spans="11:17">
      <c r="K14318" t="s">
        <v>51</v>
      </c>
      <c r="L14318" t="s">
        <v>6127</v>
      </c>
      <c r="M14318" t="s">
        <v>6128</v>
      </c>
      <c r="N14318" t="s">
        <v>77</v>
      </c>
      <c r="O14318" t="s">
        <v>57</v>
      </c>
      <c r="P14318" t="s">
        <v>2263</v>
      </c>
      <c r="Q14318" t="s">
        <v>6129</v>
      </c>
    </row>
    <row r="14319" spans="11:17">
      <c r="K14319" t="s">
        <v>51</v>
      </c>
      <c r="L14319" t="s">
        <v>6127</v>
      </c>
      <c r="M14319" t="s">
        <v>6128</v>
      </c>
      <c r="N14319" t="s">
        <v>77</v>
      </c>
      <c r="O14319" t="s">
        <v>59</v>
      </c>
      <c r="P14319">
        <v>3343</v>
      </c>
      <c r="Q14319" t="s">
        <v>6129</v>
      </c>
    </row>
    <row r="14320" spans="11:17">
      <c r="K14320" t="s">
        <v>51</v>
      </c>
      <c r="L14320" t="s">
        <v>6127</v>
      </c>
      <c r="M14320" t="s">
        <v>6128</v>
      </c>
      <c r="N14320" t="s">
        <v>77</v>
      </c>
      <c r="O14320" t="s">
        <v>60</v>
      </c>
      <c r="P14320" t="s">
        <v>6019</v>
      </c>
      <c r="Q14320" t="s">
        <v>6129</v>
      </c>
    </row>
    <row r="14321" spans="11:17">
      <c r="K14321" t="s">
        <v>51</v>
      </c>
      <c r="L14321" t="s">
        <v>6127</v>
      </c>
      <c r="M14321" t="s">
        <v>6128</v>
      </c>
      <c r="N14321" t="s">
        <v>77</v>
      </c>
      <c r="O14321" t="s">
        <v>62</v>
      </c>
      <c r="P14321" t="s">
        <v>6026</v>
      </c>
      <c r="Q14321" t="s">
        <v>6129</v>
      </c>
    </row>
    <row r="14322" spans="11:17">
      <c r="K14322" t="s">
        <v>51</v>
      </c>
      <c r="L14322" t="s">
        <v>6127</v>
      </c>
      <c r="M14322" t="s">
        <v>6128</v>
      </c>
      <c r="N14322" t="s">
        <v>77</v>
      </c>
      <c r="O14322" t="s">
        <v>64</v>
      </c>
      <c r="P14322" t="s">
        <v>6130</v>
      </c>
      <c r="Q14322" t="s">
        <v>6129</v>
      </c>
    </row>
    <row r="14323" spans="11:17">
      <c r="K14323" t="s">
        <v>51</v>
      </c>
      <c r="L14323" t="s">
        <v>6127</v>
      </c>
      <c r="M14323" t="s">
        <v>6128</v>
      </c>
      <c r="N14323" t="s">
        <v>77</v>
      </c>
      <c r="O14323" t="s">
        <v>66</v>
      </c>
      <c r="P14323" t="s">
        <v>6131</v>
      </c>
      <c r="Q14323" t="s">
        <v>6129</v>
      </c>
    </row>
    <row r="14324" spans="11:17">
      <c r="K14324" t="s">
        <v>51</v>
      </c>
      <c r="L14324" t="s">
        <v>6127</v>
      </c>
      <c r="M14324" t="s">
        <v>6128</v>
      </c>
      <c r="N14324" t="s">
        <v>77</v>
      </c>
      <c r="O14324" t="s">
        <v>68</v>
      </c>
      <c r="Q14324" t="s">
        <v>6129</v>
      </c>
    </row>
    <row r="14325" spans="11:17">
      <c r="K14325" t="s">
        <v>51</v>
      </c>
      <c r="L14325" t="s">
        <v>6127</v>
      </c>
      <c r="M14325" t="s">
        <v>6128</v>
      </c>
      <c r="N14325" t="s">
        <v>77</v>
      </c>
      <c r="O14325" t="s">
        <v>70</v>
      </c>
      <c r="P14325" t="s">
        <v>767</v>
      </c>
      <c r="Q14325" t="s">
        <v>6129</v>
      </c>
    </row>
    <row r="14326" spans="11:17">
      <c r="K14326" t="s">
        <v>51</v>
      </c>
      <c r="L14326" t="s">
        <v>6127</v>
      </c>
      <c r="M14326" t="s">
        <v>6128</v>
      </c>
      <c r="N14326" t="s">
        <v>77</v>
      </c>
      <c r="O14326" t="s">
        <v>72</v>
      </c>
      <c r="P14326">
        <v>139</v>
      </c>
      <c r="Q14326" t="s">
        <v>6129</v>
      </c>
    </row>
    <row r="14327" spans="11:17">
      <c r="K14327" t="s">
        <v>51</v>
      </c>
      <c r="L14327" t="s">
        <v>6127</v>
      </c>
      <c r="M14327" t="s">
        <v>6128</v>
      </c>
      <c r="N14327" t="s">
        <v>77</v>
      </c>
      <c r="O14327" t="s">
        <v>73</v>
      </c>
      <c r="P14327" t="s">
        <v>82</v>
      </c>
      <c r="Q14327" t="s">
        <v>6129</v>
      </c>
    </row>
    <row r="14328" spans="11:17">
      <c r="K14328" t="s">
        <v>51</v>
      </c>
      <c r="L14328" t="s">
        <v>6132</v>
      </c>
      <c r="M14328" t="s">
        <v>6133</v>
      </c>
      <c r="N14328" t="s">
        <v>77</v>
      </c>
      <c r="O14328" t="s">
        <v>14</v>
      </c>
      <c r="Q14328" t="s">
        <v>6134</v>
      </c>
    </row>
    <row r="14329" spans="11:17">
      <c r="K14329" t="s">
        <v>51</v>
      </c>
      <c r="L14329" t="s">
        <v>6132</v>
      </c>
      <c r="M14329" t="s">
        <v>6133</v>
      </c>
      <c r="N14329" t="s">
        <v>77</v>
      </c>
      <c r="O14329" t="s">
        <v>56</v>
      </c>
      <c r="Q14329" t="s">
        <v>6134</v>
      </c>
    </row>
    <row r="14330" spans="11:17">
      <c r="K14330" t="s">
        <v>51</v>
      </c>
      <c r="L14330" t="s">
        <v>6132</v>
      </c>
      <c r="M14330" t="s">
        <v>6133</v>
      </c>
      <c r="N14330" t="s">
        <v>77</v>
      </c>
      <c r="O14330" t="s">
        <v>57</v>
      </c>
      <c r="P14330" t="s">
        <v>2263</v>
      </c>
      <c r="Q14330" t="s">
        <v>6134</v>
      </c>
    </row>
    <row r="14331" spans="11:17">
      <c r="K14331" t="s">
        <v>51</v>
      </c>
      <c r="L14331" t="s">
        <v>6132</v>
      </c>
      <c r="M14331" t="s">
        <v>6133</v>
      </c>
      <c r="N14331" t="s">
        <v>77</v>
      </c>
      <c r="O14331" t="s">
        <v>59</v>
      </c>
      <c r="P14331">
        <v>3052</v>
      </c>
      <c r="Q14331" t="s">
        <v>6134</v>
      </c>
    </row>
    <row r="14332" spans="11:17">
      <c r="K14332" t="s">
        <v>51</v>
      </c>
      <c r="L14332" t="s">
        <v>6132</v>
      </c>
      <c r="M14332" t="s">
        <v>6133</v>
      </c>
      <c r="N14332" t="s">
        <v>77</v>
      </c>
      <c r="O14332" t="s">
        <v>60</v>
      </c>
      <c r="P14332" t="s">
        <v>6019</v>
      </c>
      <c r="Q14332" t="s">
        <v>6134</v>
      </c>
    </row>
    <row r="14333" spans="11:17">
      <c r="K14333" t="s">
        <v>51</v>
      </c>
      <c r="L14333" t="s">
        <v>6132</v>
      </c>
      <c r="M14333" t="s">
        <v>6133</v>
      </c>
      <c r="N14333" t="s">
        <v>77</v>
      </c>
      <c r="O14333" t="s">
        <v>62</v>
      </c>
      <c r="P14333" t="s">
        <v>6026</v>
      </c>
      <c r="Q14333" t="s">
        <v>6134</v>
      </c>
    </row>
    <row r="14334" spans="11:17">
      <c r="K14334" t="s">
        <v>51</v>
      </c>
      <c r="L14334" t="s">
        <v>6132</v>
      </c>
      <c r="M14334" t="s">
        <v>6133</v>
      </c>
      <c r="N14334" t="s">
        <v>77</v>
      </c>
      <c r="O14334" t="s">
        <v>64</v>
      </c>
      <c r="P14334" t="s">
        <v>6135</v>
      </c>
      <c r="Q14334" t="s">
        <v>6134</v>
      </c>
    </row>
    <row r="14335" spans="11:17">
      <c r="K14335" t="s">
        <v>51</v>
      </c>
      <c r="L14335" t="s">
        <v>6132</v>
      </c>
      <c r="M14335" t="s">
        <v>6133</v>
      </c>
      <c r="N14335" t="s">
        <v>77</v>
      </c>
      <c r="O14335" t="s">
        <v>66</v>
      </c>
      <c r="P14335" t="s">
        <v>6136</v>
      </c>
      <c r="Q14335" t="s">
        <v>6134</v>
      </c>
    </row>
    <row r="14336" spans="11:17">
      <c r="K14336" t="s">
        <v>51</v>
      </c>
      <c r="L14336" t="s">
        <v>6132</v>
      </c>
      <c r="M14336" t="s">
        <v>6133</v>
      </c>
      <c r="N14336" t="s">
        <v>77</v>
      </c>
      <c r="O14336" t="s">
        <v>68</v>
      </c>
      <c r="Q14336" t="s">
        <v>6134</v>
      </c>
    </row>
    <row r="14337" spans="11:17">
      <c r="K14337" t="s">
        <v>51</v>
      </c>
      <c r="L14337" t="s">
        <v>6132</v>
      </c>
      <c r="M14337" t="s">
        <v>6133</v>
      </c>
      <c r="N14337" t="s">
        <v>77</v>
      </c>
      <c r="O14337" t="s">
        <v>70</v>
      </c>
      <c r="P14337" t="s">
        <v>767</v>
      </c>
      <c r="Q14337" t="s">
        <v>6134</v>
      </c>
    </row>
    <row r="14338" spans="11:17">
      <c r="K14338" t="s">
        <v>51</v>
      </c>
      <c r="L14338" t="s">
        <v>6132</v>
      </c>
      <c r="M14338" t="s">
        <v>6133</v>
      </c>
      <c r="N14338" t="s">
        <v>77</v>
      </c>
      <c r="O14338" t="s">
        <v>72</v>
      </c>
      <c r="P14338">
        <v>101</v>
      </c>
      <c r="Q14338" t="s">
        <v>6134</v>
      </c>
    </row>
    <row r="14339" spans="11:17">
      <c r="K14339" t="s">
        <v>51</v>
      </c>
      <c r="L14339" t="s">
        <v>6132</v>
      </c>
      <c r="M14339" t="s">
        <v>6133</v>
      </c>
      <c r="N14339" t="s">
        <v>77</v>
      </c>
      <c r="O14339" t="s">
        <v>73</v>
      </c>
      <c r="P14339" t="s">
        <v>82</v>
      </c>
      <c r="Q14339" t="s">
        <v>6134</v>
      </c>
    </row>
    <row r="14340" spans="11:17">
      <c r="K14340" t="s">
        <v>51</v>
      </c>
      <c r="L14340" t="s">
        <v>6137</v>
      </c>
      <c r="M14340" t="s">
        <v>6138</v>
      </c>
      <c r="N14340" t="s">
        <v>77</v>
      </c>
      <c r="O14340" t="s">
        <v>14</v>
      </c>
      <c r="Q14340" t="s">
        <v>6139</v>
      </c>
    </row>
    <row r="14341" spans="11:17">
      <c r="K14341" t="s">
        <v>51</v>
      </c>
      <c r="L14341" t="s">
        <v>6137</v>
      </c>
      <c r="M14341" t="s">
        <v>6138</v>
      </c>
      <c r="N14341" t="s">
        <v>77</v>
      </c>
      <c r="O14341" t="s">
        <v>56</v>
      </c>
      <c r="Q14341" t="s">
        <v>6139</v>
      </c>
    </row>
    <row r="14342" spans="11:17">
      <c r="K14342" t="s">
        <v>51</v>
      </c>
      <c r="L14342" t="s">
        <v>6137</v>
      </c>
      <c r="M14342" t="s">
        <v>6138</v>
      </c>
      <c r="N14342" t="s">
        <v>77</v>
      </c>
      <c r="O14342" t="s">
        <v>57</v>
      </c>
      <c r="P14342" t="s">
        <v>2263</v>
      </c>
      <c r="Q14342" t="s">
        <v>6139</v>
      </c>
    </row>
    <row r="14343" spans="11:17">
      <c r="K14343" t="s">
        <v>51</v>
      </c>
      <c r="L14343" t="s">
        <v>6137</v>
      </c>
      <c r="M14343" t="s">
        <v>6138</v>
      </c>
      <c r="N14343" t="s">
        <v>77</v>
      </c>
      <c r="O14343" t="s">
        <v>59</v>
      </c>
      <c r="P14343">
        <v>3530</v>
      </c>
      <c r="Q14343" t="s">
        <v>6139</v>
      </c>
    </row>
    <row r="14344" spans="11:17">
      <c r="K14344" t="s">
        <v>51</v>
      </c>
      <c r="L14344" t="s">
        <v>6137</v>
      </c>
      <c r="M14344" t="s">
        <v>6138</v>
      </c>
      <c r="N14344" t="s">
        <v>77</v>
      </c>
      <c r="O14344" t="s">
        <v>60</v>
      </c>
      <c r="P14344" t="s">
        <v>6019</v>
      </c>
      <c r="Q14344" t="s">
        <v>6139</v>
      </c>
    </row>
    <row r="14345" spans="11:17">
      <c r="K14345" t="s">
        <v>51</v>
      </c>
      <c r="L14345" t="s">
        <v>6137</v>
      </c>
      <c r="M14345" t="s">
        <v>6138</v>
      </c>
      <c r="N14345" t="s">
        <v>77</v>
      </c>
      <c r="O14345" t="s">
        <v>62</v>
      </c>
      <c r="P14345" t="s">
        <v>6026</v>
      </c>
      <c r="Q14345" t="s">
        <v>6139</v>
      </c>
    </row>
    <row r="14346" spans="11:17">
      <c r="K14346" t="s">
        <v>51</v>
      </c>
      <c r="L14346" t="s">
        <v>6137</v>
      </c>
      <c r="M14346" t="s">
        <v>6138</v>
      </c>
      <c r="N14346" t="s">
        <v>77</v>
      </c>
      <c r="O14346" t="s">
        <v>64</v>
      </c>
      <c r="P14346" t="s">
        <v>6140</v>
      </c>
      <c r="Q14346" t="s">
        <v>6139</v>
      </c>
    </row>
    <row r="14347" spans="11:17">
      <c r="K14347" t="s">
        <v>51</v>
      </c>
      <c r="L14347" t="s">
        <v>6137</v>
      </c>
      <c r="M14347" t="s">
        <v>6138</v>
      </c>
      <c r="N14347" t="s">
        <v>77</v>
      </c>
      <c r="O14347" t="s">
        <v>66</v>
      </c>
      <c r="P14347" t="s">
        <v>6141</v>
      </c>
      <c r="Q14347" t="s">
        <v>6139</v>
      </c>
    </row>
    <row r="14348" spans="11:17">
      <c r="K14348" t="s">
        <v>51</v>
      </c>
      <c r="L14348" t="s">
        <v>6137</v>
      </c>
      <c r="M14348" t="s">
        <v>6138</v>
      </c>
      <c r="N14348" t="s">
        <v>77</v>
      </c>
      <c r="O14348" t="s">
        <v>68</v>
      </c>
      <c r="P14348" s="1" t="s">
        <v>6142</v>
      </c>
      <c r="Q14348" t="s">
        <v>6139</v>
      </c>
    </row>
    <row r="14349" spans="11:17">
      <c r="K14349" t="s">
        <v>51</v>
      </c>
      <c r="L14349" t="s">
        <v>6137</v>
      </c>
      <c r="M14349" t="s">
        <v>6138</v>
      </c>
      <c r="N14349" t="s">
        <v>77</v>
      </c>
      <c r="O14349" t="s">
        <v>70</v>
      </c>
      <c r="P14349" t="s">
        <v>767</v>
      </c>
      <c r="Q14349" t="s">
        <v>6139</v>
      </c>
    </row>
    <row r="14350" spans="11:17">
      <c r="K14350" t="s">
        <v>51</v>
      </c>
      <c r="L14350" t="s">
        <v>6137</v>
      </c>
      <c r="M14350" t="s">
        <v>6138</v>
      </c>
      <c r="N14350" t="s">
        <v>77</v>
      </c>
      <c r="O14350" t="s">
        <v>72</v>
      </c>
      <c r="P14350">
        <v>122</v>
      </c>
      <c r="Q14350" t="s">
        <v>6139</v>
      </c>
    </row>
    <row r="14351" spans="11:17">
      <c r="K14351" t="s">
        <v>51</v>
      </c>
      <c r="L14351" t="s">
        <v>6137</v>
      </c>
      <c r="M14351" t="s">
        <v>6138</v>
      </c>
      <c r="N14351" t="s">
        <v>77</v>
      </c>
      <c r="O14351" t="s">
        <v>73</v>
      </c>
      <c r="P14351" t="s">
        <v>82</v>
      </c>
      <c r="Q14351" t="s">
        <v>6139</v>
      </c>
    </row>
    <row r="14352" spans="11:17">
      <c r="K14352" t="s">
        <v>51</v>
      </c>
      <c r="L14352" t="s">
        <v>6143</v>
      </c>
      <c r="M14352" t="s">
        <v>6144</v>
      </c>
      <c r="N14352" t="s">
        <v>77</v>
      </c>
      <c r="O14352" t="s">
        <v>14</v>
      </c>
      <c r="Q14352" t="s">
        <v>6145</v>
      </c>
    </row>
    <row r="14353" spans="11:17">
      <c r="K14353" t="s">
        <v>51</v>
      </c>
      <c r="L14353" t="s">
        <v>6143</v>
      </c>
      <c r="M14353" t="s">
        <v>6144</v>
      </c>
      <c r="N14353" t="s">
        <v>77</v>
      </c>
      <c r="O14353" t="s">
        <v>56</v>
      </c>
      <c r="Q14353" t="s">
        <v>6145</v>
      </c>
    </row>
    <row r="14354" spans="11:17">
      <c r="K14354" t="s">
        <v>51</v>
      </c>
      <c r="L14354" t="s">
        <v>6143</v>
      </c>
      <c r="M14354" t="s">
        <v>6144</v>
      </c>
      <c r="N14354" t="s">
        <v>77</v>
      </c>
      <c r="O14354" t="s">
        <v>57</v>
      </c>
      <c r="P14354" t="s">
        <v>2263</v>
      </c>
      <c r="Q14354" t="s">
        <v>6145</v>
      </c>
    </row>
    <row r="14355" spans="11:17">
      <c r="K14355" t="s">
        <v>51</v>
      </c>
      <c r="L14355" t="s">
        <v>6143</v>
      </c>
      <c r="M14355" t="s">
        <v>6144</v>
      </c>
      <c r="N14355" t="s">
        <v>77</v>
      </c>
      <c r="O14355" t="s">
        <v>59</v>
      </c>
      <c r="P14355">
        <v>3462</v>
      </c>
      <c r="Q14355" t="s">
        <v>6145</v>
      </c>
    </row>
    <row r="14356" spans="11:17">
      <c r="K14356" t="s">
        <v>51</v>
      </c>
      <c r="L14356" t="s">
        <v>6143</v>
      </c>
      <c r="M14356" t="s">
        <v>6144</v>
      </c>
      <c r="N14356" t="s">
        <v>77</v>
      </c>
      <c r="O14356" t="s">
        <v>60</v>
      </c>
      <c r="P14356" t="s">
        <v>6019</v>
      </c>
      <c r="Q14356" t="s">
        <v>6145</v>
      </c>
    </row>
    <row r="14357" spans="11:17">
      <c r="K14357" t="s">
        <v>51</v>
      </c>
      <c r="L14357" t="s">
        <v>6143</v>
      </c>
      <c r="M14357" t="s">
        <v>6144</v>
      </c>
      <c r="N14357" t="s">
        <v>77</v>
      </c>
      <c r="O14357" t="s">
        <v>62</v>
      </c>
      <c r="P14357" t="s">
        <v>6026</v>
      </c>
      <c r="Q14357" t="s">
        <v>6145</v>
      </c>
    </row>
    <row r="14358" spans="11:17">
      <c r="K14358" t="s">
        <v>51</v>
      </c>
      <c r="L14358" t="s">
        <v>6143</v>
      </c>
      <c r="M14358" t="s">
        <v>6144</v>
      </c>
      <c r="N14358" t="s">
        <v>77</v>
      </c>
      <c r="O14358" t="s">
        <v>64</v>
      </c>
      <c r="P14358" t="s">
        <v>6146</v>
      </c>
      <c r="Q14358" t="s">
        <v>6145</v>
      </c>
    </row>
    <row r="14359" spans="11:17">
      <c r="K14359" t="s">
        <v>51</v>
      </c>
      <c r="L14359" t="s">
        <v>6143</v>
      </c>
      <c r="M14359" t="s">
        <v>6144</v>
      </c>
      <c r="N14359" t="s">
        <v>77</v>
      </c>
      <c r="O14359" t="s">
        <v>66</v>
      </c>
      <c r="P14359" t="s">
        <v>6147</v>
      </c>
      <c r="Q14359" t="s">
        <v>6145</v>
      </c>
    </row>
    <row r="14360" spans="11:17">
      <c r="K14360" t="s">
        <v>51</v>
      </c>
      <c r="L14360" t="s">
        <v>6143</v>
      </c>
      <c r="M14360" t="s">
        <v>6144</v>
      </c>
      <c r="N14360" t="s">
        <v>77</v>
      </c>
      <c r="O14360" t="s">
        <v>68</v>
      </c>
      <c r="P14360" t="e">
        <f>-ต้องการหน้ากากอนามัย แอลกอฮอล์ล้างมือ
-ต้องการให้มีการพ่นยาฆ่าเชื้อไวรัส</f>
        <v>#NAME?</v>
      </c>
      <c r="Q14360" t="s">
        <v>6145</v>
      </c>
    </row>
    <row r="14361" spans="11:17">
      <c r="K14361" t="s">
        <v>51</v>
      </c>
      <c r="L14361" t="s">
        <v>6143</v>
      </c>
      <c r="M14361" t="s">
        <v>6144</v>
      </c>
      <c r="N14361" t="s">
        <v>77</v>
      </c>
      <c r="O14361" t="s">
        <v>70</v>
      </c>
      <c r="P14361" t="s">
        <v>767</v>
      </c>
      <c r="Q14361" t="s">
        <v>6145</v>
      </c>
    </row>
    <row r="14362" spans="11:17">
      <c r="K14362" t="s">
        <v>51</v>
      </c>
      <c r="L14362" t="s">
        <v>6143</v>
      </c>
      <c r="M14362" t="s">
        <v>6144</v>
      </c>
      <c r="N14362" t="s">
        <v>77</v>
      </c>
      <c r="O14362" t="s">
        <v>72</v>
      </c>
      <c r="P14362">
        <v>121</v>
      </c>
      <c r="Q14362" t="s">
        <v>6145</v>
      </c>
    </row>
    <row r="14363" spans="11:17">
      <c r="K14363" t="s">
        <v>51</v>
      </c>
      <c r="L14363" t="s">
        <v>6143</v>
      </c>
      <c r="M14363" t="s">
        <v>6144</v>
      </c>
      <c r="N14363" t="s">
        <v>77</v>
      </c>
      <c r="O14363" t="s">
        <v>73</v>
      </c>
      <c r="P14363" t="s">
        <v>82</v>
      </c>
      <c r="Q14363" t="s">
        <v>6145</v>
      </c>
    </row>
    <row r="14364" spans="11:17">
      <c r="K14364" t="s">
        <v>51</v>
      </c>
      <c r="L14364" t="s">
        <v>6148</v>
      </c>
      <c r="M14364" t="s">
        <v>6149</v>
      </c>
      <c r="N14364" t="s">
        <v>77</v>
      </c>
      <c r="O14364" t="s">
        <v>14</v>
      </c>
      <c r="Q14364" t="s">
        <v>6150</v>
      </c>
    </row>
    <row r="14365" spans="11:17">
      <c r="K14365" t="s">
        <v>51</v>
      </c>
      <c r="L14365" t="s">
        <v>6148</v>
      </c>
      <c r="M14365" t="s">
        <v>6149</v>
      </c>
      <c r="N14365" t="s">
        <v>77</v>
      </c>
      <c r="O14365" t="s">
        <v>56</v>
      </c>
      <c r="Q14365" t="s">
        <v>6150</v>
      </c>
    </row>
    <row r="14366" spans="11:17">
      <c r="K14366" t="s">
        <v>51</v>
      </c>
      <c r="L14366" t="s">
        <v>6148</v>
      </c>
      <c r="M14366" t="s">
        <v>6149</v>
      </c>
      <c r="N14366" t="s">
        <v>77</v>
      </c>
      <c r="O14366" t="s">
        <v>57</v>
      </c>
      <c r="P14366" t="s">
        <v>2263</v>
      </c>
      <c r="Q14366" t="s">
        <v>6150</v>
      </c>
    </row>
    <row r="14367" spans="11:17">
      <c r="K14367" t="s">
        <v>51</v>
      </c>
      <c r="L14367" t="s">
        <v>6148</v>
      </c>
      <c r="M14367" t="s">
        <v>6149</v>
      </c>
      <c r="N14367" t="s">
        <v>77</v>
      </c>
      <c r="O14367" t="s">
        <v>59</v>
      </c>
      <c r="P14367">
        <v>2947</v>
      </c>
      <c r="Q14367" t="s">
        <v>6150</v>
      </c>
    </row>
    <row r="14368" spans="11:17">
      <c r="K14368" t="s">
        <v>51</v>
      </c>
      <c r="L14368" t="s">
        <v>6148</v>
      </c>
      <c r="M14368" t="s">
        <v>6149</v>
      </c>
      <c r="N14368" t="s">
        <v>77</v>
      </c>
      <c r="O14368" t="s">
        <v>60</v>
      </c>
      <c r="P14368" t="s">
        <v>6019</v>
      </c>
      <c r="Q14368" t="s">
        <v>6150</v>
      </c>
    </row>
    <row r="14369" spans="11:17">
      <c r="K14369" t="s">
        <v>51</v>
      </c>
      <c r="L14369" t="s">
        <v>6148</v>
      </c>
      <c r="M14369" t="s">
        <v>6149</v>
      </c>
      <c r="N14369" t="s">
        <v>77</v>
      </c>
      <c r="O14369" t="s">
        <v>62</v>
      </c>
      <c r="P14369" t="s">
        <v>6026</v>
      </c>
      <c r="Q14369" t="s">
        <v>6150</v>
      </c>
    </row>
    <row r="14370" spans="11:17">
      <c r="K14370" t="s">
        <v>51</v>
      </c>
      <c r="L14370" t="s">
        <v>6148</v>
      </c>
      <c r="M14370" t="s">
        <v>6149</v>
      </c>
      <c r="N14370" t="s">
        <v>77</v>
      </c>
      <c r="O14370" t="s">
        <v>64</v>
      </c>
      <c r="P14370" t="s">
        <v>6151</v>
      </c>
      <c r="Q14370" t="s">
        <v>6150</v>
      </c>
    </row>
    <row r="14371" spans="11:17">
      <c r="K14371" t="s">
        <v>51</v>
      </c>
      <c r="L14371" t="s">
        <v>6148</v>
      </c>
      <c r="M14371" t="s">
        <v>6149</v>
      </c>
      <c r="N14371" t="s">
        <v>77</v>
      </c>
      <c r="O14371" t="s">
        <v>66</v>
      </c>
      <c r="P14371" t="s">
        <v>6152</v>
      </c>
      <c r="Q14371" t="s">
        <v>6150</v>
      </c>
    </row>
    <row r="14372" spans="11:17">
      <c r="K14372" t="s">
        <v>51</v>
      </c>
      <c r="L14372" t="s">
        <v>6148</v>
      </c>
      <c r="M14372" t="s">
        <v>6149</v>
      </c>
      <c r="N14372" t="s">
        <v>77</v>
      </c>
      <c r="O14372" t="s">
        <v>68</v>
      </c>
      <c r="Q14372" t="s">
        <v>6150</v>
      </c>
    </row>
    <row r="14373" spans="11:17">
      <c r="K14373" t="s">
        <v>51</v>
      </c>
      <c r="L14373" t="s">
        <v>6148</v>
      </c>
      <c r="M14373" t="s">
        <v>6149</v>
      </c>
      <c r="N14373" t="s">
        <v>77</v>
      </c>
      <c r="O14373" t="s">
        <v>70</v>
      </c>
      <c r="P14373" t="s">
        <v>767</v>
      </c>
      <c r="Q14373" t="s">
        <v>6150</v>
      </c>
    </row>
    <row r="14374" spans="11:17">
      <c r="K14374" t="s">
        <v>51</v>
      </c>
      <c r="L14374" t="s">
        <v>6148</v>
      </c>
      <c r="M14374" t="s">
        <v>6149</v>
      </c>
      <c r="N14374" t="s">
        <v>77</v>
      </c>
      <c r="O14374" t="s">
        <v>72</v>
      </c>
      <c r="P14374">
        <v>83</v>
      </c>
      <c r="Q14374" t="s">
        <v>6150</v>
      </c>
    </row>
    <row r="14375" spans="11:17">
      <c r="K14375" t="s">
        <v>51</v>
      </c>
      <c r="L14375" t="s">
        <v>6148</v>
      </c>
      <c r="M14375" t="s">
        <v>6149</v>
      </c>
      <c r="N14375" t="s">
        <v>77</v>
      </c>
      <c r="O14375" t="s">
        <v>73</v>
      </c>
      <c r="P14375" t="s">
        <v>82</v>
      </c>
      <c r="Q14375" t="s">
        <v>6150</v>
      </c>
    </row>
    <row r="14376" spans="11:17">
      <c r="K14376" t="s">
        <v>51</v>
      </c>
      <c r="L14376" t="s">
        <v>6153</v>
      </c>
      <c r="M14376" t="s">
        <v>6154</v>
      </c>
      <c r="N14376" t="s">
        <v>77</v>
      </c>
      <c r="O14376" t="s">
        <v>14</v>
      </c>
      <c r="Q14376" t="s">
        <v>6155</v>
      </c>
    </row>
    <row r="14377" spans="11:17">
      <c r="K14377" t="s">
        <v>51</v>
      </c>
      <c r="L14377" t="s">
        <v>6153</v>
      </c>
      <c r="M14377" t="s">
        <v>6154</v>
      </c>
      <c r="N14377" t="s">
        <v>77</v>
      </c>
      <c r="O14377" t="s">
        <v>56</v>
      </c>
      <c r="Q14377" t="s">
        <v>6155</v>
      </c>
    </row>
    <row r="14378" spans="11:17">
      <c r="K14378" t="s">
        <v>51</v>
      </c>
      <c r="L14378" t="s">
        <v>6153</v>
      </c>
      <c r="M14378" t="s">
        <v>6154</v>
      </c>
      <c r="N14378" t="s">
        <v>77</v>
      </c>
      <c r="O14378" t="s">
        <v>57</v>
      </c>
      <c r="P14378" t="s">
        <v>2263</v>
      </c>
      <c r="Q14378" t="s">
        <v>6155</v>
      </c>
    </row>
    <row r="14379" spans="11:17">
      <c r="K14379" t="s">
        <v>51</v>
      </c>
      <c r="L14379" t="s">
        <v>6153</v>
      </c>
      <c r="M14379" t="s">
        <v>6154</v>
      </c>
      <c r="N14379" t="s">
        <v>77</v>
      </c>
      <c r="O14379" t="s">
        <v>59</v>
      </c>
      <c r="P14379">
        <v>2687</v>
      </c>
      <c r="Q14379" t="s">
        <v>6155</v>
      </c>
    </row>
    <row r="14380" spans="11:17">
      <c r="K14380" t="s">
        <v>51</v>
      </c>
      <c r="L14380" t="s">
        <v>6153</v>
      </c>
      <c r="M14380" t="s">
        <v>6154</v>
      </c>
      <c r="N14380" t="s">
        <v>77</v>
      </c>
      <c r="O14380" t="s">
        <v>60</v>
      </c>
      <c r="P14380" t="s">
        <v>6019</v>
      </c>
      <c r="Q14380" t="s">
        <v>6155</v>
      </c>
    </row>
    <row r="14381" spans="11:17">
      <c r="K14381" t="s">
        <v>51</v>
      </c>
      <c r="L14381" t="s">
        <v>6153</v>
      </c>
      <c r="M14381" t="s">
        <v>6154</v>
      </c>
      <c r="N14381" t="s">
        <v>77</v>
      </c>
      <c r="O14381" t="s">
        <v>62</v>
      </c>
      <c r="P14381" t="s">
        <v>6026</v>
      </c>
      <c r="Q14381" t="s">
        <v>6155</v>
      </c>
    </row>
    <row r="14382" spans="11:17">
      <c r="K14382" t="s">
        <v>51</v>
      </c>
      <c r="L14382" t="s">
        <v>6153</v>
      </c>
      <c r="M14382" t="s">
        <v>6154</v>
      </c>
      <c r="N14382" t="s">
        <v>77</v>
      </c>
      <c r="O14382" t="s">
        <v>64</v>
      </c>
      <c r="P14382" t="s">
        <v>6156</v>
      </c>
      <c r="Q14382" t="s">
        <v>6155</v>
      </c>
    </row>
    <row r="14383" spans="11:17">
      <c r="K14383" t="s">
        <v>51</v>
      </c>
      <c r="L14383" t="s">
        <v>6153</v>
      </c>
      <c r="M14383" t="s">
        <v>6154</v>
      </c>
      <c r="N14383" t="s">
        <v>77</v>
      </c>
      <c r="O14383" t="s">
        <v>66</v>
      </c>
      <c r="P14383" t="s">
        <v>6157</v>
      </c>
      <c r="Q14383" t="s">
        <v>6155</v>
      </c>
    </row>
    <row r="14384" spans="11:17">
      <c r="K14384" t="s">
        <v>51</v>
      </c>
      <c r="L14384" t="s">
        <v>6153</v>
      </c>
      <c r="M14384" t="s">
        <v>6154</v>
      </c>
      <c r="N14384" t="s">
        <v>77</v>
      </c>
      <c r="O14384" t="s">
        <v>68</v>
      </c>
      <c r="Q14384" t="s">
        <v>6155</v>
      </c>
    </row>
    <row r="14385" spans="11:17">
      <c r="K14385" t="s">
        <v>51</v>
      </c>
      <c r="L14385" t="s">
        <v>6153</v>
      </c>
      <c r="M14385" t="s">
        <v>6154</v>
      </c>
      <c r="N14385" t="s">
        <v>77</v>
      </c>
      <c r="O14385" t="s">
        <v>70</v>
      </c>
      <c r="Q14385" t="s">
        <v>6155</v>
      </c>
    </row>
    <row r="14386" spans="11:17">
      <c r="K14386" t="s">
        <v>51</v>
      </c>
      <c r="L14386" t="s">
        <v>6153</v>
      </c>
      <c r="M14386" t="s">
        <v>6154</v>
      </c>
      <c r="N14386" t="s">
        <v>77</v>
      </c>
      <c r="O14386" t="s">
        <v>72</v>
      </c>
      <c r="Q14386" t="s">
        <v>6155</v>
      </c>
    </row>
    <row r="14387" spans="11:17">
      <c r="K14387" t="s">
        <v>51</v>
      </c>
      <c r="L14387" t="s">
        <v>6153</v>
      </c>
      <c r="M14387" t="s">
        <v>6154</v>
      </c>
      <c r="N14387" t="s">
        <v>77</v>
      </c>
      <c r="O14387" t="s">
        <v>73</v>
      </c>
      <c r="P14387" t="s">
        <v>82</v>
      </c>
      <c r="Q14387" t="s">
        <v>6155</v>
      </c>
    </row>
    <row r="14388" spans="11:17">
      <c r="K14388" t="s">
        <v>51</v>
      </c>
      <c r="L14388" t="s">
        <v>6158</v>
      </c>
      <c r="M14388" t="s">
        <v>6159</v>
      </c>
      <c r="N14388" t="s">
        <v>77</v>
      </c>
      <c r="O14388" t="s">
        <v>14</v>
      </c>
      <c r="Q14388" t="s">
        <v>6160</v>
      </c>
    </row>
    <row r="14389" spans="11:17">
      <c r="K14389" t="s">
        <v>51</v>
      </c>
      <c r="L14389" t="s">
        <v>6158</v>
      </c>
      <c r="M14389" t="s">
        <v>6159</v>
      </c>
      <c r="N14389" t="s">
        <v>77</v>
      </c>
      <c r="O14389" t="s">
        <v>56</v>
      </c>
      <c r="Q14389" t="s">
        <v>6160</v>
      </c>
    </row>
    <row r="14390" spans="11:17">
      <c r="K14390" t="s">
        <v>51</v>
      </c>
      <c r="L14390" t="s">
        <v>6158</v>
      </c>
      <c r="M14390" t="s">
        <v>6159</v>
      </c>
      <c r="N14390" t="s">
        <v>77</v>
      </c>
      <c r="O14390" t="s">
        <v>57</v>
      </c>
      <c r="P14390" t="s">
        <v>2263</v>
      </c>
      <c r="Q14390" t="s">
        <v>6160</v>
      </c>
    </row>
    <row r="14391" spans="11:17">
      <c r="K14391" t="s">
        <v>51</v>
      </c>
      <c r="L14391" t="s">
        <v>6158</v>
      </c>
      <c r="M14391" t="s">
        <v>6159</v>
      </c>
      <c r="N14391" t="s">
        <v>77</v>
      </c>
      <c r="O14391" t="s">
        <v>59</v>
      </c>
      <c r="P14391">
        <v>2938</v>
      </c>
      <c r="Q14391" t="s">
        <v>6160</v>
      </c>
    </row>
    <row r="14392" spans="11:17">
      <c r="K14392" t="s">
        <v>51</v>
      </c>
      <c r="L14392" t="s">
        <v>6158</v>
      </c>
      <c r="M14392" t="s">
        <v>6159</v>
      </c>
      <c r="N14392" t="s">
        <v>77</v>
      </c>
      <c r="O14392" t="s">
        <v>60</v>
      </c>
      <c r="P14392" t="s">
        <v>6019</v>
      </c>
      <c r="Q14392" t="s">
        <v>6160</v>
      </c>
    </row>
    <row r="14393" spans="11:17">
      <c r="K14393" t="s">
        <v>51</v>
      </c>
      <c r="L14393" t="s">
        <v>6158</v>
      </c>
      <c r="M14393" t="s">
        <v>6159</v>
      </c>
      <c r="N14393" t="s">
        <v>77</v>
      </c>
      <c r="O14393" t="s">
        <v>62</v>
      </c>
      <c r="P14393" t="s">
        <v>6026</v>
      </c>
      <c r="Q14393" t="s">
        <v>6160</v>
      </c>
    </row>
    <row r="14394" spans="11:17">
      <c r="K14394" t="s">
        <v>51</v>
      </c>
      <c r="L14394" t="s">
        <v>6158</v>
      </c>
      <c r="M14394" t="s">
        <v>6159</v>
      </c>
      <c r="N14394" t="s">
        <v>77</v>
      </c>
      <c r="O14394" t="s">
        <v>64</v>
      </c>
      <c r="P14394" t="s">
        <v>6161</v>
      </c>
      <c r="Q14394" t="s">
        <v>6160</v>
      </c>
    </row>
    <row r="14395" spans="11:17">
      <c r="K14395" t="s">
        <v>51</v>
      </c>
      <c r="L14395" t="s">
        <v>6158</v>
      </c>
      <c r="M14395" t="s">
        <v>6159</v>
      </c>
      <c r="N14395" t="s">
        <v>77</v>
      </c>
      <c r="O14395" t="s">
        <v>66</v>
      </c>
      <c r="P14395" t="s">
        <v>6162</v>
      </c>
      <c r="Q14395" t="s">
        <v>6160</v>
      </c>
    </row>
    <row r="14396" spans="11:17">
      <c r="K14396" t="s">
        <v>51</v>
      </c>
      <c r="L14396" t="s">
        <v>6158</v>
      </c>
      <c r="M14396" t="s">
        <v>6159</v>
      </c>
      <c r="N14396" t="s">
        <v>77</v>
      </c>
      <c r="O14396" t="s">
        <v>68</v>
      </c>
      <c r="Q14396" t="s">
        <v>6160</v>
      </c>
    </row>
    <row r="14397" spans="11:17">
      <c r="K14397" t="s">
        <v>51</v>
      </c>
      <c r="L14397" t="s">
        <v>6158</v>
      </c>
      <c r="M14397" t="s">
        <v>6159</v>
      </c>
      <c r="N14397" t="s">
        <v>77</v>
      </c>
      <c r="O14397" t="s">
        <v>70</v>
      </c>
      <c r="Q14397" t="s">
        <v>6160</v>
      </c>
    </row>
    <row r="14398" spans="11:17">
      <c r="K14398" t="s">
        <v>51</v>
      </c>
      <c r="L14398" t="s">
        <v>6158</v>
      </c>
      <c r="M14398" t="s">
        <v>6159</v>
      </c>
      <c r="N14398" t="s">
        <v>77</v>
      </c>
      <c r="O14398" t="s">
        <v>72</v>
      </c>
      <c r="Q14398" t="s">
        <v>6160</v>
      </c>
    </row>
    <row r="14399" spans="11:17">
      <c r="K14399" t="s">
        <v>51</v>
      </c>
      <c r="L14399" t="s">
        <v>6158</v>
      </c>
      <c r="M14399" t="s">
        <v>6159</v>
      </c>
      <c r="N14399" t="s">
        <v>77</v>
      </c>
      <c r="O14399" t="s">
        <v>73</v>
      </c>
      <c r="P14399" t="s">
        <v>82</v>
      </c>
      <c r="Q14399" t="s">
        <v>6160</v>
      </c>
    </row>
    <row r="14400" spans="11:17">
      <c r="K14400" t="s">
        <v>51</v>
      </c>
      <c r="L14400" t="s">
        <v>6163</v>
      </c>
      <c r="M14400" t="s">
        <v>6164</v>
      </c>
      <c r="N14400" t="s">
        <v>77</v>
      </c>
      <c r="O14400" t="s">
        <v>14</v>
      </c>
      <c r="Q14400" t="s">
        <v>6165</v>
      </c>
    </row>
    <row r="14401" spans="11:17">
      <c r="K14401" t="s">
        <v>51</v>
      </c>
      <c r="L14401" t="s">
        <v>6163</v>
      </c>
      <c r="M14401" t="s">
        <v>6164</v>
      </c>
      <c r="N14401" t="s">
        <v>77</v>
      </c>
      <c r="O14401" t="s">
        <v>56</v>
      </c>
      <c r="Q14401" t="s">
        <v>6165</v>
      </c>
    </row>
    <row r="14402" spans="11:17">
      <c r="K14402" t="s">
        <v>51</v>
      </c>
      <c r="L14402" t="s">
        <v>6163</v>
      </c>
      <c r="M14402" t="s">
        <v>6164</v>
      </c>
      <c r="N14402" t="s">
        <v>77</v>
      </c>
      <c r="O14402" t="s">
        <v>57</v>
      </c>
      <c r="P14402" t="s">
        <v>2263</v>
      </c>
      <c r="Q14402" t="s">
        <v>6165</v>
      </c>
    </row>
    <row r="14403" spans="11:17">
      <c r="K14403" t="s">
        <v>51</v>
      </c>
      <c r="L14403" t="s">
        <v>6163</v>
      </c>
      <c r="M14403" t="s">
        <v>6164</v>
      </c>
      <c r="N14403" t="s">
        <v>77</v>
      </c>
      <c r="O14403" t="s">
        <v>59</v>
      </c>
      <c r="P14403">
        <v>3348</v>
      </c>
      <c r="Q14403" t="s">
        <v>6165</v>
      </c>
    </row>
    <row r="14404" spans="11:17">
      <c r="K14404" t="s">
        <v>51</v>
      </c>
      <c r="L14404" t="s">
        <v>6163</v>
      </c>
      <c r="M14404" t="s">
        <v>6164</v>
      </c>
      <c r="N14404" t="s">
        <v>77</v>
      </c>
      <c r="O14404" t="s">
        <v>60</v>
      </c>
      <c r="P14404" t="s">
        <v>6019</v>
      </c>
      <c r="Q14404" t="s">
        <v>6165</v>
      </c>
    </row>
    <row r="14405" spans="11:17">
      <c r="K14405" t="s">
        <v>51</v>
      </c>
      <c r="L14405" t="s">
        <v>6163</v>
      </c>
      <c r="M14405" t="s">
        <v>6164</v>
      </c>
      <c r="N14405" t="s">
        <v>77</v>
      </c>
      <c r="O14405" t="s">
        <v>62</v>
      </c>
      <c r="P14405" t="s">
        <v>6026</v>
      </c>
      <c r="Q14405" t="s">
        <v>6165</v>
      </c>
    </row>
    <row r="14406" spans="11:17">
      <c r="K14406" t="s">
        <v>51</v>
      </c>
      <c r="L14406" t="s">
        <v>6163</v>
      </c>
      <c r="M14406" t="s">
        <v>6164</v>
      </c>
      <c r="N14406" t="s">
        <v>77</v>
      </c>
      <c r="O14406" t="s">
        <v>64</v>
      </c>
      <c r="P14406" t="s">
        <v>6166</v>
      </c>
      <c r="Q14406" t="s">
        <v>6165</v>
      </c>
    </row>
    <row r="14407" spans="11:17">
      <c r="K14407" t="s">
        <v>51</v>
      </c>
      <c r="L14407" t="s">
        <v>6163</v>
      </c>
      <c r="M14407" t="s">
        <v>6164</v>
      </c>
      <c r="N14407" t="s">
        <v>77</v>
      </c>
      <c r="O14407" t="s">
        <v>66</v>
      </c>
      <c r="P14407" t="s">
        <v>6167</v>
      </c>
      <c r="Q14407" t="s">
        <v>6165</v>
      </c>
    </row>
    <row r="14408" spans="11:17">
      <c r="K14408" t="s">
        <v>51</v>
      </c>
      <c r="L14408" t="s">
        <v>6163</v>
      </c>
      <c r="M14408" t="s">
        <v>6164</v>
      </c>
      <c r="N14408" t="s">
        <v>77</v>
      </c>
      <c r="O14408" t="s">
        <v>68</v>
      </c>
      <c r="Q14408" t="s">
        <v>6165</v>
      </c>
    </row>
    <row r="14409" spans="11:17">
      <c r="K14409" t="s">
        <v>51</v>
      </c>
      <c r="L14409" t="s">
        <v>6163</v>
      </c>
      <c r="M14409" t="s">
        <v>6164</v>
      </c>
      <c r="N14409" t="s">
        <v>77</v>
      </c>
      <c r="O14409" t="s">
        <v>70</v>
      </c>
      <c r="Q14409" t="s">
        <v>6165</v>
      </c>
    </row>
    <row r="14410" spans="11:17">
      <c r="K14410" t="s">
        <v>51</v>
      </c>
      <c r="L14410" t="s">
        <v>6163</v>
      </c>
      <c r="M14410" t="s">
        <v>6164</v>
      </c>
      <c r="N14410" t="s">
        <v>77</v>
      </c>
      <c r="O14410" t="s">
        <v>72</v>
      </c>
      <c r="Q14410" t="s">
        <v>6165</v>
      </c>
    </row>
    <row r="14411" spans="11:17">
      <c r="K14411" t="s">
        <v>51</v>
      </c>
      <c r="L14411" t="s">
        <v>6163</v>
      </c>
      <c r="M14411" t="s">
        <v>6164</v>
      </c>
      <c r="N14411" t="s">
        <v>77</v>
      </c>
      <c r="O14411" t="s">
        <v>73</v>
      </c>
      <c r="P14411" t="s">
        <v>82</v>
      </c>
      <c r="Q14411" t="s">
        <v>6165</v>
      </c>
    </row>
    <row r="14412" spans="11:17">
      <c r="K14412" t="s">
        <v>51</v>
      </c>
      <c r="L14412" t="s">
        <v>6168</v>
      </c>
      <c r="M14412" t="s">
        <v>6169</v>
      </c>
      <c r="N14412" t="s">
        <v>77</v>
      </c>
      <c r="O14412" t="s">
        <v>14</v>
      </c>
      <c r="Q14412" t="s">
        <v>6170</v>
      </c>
    </row>
    <row r="14413" spans="11:17">
      <c r="K14413" t="s">
        <v>51</v>
      </c>
      <c r="L14413" t="s">
        <v>6168</v>
      </c>
      <c r="M14413" t="s">
        <v>6169</v>
      </c>
      <c r="N14413" t="s">
        <v>77</v>
      </c>
      <c r="O14413" t="s">
        <v>56</v>
      </c>
      <c r="Q14413" t="s">
        <v>6170</v>
      </c>
    </row>
    <row r="14414" spans="11:17">
      <c r="K14414" t="s">
        <v>51</v>
      </c>
      <c r="L14414" t="s">
        <v>6168</v>
      </c>
      <c r="M14414" t="s">
        <v>6169</v>
      </c>
      <c r="N14414" t="s">
        <v>77</v>
      </c>
      <c r="O14414" t="s">
        <v>57</v>
      </c>
      <c r="P14414" t="s">
        <v>2263</v>
      </c>
      <c r="Q14414" t="s">
        <v>6170</v>
      </c>
    </row>
    <row r="14415" spans="11:17">
      <c r="K14415" t="s">
        <v>51</v>
      </c>
      <c r="L14415" t="s">
        <v>6168</v>
      </c>
      <c r="M14415" t="s">
        <v>6169</v>
      </c>
      <c r="N14415" t="s">
        <v>77</v>
      </c>
      <c r="O14415" t="s">
        <v>59</v>
      </c>
      <c r="P14415">
        <v>3371</v>
      </c>
      <c r="Q14415" t="s">
        <v>6170</v>
      </c>
    </row>
    <row r="14416" spans="11:17">
      <c r="K14416" t="s">
        <v>51</v>
      </c>
      <c r="L14416" t="s">
        <v>6168</v>
      </c>
      <c r="M14416" t="s">
        <v>6169</v>
      </c>
      <c r="N14416" t="s">
        <v>77</v>
      </c>
      <c r="O14416" t="s">
        <v>60</v>
      </c>
      <c r="P14416" t="s">
        <v>6019</v>
      </c>
      <c r="Q14416" t="s">
        <v>6170</v>
      </c>
    </row>
    <row r="14417" spans="11:17">
      <c r="K14417" t="s">
        <v>51</v>
      </c>
      <c r="L14417" t="s">
        <v>6168</v>
      </c>
      <c r="M14417" t="s">
        <v>6169</v>
      </c>
      <c r="N14417" t="s">
        <v>77</v>
      </c>
      <c r="O14417" t="s">
        <v>62</v>
      </c>
      <c r="P14417" t="s">
        <v>6026</v>
      </c>
      <c r="Q14417" t="s">
        <v>6170</v>
      </c>
    </row>
    <row r="14418" spans="11:17">
      <c r="K14418" t="s">
        <v>51</v>
      </c>
      <c r="L14418" t="s">
        <v>6168</v>
      </c>
      <c r="M14418" t="s">
        <v>6169</v>
      </c>
      <c r="N14418" t="s">
        <v>77</v>
      </c>
      <c r="O14418" t="s">
        <v>64</v>
      </c>
      <c r="P14418" t="s">
        <v>6171</v>
      </c>
      <c r="Q14418" t="s">
        <v>6170</v>
      </c>
    </row>
    <row r="14419" spans="11:17">
      <c r="K14419" t="s">
        <v>51</v>
      </c>
      <c r="L14419" t="s">
        <v>6168</v>
      </c>
      <c r="M14419" t="s">
        <v>6169</v>
      </c>
      <c r="N14419" t="s">
        <v>77</v>
      </c>
      <c r="O14419" t="s">
        <v>66</v>
      </c>
      <c r="P14419" t="s">
        <v>6172</v>
      </c>
      <c r="Q14419" t="s">
        <v>6170</v>
      </c>
    </row>
    <row r="14420" spans="11:17">
      <c r="K14420" t="s">
        <v>51</v>
      </c>
      <c r="L14420" t="s">
        <v>6168</v>
      </c>
      <c r="M14420" t="s">
        <v>6169</v>
      </c>
      <c r="N14420" t="s">
        <v>77</v>
      </c>
      <c r="O14420" t="s">
        <v>68</v>
      </c>
      <c r="Q14420" t="s">
        <v>6170</v>
      </c>
    </row>
    <row r="14421" spans="11:17">
      <c r="K14421" t="s">
        <v>51</v>
      </c>
      <c r="L14421" t="s">
        <v>6168</v>
      </c>
      <c r="M14421" t="s">
        <v>6169</v>
      </c>
      <c r="N14421" t="s">
        <v>77</v>
      </c>
      <c r="O14421" t="s">
        <v>70</v>
      </c>
      <c r="Q14421" t="s">
        <v>6170</v>
      </c>
    </row>
    <row r="14422" spans="11:17">
      <c r="K14422" t="s">
        <v>51</v>
      </c>
      <c r="L14422" t="s">
        <v>6168</v>
      </c>
      <c r="M14422" t="s">
        <v>6169</v>
      </c>
      <c r="N14422" t="s">
        <v>77</v>
      </c>
      <c r="O14422" t="s">
        <v>72</v>
      </c>
      <c r="Q14422" t="s">
        <v>6170</v>
      </c>
    </row>
    <row r="14423" spans="11:17">
      <c r="K14423" t="s">
        <v>51</v>
      </c>
      <c r="L14423" t="s">
        <v>6168</v>
      </c>
      <c r="M14423" t="s">
        <v>6169</v>
      </c>
      <c r="N14423" t="s">
        <v>77</v>
      </c>
      <c r="O14423" t="s">
        <v>73</v>
      </c>
      <c r="P14423" t="s">
        <v>82</v>
      </c>
      <c r="Q14423" t="s">
        <v>6170</v>
      </c>
    </row>
    <row r="14424" spans="11:17">
      <c r="K14424" t="s">
        <v>51</v>
      </c>
      <c r="L14424" t="s">
        <v>6173</v>
      </c>
      <c r="M14424" t="s">
        <v>6174</v>
      </c>
      <c r="N14424" t="s">
        <v>77</v>
      </c>
      <c r="O14424" t="s">
        <v>14</v>
      </c>
      <c r="Q14424" t="s">
        <v>6175</v>
      </c>
    </row>
    <row r="14425" spans="11:17">
      <c r="K14425" t="s">
        <v>51</v>
      </c>
      <c r="L14425" t="s">
        <v>6173</v>
      </c>
      <c r="M14425" t="s">
        <v>6174</v>
      </c>
      <c r="N14425" t="s">
        <v>77</v>
      </c>
      <c r="O14425" t="s">
        <v>56</v>
      </c>
      <c r="Q14425" t="s">
        <v>6175</v>
      </c>
    </row>
    <row r="14426" spans="11:17">
      <c r="K14426" t="s">
        <v>51</v>
      </c>
      <c r="L14426" t="s">
        <v>6173</v>
      </c>
      <c r="M14426" t="s">
        <v>6174</v>
      </c>
      <c r="N14426" t="s">
        <v>77</v>
      </c>
      <c r="O14426" t="s">
        <v>57</v>
      </c>
      <c r="P14426" t="s">
        <v>2263</v>
      </c>
      <c r="Q14426" t="s">
        <v>6175</v>
      </c>
    </row>
    <row r="14427" spans="11:17">
      <c r="K14427" t="s">
        <v>51</v>
      </c>
      <c r="L14427" t="s">
        <v>6173</v>
      </c>
      <c r="M14427" t="s">
        <v>6174</v>
      </c>
      <c r="N14427" t="s">
        <v>77</v>
      </c>
      <c r="O14427" t="s">
        <v>59</v>
      </c>
      <c r="P14427">
        <v>3412</v>
      </c>
      <c r="Q14427" t="s">
        <v>6175</v>
      </c>
    </row>
    <row r="14428" spans="11:17">
      <c r="K14428" t="s">
        <v>51</v>
      </c>
      <c r="L14428" t="s">
        <v>6173</v>
      </c>
      <c r="M14428" t="s">
        <v>6174</v>
      </c>
      <c r="N14428" t="s">
        <v>77</v>
      </c>
      <c r="O14428" t="s">
        <v>60</v>
      </c>
      <c r="P14428" t="s">
        <v>6019</v>
      </c>
      <c r="Q14428" t="s">
        <v>6175</v>
      </c>
    </row>
    <row r="14429" spans="11:17">
      <c r="K14429" t="s">
        <v>51</v>
      </c>
      <c r="L14429" t="s">
        <v>6173</v>
      </c>
      <c r="M14429" t="s">
        <v>6174</v>
      </c>
      <c r="N14429" t="s">
        <v>77</v>
      </c>
      <c r="O14429" t="s">
        <v>62</v>
      </c>
      <c r="P14429" t="s">
        <v>6026</v>
      </c>
      <c r="Q14429" t="s">
        <v>6175</v>
      </c>
    </row>
    <row r="14430" spans="11:17">
      <c r="K14430" t="s">
        <v>51</v>
      </c>
      <c r="L14430" t="s">
        <v>6173</v>
      </c>
      <c r="M14430" t="s">
        <v>6174</v>
      </c>
      <c r="N14430" t="s">
        <v>77</v>
      </c>
      <c r="O14430" t="s">
        <v>64</v>
      </c>
      <c r="P14430" t="s">
        <v>6176</v>
      </c>
      <c r="Q14430" t="s">
        <v>6175</v>
      </c>
    </row>
    <row r="14431" spans="11:17">
      <c r="K14431" t="s">
        <v>51</v>
      </c>
      <c r="L14431" t="s">
        <v>6173</v>
      </c>
      <c r="M14431" t="s">
        <v>6174</v>
      </c>
      <c r="N14431" t="s">
        <v>77</v>
      </c>
      <c r="O14431" t="s">
        <v>66</v>
      </c>
      <c r="P14431" t="s">
        <v>6177</v>
      </c>
      <c r="Q14431" t="s">
        <v>6175</v>
      </c>
    </row>
    <row r="14432" spans="11:17">
      <c r="K14432" t="s">
        <v>51</v>
      </c>
      <c r="L14432" t="s">
        <v>6173</v>
      </c>
      <c r="M14432" t="s">
        <v>6174</v>
      </c>
      <c r="N14432" t="s">
        <v>77</v>
      </c>
      <c r="O14432" t="s">
        <v>68</v>
      </c>
      <c r="Q14432" t="s">
        <v>6175</v>
      </c>
    </row>
    <row r="14433" spans="11:17">
      <c r="K14433" t="s">
        <v>51</v>
      </c>
      <c r="L14433" t="s">
        <v>6173</v>
      </c>
      <c r="M14433" t="s">
        <v>6174</v>
      </c>
      <c r="N14433" t="s">
        <v>77</v>
      </c>
      <c r="O14433" t="s">
        <v>70</v>
      </c>
      <c r="Q14433" t="s">
        <v>6175</v>
      </c>
    </row>
    <row r="14434" spans="11:17">
      <c r="K14434" t="s">
        <v>51</v>
      </c>
      <c r="L14434" t="s">
        <v>6173</v>
      </c>
      <c r="M14434" t="s">
        <v>6174</v>
      </c>
      <c r="N14434" t="s">
        <v>77</v>
      </c>
      <c r="O14434" t="s">
        <v>72</v>
      </c>
      <c r="Q14434" t="s">
        <v>6175</v>
      </c>
    </row>
    <row r="14435" spans="11:17">
      <c r="K14435" t="s">
        <v>51</v>
      </c>
      <c r="L14435" t="s">
        <v>6173</v>
      </c>
      <c r="M14435" t="s">
        <v>6174</v>
      </c>
      <c r="N14435" t="s">
        <v>77</v>
      </c>
      <c r="O14435" t="s">
        <v>73</v>
      </c>
      <c r="P14435" t="s">
        <v>82</v>
      </c>
      <c r="Q14435" t="s">
        <v>6175</v>
      </c>
    </row>
    <row r="14436" spans="11:17">
      <c r="K14436" t="s">
        <v>51</v>
      </c>
      <c r="L14436" t="s">
        <v>6178</v>
      </c>
      <c r="M14436" t="s">
        <v>6179</v>
      </c>
      <c r="N14436" t="s">
        <v>77</v>
      </c>
      <c r="O14436" t="s">
        <v>14</v>
      </c>
      <c r="Q14436" t="s">
        <v>6180</v>
      </c>
    </row>
    <row r="14437" spans="11:17">
      <c r="K14437" t="s">
        <v>51</v>
      </c>
      <c r="L14437" t="s">
        <v>6178</v>
      </c>
      <c r="M14437" t="s">
        <v>6179</v>
      </c>
      <c r="N14437" t="s">
        <v>77</v>
      </c>
      <c r="O14437" t="s">
        <v>56</v>
      </c>
      <c r="Q14437" t="s">
        <v>6180</v>
      </c>
    </row>
    <row r="14438" spans="11:17">
      <c r="K14438" t="s">
        <v>51</v>
      </c>
      <c r="L14438" t="s">
        <v>6178</v>
      </c>
      <c r="M14438" t="s">
        <v>6179</v>
      </c>
      <c r="N14438" t="s">
        <v>77</v>
      </c>
      <c r="O14438" t="s">
        <v>57</v>
      </c>
      <c r="P14438" t="s">
        <v>2263</v>
      </c>
      <c r="Q14438" t="s">
        <v>6180</v>
      </c>
    </row>
    <row r="14439" spans="11:17">
      <c r="K14439" t="s">
        <v>51</v>
      </c>
      <c r="L14439" t="s">
        <v>6178</v>
      </c>
      <c r="M14439" t="s">
        <v>6179</v>
      </c>
      <c r="N14439" t="s">
        <v>77</v>
      </c>
      <c r="O14439" t="s">
        <v>59</v>
      </c>
      <c r="P14439">
        <v>3457</v>
      </c>
      <c r="Q14439" t="s">
        <v>6180</v>
      </c>
    </row>
    <row r="14440" spans="11:17">
      <c r="K14440" t="s">
        <v>51</v>
      </c>
      <c r="L14440" t="s">
        <v>6178</v>
      </c>
      <c r="M14440" t="s">
        <v>6179</v>
      </c>
      <c r="N14440" t="s">
        <v>77</v>
      </c>
      <c r="O14440" t="s">
        <v>60</v>
      </c>
      <c r="P14440" t="s">
        <v>6019</v>
      </c>
      <c r="Q14440" t="s">
        <v>6180</v>
      </c>
    </row>
    <row r="14441" spans="11:17">
      <c r="K14441" t="s">
        <v>51</v>
      </c>
      <c r="L14441" t="s">
        <v>6178</v>
      </c>
      <c r="M14441" t="s">
        <v>6179</v>
      </c>
      <c r="N14441" t="s">
        <v>77</v>
      </c>
      <c r="O14441" t="s">
        <v>62</v>
      </c>
      <c r="P14441" t="s">
        <v>6026</v>
      </c>
      <c r="Q14441" t="s">
        <v>6180</v>
      </c>
    </row>
    <row r="14442" spans="11:17">
      <c r="K14442" t="s">
        <v>51</v>
      </c>
      <c r="L14442" t="s">
        <v>6178</v>
      </c>
      <c r="M14442" t="s">
        <v>6179</v>
      </c>
      <c r="N14442" t="s">
        <v>77</v>
      </c>
      <c r="O14442" t="s">
        <v>64</v>
      </c>
      <c r="P14442" t="s">
        <v>6181</v>
      </c>
      <c r="Q14442" t="s">
        <v>6180</v>
      </c>
    </row>
    <row r="14443" spans="11:17">
      <c r="K14443" t="s">
        <v>51</v>
      </c>
      <c r="L14443" t="s">
        <v>6178</v>
      </c>
      <c r="M14443" t="s">
        <v>6179</v>
      </c>
      <c r="N14443" t="s">
        <v>77</v>
      </c>
      <c r="O14443" t="s">
        <v>66</v>
      </c>
      <c r="P14443" t="s">
        <v>6182</v>
      </c>
      <c r="Q14443" t="s">
        <v>6180</v>
      </c>
    </row>
    <row r="14444" spans="11:17">
      <c r="K14444" t="s">
        <v>51</v>
      </c>
      <c r="L14444" t="s">
        <v>6178</v>
      </c>
      <c r="M14444" t="s">
        <v>6179</v>
      </c>
      <c r="N14444" t="s">
        <v>77</v>
      </c>
      <c r="O14444" t="s">
        <v>68</v>
      </c>
      <c r="Q14444" t="s">
        <v>6180</v>
      </c>
    </row>
    <row r="14445" spans="11:17">
      <c r="K14445" t="s">
        <v>51</v>
      </c>
      <c r="L14445" t="s">
        <v>6178</v>
      </c>
      <c r="M14445" t="s">
        <v>6179</v>
      </c>
      <c r="N14445" t="s">
        <v>77</v>
      </c>
      <c r="O14445" t="s">
        <v>70</v>
      </c>
      <c r="Q14445" t="s">
        <v>6180</v>
      </c>
    </row>
    <row r="14446" spans="11:17">
      <c r="K14446" t="s">
        <v>51</v>
      </c>
      <c r="L14446" t="s">
        <v>6178</v>
      </c>
      <c r="M14446" t="s">
        <v>6179</v>
      </c>
      <c r="N14446" t="s">
        <v>77</v>
      </c>
      <c r="O14446" t="s">
        <v>72</v>
      </c>
      <c r="Q14446" t="s">
        <v>6180</v>
      </c>
    </row>
    <row r="14447" spans="11:17">
      <c r="K14447" t="s">
        <v>51</v>
      </c>
      <c r="L14447" t="s">
        <v>6178</v>
      </c>
      <c r="M14447" t="s">
        <v>6179</v>
      </c>
      <c r="N14447" t="s">
        <v>77</v>
      </c>
      <c r="O14447" t="s">
        <v>73</v>
      </c>
      <c r="P14447" t="s">
        <v>82</v>
      </c>
      <c r="Q14447" t="s">
        <v>6180</v>
      </c>
    </row>
    <row r="14448" spans="11:17">
      <c r="K14448" t="s">
        <v>51</v>
      </c>
      <c r="L14448" t="s">
        <v>6183</v>
      </c>
      <c r="M14448" t="s">
        <v>6184</v>
      </c>
      <c r="N14448" t="s">
        <v>77</v>
      </c>
      <c r="O14448" t="s">
        <v>14</v>
      </c>
      <c r="Q14448" t="s">
        <v>6185</v>
      </c>
    </row>
    <row r="14449" spans="11:17">
      <c r="K14449" t="s">
        <v>51</v>
      </c>
      <c r="L14449" t="s">
        <v>6183</v>
      </c>
      <c r="M14449" t="s">
        <v>6184</v>
      </c>
      <c r="N14449" t="s">
        <v>77</v>
      </c>
      <c r="O14449" t="s">
        <v>56</v>
      </c>
      <c r="Q14449" t="s">
        <v>6185</v>
      </c>
    </row>
    <row r="14450" spans="11:17">
      <c r="K14450" t="s">
        <v>51</v>
      </c>
      <c r="L14450" t="s">
        <v>6183</v>
      </c>
      <c r="M14450" t="s">
        <v>6184</v>
      </c>
      <c r="N14450" t="s">
        <v>77</v>
      </c>
      <c r="O14450" t="s">
        <v>57</v>
      </c>
      <c r="P14450" t="s">
        <v>2263</v>
      </c>
      <c r="Q14450" t="s">
        <v>6185</v>
      </c>
    </row>
    <row r="14451" spans="11:17">
      <c r="K14451" t="s">
        <v>51</v>
      </c>
      <c r="L14451" t="s">
        <v>6183</v>
      </c>
      <c r="M14451" t="s">
        <v>6184</v>
      </c>
      <c r="N14451" t="s">
        <v>77</v>
      </c>
      <c r="O14451" t="s">
        <v>59</v>
      </c>
      <c r="P14451">
        <v>3576</v>
      </c>
      <c r="Q14451" t="s">
        <v>6185</v>
      </c>
    </row>
    <row r="14452" spans="11:17">
      <c r="K14452" t="s">
        <v>51</v>
      </c>
      <c r="L14452" t="s">
        <v>6183</v>
      </c>
      <c r="M14452" t="s">
        <v>6184</v>
      </c>
      <c r="N14452" t="s">
        <v>77</v>
      </c>
      <c r="O14452" t="s">
        <v>60</v>
      </c>
      <c r="P14452" t="s">
        <v>6019</v>
      </c>
      <c r="Q14452" t="s">
        <v>6185</v>
      </c>
    </row>
    <row r="14453" spans="11:17">
      <c r="K14453" t="s">
        <v>51</v>
      </c>
      <c r="L14453" t="s">
        <v>6183</v>
      </c>
      <c r="M14453" t="s">
        <v>6184</v>
      </c>
      <c r="N14453" t="s">
        <v>77</v>
      </c>
      <c r="O14453" t="s">
        <v>62</v>
      </c>
      <c r="P14453" t="s">
        <v>6026</v>
      </c>
      <c r="Q14453" t="s">
        <v>6185</v>
      </c>
    </row>
    <row r="14454" spans="11:17">
      <c r="K14454" t="s">
        <v>51</v>
      </c>
      <c r="L14454" t="s">
        <v>6183</v>
      </c>
      <c r="M14454" t="s">
        <v>6184</v>
      </c>
      <c r="N14454" t="s">
        <v>77</v>
      </c>
      <c r="O14454" t="s">
        <v>64</v>
      </c>
      <c r="P14454" t="s">
        <v>6186</v>
      </c>
      <c r="Q14454" t="s">
        <v>6185</v>
      </c>
    </row>
    <row r="14455" spans="11:17">
      <c r="K14455" t="s">
        <v>51</v>
      </c>
      <c r="L14455" t="s">
        <v>6183</v>
      </c>
      <c r="M14455" t="s">
        <v>6184</v>
      </c>
      <c r="N14455" t="s">
        <v>77</v>
      </c>
      <c r="O14455" t="s">
        <v>66</v>
      </c>
      <c r="P14455" t="s">
        <v>6187</v>
      </c>
      <c r="Q14455" t="s">
        <v>6185</v>
      </c>
    </row>
    <row r="14456" spans="11:17">
      <c r="K14456" t="s">
        <v>51</v>
      </c>
      <c r="L14456" t="s">
        <v>6183</v>
      </c>
      <c r="M14456" t="s">
        <v>6184</v>
      </c>
      <c r="N14456" t="s">
        <v>77</v>
      </c>
      <c r="O14456" t="s">
        <v>68</v>
      </c>
      <c r="Q14456" t="s">
        <v>6185</v>
      </c>
    </row>
    <row r="14457" spans="11:17">
      <c r="K14457" t="s">
        <v>51</v>
      </c>
      <c r="L14457" t="s">
        <v>6183</v>
      </c>
      <c r="M14457" t="s">
        <v>6184</v>
      </c>
      <c r="N14457" t="s">
        <v>77</v>
      </c>
      <c r="O14457" t="s">
        <v>70</v>
      </c>
      <c r="Q14457" t="s">
        <v>6185</v>
      </c>
    </row>
    <row r="14458" spans="11:17">
      <c r="K14458" t="s">
        <v>51</v>
      </c>
      <c r="L14458" t="s">
        <v>6183</v>
      </c>
      <c r="M14458" t="s">
        <v>6184</v>
      </c>
      <c r="N14458" t="s">
        <v>77</v>
      </c>
      <c r="O14458" t="s">
        <v>72</v>
      </c>
      <c r="Q14458" t="s">
        <v>6185</v>
      </c>
    </row>
    <row r="14459" spans="11:17">
      <c r="K14459" t="s">
        <v>51</v>
      </c>
      <c r="L14459" t="s">
        <v>6183</v>
      </c>
      <c r="M14459" t="s">
        <v>6184</v>
      </c>
      <c r="N14459" t="s">
        <v>77</v>
      </c>
      <c r="O14459" t="s">
        <v>73</v>
      </c>
      <c r="P14459" t="s">
        <v>82</v>
      </c>
      <c r="Q14459" t="s">
        <v>6185</v>
      </c>
    </row>
    <row r="14460" spans="11:17">
      <c r="K14460" t="s">
        <v>51</v>
      </c>
      <c r="L14460" t="s">
        <v>6188</v>
      </c>
      <c r="M14460" t="s">
        <v>6189</v>
      </c>
      <c r="N14460" t="s">
        <v>77</v>
      </c>
      <c r="O14460" t="s">
        <v>14</v>
      </c>
      <c r="Q14460" t="s">
        <v>6190</v>
      </c>
    </row>
    <row r="14461" spans="11:17">
      <c r="K14461" t="s">
        <v>51</v>
      </c>
      <c r="L14461" t="s">
        <v>6188</v>
      </c>
      <c r="M14461" t="s">
        <v>6189</v>
      </c>
      <c r="N14461" t="s">
        <v>77</v>
      </c>
      <c r="O14461" t="s">
        <v>56</v>
      </c>
      <c r="Q14461" t="s">
        <v>6190</v>
      </c>
    </row>
    <row r="14462" spans="11:17">
      <c r="K14462" t="s">
        <v>51</v>
      </c>
      <c r="L14462" t="s">
        <v>6188</v>
      </c>
      <c r="M14462" t="s">
        <v>6189</v>
      </c>
      <c r="N14462" t="s">
        <v>77</v>
      </c>
      <c r="O14462" t="s">
        <v>57</v>
      </c>
      <c r="P14462" t="s">
        <v>2263</v>
      </c>
      <c r="Q14462" t="s">
        <v>6190</v>
      </c>
    </row>
    <row r="14463" spans="11:17">
      <c r="K14463" t="s">
        <v>51</v>
      </c>
      <c r="L14463" t="s">
        <v>6188</v>
      </c>
      <c r="M14463" t="s">
        <v>6189</v>
      </c>
      <c r="N14463" t="s">
        <v>77</v>
      </c>
      <c r="O14463" t="s">
        <v>59</v>
      </c>
      <c r="P14463">
        <v>3279</v>
      </c>
      <c r="Q14463" t="s">
        <v>6190</v>
      </c>
    </row>
    <row r="14464" spans="11:17">
      <c r="K14464" t="s">
        <v>51</v>
      </c>
      <c r="L14464" t="s">
        <v>6188</v>
      </c>
      <c r="M14464" t="s">
        <v>6189</v>
      </c>
      <c r="N14464" t="s">
        <v>77</v>
      </c>
      <c r="O14464" t="s">
        <v>60</v>
      </c>
      <c r="P14464" t="s">
        <v>6019</v>
      </c>
      <c r="Q14464" t="s">
        <v>6190</v>
      </c>
    </row>
    <row r="14465" spans="11:17">
      <c r="K14465" t="s">
        <v>51</v>
      </c>
      <c r="L14465" t="s">
        <v>6188</v>
      </c>
      <c r="M14465" t="s">
        <v>6189</v>
      </c>
      <c r="N14465" t="s">
        <v>77</v>
      </c>
      <c r="O14465" t="s">
        <v>62</v>
      </c>
      <c r="P14465" t="s">
        <v>6026</v>
      </c>
      <c r="Q14465" t="s">
        <v>6190</v>
      </c>
    </row>
    <row r="14466" spans="11:17">
      <c r="K14466" t="s">
        <v>51</v>
      </c>
      <c r="L14466" t="s">
        <v>6188</v>
      </c>
      <c r="M14466" t="s">
        <v>6189</v>
      </c>
      <c r="N14466" t="s">
        <v>77</v>
      </c>
      <c r="O14466" t="s">
        <v>64</v>
      </c>
      <c r="P14466" t="s">
        <v>6191</v>
      </c>
      <c r="Q14466" t="s">
        <v>6190</v>
      </c>
    </row>
    <row r="14467" spans="11:17">
      <c r="K14467" t="s">
        <v>51</v>
      </c>
      <c r="L14467" t="s">
        <v>6188</v>
      </c>
      <c r="M14467" t="s">
        <v>6189</v>
      </c>
      <c r="N14467" t="s">
        <v>77</v>
      </c>
      <c r="O14467" t="s">
        <v>66</v>
      </c>
      <c r="P14467" t="s">
        <v>6192</v>
      </c>
      <c r="Q14467" t="s">
        <v>6190</v>
      </c>
    </row>
    <row r="14468" spans="11:17">
      <c r="K14468" t="s">
        <v>51</v>
      </c>
      <c r="L14468" t="s">
        <v>6188</v>
      </c>
      <c r="M14468" t="s">
        <v>6189</v>
      </c>
      <c r="N14468" t="s">
        <v>77</v>
      </c>
      <c r="O14468" t="s">
        <v>68</v>
      </c>
      <c r="Q14468" t="s">
        <v>6190</v>
      </c>
    </row>
    <row r="14469" spans="11:17">
      <c r="K14469" t="s">
        <v>51</v>
      </c>
      <c r="L14469" t="s">
        <v>6188</v>
      </c>
      <c r="M14469" t="s">
        <v>6189</v>
      </c>
      <c r="N14469" t="s">
        <v>77</v>
      </c>
      <c r="O14469" t="s">
        <v>70</v>
      </c>
      <c r="Q14469" t="s">
        <v>6190</v>
      </c>
    </row>
    <row r="14470" spans="11:17">
      <c r="K14470" t="s">
        <v>51</v>
      </c>
      <c r="L14470" t="s">
        <v>6188</v>
      </c>
      <c r="M14470" t="s">
        <v>6189</v>
      </c>
      <c r="N14470" t="s">
        <v>77</v>
      </c>
      <c r="O14470" t="s">
        <v>72</v>
      </c>
      <c r="Q14470" t="s">
        <v>6190</v>
      </c>
    </row>
    <row r="14471" spans="11:17">
      <c r="K14471" t="s">
        <v>51</v>
      </c>
      <c r="L14471" t="s">
        <v>6188</v>
      </c>
      <c r="M14471" t="s">
        <v>6189</v>
      </c>
      <c r="N14471" t="s">
        <v>77</v>
      </c>
      <c r="O14471" t="s">
        <v>73</v>
      </c>
      <c r="P14471" t="s">
        <v>82</v>
      </c>
      <c r="Q14471" t="s">
        <v>6190</v>
      </c>
    </row>
    <row r="14472" spans="11:17">
      <c r="K14472" t="s">
        <v>51</v>
      </c>
      <c r="L14472" t="s">
        <v>6193</v>
      </c>
      <c r="M14472" t="s">
        <v>6194</v>
      </c>
      <c r="N14472" t="s">
        <v>77</v>
      </c>
      <c r="O14472" t="s">
        <v>14</v>
      </c>
      <c r="Q14472" t="s">
        <v>6195</v>
      </c>
    </row>
    <row r="14473" spans="11:17">
      <c r="K14473" t="s">
        <v>51</v>
      </c>
      <c r="L14473" t="s">
        <v>6193</v>
      </c>
      <c r="M14473" t="s">
        <v>6194</v>
      </c>
      <c r="N14473" t="s">
        <v>77</v>
      </c>
      <c r="O14473" t="s">
        <v>56</v>
      </c>
      <c r="Q14473" t="s">
        <v>6195</v>
      </c>
    </row>
    <row r="14474" spans="11:17">
      <c r="K14474" t="s">
        <v>51</v>
      </c>
      <c r="L14474" t="s">
        <v>6193</v>
      </c>
      <c r="M14474" t="s">
        <v>6194</v>
      </c>
      <c r="N14474" t="s">
        <v>77</v>
      </c>
      <c r="O14474" t="s">
        <v>57</v>
      </c>
      <c r="P14474" t="s">
        <v>2263</v>
      </c>
      <c r="Q14474" t="s">
        <v>6195</v>
      </c>
    </row>
    <row r="14475" spans="11:17">
      <c r="K14475" t="s">
        <v>51</v>
      </c>
      <c r="L14475" t="s">
        <v>6193</v>
      </c>
      <c r="M14475" t="s">
        <v>6194</v>
      </c>
      <c r="N14475" t="s">
        <v>77</v>
      </c>
      <c r="O14475" t="s">
        <v>59</v>
      </c>
      <c r="P14475">
        <v>3024</v>
      </c>
      <c r="Q14475" t="s">
        <v>6195</v>
      </c>
    </row>
    <row r="14476" spans="11:17">
      <c r="K14476" t="s">
        <v>51</v>
      </c>
      <c r="L14476" t="s">
        <v>6193</v>
      </c>
      <c r="M14476" t="s">
        <v>6194</v>
      </c>
      <c r="N14476" t="s">
        <v>77</v>
      </c>
      <c r="O14476" t="s">
        <v>60</v>
      </c>
      <c r="P14476" t="s">
        <v>6019</v>
      </c>
      <c r="Q14476" t="s">
        <v>6195</v>
      </c>
    </row>
    <row r="14477" spans="11:17">
      <c r="K14477" t="s">
        <v>51</v>
      </c>
      <c r="L14477" t="s">
        <v>6193</v>
      </c>
      <c r="M14477" t="s">
        <v>6194</v>
      </c>
      <c r="N14477" t="s">
        <v>77</v>
      </c>
      <c r="O14477" t="s">
        <v>62</v>
      </c>
      <c r="P14477" t="s">
        <v>6026</v>
      </c>
      <c r="Q14477" t="s">
        <v>6195</v>
      </c>
    </row>
    <row r="14478" spans="11:17">
      <c r="K14478" t="s">
        <v>51</v>
      </c>
      <c r="L14478" t="s">
        <v>6193</v>
      </c>
      <c r="M14478" t="s">
        <v>6194</v>
      </c>
      <c r="N14478" t="s">
        <v>77</v>
      </c>
      <c r="O14478" t="s">
        <v>64</v>
      </c>
      <c r="P14478" t="s">
        <v>6196</v>
      </c>
      <c r="Q14478" t="s">
        <v>6195</v>
      </c>
    </row>
    <row r="14479" spans="11:17">
      <c r="K14479" t="s">
        <v>51</v>
      </c>
      <c r="L14479" t="s">
        <v>6193</v>
      </c>
      <c r="M14479" t="s">
        <v>6194</v>
      </c>
      <c r="N14479" t="s">
        <v>77</v>
      </c>
      <c r="O14479" t="s">
        <v>66</v>
      </c>
      <c r="P14479" t="s">
        <v>6197</v>
      </c>
      <c r="Q14479" t="s">
        <v>6195</v>
      </c>
    </row>
    <row r="14480" spans="11:17">
      <c r="K14480" t="s">
        <v>51</v>
      </c>
      <c r="L14480" t="s">
        <v>6193</v>
      </c>
      <c r="M14480" t="s">
        <v>6194</v>
      </c>
      <c r="N14480" t="s">
        <v>77</v>
      </c>
      <c r="O14480" t="s">
        <v>68</v>
      </c>
      <c r="Q14480" t="s">
        <v>6195</v>
      </c>
    </row>
    <row r="14481" spans="11:17">
      <c r="K14481" t="s">
        <v>51</v>
      </c>
      <c r="L14481" t="s">
        <v>6193</v>
      </c>
      <c r="M14481" t="s">
        <v>6194</v>
      </c>
      <c r="N14481" t="s">
        <v>77</v>
      </c>
      <c r="O14481" t="s">
        <v>70</v>
      </c>
      <c r="Q14481" t="s">
        <v>6195</v>
      </c>
    </row>
    <row r="14482" spans="11:17">
      <c r="K14482" t="s">
        <v>51</v>
      </c>
      <c r="L14482" t="s">
        <v>6193</v>
      </c>
      <c r="M14482" t="s">
        <v>6194</v>
      </c>
      <c r="N14482" t="s">
        <v>77</v>
      </c>
      <c r="O14482" t="s">
        <v>72</v>
      </c>
      <c r="Q14482" t="s">
        <v>6195</v>
      </c>
    </row>
    <row r="14483" spans="11:17">
      <c r="K14483" t="s">
        <v>51</v>
      </c>
      <c r="L14483" t="s">
        <v>6193</v>
      </c>
      <c r="M14483" t="s">
        <v>6194</v>
      </c>
      <c r="N14483" t="s">
        <v>77</v>
      </c>
      <c r="O14483" t="s">
        <v>73</v>
      </c>
      <c r="P14483" t="s">
        <v>82</v>
      </c>
      <c r="Q14483" t="s">
        <v>6195</v>
      </c>
    </row>
    <row r="14484" spans="11:17">
      <c r="K14484" t="s">
        <v>51</v>
      </c>
      <c r="L14484" t="s">
        <v>6198</v>
      </c>
      <c r="M14484" t="s">
        <v>6199</v>
      </c>
      <c r="N14484" t="s">
        <v>77</v>
      </c>
      <c r="O14484" t="s">
        <v>14</v>
      </c>
      <c r="Q14484" t="s">
        <v>6200</v>
      </c>
    </row>
    <row r="14485" spans="11:17">
      <c r="K14485" t="s">
        <v>51</v>
      </c>
      <c r="L14485" t="s">
        <v>6198</v>
      </c>
      <c r="M14485" t="s">
        <v>6199</v>
      </c>
      <c r="N14485" t="s">
        <v>77</v>
      </c>
      <c r="O14485" t="s">
        <v>56</v>
      </c>
      <c r="Q14485" t="s">
        <v>6200</v>
      </c>
    </row>
    <row r="14486" spans="11:17">
      <c r="K14486" t="s">
        <v>51</v>
      </c>
      <c r="L14486" t="s">
        <v>6198</v>
      </c>
      <c r="M14486" t="s">
        <v>6199</v>
      </c>
      <c r="N14486" t="s">
        <v>77</v>
      </c>
      <c r="O14486" t="s">
        <v>57</v>
      </c>
      <c r="P14486" t="s">
        <v>2263</v>
      </c>
      <c r="Q14486" t="s">
        <v>6200</v>
      </c>
    </row>
    <row r="14487" spans="11:17">
      <c r="K14487" t="s">
        <v>51</v>
      </c>
      <c r="L14487" t="s">
        <v>6198</v>
      </c>
      <c r="M14487" t="s">
        <v>6199</v>
      </c>
      <c r="N14487" t="s">
        <v>77</v>
      </c>
      <c r="O14487" t="s">
        <v>59</v>
      </c>
      <c r="P14487">
        <v>2787</v>
      </c>
      <c r="Q14487" t="s">
        <v>6200</v>
      </c>
    </row>
    <row r="14488" spans="11:17">
      <c r="K14488" t="s">
        <v>51</v>
      </c>
      <c r="L14488" t="s">
        <v>6198</v>
      </c>
      <c r="M14488" t="s">
        <v>6199</v>
      </c>
      <c r="N14488" t="s">
        <v>77</v>
      </c>
      <c r="O14488" t="s">
        <v>60</v>
      </c>
      <c r="P14488" t="s">
        <v>6019</v>
      </c>
      <c r="Q14488" t="s">
        <v>6200</v>
      </c>
    </row>
    <row r="14489" spans="11:17">
      <c r="K14489" t="s">
        <v>51</v>
      </c>
      <c r="L14489" t="s">
        <v>6198</v>
      </c>
      <c r="M14489" t="s">
        <v>6199</v>
      </c>
      <c r="N14489" t="s">
        <v>77</v>
      </c>
      <c r="O14489" t="s">
        <v>62</v>
      </c>
      <c r="P14489" t="s">
        <v>6026</v>
      </c>
      <c r="Q14489" t="s">
        <v>6200</v>
      </c>
    </row>
    <row r="14490" spans="11:17">
      <c r="K14490" t="s">
        <v>51</v>
      </c>
      <c r="L14490" t="s">
        <v>6198</v>
      </c>
      <c r="M14490" t="s">
        <v>6199</v>
      </c>
      <c r="N14490" t="s">
        <v>77</v>
      </c>
      <c r="O14490" t="s">
        <v>64</v>
      </c>
      <c r="P14490" t="s">
        <v>6201</v>
      </c>
      <c r="Q14490" t="s">
        <v>6200</v>
      </c>
    </row>
    <row r="14491" spans="11:17">
      <c r="K14491" t="s">
        <v>51</v>
      </c>
      <c r="L14491" t="s">
        <v>6198</v>
      </c>
      <c r="M14491" t="s">
        <v>6199</v>
      </c>
      <c r="N14491" t="s">
        <v>77</v>
      </c>
      <c r="O14491" t="s">
        <v>66</v>
      </c>
      <c r="P14491" t="s">
        <v>6202</v>
      </c>
      <c r="Q14491" t="s">
        <v>6200</v>
      </c>
    </row>
    <row r="14492" spans="11:17">
      <c r="K14492" t="s">
        <v>51</v>
      </c>
      <c r="L14492" t="s">
        <v>6198</v>
      </c>
      <c r="M14492" t="s">
        <v>6199</v>
      </c>
      <c r="N14492" t="s">
        <v>77</v>
      </c>
      <c r="O14492" t="s">
        <v>68</v>
      </c>
      <c r="Q14492" t="s">
        <v>6200</v>
      </c>
    </row>
    <row r="14493" spans="11:17">
      <c r="K14493" t="s">
        <v>51</v>
      </c>
      <c r="L14493" t="s">
        <v>6198</v>
      </c>
      <c r="M14493" t="s">
        <v>6199</v>
      </c>
      <c r="N14493" t="s">
        <v>77</v>
      </c>
      <c r="O14493" t="s">
        <v>70</v>
      </c>
      <c r="Q14493" t="s">
        <v>6200</v>
      </c>
    </row>
    <row r="14494" spans="11:17">
      <c r="K14494" t="s">
        <v>51</v>
      </c>
      <c r="L14494" t="s">
        <v>6198</v>
      </c>
      <c r="M14494" t="s">
        <v>6199</v>
      </c>
      <c r="N14494" t="s">
        <v>77</v>
      </c>
      <c r="O14494" t="s">
        <v>72</v>
      </c>
      <c r="Q14494" t="s">
        <v>6200</v>
      </c>
    </row>
    <row r="14495" spans="11:17">
      <c r="K14495" t="s">
        <v>51</v>
      </c>
      <c r="L14495" t="s">
        <v>6198</v>
      </c>
      <c r="M14495" t="s">
        <v>6199</v>
      </c>
      <c r="N14495" t="s">
        <v>77</v>
      </c>
      <c r="O14495" t="s">
        <v>73</v>
      </c>
      <c r="P14495" t="s">
        <v>82</v>
      </c>
      <c r="Q14495" t="s">
        <v>6200</v>
      </c>
    </row>
    <row r="14496" spans="11:17">
      <c r="K14496" t="s">
        <v>51</v>
      </c>
      <c r="L14496" t="s">
        <v>6203</v>
      </c>
      <c r="M14496" t="s">
        <v>6204</v>
      </c>
      <c r="N14496" t="s">
        <v>77</v>
      </c>
      <c r="O14496" t="s">
        <v>14</v>
      </c>
      <c r="Q14496" t="s">
        <v>6205</v>
      </c>
    </row>
    <row r="14497" spans="11:17">
      <c r="K14497" t="s">
        <v>51</v>
      </c>
      <c r="L14497" t="s">
        <v>6203</v>
      </c>
      <c r="M14497" t="s">
        <v>6204</v>
      </c>
      <c r="N14497" t="s">
        <v>77</v>
      </c>
      <c r="O14497" t="s">
        <v>56</v>
      </c>
      <c r="Q14497" t="s">
        <v>6205</v>
      </c>
    </row>
    <row r="14498" spans="11:17">
      <c r="K14498" t="s">
        <v>51</v>
      </c>
      <c r="L14498" t="s">
        <v>6203</v>
      </c>
      <c r="M14498" t="s">
        <v>6204</v>
      </c>
      <c r="N14498" t="s">
        <v>77</v>
      </c>
      <c r="O14498" t="s">
        <v>57</v>
      </c>
      <c r="P14498" t="s">
        <v>2263</v>
      </c>
      <c r="Q14498" t="s">
        <v>6205</v>
      </c>
    </row>
    <row r="14499" spans="11:17">
      <c r="K14499" t="s">
        <v>51</v>
      </c>
      <c r="L14499" t="s">
        <v>6203</v>
      </c>
      <c r="M14499" t="s">
        <v>6204</v>
      </c>
      <c r="N14499" t="s">
        <v>77</v>
      </c>
      <c r="O14499" t="s">
        <v>59</v>
      </c>
      <c r="P14499">
        <v>2473</v>
      </c>
      <c r="Q14499" t="s">
        <v>6205</v>
      </c>
    </row>
    <row r="14500" spans="11:17">
      <c r="K14500" t="s">
        <v>51</v>
      </c>
      <c r="L14500" t="s">
        <v>6203</v>
      </c>
      <c r="M14500" t="s">
        <v>6204</v>
      </c>
      <c r="N14500" t="s">
        <v>77</v>
      </c>
      <c r="O14500" t="s">
        <v>60</v>
      </c>
      <c r="P14500" t="s">
        <v>6019</v>
      </c>
      <c r="Q14500" t="s">
        <v>6205</v>
      </c>
    </row>
    <row r="14501" spans="11:17">
      <c r="K14501" t="s">
        <v>51</v>
      </c>
      <c r="L14501" t="s">
        <v>6203</v>
      </c>
      <c r="M14501" t="s">
        <v>6204</v>
      </c>
      <c r="N14501" t="s">
        <v>77</v>
      </c>
      <c r="O14501" t="s">
        <v>62</v>
      </c>
      <c r="P14501" t="s">
        <v>6026</v>
      </c>
      <c r="Q14501" t="s">
        <v>6205</v>
      </c>
    </row>
    <row r="14502" spans="11:17">
      <c r="K14502" t="s">
        <v>51</v>
      </c>
      <c r="L14502" t="s">
        <v>6203</v>
      </c>
      <c r="M14502" t="s">
        <v>6204</v>
      </c>
      <c r="N14502" t="s">
        <v>77</v>
      </c>
      <c r="O14502" t="s">
        <v>64</v>
      </c>
      <c r="P14502" t="s">
        <v>6206</v>
      </c>
      <c r="Q14502" t="s">
        <v>6205</v>
      </c>
    </row>
    <row r="14503" spans="11:17">
      <c r="K14503" t="s">
        <v>51</v>
      </c>
      <c r="L14503" t="s">
        <v>6203</v>
      </c>
      <c r="M14503" t="s">
        <v>6204</v>
      </c>
      <c r="N14503" t="s">
        <v>77</v>
      </c>
      <c r="O14503" t="s">
        <v>66</v>
      </c>
      <c r="P14503" t="s">
        <v>6207</v>
      </c>
      <c r="Q14503" t="s">
        <v>6205</v>
      </c>
    </row>
    <row r="14504" spans="11:17">
      <c r="K14504" t="s">
        <v>51</v>
      </c>
      <c r="L14504" t="s">
        <v>6203</v>
      </c>
      <c r="M14504" t="s">
        <v>6204</v>
      </c>
      <c r="N14504" t="s">
        <v>77</v>
      </c>
      <c r="O14504" t="s">
        <v>68</v>
      </c>
      <c r="Q14504" t="s">
        <v>6205</v>
      </c>
    </row>
    <row r="14505" spans="11:17">
      <c r="K14505" t="s">
        <v>51</v>
      </c>
      <c r="L14505" t="s">
        <v>6203</v>
      </c>
      <c r="M14505" t="s">
        <v>6204</v>
      </c>
      <c r="N14505" t="s">
        <v>77</v>
      </c>
      <c r="O14505" t="s">
        <v>70</v>
      </c>
      <c r="Q14505" t="s">
        <v>6205</v>
      </c>
    </row>
    <row r="14506" spans="11:17">
      <c r="K14506" t="s">
        <v>51</v>
      </c>
      <c r="L14506" t="s">
        <v>6203</v>
      </c>
      <c r="M14506" t="s">
        <v>6204</v>
      </c>
      <c r="N14506" t="s">
        <v>77</v>
      </c>
      <c r="O14506" t="s">
        <v>72</v>
      </c>
      <c r="Q14506" t="s">
        <v>6205</v>
      </c>
    </row>
    <row r="14507" spans="11:17">
      <c r="K14507" t="s">
        <v>51</v>
      </c>
      <c r="L14507" t="s">
        <v>6203</v>
      </c>
      <c r="M14507" t="s">
        <v>6204</v>
      </c>
      <c r="N14507" t="s">
        <v>77</v>
      </c>
      <c r="O14507" t="s">
        <v>73</v>
      </c>
      <c r="P14507" t="s">
        <v>82</v>
      </c>
      <c r="Q14507" t="s">
        <v>6205</v>
      </c>
    </row>
    <row r="14508" spans="11:17">
      <c r="K14508" t="s">
        <v>51</v>
      </c>
      <c r="L14508" t="s">
        <v>6208</v>
      </c>
      <c r="M14508" t="s">
        <v>6209</v>
      </c>
      <c r="N14508" t="s">
        <v>77</v>
      </c>
      <c r="O14508" t="s">
        <v>14</v>
      </c>
      <c r="Q14508" t="s">
        <v>6210</v>
      </c>
    </row>
    <row r="14509" spans="11:17">
      <c r="K14509" t="s">
        <v>51</v>
      </c>
      <c r="L14509" t="s">
        <v>6208</v>
      </c>
      <c r="M14509" t="s">
        <v>6209</v>
      </c>
      <c r="N14509" t="s">
        <v>77</v>
      </c>
      <c r="O14509" t="s">
        <v>56</v>
      </c>
      <c r="Q14509" t="s">
        <v>6210</v>
      </c>
    </row>
    <row r="14510" spans="11:17">
      <c r="K14510" t="s">
        <v>51</v>
      </c>
      <c r="L14510" t="s">
        <v>6208</v>
      </c>
      <c r="M14510" t="s">
        <v>6209</v>
      </c>
      <c r="N14510" t="s">
        <v>77</v>
      </c>
      <c r="O14510" t="s">
        <v>57</v>
      </c>
      <c r="P14510" t="s">
        <v>2263</v>
      </c>
      <c r="Q14510" t="s">
        <v>6210</v>
      </c>
    </row>
    <row r="14511" spans="11:17">
      <c r="K14511" t="s">
        <v>51</v>
      </c>
      <c r="L14511" t="s">
        <v>6208</v>
      </c>
      <c r="M14511" t="s">
        <v>6209</v>
      </c>
      <c r="N14511" t="s">
        <v>77</v>
      </c>
      <c r="O14511" t="s">
        <v>59</v>
      </c>
      <c r="P14511">
        <v>3138</v>
      </c>
      <c r="Q14511" t="s">
        <v>6210</v>
      </c>
    </row>
    <row r="14512" spans="11:17">
      <c r="K14512" t="s">
        <v>51</v>
      </c>
      <c r="L14512" t="s">
        <v>6208</v>
      </c>
      <c r="M14512" t="s">
        <v>6209</v>
      </c>
      <c r="N14512" t="s">
        <v>77</v>
      </c>
      <c r="O14512" t="s">
        <v>60</v>
      </c>
      <c r="P14512" t="s">
        <v>6019</v>
      </c>
      <c r="Q14512" t="s">
        <v>6210</v>
      </c>
    </row>
    <row r="14513" spans="11:17">
      <c r="K14513" t="s">
        <v>51</v>
      </c>
      <c r="L14513" t="s">
        <v>6208</v>
      </c>
      <c r="M14513" t="s">
        <v>6209</v>
      </c>
      <c r="N14513" t="s">
        <v>77</v>
      </c>
      <c r="O14513" t="s">
        <v>62</v>
      </c>
      <c r="P14513" t="s">
        <v>6026</v>
      </c>
      <c r="Q14513" t="s">
        <v>6210</v>
      </c>
    </row>
    <row r="14514" spans="11:17">
      <c r="K14514" t="s">
        <v>51</v>
      </c>
      <c r="L14514" t="s">
        <v>6208</v>
      </c>
      <c r="M14514" t="s">
        <v>6209</v>
      </c>
      <c r="N14514" t="s">
        <v>77</v>
      </c>
      <c r="O14514" t="s">
        <v>64</v>
      </c>
      <c r="P14514" t="s">
        <v>6211</v>
      </c>
      <c r="Q14514" t="s">
        <v>6210</v>
      </c>
    </row>
    <row r="14515" spans="11:17">
      <c r="K14515" t="s">
        <v>51</v>
      </c>
      <c r="L14515" t="s">
        <v>6208</v>
      </c>
      <c r="M14515" t="s">
        <v>6209</v>
      </c>
      <c r="N14515" t="s">
        <v>77</v>
      </c>
      <c r="O14515" t="s">
        <v>66</v>
      </c>
      <c r="P14515" t="s">
        <v>6212</v>
      </c>
      <c r="Q14515" t="s">
        <v>6210</v>
      </c>
    </row>
    <row r="14516" spans="11:17">
      <c r="K14516" t="s">
        <v>51</v>
      </c>
      <c r="L14516" t="s">
        <v>6208</v>
      </c>
      <c r="M14516" t="s">
        <v>6209</v>
      </c>
      <c r="N14516" t="s">
        <v>77</v>
      </c>
      <c r="O14516" t="s">
        <v>68</v>
      </c>
      <c r="Q14516" t="s">
        <v>6210</v>
      </c>
    </row>
    <row r="14517" spans="11:17">
      <c r="K14517" t="s">
        <v>51</v>
      </c>
      <c r="L14517" t="s">
        <v>6208</v>
      </c>
      <c r="M14517" t="s">
        <v>6209</v>
      </c>
      <c r="N14517" t="s">
        <v>77</v>
      </c>
      <c r="O14517" t="s">
        <v>70</v>
      </c>
      <c r="Q14517" t="s">
        <v>6210</v>
      </c>
    </row>
    <row r="14518" spans="11:17">
      <c r="K14518" t="s">
        <v>51</v>
      </c>
      <c r="L14518" t="s">
        <v>6208</v>
      </c>
      <c r="M14518" t="s">
        <v>6209</v>
      </c>
      <c r="N14518" t="s">
        <v>77</v>
      </c>
      <c r="O14518" t="s">
        <v>72</v>
      </c>
      <c r="Q14518" t="s">
        <v>6210</v>
      </c>
    </row>
    <row r="14519" spans="11:17">
      <c r="K14519" t="s">
        <v>51</v>
      </c>
      <c r="L14519" t="s">
        <v>6208</v>
      </c>
      <c r="M14519" t="s">
        <v>6209</v>
      </c>
      <c r="N14519" t="s">
        <v>77</v>
      </c>
      <c r="O14519" t="s">
        <v>73</v>
      </c>
      <c r="P14519" t="s">
        <v>82</v>
      </c>
      <c r="Q14519" t="s">
        <v>6210</v>
      </c>
    </row>
    <row r="14520" spans="11:17">
      <c r="K14520" t="s">
        <v>51</v>
      </c>
      <c r="L14520" t="s">
        <v>6213</v>
      </c>
      <c r="M14520" t="s">
        <v>6214</v>
      </c>
      <c r="N14520" t="s">
        <v>77</v>
      </c>
      <c r="O14520" t="s">
        <v>14</v>
      </c>
      <c r="Q14520" t="s">
        <v>6215</v>
      </c>
    </row>
    <row r="14521" spans="11:17">
      <c r="K14521" t="s">
        <v>51</v>
      </c>
      <c r="L14521" t="s">
        <v>6213</v>
      </c>
      <c r="M14521" t="s">
        <v>6214</v>
      </c>
      <c r="N14521" t="s">
        <v>77</v>
      </c>
      <c r="O14521" t="s">
        <v>56</v>
      </c>
      <c r="Q14521" t="s">
        <v>6215</v>
      </c>
    </row>
    <row r="14522" spans="11:17">
      <c r="K14522" t="s">
        <v>51</v>
      </c>
      <c r="L14522" t="s">
        <v>6213</v>
      </c>
      <c r="M14522" t="s">
        <v>6214</v>
      </c>
      <c r="N14522" t="s">
        <v>77</v>
      </c>
      <c r="O14522" t="s">
        <v>57</v>
      </c>
      <c r="P14522" t="s">
        <v>2263</v>
      </c>
      <c r="Q14522" t="s">
        <v>6215</v>
      </c>
    </row>
    <row r="14523" spans="11:17">
      <c r="K14523" t="s">
        <v>51</v>
      </c>
      <c r="L14523" t="s">
        <v>6213</v>
      </c>
      <c r="M14523" t="s">
        <v>6214</v>
      </c>
      <c r="N14523" t="s">
        <v>77</v>
      </c>
      <c r="O14523" t="s">
        <v>59</v>
      </c>
      <c r="P14523">
        <v>2487</v>
      </c>
      <c r="Q14523" t="s">
        <v>6215</v>
      </c>
    </row>
    <row r="14524" spans="11:17">
      <c r="K14524" t="s">
        <v>51</v>
      </c>
      <c r="L14524" t="s">
        <v>6213</v>
      </c>
      <c r="M14524" t="s">
        <v>6214</v>
      </c>
      <c r="N14524" t="s">
        <v>77</v>
      </c>
      <c r="O14524" t="s">
        <v>60</v>
      </c>
      <c r="P14524" t="s">
        <v>6019</v>
      </c>
      <c r="Q14524" t="s">
        <v>6215</v>
      </c>
    </row>
    <row r="14525" spans="11:17">
      <c r="K14525" t="s">
        <v>51</v>
      </c>
      <c r="L14525" t="s">
        <v>6213</v>
      </c>
      <c r="M14525" t="s">
        <v>6214</v>
      </c>
      <c r="N14525" t="s">
        <v>77</v>
      </c>
      <c r="O14525" t="s">
        <v>62</v>
      </c>
      <c r="P14525" t="s">
        <v>6026</v>
      </c>
      <c r="Q14525" t="s">
        <v>6215</v>
      </c>
    </row>
    <row r="14526" spans="11:17">
      <c r="K14526" t="s">
        <v>51</v>
      </c>
      <c r="L14526" t="s">
        <v>6213</v>
      </c>
      <c r="M14526" t="s">
        <v>6214</v>
      </c>
      <c r="N14526" t="s">
        <v>77</v>
      </c>
      <c r="O14526" t="s">
        <v>64</v>
      </c>
      <c r="P14526" t="s">
        <v>6216</v>
      </c>
      <c r="Q14526" t="s">
        <v>6215</v>
      </c>
    </row>
    <row r="14527" spans="11:17">
      <c r="K14527" t="s">
        <v>51</v>
      </c>
      <c r="L14527" t="s">
        <v>6213</v>
      </c>
      <c r="M14527" t="s">
        <v>6214</v>
      </c>
      <c r="N14527" t="s">
        <v>77</v>
      </c>
      <c r="O14527" t="s">
        <v>66</v>
      </c>
      <c r="P14527" t="s">
        <v>6217</v>
      </c>
      <c r="Q14527" t="s">
        <v>6215</v>
      </c>
    </row>
    <row r="14528" spans="11:17">
      <c r="K14528" t="s">
        <v>51</v>
      </c>
      <c r="L14528" t="s">
        <v>6213</v>
      </c>
      <c r="M14528" t="s">
        <v>6214</v>
      </c>
      <c r="N14528" t="s">
        <v>77</v>
      </c>
      <c r="O14528" t="s">
        <v>68</v>
      </c>
      <c r="Q14528" t="s">
        <v>6215</v>
      </c>
    </row>
    <row r="14529" spans="11:17">
      <c r="K14529" t="s">
        <v>51</v>
      </c>
      <c r="L14529" t="s">
        <v>6213</v>
      </c>
      <c r="M14529" t="s">
        <v>6214</v>
      </c>
      <c r="N14529" t="s">
        <v>77</v>
      </c>
      <c r="O14529" t="s">
        <v>70</v>
      </c>
      <c r="Q14529" t="s">
        <v>6215</v>
      </c>
    </row>
    <row r="14530" spans="11:17">
      <c r="K14530" t="s">
        <v>51</v>
      </c>
      <c r="L14530" t="s">
        <v>6213</v>
      </c>
      <c r="M14530" t="s">
        <v>6214</v>
      </c>
      <c r="N14530" t="s">
        <v>77</v>
      </c>
      <c r="O14530" t="s">
        <v>72</v>
      </c>
      <c r="Q14530" t="s">
        <v>6215</v>
      </c>
    </row>
    <row r="14531" spans="11:17">
      <c r="K14531" t="s">
        <v>51</v>
      </c>
      <c r="L14531" t="s">
        <v>6213</v>
      </c>
      <c r="M14531" t="s">
        <v>6214</v>
      </c>
      <c r="N14531" t="s">
        <v>77</v>
      </c>
      <c r="O14531" t="s">
        <v>73</v>
      </c>
      <c r="P14531" t="s">
        <v>82</v>
      </c>
      <c r="Q14531" t="s">
        <v>6215</v>
      </c>
    </row>
    <row r="14532" spans="11:17">
      <c r="K14532" t="s">
        <v>51</v>
      </c>
      <c r="L14532" t="s">
        <v>6218</v>
      </c>
      <c r="M14532" t="s">
        <v>6219</v>
      </c>
      <c r="N14532" t="s">
        <v>77</v>
      </c>
      <c r="O14532" t="s">
        <v>14</v>
      </c>
      <c r="Q14532" t="s">
        <v>6220</v>
      </c>
    </row>
    <row r="14533" spans="11:17">
      <c r="K14533" t="s">
        <v>51</v>
      </c>
      <c r="L14533" t="s">
        <v>6218</v>
      </c>
      <c r="M14533" t="s">
        <v>6219</v>
      </c>
      <c r="N14533" t="s">
        <v>77</v>
      </c>
      <c r="O14533" t="s">
        <v>56</v>
      </c>
      <c r="Q14533" t="s">
        <v>6220</v>
      </c>
    </row>
    <row r="14534" spans="11:17">
      <c r="K14534" t="s">
        <v>51</v>
      </c>
      <c r="L14534" t="s">
        <v>6218</v>
      </c>
      <c r="M14534" t="s">
        <v>6219</v>
      </c>
      <c r="N14534" t="s">
        <v>77</v>
      </c>
      <c r="O14534" t="s">
        <v>57</v>
      </c>
      <c r="P14534" t="s">
        <v>2263</v>
      </c>
      <c r="Q14534" t="s">
        <v>6220</v>
      </c>
    </row>
    <row r="14535" spans="11:17">
      <c r="K14535" t="s">
        <v>51</v>
      </c>
      <c r="L14535" t="s">
        <v>6218</v>
      </c>
      <c r="M14535" t="s">
        <v>6219</v>
      </c>
      <c r="N14535" t="s">
        <v>77</v>
      </c>
      <c r="O14535" t="s">
        <v>59</v>
      </c>
      <c r="P14535">
        <v>2113</v>
      </c>
      <c r="Q14535" t="s">
        <v>6220</v>
      </c>
    </row>
    <row r="14536" spans="11:17">
      <c r="K14536" t="s">
        <v>51</v>
      </c>
      <c r="L14536" t="s">
        <v>6218</v>
      </c>
      <c r="M14536" t="s">
        <v>6219</v>
      </c>
      <c r="N14536" t="s">
        <v>77</v>
      </c>
      <c r="O14536" t="s">
        <v>60</v>
      </c>
      <c r="P14536" t="s">
        <v>6019</v>
      </c>
      <c r="Q14536" t="s">
        <v>6220</v>
      </c>
    </row>
    <row r="14537" spans="11:17">
      <c r="K14537" t="s">
        <v>51</v>
      </c>
      <c r="L14537" t="s">
        <v>6218</v>
      </c>
      <c r="M14537" t="s">
        <v>6219</v>
      </c>
      <c r="N14537" t="s">
        <v>77</v>
      </c>
      <c r="O14537" t="s">
        <v>62</v>
      </c>
      <c r="P14537" t="s">
        <v>6026</v>
      </c>
      <c r="Q14537" t="s">
        <v>6220</v>
      </c>
    </row>
    <row r="14538" spans="11:17">
      <c r="K14538" t="s">
        <v>51</v>
      </c>
      <c r="L14538" t="s">
        <v>6218</v>
      </c>
      <c r="M14538" t="s">
        <v>6219</v>
      </c>
      <c r="N14538" t="s">
        <v>77</v>
      </c>
      <c r="O14538" t="s">
        <v>64</v>
      </c>
      <c r="P14538" t="s">
        <v>6221</v>
      </c>
      <c r="Q14538" t="s">
        <v>6220</v>
      </c>
    </row>
    <row r="14539" spans="11:17">
      <c r="K14539" t="s">
        <v>51</v>
      </c>
      <c r="L14539" t="s">
        <v>6218</v>
      </c>
      <c r="M14539" t="s">
        <v>6219</v>
      </c>
      <c r="N14539" t="s">
        <v>77</v>
      </c>
      <c r="O14539" t="s">
        <v>66</v>
      </c>
      <c r="P14539" t="s">
        <v>6222</v>
      </c>
      <c r="Q14539" t="s">
        <v>6220</v>
      </c>
    </row>
    <row r="14540" spans="11:17">
      <c r="K14540" t="s">
        <v>51</v>
      </c>
      <c r="L14540" t="s">
        <v>6218</v>
      </c>
      <c r="M14540" t="s">
        <v>6219</v>
      </c>
      <c r="N14540" t="s">
        <v>77</v>
      </c>
      <c r="O14540" t="s">
        <v>68</v>
      </c>
      <c r="Q14540" t="s">
        <v>6220</v>
      </c>
    </row>
    <row r="14541" spans="11:17">
      <c r="K14541" t="s">
        <v>51</v>
      </c>
      <c r="L14541" t="s">
        <v>6218</v>
      </c>
      <c r="M14541" t="s">
        <v>6219</v>
      </c>
      <c r="N14541" t="s">
        <v>77</v>
      </c>
      <c r="O14541" t="s">
        <v>70</v>
      </c>
      <c r="Q14541" t="s">
        <v>6220</v>
      </c>
    </row>
    <row r="14542" spans="11:17">
      <c r="K14542" t="s">
        <v>51</v>
      </c>
      <c r="L14542" t="s">
        <v>6218</v>
      </c>
      <c r="M14542" t="s">
        <v>6219</v>
      </c>
      <c r="N14542" t="s">
        <v>77</v>
      </c>
      <c r="O14542" t="s">
        <v>72</v>
      </c>
      <c r="Q14542" t="s">
        <v>6220</v>
      </c>
    </row>
    <row r="14543" spans="11:17">
      <c r="K14543" t="s">
        <v>51</v>
      </c>
      <c r="L14543" t="s">
        <v>6218</v>
      </c>
      <c r="M14543" t="s">
        <v>6219</v>
      </c>
      <c r="N14543" t="s">
        <v>77</v>
      </c>
      <c r="O14543" t="s">
        <v>73</v>
      </c>
      <c r="P14543" t="s">
        <v>82</v>
      </c>
      <c r="Q14543" t="s">
        <v>6220</v>
      </c>
    </row>
    <row r="14544" spans="11:17">
      <c r="K14544" t="s">
        <v>51</v>
      </c>
      <c r="L14544" t="s">
        <v>6223</v>
      </c>
      <c r="M14544" t="s">
        <v>6224</v>
      </c>
      <c r="N14544" t="s">
        <v>77</v>
      </c>
      <c r="O14544" t="s">
        <v>14</v>
      </c>
      <c r="Q14544" t="s">
        <v>6225</v>
      </c>
    </row>
    <row r="14545" spans="11:17">
      <c r="K14545" t="s">
        <v>51</v>
      </c>
      <c r="L14545" t="s">
        <v>6223</v>
      </c>
      <c r="M14545" t="s">
        <v>6224</v>
      </c>
      <c r="N14545" t="s">
        <v>77</v>
      </c>
      <c r="O14545" t="s">
        <v>56</v>
      </c>
      <c r="Q14545" t="s">
        <v>6225</v>
      </c>
    </row>
    <row r="14546" spans="11:17">
      <c r="K14546" t="s">
        <v>51</v>
      </c>
      <c r="L14546" t="s">
        <v>6223</v>
      </c>
      <c r="M14546" t="s">
        <v>6224</v>
      </c>
      <c r="N14546" t="s">
        <v>77</v>
      </c>
      <c r="O14546" t="s">
        <v>57</v>
      </c>
      <c r="P14546" t="s">
        <v>2263</v>
      </c>
      <c r="Q14546" t="s">
        <v>6225</v>
      </c>
    </row>
    <row r="14547" spans="11:17">
      <c r="K14547" t="s">
        <v>51</v>
      </c>
      <c r="L14547" t="s">
        <v>6223</v>
      </c>
      <c r="M14547" t="s">
        <v>6224</v>
      </c>
      <c r="N14547" t="s">
        <v>77</v>
      </c>
      <c r="O14547" t="s">
        <v>59</v>
      </c>
      <c r="P14547">
        <v>3097</v>
      </c>
      <c r="Q14547" t="s">
        <v>6225</v>
      </c>
    </row>
    <row r="14548" spans="11:17">
      <c r="K14548" t="s">
        <v>51</v>
      </c>
      <c r="L14548" t="s">
        <v>6223</v>
      </c>
      <c r="M14548" t="s">
        <v>6224</v>
      </c>
      <c r="N14548" t="s">
        <v>77</v>
      </c>
      <c r="O14548" t="s">
        <v>60</v>
      </c>
      <c r="P14548" t="s">
        <v>6019</v>
      </c>
      <c r="Q14548" t="s">
        <v>6225</v>
      </c>
    </row>
    <row r="14549" spans="11:17">
      <c r="K14549" t="s">
        <v>51</v>
      </c>
      <c r="L14549" t="s">
        <v>6223</v>
      </c>
      <c r="M14549" t="s">
        <v>6224</v>
      </c>
      <c r="N14549" t="s">
        <v>77</v>
      </c>
      <c r="O14549" t="s">
        <v>62</v>
      </c>
      <c r="P14549" t="s">
        <v>6026</v>
      </c>
      <c r="Q14549" t="s">
        <v>6225</v>
      </c>
    </row>
    <row r="14550" spans="11:17">
      <c r="K14550" t="s">
        <v>51</v>
      </c>
      <c r="L14550" t="s">
        <v>6223</v>
      </c>
      <c r="M14550" t="s">
        <v>6224</v>
      </c>
      <c r="N14550" t="s">
        <v>77</v>
      </c>
      <c r="O14550" t="s">
        <v>64</v>
      </c>
      <c r="P14550" t="s">
        <v>6226</v>
      </c>
      <c r="Q14550" t="s">
        <v>6225</v>
      </c>
    </row>
    <row r="14551" spans="11:17">
      <c r="K14551" t="s">
        <v>51</v>
      </c>
      <c r="L14551" t="s">
        <v>6223</v>
      </c>
      <c r="M14551" t="s">
        <v>6224</v>
      </c>
      <c r="N14551" t="s">
        <v>77</v>
      </c>
      <c r="O14551" t="s">
        <v>66</v>
      </c>
      <c r="P14551" t="s">
        <v>6227</v>
      </c>
      <c r="Q14551" t="s">
        <v>6225</v>
      </c>
    </row>
    <row r="14552" spans="11:17">
      <c r="K14552" t="s">
        <v>51</v>
      </c>
      <c r="L14552" t="s">
        <v>6223</v>
      </c>
      <c r="M14552" t="s">
        <v>6224</v>
      </c>
      <c r="N14552" t="s">
        <v>77</v>
      </c>
      <c r="O14552" t="s">
        <v>68</v>
      </c>
      <c r="Q14552" t="s">
        <v>6225</v>
      </c>
    </row>
    <row r="14553" spans="11:17">
      <c r="K14553" t="s">
        <v>51</v>
      </c>
      <c r="L14553" t="s">
        <v>6223</v>
      </c>
      <c r="M14553" t="s">
        <v>6224</v>
      </c>
      <c r="N14553" t="s">
        <v>77</v>
      </c>
      <c r="O14553" t="s">
        <v>70</v>
      </c>
      <c r="P14553" t="s">
        <v>71</v>
      </c>
      <c r="Q14553" t="s">
        <v>6225</v>
      </c>
    </row>
    <row r="14554" spans="11:17">
      <c r="K14554" t="s">
        <v>51</v>
      </c>
      <c r="L14554" t="s">
        <v>6223</v>
      </c>
      <c r="M14554" t="s">
        <v>6224</v>
      </c>
      <c r="N14554" t="s">
        <v>77</v>
      </c>
      <c r="O14554" t="s">
        <v>72</v>
      </c>
      <c r="P14554">
        <v>39</v>
      </c>
      <c r="Q14554" t="s">
        <v>6225</v>
      </c>
    </row>
    <row r="14555" spans="11:17">
      <c r="K14555" t="s">
        <v>51</v>
      </c>
      <c r="L14555" t="s">
        <v>6223</v>
      </c>
      <c r="M14555" t="s">
        <v>6224</v>
      </c>
      <c r="N14555" t="s">
        <v>77</v>
      </c>
      <c r="O14555" t="s">
        <v>73</v>
      </c>
      <c r="P14555" t="s">
        <v>82</v>
      </c>
      <c r="Q14555" t="s">
        <v>6225</v>
      </c>
    </row>
    <row r="14556" spans="11:17">
      <c r="K14556" t="s">
        <v>51</v>
      </c>
      <c r="L14556" t="s">
        <v>6228</v>
      </c>
      <c r="M14556" t="s">
        <v>6229</v>
      </c>
      <c r="N14556" t="s">
        <v>1337</v>
      </c>
      <c r="O14556" t="s">
        <v>14</v>
      </c>
      <c r="Q14556" t="s">
        <v>6230</v>
      </c>
    </row>
    <row r="14557" spans="11:17">
      <c r="K14557" t="s">
        <v>51</v>
      </c>
      <c r="L14557" t="s">
        <v>6228</v>
      </c>
      <c r="M14557" t="s">
        <v>6229</v>
      </c>
      <c r="N14557" t="s">
        <v>1337</v>
      </c>
      <c r="O14557" t="s">
        <v>56</v>
      </c>
      <c r="Q14557" t="s">
        <v>6230</v>
      </c>
    </row>
    <row r="14558" spans="11:17">
      <c r="K14558" t="s">
        <v>51</v>
      </c>
      <c r="L14558" t="s">
        <v>6228</v>
      </c>
      <c r="M14558" t="s">
        <v>6229</v>
      </c>
      <c r="N14558" t="s">
        <v>1337</v>
      </c>
      <c r="O14558" t="s">
        <v>57</v>
      </c>
      <c r="P14558" t="s">
        <v>2263</v>
      </c>
      <c r="Q14558" t="s">
        <v>6230</v>
      </c>
    </row>
    <row r="14559" spans="11:17">
      <c r="K14559" t="s">
        <v>51</v>
      </c>
      <c r="L14559" t="s">
        <v>6228</v>
      </c>
      <c r="M14559" t="s">
        <v>6229</v>
      </c>
      <c r="N14559" t="s">
        <v>1337</v>
      </c>
      <c r="O14559" t="s">
        <v>59</v>
      </c>
      <c r="P14559">
        <v>1981</v>
      </c>
      <c r="Q14559" t="s">
        <v>6230</v>
      </c>
    </row>
    <row r="14560" spans="11:17">
      <c r="K14560" t="s">
        <v>51</v>
      </c>
      <c r="L14560" t="s">
        <v>6228</v>
      </c>
      <c r="M14560" t="s">
        <v>6229</v>
      </c>
      <c r="N14560" t="s">
        <v>1337</v>
      </c>
      <c r="O14560" t="s">
        <v>60</v>
      </c>
      <c r="P14560" t="s">
        <v>6019</v>
      </c>
      <c r="Q14560" t="s">
        <v>6230</v>
      </c>
    </row>
    <row r="14561" spans="11:17">
      <c r="K14561" t="s">
        <v>51</v>
      </c>
      <c r="L14561" t="s">
        <v>6228</v>
      </c>
      <c r="M14561" t="s">
        <v>6229</v>
      </c>
      <c r="N14561" t="s">
        <v>1337</v>
      </c>
      <c r="O14561" t="s">
        <v>62</v>
      </c>
      <c r="P14561" t="s">
        <v>6020</v>
      </c>
      <c r="Q14561" t="s">
        <v>6230</v>
      </c>
    </row>
    <row r="14562" spans="11:17">
      <c r="K14562" t="s">
        <v>51</v>
      </c>
      <c r="L14562" t="s">
        <v>6228</v>
      </c>
      <c r="M14562" t="s">
        <v>6229</v>
      </c>
      <c r="N14562" t="s">
        <v>1337</v>
      </c>
      <c r="O14562" t="s">
        <v>64</v>
      </c>
      <c r="P14562" t="s">
        <v>6231</v>
      </c>
      <c r="Q14562" t="s">
        <v>6230</v>
      </c>
    </row>
    <row r="14563" spans="11:17">
      <c r="K14563" t="s">
        <v>51</v>
      </c>
      <c r="L14563" t="s">
        <v>6228</v>
      </c>
      <c r="M14563" t="s">
        <v>6229</v>
      </c>
      <c r="N14563" t="s">
        <v>1337</v>
      </c>
      <c r="O14563" t="s">
        <v>66</v>
      </c>
      <c r="P14563" t="s">
        <v>6232</v>
      </c>
      <c r="Q14563" t="s">
        <v>6230</v>
      </c>
    </row>
    <row r="14564" spans="11:17">
      <c r="K14564" t="s">
        <v>51</v>
      </c>
      <c r="L14564" t="s">
        <v>6228</v>
      </c>
      <c r="M14564" t="s">
        <v>6229</v>
      </c>
      <c r="N14564" t="s">
        <v>1337</v>
      </c>
      <c r="O14564" t="s">
        <v>68</v>
      </c>
      <c r="Q14564" t="s">
        <v>6230</v>
      </c>
    </row>
    <row r="14565" spans="11:17">
      <c r="K14565" t="s">
        <v>51</v>
      </c>
      <c r="L14565" t="s">
        <v>6228</v>
      </c>
      <c r="M14565" t="s">
        <v>6229</v>
      </c>
      <c r="N14565" t="s">
        <v>1337</v>
      </c>
      <c r="O14565" t="s">
        <v>70</v>
      </c>
      <c r="P14565" t="s">
        <v>71</v>
      </c>
      <c r="Q14565" t="s">
        <v>6230</v>
      </c>
    </row>
    <row r="14566" spans="11:17">
      <c r="K14566" t="s">
        <v>51</v>
      </c>
      <c r="L14566" t="s">
        <v>6228</v>
      </c>
      <c r="M14566" t="s">
        <v>6229</v>
      </c>
      <c r="N14566" t="s">
        <v>1337</v>
      </c>
      <c r="O14566" t="s">
        <v>72</v>
      </c>
      <c r="P14566">
        <v>184</v>
      </c>
      <c r="Q14566" t="s">
        <v>6230</v>
      </c>
    </row>
    <row r="14567" spans="11:17">
      <c r="K14567" t="s">
        <v>51</v>
      </c>
      <c r="L14567" t="s">
        <v>6228</v>
      </c>
      <c r="M14567" t="s">
        <v>6229</v>
      </c>
      <c r="N14567" t="s">
        <v>1337</v>
      </c>
      <c r="O14567" t="s">
        <v>73</v>
      </c>
      <c r="P14567" t="s">
        <v>1343</v>
      </c>
      <c r="Q14567" t="s">
        <v>6230</v>
      </c>
    </row>
    <row r="14568" spans="11:17">
      <c r="K14568" t="s">
        <v>51</v>
      </c>
      <c r="L14568" t="s">
        <v>6233</v>
      </c>
      <c r="M14568" t="s">
        <v>6234</v>
      </c>
      <c r="N14568" t="s">
        <v>1337</v>
      </c>
      <c r="O14568" t="s">
        <v>14</v>
      </c>
      <c r="Q14568" t="s">
        <v>6235</v>
      </c>
    </row>
    <row r="14569" spans="11:17">
      <c r="K14569" t="s">
        <v>51</v>
      </c>
      <c r="L14569" t="s">
        <v>6233</v>
      </c>
      <c r="M14569" t="s">
        <v>6234</v>
      </c>
      <c r="N14569" t="s">
        <v>1337</v>
      </c>
      <c r="O14569" t="s">
        <v>56</v>
      </c>
      <c r="Q14569" t="s">
        <v>6235</v>
      </c>
    </row>
    <row r="14570" spans="11:17">
      <c r="K14570" t="s">
        <v>51</v>
      </c>
      <c r="L14570" t="s">
        <v>6233</v>
      </c>
      <c r="M14570" t="s">
        <v>6234</v>
      </c>
      <c r="N14570" t="s">
        <v>1337</v>
      </c>
      <c r="O14570" t="s">
        <v>57</v>
      </c>
      <c r="P14570" t="s">
        <v>2263</v>
      </c>
      <c r="Q14570" t="s">
        <v>6235</v>
      </c>
    </row>
    <row r="14571" spans="11:17">
      <c r="K14571" t="s">
        <v>51</v>
      </c>
      <c r="L14571" t="s">
        <v>6233</v>
      </c>
      <c r="M14571" t="s">
        <v>6234</v>
      </c>
      <c r="N14571" t="s">
        <v>1337</v>
      </c>
      <c r="O14571" t="s">
        <v>59</v>
      </c>
      <c r="P14571">
        <v>1002</v>
      </c>
      <c r="Q14571" t="s">
        <v>6235</v>
      </c>
    </row>
    <row r="14572" spans="11:17">
      <c r="K14572" t="s">
        <v>51</v>
      </c>
      <c r="L14572" t="s">
        <v>6233</v>
      </c>
      <c r="M14572" t="s">
        <v>6234</v>
      </c>
      <c r="N14572" t="s">
        <v>1337</v>
      </c>
      <c r="O14572" t="s">
        <v>60</v>
      </c>
      <c r="P14572" t="s">
        <v>6019</v>
      </c>
      <c r="Q14572" t="s">
        <v>6235</v>
      </c>
    </row>
    <row r="14573" spans="11:17">
      <c r="K14573" t="s">
        <v>51</v>
      </c>
      <c r="L14573" t="s">
        <v>6233</v>
      </c>
      <c r="M14573" t="s">
        <v>6234</v>
      </c>
      <c r="N14573" t="s">
        <v>1337</v>
      </c>
      <c r="O14573" t="s">
        <v>62</v>
      </c>
      <c r="P14573" t="s">
        <v>6020</v>
      </c>
      <c r="Q14573" t="s">
        <v>6235</v>
      </c>
    </row>
    <row r="14574" spans="11:17">
      <c r="K14574" t="s">
        <v>51</v>
      </c>
      <c r="L14574" t="s">
        <v>6233</v>
      </c>
      <c r="M14574" t="s">
        <v>6234</v>
      </c>
      <c r="N14574" t="s">
        <v>1337</v>
      </c>
      <c r="O14574" t="s">
        <v>64</v>
      </c>
      <c r="P14574" t="s">
        <v>6236</v>
      </c>
      <c r="Q14574" t="s">
        <v>6235</v>
      </c>
    </row>
    <row r="14575" spans="11:17">
      <c r="K14575" t="s">
        <v>51</v>
      </c>
      <c r="L14575" t="s">
        <v>6233</v>
      </c>
      <c r="M14575" t="s">
        <v>6234</v>
      </c>
      <c r="N14575" t="s">
        <v>1337</v>
      </c>
      <c r="O14575" t="s">
        <v>66</v>
      </c>
      <c r="P14575" t="s">
        <v>6237</v>
      </c>
      <c r="Q14575" t="s">
        <v>6235</v>
      </c>
    </row>
    <row r="14576" spans="11:17">
      <c r="K14576" t="s">
        <v>51</v>
      </c>
      <c r="L14576" t="s">
        <v>6233</v>
      </c>
      <c r="M14576" t="s">
        <v>6234</v>
      </c>
      <c r="N14576" t="s">
        <v>1337</v>
      </c>
      <c r="O14576" t="s">
        <v>68</v>
      </c>
      <c r="Q14576" t="s">
        <v>6235</v>
      </c>
    </row>
    <row r="14577" spans="11:17">
      <c r="K14577" t="s">
        <v>51</v>
      </c>
      <c r="L14577" t="s">
        <v>6233</v>
      </c>
      <c r="M14577" t="s">
        <v>6234</v>
      </c>
      <c r="N14577" t="s">
        <v>1337</v>
      </c>
      <c r="O14577" t="s">
        <v>70</v>
      </c>
      <c r="P14577" t="s">
        <v>71</v>
      </c>
      <c r="Q14577" t="s">
        <v>6235</v>
      </c>
    </row>
    <row r="14578" spans="11:17">
      <c r="K14578" t="s">
        <v>51</v>
      </c>
      <c r="L14578" t="s">
        <v>6233</v>
      </c>
      <c r="M14578" t="s">
        <v>6234</v>
      </c>
      <c r="N14578" t="s">
        <v>1337</v>
      </c>
      <c r="O14578" t="s">
        <v>72</v>
      </c>
      <c r="P14578">
        <v>120</v>
      </c>
      <c r="Q14578" t="s">
        <v>6235</v>
      </c>
    </row>
    <row r="14579" spans="11:17">
      <c r="K14579" t="s">
        <v>51</v>
      </c>
      <c r="L14579" t="s">
        <v>6233</v>
      </c>
      <c r="M14579" t="s">
        <v>6234</v>
      </c>
      <c r="N14579" t="s">
        <v>1337</v>
      </c>
      <c r="O14579" t="s">
        <v>73</v>
      </c>
      <c r="P14579" t="s">
        <v>1343</v>
      </c>
      <c r="Q14579" t="s">
        <v>6235</v>
      </c>
    </row>
    <row r="14580" spans="11:17">
      <c r="K14580" t="s">
        <v>51</v>
      </c>
      <c r="L14580" t="s">
        <v>6238</v>
      </c>
      <c r="M14580" t="s">
        <v>6239</v>
      </c>
      <c r="N14580" t="s">
        <v>77</v>
      </c>
      <c r="O14580" t="s">
        <v>14</v>
      </c>
      <c r="Q14580" t="s">
        <v>6240</v>
      </c>
    </row>
    <row r="14581" spans="11:17">
      <c r="K14581" t="s">
        <v>51</v>
      </c>
      <c r="L14581" t="s">
        <v>6238</v>
      </c>
      <c r="M14581" t="s">
        <v>6239</v>
      </c>
      <c r="N14581" t="s">
        <v>77</v>
      </c>
      <c r="O14581" t="s">
        <v>56</v>
      </c>
      <c r="Q14581" t="s">
        <v>6240</v>
      </c>
    </row>
    <row r="14582" spans="11:17">
      <c r="K14582" t="s">
        <v>51</v>
      </c>
      <c r="L14582" t="s">
        <v>6238</v>
      </c>
      <c r="M14582" t="s">
        <v>6239</v>
      </c>
      <c r="N14582" t="s">
        <v>77</v>
      </c>
      <c r="O14582" t="s">
        <v>57</v>
      </c>
      <c r="P14582" t="s">
        <v>2263</v>
      </c>
      <c r="Q14582" t="s">
        <v>6240</v>
      </c>
    </row>
    <row r="14583" spans="11:17">
      <c r="K14583" t="s">
        <v>51</v>
      </c>
      <c r="L14583" t="s">
        <v>6238</v>
      </c>
      <c r="M14583" t="s">
        <v>6239</v>
      </c>
      <c r="N14583" t="s">
        <v>77</v>
      </c>
      <c r="O14583" t="s">
        <v>59</v>
      </c>
      <c r="P14583">
        <v>2892</v>
      </c>
      <c r="Q14583" t="s">
        <v>6240</v>
      </c>
    </row>
    <row r="14584" spans="11:17">
      <c r="K14584" t="s">
        <v>51</v>
      </c>
      <c r="L14584" t="s">
        <v>6238</v>
      </c>
      <c r="M14584" t="s">
        <v>6239</v>
      </c>
      <c r="N14584" t="s">
        <v>77</v>
      </c>
      <c r="O14584" t="s">
        <v>60</v>
      </c>
      <c r="P14584" t="s">
        <v>6019</v>
      </c>
      <c r="Q14584" t="s">
        <v>6240</v>
      </c>
    </row>
    <row r="14585" spans="11:17">
      <c r="K14585" t="s">
        <v>51</v>
      </c>
      <c r="L14585" t="s">
        <v>6238</v>
      </c>
      <c r="M14585" t="s">
        <v>6239</v>
      </c>
      <c r="N14585" t="s">
        <v>77</v>
      </c>
      <c r="O14585" t="s">
        <v>62</v>
      </c>
      <c r="P14585" t="s">
        <v>6020</v>
      </c>
      <c r="Q14585" t="s">
        <v>6240</v>
      </c>
    </row>
    <row r="14586" spans="11:17">
      <c r="K14586" t="s">
        <v>51</v>
      </c>
      <c r="L14586" t="s">
        <v>6238</v>
      </c>
      <c r="M14586" t="s">
        <v>6239</v>
      </c>
      <c r="N14586" t="s">
        <v>77</v>
      </c>
      <c r="O14586" t="s">
        <v>64</v>
      </c>
      <c r="P14586" t="s">
        <v>6241</v>
      </c>
      <c r="Q14586" t="s">
        <v>6240</v>
      </c>
    </row>
    <row r="14587" spans="11:17">
      <c r="K14587" t="s">
        <v>51</v>
      </c>
      <c r="L14587" t="s">
        <v>6238</v>
      </c>
      <c r="M14587" t="s">
        <v>6239</v>
      </c>
      <c r="N14587" t="s">
        <v>77</v>
      </c>
      <c r="O14587" t="s">
        <v>66</v>
      </c>
      <c r="P14587" t="s">
        <v>6242</v>
      </c>
      <c r="Q14587" t="s">
        <v>6240</v>
      </c>
    </row>
    <row r="14588" spans="11:17">
      <c r="K14588" t="s">
        <v>51</v>
      </c>
      <c r="L14588" t="s">
        <v>6238</v>
      </c>
      <c r="M14588" t="s">
        <v>6239</v>
      </c>
      <c r="N14588" t="s">
        <v>77</v>
      </c>
      <c r="O14588" t="s">
        <v>68</v>
      </c>
      <c r="Q14588" t="s">
        <v>6240</v>
      </c>
    </row>
    <row r="14589" spans="11:17">
      <c r="K14589" t="s">
        <v>51</v>
      </c>
      <c r="L14589" t="s">
        <v>6238</v>
      </c>
      <c r="M14589" t="s">
        <v>6239</v>
      </c>
      <c r="N14589" t="s">
        <v>77</v>
      </c>
      <c r="O14589" t="s">
        <v>70</v>
      </c>
      <c r="P14589" t="s">
        <v>71</v>
      </c>
      <c r="Q14589" t="s">
        <v>6240</v>
      </c>
    </row>
    <row r="14590" spans="11:17">
      <c r="K14590" t="s">
        <v>51</v>
      </c>
      <c r="L14590" t="s">
        <v>6238</v>
      </c>
      <c r="M14590" t="s">
        <v>6239</v>
      </c>
      <c r="N14590" t="s">
        <v>77</v>
      </c>
      <c r="O14590" t="s">
        <v>72</v>
      </c>
      <c r="P14590">
        <v>91</v>
      </c>
      <c r="Q14590" t="s">
        <v>6240</v>
      </c>
    </row>
    <row r="14591" spans="11:17">
      <c r="K14591" t="s">
        <v>51</v>
      </c>
      <c r="L14591" t="s">
        <v>6238</v>
      </c>
      <c r="M14591" t="s">
        <v>6239</v>
      </c>
      <c r="N14591" t="s">
        <v>77</v>
      </c>
      <c r="O14591" t="s">
        <v>73</v>
      </c>
      <c r="P14591" t="s">
        <v>82</v>
      </c>
      <c r="Q14591" t="s">
        <v>6240</v>
      </c>
    </row>
    <row r="14592" spans="11:17">
      <c r="K14592" t="s">
        <v>51</v>
      </c>
      <c r="L14592" t="s">
        <v>6243</v>
      </c>
      <c r="M14592" t="s">
        <v>6244</v>
      </c>
      <c r="N14592" t="s">
        <v>77</v>
      </c>
      <c r="O14592" t="s">
        <v>14</v>
      </c>
      <c r="Q14592" t="s">
        <v>6245</v>
      </c>
    </row>
    <row r="14593" spans="11:17">
      <c r="K14593" t="s">
        <v>51</v>
      </c>
      <c r="L14593" t="s">
        <v>6243</v>
      </c>
      <c r="M14593" t="s">
        <v>6244</v>
      </c>
      <c r="N14593" t="s">
        <v>77</v>
      </c>
      <c r="O14593" t="s">
        <v>56</v>
      </c>
      <c r="Q14593" t="s">
        <v>6245</v>
      </c>
    </row>
    <row r="14594" spans="11:17">
      <c r="K14594" t="s">
        <v>51</v>
      </c>
      <c r="L14594" t="s">
        <v>6243</v>
      </c>
      <c r="M14594" t="s">
        <v>6244</v>
      </c>
      <c r="N14594" t="s">
        <v>77</v>
      </c>
      <c r="O14594" t="s">
        <v>57</v>
      </c>
      <c r="P14594" t="s">
        <v>2263</v>
      </c>
      <c r="Q14594" t="s">
        <v>6245</v>
      </c>
    </row>
    <row r="14595" spans="11:17">
      <c r="K14595" t="s">
        <v>51</v>
      </c>
      <c r="L14595" t="s">
        <v>6243</v>
      </c>
      <c r="M14595" t="s">
        <v>6244</v>
      </c>
      <c r="N14595" t="s">
        <v>77</v>
      </c>
      <c r="O14595" t="s">
        <v>59</v>
      </c>
      <c r="P14595">
        <v>2285</v>
      </c>
      <c r="Q14595" t="s">
        <v>6245</v>
      </c>
    </row>
    <row r="14596" spans="11:17">
      <c r="K14596" t="s">
        <v>51</v>
      </c>
      <c r="L14596" t="s">
        <v>6243</v>
      </c>
      <c r="M14596" t="s">
        <v>6244</v>
      </c>
      <c r="N14596" t="s">
        <v>77</v>
      </c>
      <c r="O14596" t="s">
        <v>60</v>
      </c>
      <c r="P14596" t="s">
        <v>6246</v>
      </c>
      <c r="Q14596" t="s">
        <v>6245</v>
      </c>
    </row>
    <row r="14597" spans="11:17">
      <c r="K14597" t="s">
        <v>51</v>
      </c>
      <c r="L14597" t="s">
        <v>6243</v>
      </c>
      <c r="M14597" t="s">
        <v>6244</v>
      </c>
      <c r="N14597" t="s">
        <v>77</v>
      </c>
      <c r="O14597" t="s">
        <v>62</v>
      </c>
      <c r="P14597" t="s">
        <v>6247</v>
      </c>
      <c r="Q14597" t="s">
        <v>6245</v>
      </c>
    </row>
    <row r="14598" spans="11:17">
      <c r="K14598" t="s">
        <v>51</v>
      </c>
      <c r="L14598" t="s">
        <v>6243</v>
      </c>
      <c r="M14598" t="s">
        <v>6244</v>
      </c>
      <c r="N14598" t="s">
        <v>77</v>
      </c>
      <c r="O14598" t="s">
        <v>64</v>
      </c>
      <c r="P14598" t="s">
        <v>6248</v>
      </c>
      <c r="Q14598" t="s">
        <v>6245</v>
      </c>
    </row>
    <row r="14599" spans="11:17">
      <c r="K14599" t="s">
        <v>51</v>
      </c>
      <c r="L14599" t="s">
        <v>6243</v>
      </c>
      <c r="M14599" t="s">
        <v>6244</v>
      </c>
      <c r="N14599" t="s">
        <v>77</v>
      </c>
      <c r="O14599" t="s">
        <v>66</v>
      </c>
      <c r="P14599" t="s">
        <v>6249</v>
      </c>
      <c r="Q14599" t="s">
        <v>6245</v>
      </c>
    </row>
    <row r="14600" spans="11:17">
      <c r="K14600" t="s">
        <v>51</v>
      </c>
      <c r="L14600" t="s">
        <v>6243</v>
      </c>
      <c r="M14600" t="s">
        <v>6244</v>
      </c>
      <c r="N14600" t="s">
        <v>77</v>
      </c>
      <c r="O14600" t="s">
        <v>68</v>
      </c>
      <c r="P14600" t="s">
        <v>3662</v>
      </c>
      <c r="Q14600" t="s">
        <v>6245</v>
      </c>
    </row>
    <row r="14601" spans="11:17">
      <c r="K14601" t="s">
        <v>51</v>
      </c>
      <c r="L14601" t="s">
        <v>6243</v>
      </c>
      <c r="M14601" t="s">
        <v>6244</v>
      </c>
      <c r="N14601" t="s">
        <v>77</v>
      </c>
      <c r="O14601" t="s">
        <v>70</v>
      </c>
      <c r="P14601" t="s">
        <v>131</v>
      </c>
      <c r="Q14601" t="s">
        <v>6245</v>
      </c>
    </row>
    <row r="14602" spans="11:17">
      <c r="K14602" t="s">
        <v>51</v>
      </c>
      <c r="L14602" t="s">
        <v>6243</v>
      </c>
      <c r="M14602" t="s">
        <v>6244</v>
      </c>
      <c r="N14602" t="s">
        <v>77</v>
      </c>
      <c r="O14602" t="s">
        <v>72</v>
      </c>
      <c r="P14602">
        <v>117</v>
      </c>
      <c r="Q14602" t="s">
        <v>6245</v>
      </c>
    </row>
    <row r="14603" spans="11:17">
      <c r="K14603" t="s">
        <v>51</v>
      </c>
      <c r="L14603" t="s">
        <v>6243</v>
      </c>
      <c r="M14603" t="s">
        <v>6244</v>
      </c>
      <c r="N14603" t="s">
        <v>77</v>
      </c>
      <c r="O14603" t="s">
        <v>73</v>
      </c>
      <c r="P14603" t="s">
        <v>82</v>
      </c>
      <c r="Q14603" t="s">
        <v>6245</v>
      </c>
    </row>
    <row r="14604" spans="11:17">
      <c r="K14604" t="s">
        <v>51</v>
      </c>
      <c r="L14604" t="s">
        <v>6250</v>
      </c>
      <c r="M14604" t="s">
        <v>6251</v>
      </c>
      <c r="N14604" t="s">
        <v>77</v>
      </c>
      <c r="O14604" t="s">
        <v>14</v>
      </c>
      <c r="Q14604" t="s">
        <v>6252</v>
      </c>
    </row>
    <row r="14605" spans="11:17">
      <c r="K14605" t="s">
        <v>51</v>
      </c>
      <c r="L14605" t="s">
        <v>6250</v>
      </c>
      <c r="M14605" t="s">
        <v>6251</v>
      </c>
      <c r="N14605" t="s">
        <v>77</v>
      </c>
      <c r="O14605" t="s">
        <v>56</v>
      </c>
      <c r="Q14605" t="s">
        <v>6252</v>
      </c>
    </row>
    <row r="14606" spans="11:17">
      <c r="K14606" t="s">
        <v>51</v>
      </c>
      <c r="L14606" t="s">
        <v>6250</v>
      </c>
      <c r="M14606" t="s">
        <v>6251</v>
      </c>
      <c r="N14606" t="s">
        <v>77</v>
      </c>
      <c r="O14606" t="s">
        <v>57</v>
      </c>
      <c r="P14606" t="s">
        <v>2263</v>
      </c>
      <c r="Q14606" t="s">
        <v>6252</v>
      </c>
    </row>
    <row r="14607" spans="11:17">
      <c r="K14607" t="s">
        <v>51</v>
      </c>
      <c r="L14607" t="s">
        <v>6250</v>
      </c>
      <c r="M14607" t="s">
        <v>6251</v>
      </c>
      <c r="N14607" t="s">
        <v>77</v>
      </c>
      <c r="O14607" t="s">
        <v>59</v>
      </c>
      <c r="P14607">
        <v>2240</v>
      </c>
      <c r="Q14607" t="s">
        <v>6252</v>
      </c>
    </row>
    <row r="14608" spans="11:17">
      <c r="K14608" t="s">
        <v>51</v>
      </c>
      <c r="L14608" t="s">
        <v>6250</v>
      </c>
      <c r="M14608" t="s">
        <v>6251</v>
      </c>
      <c r="N14608" t="s">
        <v>77</v>
      </c>
      <c r="O14608" t="s">
        <v>60</v>
      </c>
      <c r="P14608" t="s">
        <v>6246</v>
      </c>
      <c r="Q14608" t="s">
        <v>6252</v>
      </c>
    </row>
    <row r="14609" spans="11:17">
      <c r="K14609" t="s">
        <v>51</v>
      </c>
      <c r="L14609" t="s">
        <v>6250</v>
      </c>
      <c r="M14609" t="s">
        <v>6251</v>
      </c>
      <c r="N14609" t="s">
        <v>77</v>
      </c>
      <c r="O14609" t="s">
        <v>62</v>
      </c>
      <c r="P14609" t="s">
        <v>6247</v>
      </c>
      <c r="Q14609" t="s">
        <v>6252</v>
      </c>
    </row>
    <row r="14610" spans="11:17">
      <c r="K14610" t="s">
        <v>51</v>
      </c>
      <c r="L14610" t="s">
        <v>6250</v>
      </c>
      <c r="M14610" t="s">
        <v>6251</v>
      </c>
      <c r="N14610" t="s">
        <v>77</v>
      </c>
      <c r="O14610" t="s">
        <v>64</v>
      </c>
      <c r="P14610" t="s">
        <v>6253</v>
      </c>
      <c r="Q14610" t="s">
        <v>6252</v>
      </c>
    </row>
    <row r="14611" spans="11:17">
      <c r="K14611" t="s">
        <v>51</v>
      </c>
      <c r="L14611" t="s">
        <v>6250</v>
      </c>
      <c r="M14611" t="s">
        <v>6251</v>
      </c>
      <c r="N14611" t="s">
        <v>77</v>
      </c>
      <c r="O14611" t="s">
        <v>66</v>
      </c>
      <c r="P14611" t="s">
        <v>6254</v>
      </c>
      <c r="Q14611" t="s">
        <v>6252</v>
      </c>
    </row>
    <row r="14612" spans="11:17">
      <c r="K14612" t="s">
        <v>51</v>
      </c>
      <c r="L14612" t="s">
        <v>6250</v>
      </c>
      <c r="M14612" t="s">
        <v>6251</v>
      </c>
      <c r="N14612" t="s">
        <v>77</v>
      </c>
      <c r="O14612" t="s">
        <v>68</v>
      </c>
      <c r="P14612" t="s">
        <v>3662</v>
      </c>
      <c r="Q14612" t="s">
        <v>6252</v>
      </c>
    </row>
    <row r="14613" spans="11:17">
      <c r="K14613" t="s">
        <v>51</v>
      </c>
      <c r="L14613" t="s">
        <v>6250</v>
      </c>
      <c r="M14613" t="s">
        <v>6251</v>
      </c>
      <c r="N14613" t="s">
        <v>77</v>
      </c>
      <c r="O14613" t="s">
        <v>70</v>
      </c>
      <c r="P14613" t="s">
        <v>131</v>
      </c>
      <c r="Q14613" t="s">
        <v>6252</v>
      </c>
    </row>
    <row r="14614" spans="11:17">
      <c r="K14614" t="s">
        <v>51</v>
      </c>
      <c r="L14614" t="s">
        <v>6250</v>
      </c>
      <c r="M14614" t="s">
        <v>6251</v>
      </c>
      <c r="N14614" t="s">
        <v>77</v>
      </c>
      <c r="O14614" t="s">
        <v>72</v>
      </c>
      <c r="P14614">
        <v>91</v>
      </c>
      <c r="Q14614" t="s">
        <v>6252</v>
      </c>
    </row>
    <row r="14615" spans="11:17">
      <c r="K14615" t="s">
        <v>51</v>
      </c>
      <c r="L14615" t="s">
        <v>6250</v>
      </c>
      <c r="M14615" t="s">
        <v>6251</v>
      </c>
      <c r="N14615" t="s">
        <v>77</v>
      </c>
      <c r="O14615" t="s">
        <v>73</v>
      </c>
      <c r="P14615" t="s">
        <v>82</v>
      </c>
      <c r="Q14615" t="s">
        <v>6252</v>
      </c>
    </row>
    <row r="14616" spans="11:17">
      <c r="K14616" t="s">
        <v>51</v>
      </c>
      <c r="L14616" t="s">
        <v>6255</v>
      </c>
      <c r="M14616" t="s">
        <v>6256</v>
      </c>
      <c r="N14616" t="s">
        <v>1337</v>
      </c>
      <c r="O14616" t="s">
        <v>14</v>
      </c>
      <c r="Q14616" t="s">
        <v>6257</v>
      </c>
    </row>
    <row r="14617" spans="11:17">
      <c r="K14617" t="s">
        <v>51</v>
      </c>
      <c r="L14617" t="s">
        <v>6255</v>
      </c>
      <c r="M14617" t="s">
        <v>6256</v>
      </c>
      <c r="N14617" t="s">
        <v>1337</v>
      </c>
      <c r="O14617" t="s">
        <v>56</v>
      </c>
      <c r="Q14617" t="s">
        <v>6257</v>
      </c>
    </row>
    <row r="14618" spans="11:17">
      <c r="K14618" t="s">
        <v>51</v>
      </c>
      <c r="L14618" t="s">
        <v>6255</v>
      </c>
      <c r="M14618" t="s">
        <v>6256</v>
      </c>
      <c r="N14618" t="s">
        <v>1337</v>
      </c>
      <c r="O14618" t="s">
        <v>57</v>
      </c>
      <c r="P14618" t="s">
        <v>2263</v>
      </c>
      <c r="Q14618" t="s">
        <v>6257</v>
      </c>
    </row>
    <row r="14619" spans="11:17">
      <c r="K14619" t="s">
        <v>51</v>
      </c>
      <c r="L14619" t="s">
        <v>6255</v>
      </c>
      <c r="M14619" t="s">
        <v>6256</v>
      </c>
      <c r="N14619" t="s">
        <v>1337</v>
      </c>
      <c r="O14619" t="s">
        <v>59</v>
      </c>
      <c r="P14619">
        <v>1616</v>
      </c>
      <c r="Q14619" t="s">
        <v>6257</v>
      </c>
    </row>
    <row r="14620" spans="11:17">
      <c r="K14620" t="s">
        <v>51</v>
      </c>
      <c r="L14620" t="s">
        <v>6255</v>
      </c>
      <c r="M14620" t="s">
        <v>6256</v>
      </c>
      <c r="N14620" t="s">
        <v>1337</v>
      </c>
      <c r="O14620" t="s">
        <v>60</v>
      </c>
      <c r="P14620" t="s">
        <v>6246</v>
      </c>
      <c r="Q14620" t="s">
        <v>6257</v>
      </c>
    </row>
    <row r="14621" spans="11:17">
      <c r="K14621" t="s">
        <v>51</v>
      </c>
      <c r="L14621" t="s">
        <v>6255</v>
      </c>
      <c r="M14621" t="s">
        <v>6256</v>
      </c>
      <c r="N14621" t="s">
        <v>1337</v>
      </c>
      <c r="O14621" t="s">
        <v>62</v>
      </c>
      <c r="P14621" t="s">
        <v>6247</v>
      </c>
      <c r="Q14621" t="s">
        <v>6257</v>
      </c>
    </row>
    <row r="14622" spans="11:17">
      <c r="K14622" t="s">
        <v>51</v>
      </c>
      <c r="L14622" t="s">
        <v>6255</v>
      </c>
      <c r="M14622" t="s">
        <v>6256</v>
      </c>
      <c r="N14622" t="s">
        <v>1337</v>
      </c>
      <c r="O14622" t="s">
        <v>64</v>
      </c>
      <c r="P14622" t="s">
        <v>6258</v>
      </c>
      <c r="Q14622" t="s">
        <v>6257</v>
      </c>
    </row>
    <row r="14623" spans="11:17">
      <c r="K14623" t="s">
        <v>51</v>
      </c>
      <c r="L14623" t="s">
        <v>6255</v>
      </c>
      <c r="M14623" t="s">
        <v>6256</v>
      </c>
      <c r="N14623" t="s">
        <v>1337</v>
      </c>
      <c r="O14623" t="s">
        <v>66</v>
      </c>
      <c r="P14623" t="s">
        <v>6259</v>
      </c>
      <c r="Q14623" t="s">
        <v>6257</v>
      </c>
    </row>
    <row r="14624" spans="11:17">
      <c r="K14624" t="s">
        <v>51</v>
      </c>
      <c r="L14624" t="s">
        <v>6255</v>
      </c>
      <c r="M14624" t="s">
        <v>6256</v>
      </c>
      <c r="N14624" t="s">
        <v>1337</v>
      </c>
      <c r="O14624" t="s">
        <v>68</v>
      </c>
      <c r="P14624" t="s">
        <v>5045</v>
      </c>
      <c r="Q14624" t="s">
        <v>6257</v>
      </c>
    </row>
    <row r="14625" spans="11:17">
      <c r="K14625" t="s">
        <v>51</v>
      </c>
      <c r="L14625" t="s">
        <v>6255</v>
      </c>
      <c r="M14625" t="s">
        <v>6256</v>
      </c>
      <c r="N14625" t="s">
        <v>1337</v>
      </c>
      <c r="O14625" t="s">
        <v>70</v>
      </c>
      <c r="P14625" t="s">
        <v>131</v>
      </c>
      <c r="Q14625" t="s">
        <v>6257</v>
      </c>
    </row>
    <row r="14626" spans="11:17">
      <c r="K14626" t="s">
        <v>51</v>
      </c>
      <c r="L14626" t="s">
        <v>6255</v>
      </c>
      <c r="M14626" t="s">
        <v>6256</v>
      </c>
      <c r="N14626" t="s">
        <v>1337</v>
      </c>
      <c r="O14626" t="s">
        <v>72</v>
      </c>
      <c r="P14626">
        <v>65</v>
      </c>
      <c r="Q14626" t="s">
        <v>6257</v>
      </c>
    </row>
    <row r="14627" spans="11:17">
      <c r="K14627" t="s">
        <v>51</v>
      </c>
      <c r="L14627" t="s">
        <v>6255</v>
      </c>
      <c r="M14627" t="s">
        <v>6256</v>
      </c>
      <c r="N14627" t="s">
        <v>1337</v>
      </c>
      <c r="O14627" t="s">
        <v>73</v>
      </c>
      <c r="P14627" t="s">
        <v>1343</v>
      </c>
      <c r="Q14627" t="s">
        <v>6257</v>
      </c>
    </row>
    <row r="14628" spans="11:17">
      <c r="K14628" t="s">
        <v>51</v>
      </c>
      <c r="L14628" t="s">
        <v>6260</v>
      </c>
      <c r="M14628" t="s">
        <v>6261</v>
      </c>
      <c r="N14628" t="s">
        <v>77</v>
      </c>
      <c r="O14628" t="s">
        <v>14</v>
      </c>
      <c r="Q14628" t="s">
        <v>6262</v>
      </c>
    </row>
    <row r="14629" spans="11:17">
      <c r="K14629" t="s">
        <v>51</v>
      </c>
      <c r="L14629" t="s">
        <v>6260</v>
      </c>
      <c r="M14629" t="s">
        <v>6261</v>
      </c>
      <c r="N14629" t="s">
        <v>77</v>
      </c>
      <c r="O14629" t="s">
        <v>56</v>
      </c>
      <c r="Q14629" t="s">
        <v>6262</v>
      </c>
    </row>
    <row r="14630" spans="11:17">
      <c r="K14630" t="s">
        <v>51</v>
      </c>
      <c r="L14630" t="s">
        <v>6260</v>
      </c>
      <c r="M14630" t="s">
        <v>6261</v>
      </c>
      <c r="N14630" t="s">
        <v>77</v>
      </c>
      <c r="O14630" t="s">
        <v>57</v>
      </c>
      <c r="P14630" t="s">
        <v>2263</v>
      </c>
      <c r="Q14630" t="s">
        <v>6262</v>
      </c>
    </row>
    <row r="14631" spans="11:17">
      <c r="K14631" t="s">
        <v>51</v>
      </c>
      <c r="L14631" t="s">
        <v>6260</v>
      </c>
      <c r="M14631" t="s">
        <v>6261</v>
      </c>
      <c r="N14631" t="s">
        <v>77</v>
      </c>
      <c r="O14631" t="s">
        <v>59</v>
      </c>
      <c r="P14631">
        <v>2195</v>
      </c>
      <c r="Q14631" t="s">
        <v>6262</v>
      </c>
    </row>
    <row r="14632" spans="11:17">
      <c r="K14632" t="s">
        <v>51</v>
      </c>
      <c r="L14632" t="s">
        <v>6260</v>
      </c>
      <c r="M14632" t="s">
        <v>6261</v>
      </c>
      <c r="N14632" t="s">
        <v>77</v>
      </c>
      <c r="O14632" t="s">
        <v>60</v>
      </c>
      <c r="P14632" t="s">
        <v>6246</v>
      </c>
      <c r="Q14632" t="s">
        <v>6262</v>
      </c>
    </row>
    <row r="14633" spans="11:17">
      <c r="K14633" t="s">
        <v>51</v>
      </c>
      <c r="L14633" t="s">
        <v>6260</v>
      </c>
      <c r="M14633" t="s">
        <v>6261</v>
      </c>
      <c r="N14633" t="s">
        <v>77</v>
      </c>
      <c r="O14633" t="s">
        <v>62</v>
      </c>
      <c r="P14633" t="s">
        <v>6247</v>
      </c>
      <c r="Q14633" t="s">
        <v>6262</v>
      </c>
    </row>
    <row r="14634" spans="11:17">
      <c r="K14634" t="s">
        <v>51</v>
      </c>
      <c r="L14634" t="s">
        <v>6260</v>
      </c>
      <c r="M14634" t="s">
        <v>6261</v>
      </c>
      <c r="N14634" t="s">
        <v>77</v>
      </c>
      <c r="O14634" t="s">
        <v>64</v>
      </c>
      <c r="P14634" t="s">
        <v>6263</v>
      </c>
      <c r="Q14634" t="s">
        <v>6262</v>
      </c>
    </row>
    <row r="14635" spans="11:17">
      <c r="K14635" t="s">
        <v>51</v>
      </c>
      <c r="L14635" t="s">
        <v>6260</v>
      </c>
      <c r="M14635" t="s">
        <v>6261</v>
      </c>
      <c r="N14635" t="s">
        <v>77</v>
      </c>
      <c r="O14635" t="s">
        <v>66</v>
      </c>
      <c r="P14635" t="s">
        <v>6264</v>
      </c>
      <c r="Q14635" t="s">
        <v>6262</v>
      </c>
    </row>
    <row r="14636" spans="11:17">
      <c r="K14636" t="s">
        <v>51</v>
      </c>
      <c r="L14636" t="s">
        <v>6260</v>
      </c>
      <c r="M14636" t="s">
        <v>6261</v>
      </c>
      <c r="N14636" t="s">
        <v>77</v>
      </c>
      <c r="O14636" t="s">
        <v>68</v>
      </c>
      <c r="Q14636" t="s">
        <v>6262</v>
      </c>
    </row>
    <row r="14637" spans="11:17">
      <c r="K14637" t="s">
        <v>51</v>
      </c>
      <c r="L14637" t="s">
        <v>6260</v>
      </c>
      <c r="M14637" t="s">
        <v>6261</v>
      </c>
      <c r="N14637" t="s">
        <v>77</v>
      </c>
      <c r="O14637" t="s">
        <v>70</v>
      </c>
      <c r="P14637" t="s">
        <v>131</v>
      </c>
      <c r="Q14637" t="s">
        <v>6262</v>
      </c>
    </row>
    <row r="14638" spans="11:17">
      <c r="K14638" t="s">
        <v>51</v>
      </c>
      <c r="L14638" t="s">
        <v>6260</v>
      </c>
      <c r="M14638" t="s">
        <v>6261</v>
      </c>
      <c r="N14638" t="s">
        <v>77</v>
      </c>
      <c r="O14638" t="s">
        <v>72</v>
      </c>
      <c r="P14638">
        <v>260</v>
      </c>
      <c r="Q14638" t="s">
        <v>6262</v>
      </c>
    </row>
    <row r="14639" spans="11:17">
      <c r="K14639" t="s">
        <v>51</v>
      </c>
      <c r="L14639" t="s">
        <v>6260</v>
      </c>
      <c r="M14639" t="s">
        <v>6261</v>
      </c>
      <c r="N14639" t="s">
        <v>77</v>
      </c>
      <c r="O14639" t="s">
        <v>73</v>
      </c>
      <c r="P14639" t="s">
        <v>82</v>
      </c>
      <c r="Q14639" t="s">
        <v>6262</v>
      </c>
    </row>
    <row r="14640" spans="11:17">
      <c r="K14640" t="s">
        <v>51</v>
      </c>
      <c r="L14640" t="s">
        <v>4701</v>
      </c>
      <c r="M14640" t="s">
        <v>6265</v>
      </c>
      <c r="N14640" t="s">
        <v>77</v>
      </c>
      <c r="O14640" t="s">
        <v>14</v>
      </c>
      <c r="Q14640" t="s">
        <v>6266</v>
      </c>
    </row>
    <row r="14641" spans="11:17">
      <c r="K14641" t="s">
        <v>51</v>
      </c>
      <c r="L14641" t="s">
        <v>4701</v>
      </c>
      <c r="M14641" t="s">
        <v>6265</v>
      </c>
      <c r="N14641" t="s">
        <v>77</v>
      </c>
      <c r="O14641" t="s">
        <v>56</v>
      </c>
      <c r="Q14641" t="s">
        <v>6266</v>
      </c>
    </row>
    <row r="14642" spans="11:17">
      <c r="K14642" t="s">
        <v>51</v>
      </c>
      <c r="L14642" t="s">
        <v>4701</v>
      </c>
      <c r="M14642" t="s">
        <v>6265</v>
      </c>
      <c r="N14642" t="s">
        <v>77</v>
      </c>
      <c r="O14642" t="s">
        <v>57</v>
      </c>
      <c r="P14642" t="s">
        <v>2263</v>
      </c>
      <c r="Q14642" t="s">
        <v>6266</v>
      </c>
    </row>
    <row r="14643" spans="11:17">
      <c r="K14643" t="s">
        <v>51</v>
      </c>
      <c r="L14643" t="s">
        <v>4701</v>
      </c>
      <c r="M14643" t="s">
        <v>6265</v>
      </c>
      <c r="N14643" t="s">
        <v>77</v>
      </c>
      <c r="O14643" t="s">
        <v>59</v>
      </c>
      <c r="P14643">
        <v>2219</v>
      </c>
      <c r="Q14643" t="s">
        <v>6266</v>
      </c>
    </row>
    <row r="14644" spans="11:17">
      <c r="K14644" t="s">
        <v>51</v>
      </c>
      <c r="L14644" t="s">
        <v>4701</v>
      </c>
      <c r="M14644" t="s">
        <v>6265</v>
      </c>
      <c r="N14644" t="s">
        <v>77</v>
      </c>
      <c r="O14644" t="s">
        <v>60</v>
      </c>
      <c r="P14644" t="s">
        <v>6246</v>
      </c>
      <c r="Q14644" t="s">
        <v>6266</v>
      </c>
    </row>
    <row r="14645" spans="11:17">
      <c r="K14645" t="s">
        <v>51</v>
      </c>
      <c r="L14645" t="s">
        <v>4701</v>
      </c>
      <c r="M14645" t="s">
        <v>6265</v>
      </c>
      <c r="N14645" t="s">
        <v>77</v>
      </c>
      <c r="O14645" t="s">
        <v>62</v>
      </c>
      <c r="P14645" t="s">
        <v>6247</v>
      </c>
      <c r="Q14645" t="s">
        <v>6266</v>
      </c>
    </row>
    <row r="14646" spans="11:17">
      <c r="K14646" t="s">
        <v>51</v>
      </c>
      <c r="L14646" t="s">
        <v>4701</v>
      </c>
      <c r="M14646" t="s">
        <v>6265</v>
      </c>
      <c r="N14646" t="s">
        <v>77</v>
      </c>
      <c r="O14646" t="s">
        <v>64</v>
      </c>
      <c r="P14646" t="s">
        <v>4704</v>
      </c>
      <c r="Q14646" t="s">
        <v>6266</v>
      </c>
    </row>
    <row r="14647" spans="11:17">
      <c r="K14647" t="s">
        <v>51</v>
      </c>
      <c r="L14647" t="s">
        <v>4701</v>
      </c>
      <c r="M14647" t="s">
        <v>6265</v>
      </c>
      <c r="N14647" t="s">
        <v>77</v>
      </c>
      <c r="O14647" t="s">
        <v>66</v>
      </c>
      <c r="P14647" t="s">
        <v>4705</v>
      </c>
      <c r="Q14647" t="s">
        <v>6266</v>
      </c>
    </row>
    <row r="14648" spans="11:17">
      <c r="K14648" t="s">
        <v>51</v>
      </c>
      <c r="L14648" t="s">
        <v>4701</v>
      </c>
      <c r="M14648" t="s">
        <v>6265</v>
      </c>
      <c r="N14648" t="s">
        <v>77</v>
      </c>
      <c r="O14648" t="s">
        <v>68</v>
      </c>
      <c r="P14648" t="s">
        <v>751</v>
      </c>
      <c r="Q14648" t="s">
        <v>6266</v>
      </c>
    </row>
    <row r="14649" spans="11:17">
      <c r="K14649" t="s">
        <v>51</v>
      </c>
      <c r="L14649" t="s">
        <v>4701</v>
      </c>
      <c r="M14649" t="s">
        <v>6265</v>
      </c>
      <c r="N14649" t="s">
        <v>77</v>
      </c>
      <c r="O14649" t="s">
        <v>70</v>
      </c>
      <c r="P14649" t="s">
        <v>131</v>
      </c>
      <c r="Q14649" t="s">
        <v>6266</v>
      </c>
    </row>
    <row r="14650" spans="11:17">
      <c r="K14650" t="s">
        <v>51</v>
      </c>
      <c r="L14650" t="s">
        <v>4701</v>
      </c>
      <c r="M14650" t="s">
        <v>6265</v>
      </c>
      <c r="N14650" t="s">
        <v>77</v>
      </c>
      <c r="O14650" t="s">
        <v>72</v>
      </c>
      <c r="P14650">
        <v>228</v>
      </c>
      <c r="Q14650" t="s">
        <v>6266</v>
      </c>
    </row>
    <row r="14651" spans="11:17">
      <c r="K14651" t="s">
        <v>51</v>
      </c>
      <c r="L14651" t="s">
        <v>4701</v>
      </c>
      <c r="M14651" t="s">
        <v>6265</v>
      </c>
      <c r="N14651" t="s">
        <v>77</v>
      </c>
      <c r="O14651" t="s">
        <v>73</v>
      </c>
      <c r="P14651" t="s">
        <v>82</v>
      </c>
      <c r="Q14651" t="s">
        <v>6266</v>
      </c>
    </row>
    <row r="14652" spans="11:17">
      <c r="K14652" t="s">
        <v>51</v>
      </c>
      <c r="L14652" t="s">
        <v>6267</v>
      </c>
      <c r="M14652" t="s">
        <v>6268</v>
      </c>
      <c r="N14652" t="s">
        <v>1337</v>
      </c>
      <c r="O14652" t="s">
        <v>14</v>
      </c>
      <c r="Q14652" t="s">
        <v>6269</v>
      </c>
    </row>
    <row r="14653" spans="11:17">
      <c r="K14653" t="s">
        <v>51</v>
      </c>
      <c r="L14653" t="s">
        <v>6267</v>
      </c>
      <c r="M14653" t="s">
        <v>6268</v>
      </c>
      <c r="N14653" t="s">
        <v>1337</v>
      </c>
      <c r="O14653" t="s">
        <v>56</v>
      </c>
      <c r="Q14653" t="s">
        <v>6269</v>
      </c>
    </row>
    <row r="14654" spans="11:17">
      <c r="K14654" t="s">
        <v>51</v>
      </c>
      <c r="L14654" t="s">
        <v>6267</v>
      </c>
      <c r="M14654" t="s">
        <v>6268</v>
      </c>
      <c r="N14654" t="s">
        <v>1337</v>
      </c>
      <c r="O14654" t="s">
        <v>57</v>
      </c>
      <c r="P14654" t="s">
        <v>2263</v>
      </c>
      <c r="Q14654" t="s">
        <v>6269</v>
      </c>
    </row>
    <row r="14655" spans="11:17">
      <c r="K14655" t="s">
        <v>51</v>
      </c>
      <c r="L14655" t="s">
        <v>6267</v>
      </c>
      <c r="M14655" t="s">
        <v>6268</v>
      </c>
      <c r="N14655" t="s">
        <v>1337</v>
      </c>
      <c r="O14655" t="s">
        <v>59</v>
      </c>
      <c r="P14655">
        <v>1519</v>
      </c>
      <c r="Q14655" t="s">
        <v>6269</v>
      </c>
    </row>
    <row r="14656" spans="11:17">
      <c r="K14656" t="s">
        <v>51</v>
      </c>
      <c r="L14656" t="s">
        <v>6267</v>
      </c>
      <c r="M14656" t="s">
        <v>6268</v>
      </c>
      <c r="N14656" t="s">
        <v>1337</v>
      </c>
      <c r="O14656" t="s">
        <v>60</v>
      </c>
      <c r="P14656" t="s">
        <v>6246</v>
      </c>
      <c r="Q14656" t="s">
        <v>6269</v>
      </c>
    </row>
    <row r="14657" spans="11:17">
      <c r="K14657" t="s">
        <v>51</v>
      </c>
      <c r="L14657" t="s">
        <v>6267</v>
      </c>
      <c r="M14657" t="s">
        <v>6268</v>
      </c>
      <c r="N14657" t="s">
        <v>1337</v>
      </c>
      <c r="O14657" t="s">
        <v>62</v>
      </c>
      <c r="P14657" t="s">
        <v>6247</v>
      </c>
      <c r="Q14657" t="s">
        <v>6269</v>
      </c>
    </row>
    <row r="14658" spans="11:17">
      <c r="K14658" t="s">
        <v>51</v>
      </c>
      <c r="L14658" t="s">
        <v>6267</v>
      </c>
      <c r="M14658" t="s">
        <v>6268</v>
      </c>
      <c r="N14658" t="s">
        <v>1337</v>
      </c>
      <c r="O14658" t="s">
        <v>64</v>
      </c>
      <c r="P14658" t="s">
        <v>6270</v>
      </c>
      <c r="Q14658" t="s">
        <v>6269</v>
      </c>
    </row>
    <row r="14659" spans="11:17">
      <c r="K14659" t="s">
        <v>51</v>
      </c>
      <c r="L14659" t="s">
        <v>6267</v>
      </c>
      <c r="M14659" t="s">
        <v>6268</v>
      </c>
      <c r="N14659" t="s">
        <v>1337</v>
      </c>
      <c r="O14659" t="s">
        <v>66</v>
      </c>
      <c r="P14659" t="s">
        <v>6271</v>
      </c>
      <c r="Q14659" t="s">
        <v>6269</v>
      </c>
    </row>
    <row r="14660" spans="11:17">
      <c r="K14660" t="s">
        <v>51</v>
      </c>
      <c r="L14660" t="s">
        <v>6267</v>
      </c>
      <c r="M14660" t="s">
        <v>6268</v>
      </c>
      <c r="N14660" t="s">
        <v>1337</v>
      </c>
      <c r="O14660" t="s">
        <v>68</v>
      </c>
      <c r="P14660" t="s">
        <v>3662</v>
      </c>
      <c r="Q14660" t="s">
        <v>6269</v>
      </c>
    </row>
    <row r="14661" spans="11:17">
      <c r="K14661" t="s">
        <v>51</v>
      </c>
      <c r="L14661" t="s">
        <v>6267</v>
      </c>
      <c r="M14661" t="s">
        <v>6268</v>
      </c>
      <c r="N14661" t="s">
        <v>1337</v>
      </c>
      <c r="O14661" t="s">
        <v>70</v>
      </c>
      <c r="P14661" t="s">
        <v>71</v>
      </c>
      <c r="Q14661" t="s">
        <v>6269</v>
      </c>
    </row>
    <row r="14662" spans="11:17">
      <c r="K14662" t="s">
        <v>51</v>
      </c>
      <c r="L14662" t="s">
        <v>6267</v>
      </c>
      <c r="M14662" t="s">
        <v>6268</v>
      </c>
      <c r="N14662" t="s">
        <v>1337</v>
      </c>
      <c r="O14662" t="s">
        <v>72</v>
      </c>
      <c r="P14662">
        <v>215</v>
      </c>
      <c r="Q14662" t="s">
        <v>6269</v>
      </c>
    </row>
    <row r="14663" spans="11:17">
      <c r="K14663" t="s">
        <v>51</v>
      </c>
      <c r="L14663" t="s">
        <v>6267</v>
      </c>
      <c r="M14663" t="s">
        <v>6268</v>
      </c>
      <c r="N14663" t="s">
        <v>1337</v>
      </c>
      <c r="O14663" t="s">
        <v>73</v>
      </c>
      <c r="P14663" t="s">
        <v>1343</v>
      </c>
      <c r="Q14663" t="s">
        <v>6269</v>
      </c>
    </row>
    <row r="14664" spans="11:17">
      <c r="K14664" t="s">
        <v>51</v>
      </c>
      <c r="L14664" t="s">
        <v>6272</v>
      </c>
      <c r="M14664" t="s">
        <v>6273</v>
      </c>
      <c r="N14664" t="s">
        <v>1337</v>
      </c>
      <c r="O14664" t="s">
        <v>14</v>
      </c>
      <c r="Q14664" t="s">
        <v>6274</v>
      </c>
    </row>
    <row r="14665" spans="11:17">
      <c r="K14665" t="s">
        <v>51</v>
      </c>
      <c r="L14665" t="s">
        <v>6272</v>
      </c>
      <c r="M14665" t="s">
        <v>6273</v>
      </c>
      <c r="N14665" t="s">
        <v>1337</v>
      </c>
      <c r="O14665" t="s">
        <v>56</v>
      </c>
      <c r="Q14665" t="s">
        <v>6274</v>
      </c>
    </row>
    <row r="14666" spans="11:17">
      <c r="K14666" t="s">
        <v>51</v>
      </c>
      <c r="L14666" t="s">
        <v>6272</v>
      </c>
      <c r="M14666" t="s">
        <v>6273</v>
      </c>
      <c r="N14666" t="s">
        <v>1337</v>
      </c>
      <c r="O14666" t="s">
        <v>57</v>
      </c>
      <c r="P14666" t="s">
        <v>2263</v>
      </c>
      <c r="Q14666" t="s">
        <v>6274</v>
      </c>
    </row>
    <row r="14667" spans="11:17">
      <c r="K14667" t="s">
        <v>51</v>
      </c>
      <c r="L14667" t="s">
        <v>6272</v>
      </c>
      <c r="M14667" t="s">
        <v>6273</v>
      </c>
      <c r="N14667" t="s">
        <v>1337</v>
      </c>
      <c r="O14667" t="s">
        <v>59</v>
      </c>
      <c r="P14667">
        <v>1073</v>
      </c>
      <c r="Q14667" t="s">
        <v>6274</v>
      </c>
    </row>
    <row r="14668" spans="11:17">
      <c r="K14668" t="s">
        <v>51</v>
      </c>
      <c r="L14668" t="s">
        <v>6272</v>
      </c>
      <c r="M14668" t="s">
        <v>6273</v>
      </c>
      <c r="N14668" t="s">
        <v>1337</v>
      </c>
      <c r="O14668" t="s">
        <v>60</v>
      </c>
      <c r="P14668" t="s">
        <v>6246</v>
      </c>
      <c r="Q14668" t="s">
        <v>6274</v>
      </c>
    </row>
    <row r="14669" spans="11:17">
      <c r="K14669" t="s">
        <v>51</v>
      </c>
      <c r="L14669" t="s">
        <v>6272</v>
      </c>
      <c r="M14669" t="s">
        <v>6273</v>
      </c>
      <c r="N14669" t="s">
        <v>1337</v>
      </c>
      <c r="O14669" t="s">
        <v>62</v>
      </c>
      <c r="P14669" t="s">
        <v>6247</v>
      </c>
      <c r="Q14669" t="s">
        <v>6274</v>
      </c>
    </row>
    <row r="14670" spans="11:17">
      <c r="K14670" t="s">
        <v>51</v>
      </c>
      <c r="L14670" t="s">
        <v>6272</v>
      </c>
      <c r="M14670" t="s">
        <v>6273</v>
      </c>
      <c r="N14670" t="s">
        <v>1337</v>
      </c>
      <c r="O14670" t="s">
        <v>64</v>
      </c>
      <c r="P14670" t="s">
        <v>6275</v>
      </c>
      <c r="Q14670" t="s">
        <v>6274</v>
      </c>
    </row>
    <row r="14671" spans="11:17">
      <c r="K14671" t="s">
        <v>51</v>
      </c>
      <c r="L14671" t="s">
        <v>6272</v>
      </c>
      <c r="M14671" t="s">
        <v>6273</v>
      </c>
      <c r="N14671" t="s">
        <v>1337</v>
      </c>
      <c r="O14671" t="s">
        <v>66</v>
      </c>
      <c r="P14671" t="s">
        <v>6276</v>
      </c>
      <c r="Q14671" t="s">
        <v>6274</v>
      </c>
    </row>
    <row r="14672" spans="11:17">
      <c r="K14672" t="s">
        <v>51</v>
      </c>
      <c r="L14672" t="s">
        <v>6272</v>
      </c>
      <c r="M14672" t="s">
        <v>6273</v>
      </c>
      <c r="N14672" t="s">
        <v>1337</v>
      </c>
      <c r="O14672" t="s">
        <v>68</v>
      </c>
      <c r="Q14672" t="s">
        <v>6274</v>
      </c>
    </row>
    <row r="14673" spans="11:17">
      <c r="K14673" t="s">
        <v>51</v>
      </c>
      <c r="L14673" t="s">
        <v>6272</v>
      </c>
      <c r="M14673" t="s">
        <v>6273</v>
      </c>
      <c r="N14673" t="s">
        <v>1337</v>
      </c>
      <c r="O14673" t="s">
        <v>70</v>
      </c>
      <c r="Q14673" t="s">
        <v>6274</v>
      </c>
    </row>
    <row r="14674" spans="11:17">
      <c r="K14674" t="s">
        <v>51</v>
      </c>
      <c r="L14674" t="s">
        <v>6272</v>
      </c>
      <c r="M14674" t="s">
        <v>6273</v>
      </c>
      <c r="N14674" t="s">
        <v>1337</v>
      </c>
      <c r="O14674" t="s">
        <v>72</v>
      </c>
      <c r="Q14674" t="s">
        <v>6274</v>
      </c>
    </row>
    <row r="14675" spans="11:17">
      <c r="K14675" t="s">
        <v>51</v>
      </c>
      <c r="L14675" t="s">
        <v>6272</v>
      </c>
      <c r="M14675" t="s">
        <v>6273</v>
      </c>
      <c r="N14675" t="s">
        <v>1337</v>
      </c>
      <c r="O14675" t="s">
        <v>73</v>
      </c>
      <c r="P14675" t="s">
        <v>1343</v>
      </c>
      <c r="Q14675" t="s">
        <v>6274</v>
      </c>
    </row>
    <row r="14676" spans="11:17">
      <c r="K14676" t="s">
        <v>51</v>
      </c>
      <c r="L14676" t="s">
        <v>6277</v>
      </c>
      <c r="M14676" t="s">
        <v>6278</v>
      </c>
      <c r="N14676" t="s">
        <v>1337</v>
      </c>
      <c r="O14676" t="s">
        <v>14</v>
      </c>
      <c r="Q14676" t="s">
        <v>6279</v>
      </c>
    </row>
    <row r="14677" spans="11:17">
      <c r="K14677" t="s">
        <v>51</v>
      </c>
      <c r="L14677" t="s">
        <v>6277</v>
      </c>
      <c r="M14677" t="s">
        <v>6278</v>
      </c>
      <c r="N14677" t="s">
        <v>1337</v>
      </c>
      <c r="O14677" t="s">
        <v>56</v>
      </c>
      <c r="Q14677" t="s">
        <v>6279</v>
      </c>
    </row>
    <row r="14678" spans="11:17">
      <c r="K14678" t="s">
        <v>51</v>
      </c>
      <c r="L14678" t="s">
        <v>6277</v>
      </c>
      <c r="M14678" t="s">
        <v>6278</v>
      </c>
      <c r="N14678" t="s">
        <v>1337</v>
      </c>
      <c r="O14678" t="s">
        <v>57</v>
      </c>
      <c r="P14678" t="s">
        <v>2263</v>
      </c>
      <c r="Q14678" t="s">
        <v>6279</v>
      </c>
    </row>
    <row r="14679" spans="11:17">
      <c r="K14679" t="s">
        <v>51</v>
      </c>
      <c r="L14679" t="s">
        <v>6277</v>
      </c>
      <c r="M14679" t="s">
        <v>6278</v>
      </c>
      <c r="N14679" t="s">
        <v>1337</v>
      </c>
      <c r="O14679" t="s">
        <v>59</v>
      </c>
      <c r="P14679">
        <v>1869</v>
      </c>
      <c r="Q14679" t="s">
        <v>6279</v>
      </c>
    </row>
    <row r="14680" spans="11:17">
      <c r="K14680" t="s">
        <v>51</v>
      </c>
      <c r="L14680" t="s">
        <v>6277</v>
      </c>
      <c r="M14680" t="s">
        <v>6278</v>
      </c>
      <c r="N14680" t="s">
        <v>1337</v>
      </c>
      <c r="O14680" t="s">
        <v>60</v>
      </c>
      <c r="P14680" t="s">
        <v>6246</v>
      </c>
      <c r="Q14680" t="s">
        <v>6279</v>
      </c>
    </row>
    <row r="14681" spans="11:17">
      <c r="K14681" t="s">
        <v>51</v>
      </c>
      <c r="L14681" t="s">
        <v>6277</v>
      </c>
      <c r="M14681" t="s">
        <v>6278</v>
      </c>
      <c r="N14681" t="s">
        <v>1337</v>
      </c>
      <c r="O14681" t="s">
        <v>62</v>
      </c>
      <c r="P14681" t="s">
        <v>6247</v>
      </c>
      <c r="Q14681" t="s">
        <v>6279</v>
      </c>
    </row>
    <row r="14682" spans="11:17">
      <c r="K14682" t="s">
        <v>51</v>
      </c>
      <c r="L14682" t="s">
        <v>6277</v>
      </c>
      <c r="M14682" t="s">
        <v>6278</v>
      </c>
      <c r="N14682" t="s">
        <v>1337</v>
      </c>
      <c r="O14682" t="s">
        <v>64</v>
      </c>
      <c r="P14682" t="s">
        <v>6280</v>
      </c>
      <c r="Q14682" t="s">
        <v>6279</v>
      </c>
    </row>
    <row r="14683" spans="11:17">
      <c r="K14683" t="s">
        <v>51</v>
      </c>
      <c r="L14683" t="s">
        <v>6277</v>
      </c>
      <c r="M14683" t="s">
        <v>6278</v>
      </c>
      <c r="N14683" t="s">
        <v>1337</v>
      </c>
      <c r="O14683" t="s">
        <v>66</v>
      </c>
      <c r="P14683" t="s">
        <v>6281</v>
      </c>
      <c r="Q14683" t="s">
        <v>6279</v>
      </c>
    </row>
    <row r="14684" spans="11:17">
      <c r="K14684" t="s">
        <v>51</v>
      </c>
      <c r="L14684" t="s">
        <v>6277</v>
      </c>
      <c r="M14684" t="s">
        <v>6278</v>
      </c>
      <c r="N14684" t="s">
        <v>1337</v>
      </c>
      <c r="O14684" t="s">
        <v>68</v>
      </c>
      <c r="Q14684" t="s">
        <v>6279</v>
      </c>
    </row>
    <row r="14685" spans="11:17">
      <c r="K14685" t="s">
        <v>51</v>
      </c>
      <c r="L14685" t="s">
        <v>6277</v>
      </c>
      <c r="M14685" t="s">
        <v>6278</v>
      </c>
      <c r="N14685" t="s">
        <v>1337</v>
      </c>
      <c r="O14685" t="s">
        <v>70</v>
      </c>
      <c r="P14685" t="s">
        <v>131</v>
      </c>
      <c r="Q14685" t="s">
        <v>6279</v>
      </c>
    </row>
    <row r="14686" spans="11:17">
      <c r="K14686" t="s">
        <v>51</v>
      </c>
      <c r="L14686" t="s">
        <v>6277</v>
      </c>
      <c r="M14686" t="s">
        <v>6278</v>
      </c>
      <c r="N14686" t="s">
        <v>1337</v>
      </c>
      <c r="O14686" t="s">
        <v>72</v>
      </c>
      <c r="Q14686" t="s">
        <v>6279</v>
      </c>
    </row>
    <row r="14687" spans="11:17">
      <c r="K14687" t="s">
        <v>51</v>
      </c>
      <c r="L14687" t="s">
        <v>6277</v>
      </c>
      <c r="M14687" t="s">
        <v>6278</v>
      </c>
      <c r="N14687" t="s">
        <v>1337</v>
      </c>
      <c r="O14687" t="s">
        <v>73</v>
      </c>
      <c r="P14687" t="s">
        <v>1343</v>
      </c>
      <c r="Q14687" t="s">
        <v>6279</v>
      </c>
    </row>
    <row r="14688" spans="11:17">
      <c r="K14688" t="s">
        <v>51</v>
      </c>
      <c r="L14688" t="s">
        <v>6282</v>
      </c>
      <c r="M14688" t="s">
        <v>6283</v>
      </c>
      <c r="N14688" t="s">
        <v>1337</v>
      </c>
      <c r="O14688" t="s">
        <v>14</v>
      </c>
      <c r="Q14688" t="s">
        <v>6284</v>
      </c>
    </row>
    <row r="14689" spans="11:17">
      <c r="K14689" t="s">
        <v>51</v>
      </c>
      <c r="L14689" t="s">
        <v>6282</v>
      </c>
      <c r="M14689" t="s">
        <v>6283</v>
      </c>
      <c r="N14689" t="s">
        <v>1337</v>
      </c>
      <c r="O14689" t="s">
        <v>56</v>
      </c>
      <c r="Q14689" t="s">
        <v>6284</v>
      </c>
    </row>
    <row r="14690" spans="11:17">
      <c r="K14690" t="s">
        <v>51</v>
      </c>
      <c r="L14690" t="s">
        <v>6282</v>
      </c>
      <c r="M14690" t="s">
        <v>6283</v>
      </c>
      <c r="N14690" t="s">
        <v>1337</v>
      </c>
      <c r="O14690" t="s">
        <v>57</v>
      </c>
      <c r="P14690" t="s">
        <v>2263</v>
      </c>
      <c r="Q14690" t="s">
        <v>6284</v>
      </c>
    </row>
    <row r="14691" spans="11:17">
      <c r="K14691" t="s">
        <v>51</v>
      </c>
      <c r="L14691" t="s">
        <v>6282</v>
      </c>
      <c r="M14691" t="s">
        <v>6283</v>
      </c>
      <c r="N14691" t="s">
        <v>1337</v>
      </c>
      <c r="O14691" t="s">
        <v>59</v>
      </c>
      <c r="P14691">
        <v>1628</v>
      </c>
      <c r="Q14691" t="s">
        <v>6284</v>
      </c>
    </row>
    <row r="14692" spans="11:17">
      <c r="K14692" t="s">
        <v>51</v>
      </c>
      <c r="L14692" t="s">
        <v>6282</v>
      </c>
      <c r="M14692" t="s">
        <v>6283</v>
      </c>
      <c r="N14692" t="s">
        <v>1337</v>
      </c>
      <c r="O14692" t="s">
        <v>60</v>
      </c>
      <c r="P14692" t="s">
        <v>6246</v>
      </c>
      <c r="Q14692" t="s">
        <v>6284</v>
      </c>
    </row>
    <row r="14693" spans="11:17">
      <c r="K14693" t="s">
        <v>51</v>
      </c>
      <c r="L14693" t="s">
        <v>6282</v>
      </c>
      <c r="M14693" t="s">
        <v>6283</v>
      </c>
      <c r="N14693" t="s">
        <v>1337</v>
      </c>
      <c r="O14693" t="s">
        <v>62</v>
      </c>
      <c r="P14693" t="s">
        <v>6285</v>
      </c>
      <c r="Q14693" t="s">
        <v>6284</v>
      </c>
    </row>
    <row r="14694" spans="11:17">
      <c r="K14694" t="s">
        <v>51</v>
      </c>
      <c r="L14694" t="s">
        <v>6282</v>
      </c>
      <c r="M14694" t="s">
        <v>6283</v>
      </c>
      <c r="N14694" t="s">
        <v>1337</v>
      </c>
      <c r="O14694" t="s">
        <v>64</v>
      </c>
      <c r="P14694" t="s">
        <v>6286</v>
      </c>
      <c r="Q14694" t="s">
        <v>6284</v>
      </c>
    </row>
    <row r="14695" spans="11:17">
      <c r="K14695" t="s">
        <v>51</v>
      </c>
      <c r="L14695" t="s">
        <v>6282</v>
      </c>
      <c r="M14695" t="s">
        <v>6283</v>
      </c>
      <c r="N14695" t="s">
        <v>1337</v>
      </c>
      <c r="O14695" t="s">
        <v>66</v>
      </c>
      <c r="P14695" t="s">
        <v>6287</v>
      </c>
      <c r="Q14695" t="s">
        <v>6284</v>
      </c>
    </row>
    <row r="14696" spans="11:17">
      <c r="K14696" t="s">
        <v>51</v>
      </c>
      <c r="L14696" t="s">
        <v>6282</v>
      </c>
      <c r="M14696" t="s">
        <v>6283</v>
      </c>
      <c r="N14696" t="s">
        <v>1337</v>
      </c>
      <c r="O14696" t="s">
        <v>68</v>
      </c>
      <c r="P14696" t="s">
        <v>3662</v>
      </c>
      <c r="Q14696" t="s">
        <v>6284</v>
      </c>
    </row>
    <row r="14697" spans="11:17">
      <c r="K14697" t="s">
        <v>51</v>
      </c>
      <c r="L14697" t="s">
        <v>6282</v>
      </c>
      <c r="M14697" t="s">
        <v>6283</v>
      </c>
      <c r="N14697" t="s">
        <v>1337</v>
      </c>
      <c r="O14697" t="s">
        <v>70</v>
      </c>
      <c r="Q14697" t="s">
        <v>6284</v>
      </c>
    </row>
    <row r="14698" spans="11:17">
      <c r="K14698" t="s">
        <v>51</v>
      </c>
      <c r="L14698" t="s">
        <v>6282</v>
      </c>
      <c r="M14698" t="s">
        <v>6283</v>
      </c>
      <c r="N14698" t="s">
        <v>1337</v>
      </c>
      <c r="O14698" t="s">
        <v>72</v>
      </c>
      <c r="Q14698" t="s">
        <v>6284</v>
      </c>
    </row>
    <row r="14699" spans="11:17">
      <c r="K14699" t="s">
        <v>51</v>
      </c>
      <c r="L14699" t="s">
        <v>6282</v>
      </c>
      <c r="M14699" t="s">
        <v>6283</v>
      </c>
      <c r="N14699" t="s">
        <v>1337</v>
      </c>
      <c r="O14699" t="s">
        <v>73</v>
      </c>
      <c r="P14699" t="s">
        <v>1343</v>
      </c>
      <c r="Q14699" t="s">
        <v>6284</v>
      </c>
    </row>
    <row r="14700" spans="11:17">
      <c r="K14700" t="s">
        <v>51</v>
      </c>
      <c r="L14700" t="s">
        <v>6288</v>
      </c>
      <c r="M14700" t="s">
        <v>6289</v>
      </c>
      <c r="N14700" t="s">
        <v>1337</v>
      </c>
      <c r="O14700" t="s">
        <v>14</v>
      </c>
      <c r="Q14700" t="s">
        <v>6290</v>
      </c>
    </row>
    <row r="14701" spans="11:17">
      <c r="K14701" t="s">
        <v>51</v>
      </c>
      <c r="L14701" t="s">
        <v>6288</v>
      </c>
      <c r="M14701" t="s">
        <v>6289</v>
      </c>
      <c r="N14701" t="s">
        <v>1337</v>
      </c>
      <c r="O14701" t="s">
        <v>56</v>
      </c>
      <c r="Q14701" t="s">
        <v>6290</v>
      </c>
    </row>
    <row r="14702" spans="11:17">
      <c r="K14702" t="s">
        <v>51</v>
      </c>
      <c r="L14702" t="s">
        <v>6288</v>
      </c>
      <c r="M14702" t="s">
        <v>6289</v>
      </c>
      <c r="N14702" t="s">
        <v>1337</v>
      </c>
      <c r="O14702" t="s">
        <v>57</v>
      </c>
      <c r="P14702" t="s">
        <v>2263</v>
      </c>
      <c r="Q14702" t="s">
        <v>6290</v>
      </c>
    </row>
    <row r="14703" spans="11:17">
      <c r="K14703" t="s">
        <v>51</v>
      </c>
      <c r="L14703" t="s">
        <v>6288</v>
      </c>
      <c r="M14703" t="s">
        <v>6289</v>
      </c>
      <c r="N14703" t="s">
        <v>1337</v>
      </c>
      <c r="O14703" t="s">
        <v>59</v>
      </c>
      <c r="P14703">
        <v>1725</v>
      </c>
      <c r="Q14703" t="s">
        <v>6290</v>
      </c>
    </row>
    <row r="14704" spans="11:17">
      <c r="K14704" t="s">
        <v>51</v>
      </c>
      <c r="L14704" t="s">
        <v>6288</v>
      </c>
      <c r="M14704" t="s">
        <v>6289</v>
      </c>
      <c r="N14704" t="s">
        <v>1337</v>
      </c>
      <c r="O14704" t="s">
        <v>60</v>
      </c>
      <c r="P14704" t="s">
        <v>6246</v>
      </c>
      <c r="Q14704" t="s">
        <v>6290</v>
      </c>
    </row>
    <row r="14705" spans="11:17">
      <c r="K14705" t="s">
        <v>51</v>
      </c>
      <c r="L14705" t="s">
        <v>6288</v>
      </c>
      <c r="M14705" t="s">
        <v>6289</v>
      </c>
      <c r="N14705" t="s">
        <v>1337</v>
      </c>
      <c r="O14705" t="s">
        <v>62</v>
      </c>
      <c r="P14705" t="s">
        <v>6291</v>
      </c>
      <c r="Q14705" t="s">
        <v>6290</v>
      </c>
    </row>
    <row r="14706" spans="11:17">
      <c r="K14706" t="s">
        <v>51</v>
      </c>
      <c r="L14706" t="s">
        <v>6288</v>
      </c>
      <c r="M14706" t="s">
        <v>6289</v>
      </c>
      <c r="N14706" t="s">
        <v>1337</v>
      </c>
      <c r="O14706" t="s">
        <v>64</v>
      </c>
      <c r="P14706" t="s">
        <v>6292</v>
      </c>
      <c r="Q14706" t="s">
        <v>6290</v>
      </c>
    </row>
    <row r="14707" spans="11:17">
      <c r="K14707" t="s">
        <v>51</v>
      </c>
      <c r="L14707" t="s">
        <v>6288</v>
      </c>
      <c r="M14707" t="s">
        <v>6289</v>
      </c>
      <c r="N14707" t="s">
        <v>1337</v>
      </c>
      <c r="O14707" t="s">
        <v>66</v>
      </c>
      <c r="P14707" t="s">
        <v>6293</v>
      </c>
      <c r="Q14707" t="s">
        <v>6290</v>
      </c>
    </row>
    <row r="14708" spans="11:17">
      <c r="K14708" t="s">
        <v>51</v>
      </c>
      <c r="L14708" t="s">
        <v>6288</v>
      </c>
      <c r="M14708" t="s">
        <v>6289</v>
      </c>
      <c r="N14708" t="s">
        <v>1337</v>
      </c>
      <c r="O14708" t="s">
        <v>68</v>
      </c>
      <c r="P14708" t="s">
        <v>3662</v>
      </c>
      <c r="Q14708" t="s">
        <v>6290</v>
      </c>
    </row>
    <row r="14709" spans="11:17">
      <c r="K14709" t="s">
        <v>51</v>
      </c>
      <c r="L14709" t="s">
        <v>6288</v>
      </c>
      <c r="M14709" t="s">
        <v>6289</v>
      </c>
      <c r="N14709" t="s">
        <v>1337</v>
      </c>
      <c r="O14709" t="s">
        <v>70</v>
      </c>
      <c r="P14709" t="s">
        <v>1020</v>
      </c>
      <c r="Q14709" t="s">
        <v>6290</v>
      </c>
    </row>
    <row r="14710" spans="11:17">
      <c r="K14710" t="s">
        <v>51</v>
      </c>
      <c r="L14710" t="s">
        <v>6288</v>
      </c>
      <c r="M14710" t="s">
        <v>6289</v>
      </c>
      <c r="N14710" t="s">
        <v>1337</v>
      </c>
      <c r="O14710" t="s">
        <v>72</v>
      </c>
      <c r="P14710">
        <v>74</v>
      </c>
      <c r="Q14710" t="s">
        <v>6290</v>
      </c>
    </row>
    <row r="14711" spans="11:17">
      <c r="K14711" t="s">
        <v>51</v>
      </c>
      <c r="L14711" t="s">
        <v>6288</v>
      </c>
      <c r="M14711" t="s">
        <v>6289</v>
      </c>
      <c r="N14711" t="s">
        <v>1337</v>
      </c>
      <c r="O14711" t="s">
        <v>73</v>
      </c>
      <c r="P14711" t="s">
        <v>1343</v>
      </c>
      <c r="Q14711" t="s">
        <v>6290</v>
      </c>
    </row>
    <row r="14712" spans="11:17">
      <c r="K14712" t="s">
        <v>51</v>
      </c>
      <c r="L14712" t="s">
        <v>6294</v>
      </c>
      <c r="M14712" t="s">
        <v>6295</v>
      </c>
      <c r="N14712" t="s">
        <v>1337</v>
      </c>
      <c r="O14712" t="s">
        <v>14</v>
      </c>
      <c r="Q14712" t="s">
        <v>6296</v>
      </c>
    </row>
    <row r="14713" spans="11:17">
      <c r="K14713" t="s">
        <v>51</v>
      </c>
      <c r="L14713" t="s">
        <v>6294</v>
      </c>
      <c r="M14713" t="s">
        <v>6295</v>
      </c>
      <c r="N14713" t="s">
        <v>1337</v>
      </c>
      <c r="O14713" t="s">
        <v>56</v>
      </c>
      <c r="Q14713" t="s">
        <v>6296</v>
      </c>
    </row>
    <row r="14714" spans="11:17">
      <c r="K14714" t="s">
        <v>51</v>
      </c>
      <c r="L14714" t="s">
        <v>6294</v>
      </c>
      <c r="M14714" t="s">
        <v>6295</v>
      </c>
      <c r="N14714" t="s">
        <v>1337</v>
      </c>
      <c r="O14714" t="s">
        <v>57</v>
      </c>
      <c r="P14714" t="s">
        <v>2263</v>
      </c>
      <c r="Q14714" t="s">
        <v>6296</v>
      </c>
    </row>
    <row r="14715" spans="11:17">
      <c r="K14715" t="s">
        <v>51</v>
      </c>
      <c r="L14715" t="s">
        <v>6294</v>
      </c>
      <c r="M14715" t="s">
        <v>6295</v>
      </c>
      <c r="N14715" t="s">
        <v>1337</v>
      </c>
      <c r="O14715" t="s">
        <v>59</v>
      </c>
      <c r="P14715">
        <v>651</v>
      </c>
      <c r="Q14715" t="s">
        <v>6296</v>
      </c>
    </row>
    <row r="14716" spans="11:17">
      <c r="K14716" t="s">
        <v>51</v>
      </c>
      <c r="L14716" t="s">
        <v>6294</v>
      </c>
      <c r="M14716" t="s">
        <v>6295</v>
      </c>
      <c r="N14716" t="s">
        <v>1337</v>
      </c>
      <c r="O14716" t="s">
        <v>60</v>
      </c>
      <c r="P14716" t="s">
        <v>6246</v>
      </c>
      <c r="Q14716" t="s">
        <v>6296</v>
      </c>
    </row>
    <row r="14717" spans="11:17">
      <c r="K14717" t="s">
        <v>51</v>
      </c>
      <c r="L14717" t="s">
        <v>6294</v>
      </c>
      <c r="M14717" t="s">
        <v>6295</v>
      </c>
      <c r="N14717" t="s">
        <v>1337</v>
      </c>
      <c r="O14717" t="s">
        <v>62</v>
      </c>
      <c r="P14717" t="s">
        <v>6291</v>
      </c>
      <c r="Q14717" t="s">
        <v>6296</v>
      </c>
    </row>
    <row r="14718" spans="11:17">
      <c r="K14718" t="s">
        <v>51</v>
      </c>
      <c r="L14718" t="s">
        <v>6294</v>
      </c>
      <c r="M14718" t="s">
        <v>6295</v>
      </c>
      <c r="N14718" t="s">
        <v>1337</v>
      </c>
      <c r="O14718" t="s">
        <v>64</v>
      </c>
      <c r="P14718" t="s">
        <v>6297</v>
      </c>
      <c r="Q14718" t="s">
        <v>6296</v>
      </c>
    </row>
    <row r="14719" spans="11:17">
      <c r="K14719" t="s">
        <v>51</v>
      </c>
      <c r="L14719" t="s">
        <v>6294</v>
      </c>
      <c r="M14719" t="s">
        <v>6295</v>
      </c>
      <c r="N14719" t="s">
        <v>1337</v>
      </c>
      <c r="O14719" t="s">
        <v>66</v>
      </c>
      <c r="P14719" t="s">
        <v>6298</v>
      </c>
      <c r="Q14719" t="s">
        <v>6296</v>
      </c>
    </row>
    <row r="14720" spans="11:17">
      <c r="K14720" t="s">
        <v>51</v>
      </c>
      <c r="L14720" t="s">
        <v>6294</v>
      </c>
      <c r="M14720" t="s">
        <v>6295</v>
      </c>
      <c r="N14720" t="s">
        <v>1337</v>
      </c>
      <c r="O14720" t="s">
        <v>68</v>
      </c>
      <c r="P14720" t="s">
        <v>3662</v>
      </c>
      <c r="Q14720" t="s">
        <v>6296</v>
      </c>
    </row>
    <row r="14721" spans="11:17">
      <c r="K14721" t="s">
        <v>51</v>
      </c>
      <c r="L14721" t="s">
        <v>6294</v>
      </c>
      <c r="M14721" t="s">
        <v>6295</v>
      </c>
      <c r="N14721" t="s">
        <v>1337</v>
      </c>
      <c r="O14721" t="s">
        <v>70</v>
      </c>
      <c r="P14721" t="s">
        <v>1020</v>
      </c>
      <c r="Q14721" t="s">
        <v>6296</v>
      </c>
    </row>
    <row r="14722" spans="11:17">
      <c r="K14722" t="s">
        <v>51</v>
      </c>
      <c r="L14722" t="s">
        <v>6294</v>
      </c>
      <c r="M14722" t="s">
        <v>6295</v>
      </c>
      <c r="N14722" t="s">
        <v>1337</v>
      </c>
      <c r="O14722" t="s">
        <v>72</v>
      </c>
      <c r="P14722">
        <v>53</v>
      </c>
      <c r="Q14722" t="s">
        <v>6296</v>
      </c>
    </row>
    <row r="14723" spans="11:17">
      <c r="K14723" t="s">
        <v>51</v>
      </c>
      <c r="L14723" t="s">
        <v>6294</v>
      </c>
      <c r="M14723" t="s">
        <v>6295</v>
      </c>
      <c r="N14723" t="s">
        <v>1337</v>
      </c>
      <c r="O14723" t="s">
        <v>73</v>
      </c>
      <c r="P14723" t="s">
        <v>1343</v>
      </c>
      <c r="Q14723" t="s">
        <v>6296</v>
      </c>
    </row>
    <row r="14724" spans="11:17">
      <c r="K14724" t="s">
        <v>51</v>
      </c>
      <c r="L14724" t="s">
        <v>6299</v>
      </c>
      <c r="M14724" t="s">
        <v>6300</v>
      </c>
      <c r="N14724" t="s">
        <v>77</v>
      </c>
      <c r="O14724" t="s">
        <v>14</v>
      </c>
      <c r="Q14724" t="s">
        <v>6301</v>
      </c>
    </row>
    <row r="14725" spans="11:17">
      <c r="K14725" t="s">
        <v>51</v>
      </c>
      <c r="L14725" t="s">
        <v>6299</v>
      </c>
      <c r="M14725" t="s">
        <v>6300</v>
      </c>
      <c r="N14725" t="s">
        <v>77</v>
      </c>
      <c r="O14725" t="s">
        <v>56</v>
      </c>
      <c r="Q14725" t="s">
        <v>6301</v>
      </c>
    </row>
    <row r="14726" spans="11:17">
      <c r="K14726" t="s">
        <v>51</v>
      </c>
      <c r="L14726" t="s">
        <v>6299</v>
      </c>
      <c r="M14726" t="s">
        <v>6300</v>
      </c>
      <c r="N14726" t="s">
        <v>77</v>
      </c>
      <c r="O14726" t="s">
        <v>57</v>
      </c>
      <c r="P14726" t="s">
        <v>2263</v>
      </c>
      <c r="Q14726" t="s">
        <v>6301</v>
      </c>
    </row>
    <row r="14727" spans="11:17">
      <c r="K14727" t="s">
        <v>51</v>
      </c>
      <c r="L14727" t="s">
        <v>6299</v>
      </c>
      <c r="M14727" t="s">
        <v>6300</v>
      </c>
      <c r="N14727" t="s">
        <v>77</v>
      </c>
      <c r="O14727" t="s">
        <v>59</v>
      </c>
      <c r="P14727">
        <v>2031</v>
      </c>
      <c r="Q14727" t="s">
        <v>6301</v>
      </c>
    </row>
    <row r="14728" spans="11:17">
      <c r="K14728" t="s">
        <v>51</v>
      </c>
      <c r="L14728" t="s">
        <v>6299</v>
      </c>
      <c r="M14728" t="s">
        <v>6300</v>
      </c>
      <c r="N14728" t="s">
        <v>77</v>
      </c>
      <c r="O14728" t="s">
        <v>60</v>
      </c>
      <c r="P14728" t="s">
        <v>6246</v>
      </c>
      <c r="Q14728" t="s">
        <v>6301</v>
      </c>
    </row>
    <row r="14729" spans="11:17">
      <c r="K14729" t="s">
        <v>51</v>
      </c>
      <c r="L14729" t="s">
        <v>6299</v>
      </c>
      <c r="M14729" t="s">
        <v>6300</v>
      </c>
      <c r="N14729" t="s">
        <v>77</v>
      </c>
      <c r="O14729" t="s">
        <v>62</v>
      </c>
      <c r="P14729" t="s">
        <v>6247</v>
      </c>
      <c r="Q14729" t="s">
        <v>6301</v>
      </c>
    </row>
    <row r="14730" spans="11:17">
      <c r="K14730" t="s">
        <v>51</v>
      </c>
      <c r="L14730" t="s">
        <v>6299</v>
      </c>
      <c r="M14730" t="s">
        <v>6300</v>
      </c>
      <c r="N14730" t="s">
        <v>77</v>
      </c>
      <c r="O14730" t="s">
        <v>64</v>
      </c>
      <c r="P14730" t="s">
        <v>6302</v>
      </c>
      <c r="Q14730" t="s">
        <v>6301</v>
      </c>
    </row>
    <row r="14731" spans="11:17">
      <c r="K14731" t="s">
        <v>51</v>
      </c>
      <c r="L14731" t="s">
        <v>6299</v>
      </c>
      <c r="M14731" t="s">
        <v>6300</v>
      </c>
      <c r="N14731" t="s">
        <v>77</v>
      </c>
      <c r="O14731" t="s">
        <v>66</v>
      </c>
      <c r="P14731" t="s">
        <v>6303</v>
      </c>
      <c r="Q14731" t="s">
        <v>6301</v>
      </c>
    </row>
    <row r="14732" spans="11:17">
      <c r="K14732" t="s">
        <v>51</v>
      </c>
      <c r="L14732" t="s">
        <v>6299</v>
      </c>
      <c r="M14732" t="s">
        <v>6300</v>
      </c>
      <c r="N14732" t="s">
        <v>77</v>
      </c>
      <c r="O14732" t="s">
        <v>68</v>
      </c>
      <c r="P14732" t="s">
        <v>3662</v>
      </c>
      <c r="Q14732" t="s">
        <v>6301</v>
      </c>
    </row>
    <row r="14733" spans="11:17">
      <c r="K14733" t="s">
        <v>51</v>
      </c>
      <c r="L14733" t="s">
        <v>6299</v>
      </c>
      <c r="M14733" t="s">
        <v>6300</v>
      </c>
      <c r="N14733" t="s">
        <v>77</v>
      </c>
      <c r="O14733" t="s">
        <v>70</v>
      </c>
      <c r="P14733" t="s">
        <v>71</v>
      </c>
      <c r="Q14733" t="s">
        <v>6301</v>
      </c>
    </row>
    <row r="14734" spans="11:17">
      <c r="K14734" t="s">
        <v>51</v>
      </c>
      <c r="L14734" t="s">
        <v>6299</v>
      </c>
      <c r="M14734" t="s">
        <v>6300</v>
      </c>
      <c r="N14734" t="s">
        <v>77</v>
      </c>
      <c r="O14734" t="s">
        <v>72</v>
      </c>
      <c r="P14734">
        <v>152</v>
      </c>
      <c r="Q14734" t="s">
        <v>6301</v>
      </c>
    </row>
    <row r="14735" spans="11:17">
      <c r="K14735" t="s">
        <v>51</v>
      </c>
      <c r="L14735" t="s">
        <v>6299</v>
      </c>
      <c r="M14735" t="s">
        <v>6300</v>
      </c>
      <c r="N14735" t="s">
        <v>77</v>
      </c>
      <c r="O14735" t="s">
        <v>73</v>
      </c>
      <c r="P14735" t="s">
        <v>82</v>
      </c>
      <c r="Q14735" t="s">
        <v>6301</v>
      </c>
    </row>
    <row r="14736" spans="11:17">
      <c r="K14736" t="s">
        <v>51</v>
      </c>
      <c r="L14736" t="s">
        <v>6304</v>
      </c>
      <c r="M14736" t="s">
        <v>6305</v>
      </c>
      <c r="N14736" t="s">
        <v>77</v>
      </c>
      <c r="O14736" t="s">
        <v>14</v>
      </c>
      <c r="Q14736" t="s">
        <v>6306</v>
      </c>
    </row>
    <row r="14737" spans="11:17">
      <c r="K14737" t="s">
        <v>51</v>
      </c>
      <c r="L14737" t="s">
        <v>6304</v>
      </c>
      <c r="M14737" t="s">
        <v>6305</v>
      </c>
      <c r="N14737" t="s">
        <v>77</v>
      </c>
      <c r="O14737" t="s">
        <v>56</v>
      </c>
      <c r="Q14737" t="s">
        <v>6306</v>
      </c>
    </row>
    <row r="14738" spans="11:17">
      <c r="K14738" t="s">
        <v>51</v>
      </c>
      <c r="L14738" t="s">
        <v>6304</v>
      </c>
      <c r="M14738" t="s">
        <v>6305</v>
      </c>
      <c r="N14738" t="s">
        <v>77</v>
      </c>
      <c r="O14738" t="s">
        <v>57</v>
      </c>
      <c r="P14738" t="s">
        <v>2263</v>
      </c>
      <c r="Q14738" t="s">
        <v>6306</v>
      </c>
    </row>
    <row r="14739" spans="11:17">
      <c r="K14739" t="s">
        <v>51</v>
      </c>
      <c r="L14739" t="s">
        <v>6304</v>
      </c>
      <c r="M14739" t="s">
        <v>6305</v>
      </c>
      <c r="N14739" t="s">
        <v>77</v>
      </c>
      <c r="O14739" t="s">
        <v>59</v>
      </c>
      <c r="P14739">
        <v>2014</v>
      </c>
      <c r="Q14739" t="s">
        <v>6306</v>
      </c>
    </row>
    <row r="14740" spans="11:17">
      <c r="K14740" t="s">
        <v>51</v>
      </c>
      <c r="L14740" t="s">
        <v>6304</v>
      </c>
      <c r="M14740" t="s">
        <v>6305</v>
      </c>
      <c r="N14740" t="s">
        <v>77</v>
      </c>
      <c r="O14740" t="s">
        <v>60</v>
      </c>
      <c r="P14740" t="s">
        <v>6246</v>
      </c>
      <c r="Q14740" t="s">
        <v>6306</v>
      </c>
    </row>
    <row r="14741" spans="11:17">
      <c r="K14741" t="s">
        <v>51</v>
      </c>
      <c r="L14741" t="s">
        <v>6304</v>
      </c>
      <c r="M14741" t="s">
        <v>6305</v>
      </c>
      <c r="N14741" t="s">
        <v>77</v>
      </c>
      <c r="O14741" t="s">
        <v>62</v>
      </c>
      <c r="P14741" t="s">
        <v>6247</v>
      </c>
      <c r="Q14741" t="s">
        <v>6306</v>
      </c>
    </row>
    <row r="14742" spans="11:17">
      <c r="K14742" t="s">
        <v>51</v>
      </c>
      <c r="L14742" t="s">
        <v>6304</v>
      </c>
      <c r="M14742" t="s">
        <v>6305</v>
      </c>
      <c r="N14742" t="s">
        <v>77</v>
      </c>
      <c r="O14742" t="s">
        <v>64</v>
      </c>
      <c r="P14742" t="s">
        <v>6307</v>
      </c>
      <c r="Q14742" t="s">
        <v>6306</v>
      </c>
    </row>
    <row r="14743" spans="11:17">
      <c r="K14743" t="s">
        <v>51</v>
      </c>
      <c r="L14743" t="s">
        <v>6304</v>
      </c>
      <c r="M14743" t="s">
        <v>6305</v>
      </c>
      <c r="N14743" t="s">
        <v>77</v>
      </c>
      <c r="O14743" t="s">
        <v>66</v>
      </c>
      <c r="P14743" t="s">
        <v>6308</v>
      </c>
      <c r="Q14743" t="s">
        <v>6306</v>
      </c>
    </row>
    <row r="14744" spans="11:17">
      <c r="K14744" t="s">
        <v>51</v>
      </c>
      <c r="L14744" t="s">
        <v>6304</v>
      </c>
      <c r="M14744" t="s">
        <v>6305</v>
      </c>
      <c r="N14744" t="s">
        <v>77</v>
      </c>
      <c r="O14744" t="s">
        <v>68</v>
      </c>
      <c r="P14744" t="s">
        <v>3662</v>
      </c>
      <c r="Q14744" t="s">
        <v>6306</v>
      </c>
    </row>
    <row r="14745" spans="11:17">
      <c r="K14745" t="s">
        <v>51</v>
      </c>
      <c r="L14745" t="s">
        <v>6304</v>
      </c>
      <c r="M14745" t="s">
        <v>6305</v>
      </c>
      <c r="N14745" t="s">
        <v>77</v>
      </c>
      <c r="O14745" t="s">
        <v>70</v>
      </c>
      <c r="Q14745" t="s">
        <v>6306</v>
      </c>
    </row>
    <row r="14746" spans="11:17">
      <c r="K14746" t="s">
        <v>51</v>
      </c>
      <c r="L14746" t="s">
        <v>6304</v>
      </c>
      <c r="M14746" t="s">
        <v>6305</v>
      </c>
      <c r="N14746" t="s">
        <v>77</v>
      </c>
      <c r="O14746" t="s">
        <v>72</v>
      </c>
      <c r="Q14746" t="s">
        <v>6306</v>
      </c>
    </row>
    <row r="14747" spans="11:17">
      <c r="K14747" t="s">
        <v>51</v>
      </c>
      <c r="L14747" t="s">
        <v>6304</v>
      </c>
      <c r="M14747" t="s">
        <v>6305</v>
      </c>
      <c r="N14747" t="s">
        <v>77</v>
      </c>
      <c r="O14747" t="s">
        <v>73</v>
      </c>
      <c r="P14747" t="s">
        <v>82</v>
      </c>
      <c r="Q14747" t="s">
        <v>6306</v>
      </c>
    </row>
    <row r="14748" spans="11:17">
      <c r="K14748" t="s">
        <v>51</v>
      </c>
      <c r="L14748" t="s">
        <v>6309</v>
      </c>
      <c r="M14748" t="s">
        <v>6310</v>
      </c>
      <c r="N14748" t="s">
        <v>77</v>
      </c>
      <c r="O14748" t="s">
        <v>14</v>
      </c>
      <c r="Q14748" t="s">
        <v>6311</v>
      </c>
    </row>
    <row r="14749" spans="11:17">
      <c r="K14749" t="s">
        <v>51</v>
      </c>
      <c r="L14749" t="s">
        <v>6309</v>
      </c>
      <c r="M14749" t="s">
        <v>6310</v>
      </c>
      <c r="N14749" t="s">
        <v>77</v>
      </c>
      <c r="O14749" t="s">
        <v>56</v>
      </c>
      <c r="Q14749" t="s">
        <v>6311</v>
      </c>
    </row>
    <row r="14750" spans="11:17">
      <c r="K14750" t="s">
        <v>51</v>
      </c>
      <c r="L14750" t="s">
        <v>6309</v>
      </c>
      <c r="M14750" t="s">
        <v>6310</v>
      </c>
      <c r="N14750" t="s">
        <v>77</v>
      </c>
      <c r="O14750" t="s">
        <v>57</v>
      </c>
      <c r="P14750" t="s">
        <v>2263</v>
      </c>
      <c r="Q14750" t="s">
        <v>6311</v>
      </c>
    </row>
    <row r="14751" spans="11:17">
      <c r="K14751" t="s">
        <v>51</v>
      </c>
      <c r="L14751" t="s">
        <v>6309</v>
      </c>
      <c r="M14751" t="s">
        <v>6310</v>
      </c>
      <c r="N14751" t="s">
        <v>77</v>
      </c>
      <c r="O14751" t="s">
        <v>59</v>
      </c>
      <c r="P14751">
        <v>2014</v>
      </c>
      <c r="Q14751" t="s">
        <v>6311</v>
      </c>
    </row>
    <row r="14752" spans="11:17">
      <c r="K14752" t="s">
        <v>51</v>
      </c>
      <c r="L14752" t="s">
        <v>6309</v>
      </c>
      <c r="M14752" t="s">
        <v>6310</v>
      </c>
      <c r="N14752" t="s">
        <v>77</v>
      </c>
      <c r="O14752" t="s">
        <v>60</v>
      </c>
      <c r="P14752" t="s">
        <v>6246</v>
      </c>
      <c r="Q14752" t="s">
        <v>6311</v>
      </c>
    </row>
    <row r="14753" spans="11:17">
      <c r="K14753" t="s">
        <v>51</v>
      </c>
      <c r="L14753" t="s">
        <v>6309</v>
      </c>
      <c r="M14753" t="s">
        <v>6310</v>
      </c>
      <c r="N14753" t="s">
        <v>77</v>
      </c>
      <c r="O14753" t="s">
        <v>62</v>
      </c>
      <c r="P14753" t="s">
        <v>6291</v>
      </c>
      <c r="Q14753" t="s">
        <v>6311</v>
      </c>
    </row>
    <row r="14754" spans="11:17">
      <c r="K14754" t="s">
        <v>51</v>
      </c>
      <c r="L14754" t="s">
        <v>6309</v>
      </c>
      <c r="M14754" t="s">
        <v>6310</v>
      </c>
      <c r="N14754" t="s">
        <v>77</v>
      </c>
      <c r="O14754" t="s">
        <v>64</v>
      </c>
      <c r="P14754" t="s">
        <v>6312</v>
      </c>
      <c r="Q14754" t="s">
        <v>6311</v>
      </c>
    </row>
    <row r="14755" spans="11:17">
      <c r="K14755" t="s">
        <v>51</v>
      </c>
      <c r="L14755" t="s">
        <v>6309</v>
      </c>
      <c r="M14755" t="s">
        <v>6310</v>
      </c>
      <c r="N14755" t="s">
        <v>77</v>
      </c>
      <c r="O14755" t="s">
        <v>66</v>
      </c>
      <c r="P14755" t="s">
        <v>6313</v>
      </c>
      <c r="Q14755" t="s">
        <v>6311</v>
      </c>
    </row>
    <row r="14756" spans="11:17">
      <c r="K14756" t="s">
        <v>51</v>
      </c>
      <c r="L14756" t="s">
        <v>6309</v>
      </c>
      <c r="M14756" t="s">
        <v>6310</v>
      </c>
      <c r="N14756" t="s">
        <v>77</v>
      </c>
      <c r="O14756" t="s">
        <v>68</v>
      </c>
      <c r="P14756" t="s">
        <v>3662</v>
      </c>
      <c r="Q14756" t="s">
        <v>6311</v>
      </c>
    </row>
    <row r="14757" spans="11:17">
      <c r="K14757" t="s">
        <v>51</v>
      </c>
      <c r="L14757" t="s">
        <v>6309</v>
      </c>
      <c r="M14757" t="s">
        <v>6310</v>
      </c>
      <c r="N14757" t="s">
        <v>77</v>
      </c>
      <c r="O14757" t="s">
        <v>70</v>
      </c>
      <c r="P14757" t="s">
        <v>1020</v>
      </c>
      <c r="Q14757" t="s">
        <v>6311</v>
      </c>
    </row>
    <row r="14758" spans="11:17">
      <c r="K14758" t="s">
        <v>51</v>
      </c>
      <c r="L14758" t="s">
        <v>6309</v>
      </c>
      <c r="M14758" t="s">
        <v>6310</v>
      </c>
      <c r="N14758" t="s">
        <v>77</v>
      </c>
      <c r="O14758" t="s">
        <v>72</v>
      </c>
      <c r="P14758">
        <v>81</v>
      </c>
      <c r="Q14758" t="s">
        <v>6311</v>
      </c>
    </row>
    <row r="14759" spans="11:17">
      <c r="K14759" t="s">
        <v>51</v>
      </c>
      <c r="L14759" t="s">
        <v>6309</v>
      </c>
      <c r="M14759" t="s">
        <v>6310</v>
      </c>
      <c r="N14759" t="s">
        <v>77</v>
      </c>
      <c r="O14759" t="s">
        <v>73</v>
      </c>
      <c r="P14759" t="s">
        <v>82</v>
      </c>
      <c r="Q14759" t="s">
        <v>6311</v>
      </c>
    </row>
    <row r="14760" spans="11:17">
      <c r="K14760" t="s">
        <v>51</v>
      </c>
      <c r="L14760" t="s">
        <v>6314</v>
      </c>
      <c r="M14760" t="s">
        <v>6315</v>
      </c>
      <c r="N14760" t="s">
        <v>1337</v>
      </c>
      <c r="O14760" t="s">
        <v>14</v>
      </c>
      <c r="Q14760" t="s">
        <v>6316</v>
      </c>
    </row>
    <row r="14761" spans="11:17">
      <c r="K14761" t="s">
        <v>51</v>
      </c>
      <c r="L14761" t="s">
        <v>6314</v>
      </c>
      <c r="M14761" t="s">
        <v>6315</v>
      </c>
      <c r="N14761" t="s">
        <v>1337</v>
      </c>
      <c r="O14761" t="s">
        <v>56</v>
      </c>
      <c r="Q14761" t="s">
        <v>6316</v>
      </c>
    </row>
    <row r="14762" spans="11:17">
      <c r="K14762" t="s">
        <v>51</v>
      </c>
      <c r="L14762" t="s">
        <v>6314</v>
      </c>
      <c r="M14762" t="s">
        <v>6315</v>
      </c>
      <c r="N14762" t="s">
        <v>1337</v>
      </c>
      <c r="O14762" t="s">
        <v>57</v>
      </c>
      <c r="P14762" t="s">
        <v>2263</v>
      </c>
      <c r="Q14762" t="s">
        <v>6316</v>
      </c>
    </row>
    <row r="14763" spans="11:17">
      <c r="K14763" t="s">
        <v>51</v>
      </c>
      <c r="L14763" t="s">
        <v>6314</v>
      </c>
      <c r="M14763" t="s">
        <v>6315</v>
      </c>
      <c r="N14763" t="s">
        <v>1337</v>
      </c>
      <c r="O14763" t="s">
        <v>59</v>
      </c>
      <c r="P14763">
        <v>1845</v>
      </c>
      <c r="Q14763" t="s">
        <v>6316</v>
      </c>
    </row>
    <row r="14764" spans="11:17">
      <c r="K14764" t="s">
        <v>51</v>
      </c>
      <c r="L14764" t="s">
        <v>6314</v>
      </c>
      <c r="M14764" t="s">
        <v>6315</v>
      </c>
      <c r="N14764" t="s">
        <v>1337</v>
      </c>
      <c r="O14764" t="s">
        <v>60</v>
      </c>
      <c r="P14764" t="s">
        <v>6246</v>
      </c>
      <c r="Q14764" t="s">
        <v>6316</v>
      </c>
    </row>
    <row r="14765" spans="11:17">
      <c r="K14765" t="s">
        <v>51</v>
      </c>
      <c r="L14765" t="s">
        <v>6314</v>
      </c>
      <c r="M14765" t="s">
        <v>6315</v>
      </c>
      <c r="N14765" t="s">
        <v>1337</v>
      </c>
      <c r="O14765" t="s">
        <v>62</v>
      </c>
      <c r="P14765" t="s">
        <v>6291</v>
      </c>
      <c r="Q14765" t="s">
        <v>6316</v>
      </c>
    </row>
    <row r="14766" spans="11:17">
      <c r="K14766" t="s">
        <v>51</v>
      </c>
      <c r="L14766" t="s">
        <v>6314</v>
      </c>
      <c r="M14766" t="s">
        <v>6315</v>
      </c>
      <c r="N14766" t="s">
        <v>1337</v>
      </c>
      <c r="O14766" t="s">
        <v>64</v>
      </c>
      <c r="P14766" t="s">
        <v>6317</v>
      </c>
      <c r="Q14766" t="s">
        <v>6316</v>
      </c>
    </row>
    <row r="14767" spans="11:17">
      <c r="K14767" t="s">
        <v>51</v>
      </c>
      <c r="L14767" t="s">
        <v>6314</v>
      </c>
      <c r="M14767" t="s">
        <v>6315</v>
      </c>
      <c r="N14767" t="s">
        <v>1337</v>
      </c>
      <c r="O14767" t="s">
        <v>66</v>
      </c>
      <c r="P14767" t="s">
        <v>6318</v>
      </c>
      <c r="Q14767" t="s">
        <v>6316</v>
      </c>
    </row>
    <row r="14768" spans="11:17">
      <c r="K14768" t="s">
        <v>51</v>
      </c>
      <c r="L14768" t="s">
        <v>6314</v>
      </c>
      <c r="M14768" t="s">
        <v>6315</v>
      </c>
      <c r="N14768" t="s">
        <v>1337</v>
      </c>
      <c r="O14768" t="s">
        <v>68</v>
      </c>
      <c r="P14768" t="s">
        <v>3662</v>
      </c>
      <c r="Q14768" t="s">
        <v>6316</v>
      </c>
    </row>
    <row r="14769" spans="11:17">
      <c r="K14769" t="s">
        <v>51</v>
      </c>
      <c r="L14769" t="s">
        <v>6314</v>
      </c>
      <c r="M14769" t="s">
        <v>6315</v>
      </c>
      <c r="N14769" t="s">
        <v>1337</v>
      </c>
      <c r="O14769" t="s">
        <v>70</v>
      </c>
      <c r="P14769" t="s">
        <v>1020</v>
      </c>
      <c r="Q14769" t="s">
        <v>6316</v>
      </c>
    </row>
    <row r="14770" spans="11:17">
      <c r="K14770" t="s">
        <v>51</v>
      </c>
      <c r="L14770" t="s">
        <v>6314</v>
      </c>
      <c r="M14770" t="s">
        <v>6315</v>
      </c>
      <c r="N14770" t="s">
        <v>1337</v>
      </c>
      <c r="O14770" t="s">
        <v>72</v>
      </c>
      <c r="P14770">
        <v>83</v>
      </c>
      <c r="Q14770" t="s">
        <v>6316</v>
      </c>
    </row>
    <row r="14771" spans="11:17">
      <c r="K14771" t="s">
        <v>51</v>
      </c>
      <c r="L14771" t="s">
        <v>6314</v>
      </c>
      <c r="M14771" t="s">
        <v>6315</v>
      </c>
      <c r="N14771" t="s">
        <v>1337</v>
      </c>
      <c r="O14771" t="s">
        <v>73</v>
      </c>
      <c r="P14771" t="s">
        <v>1343</v>
      </c>
      <c r="Q14771" t="s">
        <v>6316</v>
      </c>
    </row>
    <row r="14772" spans="11:17">
      <c r="K14772" t="s">
        <v>51</v>
      </c>
      <c r="L14772" t="s">
        <v>6319</v>
      </c>
      <c r="M14772" t="s">
        <v>6320</v>
      </c>
      <c r="N14772" t="s">
        <v>77</v>
      </c>
      <c r="O14772" t="s">
        <v>14</v>
      </c>
      <c r="Q14772" t="s">
        <v>6321</v>
      </c>
    </row>
    <row r="14773" spans="11:17">
      <c r="K14773" t="s">
        <v>51</v>
      </c>
      <c r="L14773" t="s">
        <v>6319</v>
      </c>
      <c r="M14773" t="s">
        <v>6320</v>
      </c>
      <c r="N14773" t="s">
        <v>77</v>
      </c>
      <c r="O14773" t="s">
        <v>56</v>
      </c>
      <c r="Q14773" t="s">
        <v>6321</v>
      </c>
    </row>
    <row r="14774" spans="11:17">
      <c r="K14774" t="s">
        <v>51</v>
      </c>
      <c r="L14774" t="s">
        <v>6319</v>
      </c>
      <c r="M14774" t="s">
        <v>6320</v>
      </c>
      <c r="N14774" t="s">
        <v>77</v>
      </c>
      <c r="O14774" t="s">
        <v>57</v>
      </c>
      <c r="P14774" t="s">
        <v>2263</v>
      </c>
      <c r="Q14774" t="s">
        <v>6321</v>
      </c>
    </row>
    <row r="14775" spans="11:17">
      <c r="K14775" t="s">
        <v>51</v>
      </c>
      <c r="L14775" t="s">
        <v>6319</v>
      </c>
      <c r="M14775" t="s">
        <v>6320</v>
      </c>
      <c r="N14775" t="s">
        <v>77</v>
      </c>
      <c r="O14775" t="s">
        <v>59</v>
      </c>
      <c r="P14775">
        <v>2255</v>
      </c>
      <c r="Q14775" t="s">
        <v>6321</v>
      </c>
    </row>
    <row r="14776" spans="11:17">
      <c r="K14776" t="s">
        <v>51</v>
      </c>
      <c r="L14776" t="s">
        <v>6319</v>
      </c>
      <c r="M14776" t="s">
        <v>6320</v>
      </c>
      <c r="N14776" t="s">
        <v>77</v>
      </c>
      <c r="O14776" t="s">
        <v>60</v>
      </c>
      <c r="P14776" t="s">
        <v>6246</v>
      </c>
      <c r="Q14776" t="s">
        <v>6321</v>
      </c>
    </row>
    <row r="14777" spans="11:17">
      <c r="K14777" t="s">
        <v>51</v>
      </c>
      <c r="L14777" t="s">
        <v>6319</v>
      </c>
      <c r="M14777" t="s">
        <v>6320</v>
      </c>
      <c r="N14777" t="s">
        <v>77</v>
      </c>
      <c r="O14777" t="s">
        <v>62</v>
      </c>
      <c r="P14777" t="s">
        <v>6247</v>
      </c>
      <c r="Q14777" t="s">
        <v>6321</v>
      </c>
    </row>
    <row r="14778" spans="11:17">
      <c r="K14778" t="s">
        <v>51</v>
      </c>
      <c r="L14778" t="s">
        <v>6319</v>
      </c>
      <c r="M14778" t="s">
        <v>6320</v>
      </c>
      <c r="N14778" t="s">
        <v>77</v>
      </c>
      <c r="O14778" t="s">
        <v>64</v>
      </c>
      <c r="P14778" t="s">
        <v>6322</v>
      </c>
      <c r="Q14778" t="s">
        <v>6321</v>
      </c>
    </row>
    <row r="14779" spans="11:17">
      <c r="K14779" t="s">
        <v>51</v>
      </c>
      <c r="L14779" t="s">
        <v>6319</v>
      </c>
      <c r="M14779" t="s">
        <v>6320</v>
      </c>
      <c r="N14779" t="s">
        <v>77</v>
      </c>
      <c r="O14779" t="s">
        <v>66</v>
      </c>
      <c r="P14779" t="s">
        <v>6323</v>
      </c>
      <c r="Q14779" t="s">
        <v>6321</v>
      </c>
    </row>
    <row r="14780" spans="11:17">
      <c r="K14780" t="s">
        <v>51</v>
      </c>
      <c r="L14780" t="s">
        <v>6319</v>
      </c>
      <c r="M14780" t="s">
        <v>6320</v>
      </c>
      <c r="N14780" t="s">
        <v>77</v>
      </c>
      <c r="O14780" t="s">
        <v>68</v>
      </c>
      <c r="P14780" t="s">
        <v>3662</v>
      </c>
      <c r="Q14780" t="s">
        <v>6321</v>
      </c>
    </row>
    <row r="14781" spans="11:17">
      <c r="K14781" t="s">
        <v>51</v>
      </c>
      <c r="L14781" t="s">
        <v>6319</v>
      </c>
      <c r="M14781" t="s">
        <v>6320</v>
      </c>
      <c r="N14781" t="s">
        <v>77</v>
      </c>
      <c r="O14781" t="s">
        <v>70</v>
      </c>
      <c r="P14781" t="s">
        <v>131</v>
      </c>
      <c r="Q14781" t="s">
        <v>6321</v>
      </c>
    </row>
    <row r="14782" spans="11:17">
      <c r="K14782" t="s">
        <v>51</v>
      </c>
      <c r="L14782" t="s">
        <v>6319</v>
      </c>
      <c r="M14782" t="s">
        <v>6320</v>
      </c>
      <c r="N14782" t="s">
        <v>77</v>
      </c>
      <c r="O14782" t="s">
        <v>72</v>
      </c>
      <c r="P14782">
        <v>168</v>
      </c>
      <c r="Q14782" t="s">
        <v>6321</v>
      </c>
    </row>
    <row r="14783" spans="11:17">
      <c r="K14783" t="s">
        <v>51</v>
      </c>
      <c r="L14783" t="s">
        <v>6319</v>
      </c>
      <c r="M14783" t="s">
        <v>6320</v>
      </c>
      <c r="N14783" t="s">
        <v>77</v>
      </c>
      <c r="O14783" t="s">
        <v>73</v>
      </c>
      <c r="P14783" t="s">
        <v>82</v>
      </c>
      <c r="Q14783" t="s">
        <v>6321</v>
      </c>
    </row>
    <row r="14784" spans="11:17">
      <c r="K14784" t="s">
        <v>51</v>
      </c>
      <c r="L14784" t="s">
        <v>6324</v>
      </c>
      <c r="M14784" t="s">
        <v>6325</v>
      </c>
      <c r="N14784" t="s">
        <v>1337</v>
      </c>
      <c r="O14784" t="s">
        <v>14</v>
      </c>
      <c r="Q14784" t="s">
        <v>6326</v>
      </c>
    </row>
    <row r="14785" spans="11:17">
      <c r="K14785" t="s">
        <v>51</v>
      </c>
      <c r="L14785" t="s">
        <v>6324</v>
      </c>
      <c r="M14785" t="s">
        <v>6325</v>
      </c>
      <c r="N14785" t="s">
        <v>1337</v>
      </c>
      <c r="O14785" t="s">
        <v>56</v>
      </c>
      <c r="Q14785" t="s">
        <v>6326</v>
      </c>
    </row>
    <row r="14786" spans="11:17">
      <c r="K14786" t="s">
        <v>51</v>
      </c>
      <c r="L14786" t="s">
        <v>6324</v>
      </c>
      <c r="M14786" t="s">
        <v>6325</v>
      </c>
      <c r="N14786" t="s">
        <v>1337</v>
      </c>
      <c r="O14786" t="s">
        <v>57</v>
      </c>
      <c r="P14786" t="s">
        <v>2263</v>
      </c>
      <c r="Q14786" t="s">
        <v>6326</v>
      </c>
    </row>
    <row r="14787" spans="11:17">
      <c r="K14787" t="s">
        <v>51</v>
      </c>
      <c r="L14787" t="s">
        <v>6324</v>
      </c>
      <c r="M14787" t="s">
        <v>6325</v>
      </c>
      <c r="N14787" t="s">
        <v>1337</v>
      </c>
      <c r="O14787" t="s">
        <v>59</v>
      </c>
      <c r="P14787">
        <v>1532</v>
      </c>
      <c r="Q14787" t="s">
        <v>6326</v>
      </c>
    </row>
    <row r="14788" spans="11:17">
      <c r="K14788" t="s">
        <v>51</v>
      </c>
      <c r="L14788" t="s">
        <v>6324</v>
      </c>
      <c r="M14788" t="s">
        <v>6325</v>
      </c>
      <c r="N14788" t="s">
        <v>1337</v>
      </c>
      <c r="O14788" t="s">
        <v>60</v>
      </c>
      <c r="P14788" t="s">
        <v>6246</v>
      </c>
      <c r="Q14788" t="s">
        <v>6326</v>
      </c>
    </row>
    <row r="14789" spans="11:17">
      <c r="K14789" t="s">
        <v>51</v>
      </c>
      <c r="L14789" t="s">
        <v>6324</v>
      </c>
      <c r="M14789" t="s">
        <v>6325</v>
      </c>
      <c r="N14789" t="s">
        <v>1337</v>
      </c>
      <c r="O14789" t="s">
        <v>62</v>
      </c>
      <c r="P14789" t="s">
        <v>6285</v>
      </c>
      <c r="Q14789" t="s">
        <v>6326</v>
      </c>
    </row>
    <row r="14790" spans="11:17">
      <c r="K14790" t="s">
        <v>51</v>
      </c>
      <c r="L14790" t="s">
        <v>6324</v>
      </c>
      <c r="M14790" t="s">
        <v>6325</v>
      </c>
      <c r="N14790" t="s">
        <v>1337</v>
      </c>
      <c r="O14790" t="s">
        <v>64</v>
      </c>
      <c r="P14790" t="s">
        <v>6327</v>
      </c>
      <c r="Q14790" t="s">
        <v>6326</v>
      </c>
    </row>
    <row r="14791" spans="11:17">
      <c r="K14791" t="s">
        <v>51</v>
      </c>
      <c r="L14791" t="s">
        <v>6324</v>
      </c>
      <c r="M14791" t="s">
        <v>6325</v>
      </c>
      <c r="N14791" t="s">
        <v>1337</v>
      </c>
      <c r="O14791" t="s">
        <v>66</v>
      </c>
      <c r="P14791" t="s">
        <v>6328</v>
      </c>
      <c r="Q14791" t="s">
        <v>6326</v>
      </c>
    </row>
    <row r="14792" spans="11:17">
      <c r="K14792" t="s">
        <v>51</v>
      </c>
      <c r="L14792" t="s">
        <v>6324</v>
      </c>
      <c r="M14792" t="s">
        <v>6325</v>
      </c>
      <c r="N14792" t="s">
        <v>1337</v>
      </c>
      <c r="O14792" t="s">
        <v>68</v>
      </c>
      <c r="Q14792" t="s">
        <v>6326</v>
      </c>
    </row>
    <row r="14793" spans="11:17">
      <c r="K14793" t="s">
        <v>51</v>
      </c>
      <c r="L14793" t="s">
        <v>6324</v>
      </c>
      <c r="M14793" t="s">
        <v>6325</v>
      </c>
      <c r="N14793" t="s">
        <v>1337</v>
      </c>
      <c r="O14793" t="s">
        <v>70</v>
      </c>
      <c r="Q14793" t="s">
        <v>6326</v>
      </c>
    </row>
    <row r="14794" spans="11:17">
      <c r="K14794" t="s">
        <v>51</v>
      </c>
      <c r="L14794" t="s">
        <v>6324</v>
      </c>
      <c r="M14794" t="s">
        <v>6325</v>
      </c>
      <c r="N14794" t="s">
        <v>1337</v>
      </c>
      <c r="O14794" t="s">
        <v>72</v>
      </c>
      <c r="Q14794" t="s">
        <v>6326</v>
      </c>
    </row>
    <row r="14795" spans="11:17">
      <c r="K14795" t="s">
        <v>51</v>
      </c>
      <c r="L14795" t="s">
        <v>6324</v>
      </c>
      <c r="M14795" t="s">
        <v>6325</v>
      </c>
      <c r="N14795" t="s">
        <v>1337</v>
      </c>
      <c r="O14795" t="s">
        <v>73</v>
      </c>
      <c r="P14795" t="s">
        <v>1343</v>
      </c>
      <c r="Q14795" t="s">
        <v>6326</v>
      </c>
    </row>
    <row r="14796" spans="11:17">
      <c r="K14796" t="s">
        <v>51</v>
      </c>
      <c r="L14796" t="s">
        <v>6329</v>
      </c>
      <c r="M14796" t="s">
        <v>6330</v>
      </c>
      <c r="N14796" t="s">
        <v>1337</v>
      </c>
      <c r="O14796" t="s">
        <v>14</v>
      </c>
      <c r="Q14796" t="s">
        <v>6331</v>
      </c>
    </row>
    <row r="14797" spans="11:17">
      <c r="K14797" t="s">
        <v>51</v>
      </c>
      <c r="L14797" t="s">
        <v>6329</v>
      </c>
      <c r="M14797" t="s">
        <v>6330</v>
      </c>
      <c r="N14797" t="s">
        <v>1337</v>
      </c>
      <c r="O14797" t="s">
        <v>56</v>
      </c>
      <c r="Q14797" t="s">
        <v>6331</v>
      </c>
    </row>
    <row r="14798" spans="11:17">
      <c r="K14798" t="s">
        <v>51</v>
      </c>
      <c r="L14798" t="s">
        <v>6329</v>
      </c>
      <c r="M14798" t="s">
        <v>6330</v>
      </c>
      <c r="N14798" t="s">
        <v>1337</v>
      </c>
      <c r="O14798" t="s">
        <v>57</v>
      </c>
      <c r="P14798" t="s">
        <v>2263</v>
      </c>
      <c r="Q14798" t="s">
        <v>6331</v>
      </c>
    </row>
    <row r="14799" spans="11:17">
      <c r="K14799" t="s">
        <v>51</v>
      </c>
      <c r="L14799" t="s">
        <v>6329</v>
      </c>
      <c r="M14799" t="s">
        <v>6330</v>
      </c>
      <c r="N14799" t="s">
        <v>1337</v>
      </c>
      <c r="O14799" t="s">
        <v>59</v>
      </c>
      <c r="P14799">
        <v>1990</v>
      </c>
      <c r="Q14799" t="s">
        <v>6331</v>
      </c>
    </row>
    <row r="14800" spans="11:17">
      <c r="K14800" t="s">
        <v>51</v>
      </c>
      <c r="L14800" t="s">
        <v>6329</v>
      </c>
      <c r="M14800" t="s">
        <v>6330</v>
      </c>
      <c r="N14800" t="s">
        <v>1337</v>
      </c>
      <c r="O14800" t="s">
        <v>60</v>
      </c>
      <c r="P14800" t="s">
        <v>6246</v>
      </c>
      <c r="Q14800" t="s">
        <v>6331</v>
      </c>
    </row>
    <row r="14801" spans="11:17">
      <c r="K14801" t="s">
        <v>51</v>
      </c>
      <c r="L14801" t="s">
        <v>6329</v>
      </c>
      <c r="M14801" t="s">
        <v>6330</v>
      </c>
      <c r="N14801" t="s">
        <v>1337</v>
      </c>
      <c r="O14801" t="s">
        <v>62</v>
      </c>
      <c r="P14801" t="s">
        <v>6247</v>
      </c>
      <c r="Q14801" t="s">
        <v>6331</v>
      </c>
    </row>
    <row r="14802" spans="11:17">
      <c r="K14802" t="s">
        <v>51</v>
      </c>
      <c r="L14802" t="s">
        <v>6329</v>
      </c>
      <c r="M14802" t="s">
        <v>6330</v>
      </c>
      <c r="N14802" t="s">
        <v>1337</v>
      </c>
      <c r="O14802" t="s">
        <v>64</v>
      </c>
      <c r="P14802" t="s">
        <v>6332</v>
      </c>
      <c r="Q14802" t="s">
        <v>6331</v>
      </c>
    </row>
    <row r="14803" spans="11:17">
      <c r="K14803" t="s">
        <v>51</v>
      </c>
      <c r="L14803" t="s">
        <v>6329</v>
      </c>
      <c r="M14803" t="s">
        <v>6330</v>
      </c>
      <c r="N14803" t="s">
        <v>1337</v>
      </c>
      <c r="O14803" t="s">
        <v>66</v>
      </c>
      <c r="P14803" t="s">
        <v>6333</v>
      </c>
      <c r="Q14803" t="s">
        <v>6331</v>
      </c>
    </row>
    <row r="14804" spans="11:17">
      <c r="K14804" t="s">
        <v>51</v>
      </c>
      <c r="L14804" t="s">
        <v>6329</v>
      </c>
      <c r="M14804" t="s">
        <v>6330</v>
      </c>
      <c r="N14804" t="s">
        <v>1337</v>
      </c>
      <c r="O14804" t="s">
        <v>68</v>
      </c>
      <c r="P14804" t="s">
        <v>3662</v>
      </c>
      <c r="Q14804" t="s">
        <v>6331</v>
      </c>
    </row>
    <row r="14805" spans="11:17">
      <c r="K14805" t="s">
        <v>51</v>
      </c>
      <c r="L14805" t="s">
        <v>6329</v>
      </c>
      <c r="M14805" t="s">
        <v>6330</v>
      </c>
      <c r="N14805" t="s">
        <v>1337</v>
      </c>
      <c r="O14805" t="s">
        <v>70</v>
      </c>
      <c r="P14805" t="s">
        <v>131</v>
      </c>
      <c r="Q14805" t="s">
        <v>6331</v>
      </c>
    </row>
    <row r="14806" spans="11:17">
      <c r="K14806" t="s">
        <v>51</v>
      </c>
      <c r="L14806" t="s">
        <v>6329</v>
      </c>
      <c r="M14806" t="s">
        <v>6330</v>
      </c>
      <c r="N14806" t="s">
        <v>1337</v>
      </c>
      <c r="O14806" t="s">
        <v>72</v>
      </c>
      <c r="P14806">
        <v>165</v>
      </c>
      <c r="Q14806" t="s">
        <v>6331</v>
      </c>
    </row>
    <row r="14807" spans="11:17">
      <c r="K14807" t="s">
        <v>51</v>
      </c>
      <c r="L14807" t="s">
        <v>6329</v>
      </c>
      <c r="M14807" t="s">
        <v>6330</v>
      </c>
      <c r="N14807" t="s">
        <v>1337</v>
      </c>
      <c r="O14807" t="s">
        <v>73</v>
      </c>
      <c r="P14807" t="s">
        <v>1343</v>
      </c>
      <c r="Q14807" t="s">
        <v>6331</v>
      </c>
    </row>
    <row r="14808" spans="11:17">
      <c r="K14808" t="s">
        <v>51</v>
      </c>
      <c r="L14808" t="s">
        <v>6334</v>
      </c>
      <c r="M14808" t="s">
        <v>6335</v>
      </c>
      <c r="N14808" t="s">
        <v>1337</v>
      </c>
      <c r="O14808" t="s">
        <v>14</v>
      </c>
      <c r="Q14808" t="s">
        <v>6336</v>
      </c>
    </row>
    <row r="14809" spans="11:17">
      <c r="K14809" t="s">
        <v>51</v>
      </c>
      <c r="L14809" t="s">
        <v>6334</v>
      </c>
      <c r="M14809" t="s">
        <v>6335</v>
      </c>
      <c r="N14809" t="s">
        <v>1337</v>
      </c>
      <c r="O14809" t="s">
        <v>56</v>
      </c>
      <c r="Q14809" t="s">
        <v>6336</v>
      </c>
    </row>
    <row r="14810" spans="11:17">
      <c r="K14810" t="s">
        <v>51</v>
      </c>
      <c r="L14810" t="s">
        <v>6334</v>
      </c>
      <c r="M14810" t="s">
        <v>6335</v>
      </c>
      <c r="N14810" t="s">
        <v>1337</v>
      </c>
      <c r="O14810" t="s">
        <v>57</v>
      </c>
      <c r="P14810" t="s">
        <v>2263</v>
      </c>
      <c r="Q14810" t="s">
        <v>6336</v>
      </c>
    </row>
    <row r="14811" spans="11:17">
      <c r="K14811" t="s">
        <v>51</v>
      </c>
      <c r="L14811" t="s">
        <v>6334</v>
      </c>
      <c r="M14811" t="s">
        <v>6335</v>
      </c>
      <c r="N14811" t="s">
        <v>1337</v>
      </c>
      <c r="O14811" t="s">
        <v>59</v>
      </c>
      <c r="P14811">
        <v>1833</v>
      </c>
      <c r="Q14811" t="s">
        <v>6336</v>
      </c>
    </row>
    <row r="14812" spans="11:17">
      <c r="K14812" t="s">
        <v>51</v>
      </c>
      <c r="L14812" t="s">
        <v>6334</v>
      </c>
      <c r="M14812" t="s">
        <v>6335</v>
      </c>
      <c r="N14812" t="s">
        <v>1337</v>
      </c>
      <c r="O14812" t="s">
        <v>60</v>
      </c>
      <c r="P14812" t="s">
        <v>6246</v>
      </c>
      <c r="Q14812" t="s">
        <v>6336</v>
      </c>
    </row>
    <row r="14813" spans="11:17">
      <c r="K14813" t="s">
        <v>51</v>
      </c>
      <c r="L14813" t="s">
        <v>6334</v>
      </c>
      <c r="M14813" t="s">
        <v>6335</v>
      </c>
      <c r="N14813" t="s">
        <v>1337</v>
      </c>
      <c r="O14813" t="s">
        <v>62</v>
      </c>
      <c r="P14813" t="s">
        <v>6247</v>
      </c>
      <c r="Q14813" t="s">
        <v>6336</v>
      </c>
    </row>
    <row r="14814" spans="11:17">
      <c r="K14814" t="s">
        <v>51</v>
      </c>
      <c r="L14814" t="s">
        <v>6334</v>
      </c>
      <c r="M14814" t="s">
        <v>6335</v>
      </c>
      <c r="N14814" t="s">
        <v>1337</v>
      </c>
      <c r="O14814" t="s">
        <v>64</v>
      </c>
      <c r="P14814" t="s">
        <v>6337</v>
      </c>
      <c r="Q14814" t="s">
        <v>6336</v>
      </c>
    </row>
    <row r="14815" spans="11:17">
      <c r="K14815" t="s">
        <v>51</v>
      </c>
      <c r="L14815" t="s">
        <v>6334</v>
      </c>
      <c r="M14815" t="s">
        <v>6335</v>
      </c>
      <c r="N14815" t="s">
        <v>1337</v>
      </c>
      <c r="O14815" t="s">
        <v>66</v>
      </c>
      <c r="P14815" t="s">
        <v>6338</v>
      </c>
      <c r="Q14815" t="s">
        <v>6336</v>
      </c>
    </row>
    <row r="14816" spans="11:17">
      <c r="K14816" t="s">
        <v>51</v>
      </c>
      <c r="L14816" t="s">
        <v>6334</v>
      </c>
      <c r="M14816" t="s">
        <v>6335</v>
      </c>
      <c r="N14816" t="s">
        <v>1337</v>
      </c>
      <c r="O14816" t="s">
        <v>68</v>
      </c>
      <c r="Q14816" t="s">
        <v>6336</v>
      </c>
    </row>
    <row r="14817" spans="11:17">
      <c r="K14817" t="s">
        <v>51</v>
      </c>
      <c r="L14817" t="s">
        <v>6334</v>
      </c>
      <c r="M14817" t="s">
        <v>6335</v>
      </c>
      <c r="N14817" t="s">
        <v>1337</v>
      </c>
      <c r="O14817" t="s">
        <v>70</v>
      </c>
      <c r="P14817" t="s">
        <v>131</v>
      </c>
      <c r="Q14817" t="s">
        <v>6336</v>
      </c>
    </row>
    <row r="14818" spans="11:17">
      <c r="K14818" t="s">
        <v>51</v>
      </c>
      <c r="L14818" t="s">
        <v>6334</v>
      </c>
      <c r="M14818" t="s">
        <v>6335</v>
      </c>
      <c r="N14818" t="s">
        <v>1337</v>
      </c>
      <c r="O14818" t="s">
        <v>72</v>
      </c>
      <c r="P14818">
        <v>250</v>
      </c>
      <c r="Q14818" t="s">
        <v>6336</v>
      </c>
    </row>
    <row r="14819" spans="11:17">
      <c r="K14819" t="s">
        <v>51</v>
      </c>
      <c r="L14819" t="s">
        <v>6334</v>
      </c>
      <c r="M14819" t="s">
        <v>6335</v>
      </c>
      <c r="N14819" t="s">
        <v>1337</v>
      </c>
      <c r="O14819" t="s">
        <v>73</v>
      </c>
      <c r="P14819" t="s">
        <v>1343</v>
      </c>
      <c r="Q14819" t="s">
        <v>6336</v>
      </c>
    </row>
    <row r="14820" spans="11:17">
      <c r="K14820" t="s">
        <v>51</v>
      </c>
      <c r="L14820" t="s">
        <v>6339</v>
      </c>
      <c r="M14820" t="s">
        <v>6340</v>
      </c>
      <c r="N14820" t="s">
        <v>1337</v>
      </c>
      <c r="O14820" t="s">
        <v>14</v>
      </c>
      <c r="Q14820" t="s">
        <v>6341</v>
      </c>
    </row>
    <row r="14821" spans="11:17">
      <c r="K14821" t="s">
        <v>51</v>
      </c>
      <c r="L14821" t="s">
        <v>6339</v>
      </c>
      <c r="M14821" t="s">
        <v>6340</v>
      </c>
      <c r="N14821" t="s">
        <v>1337</v>
      </c>
      <c r="O14821" t="s">
        <v>56</v>
      </c>
      <c r="Q14821" t="s">
        <v>6341</v>
      </c>
    </row>
    <row r="14822" spans="11:17">
      <c r="K14822" t="s">
        <v>51</v>
      </c>
      <c r="L14822" t="s">
        <v>6339</v>
      </c>
      <c r="M14822" t="s">
        <v>6340</v>
      </c>
      <c r="N14822" t="s">
        <v>1337</v>
      </c>
      <c r="O14822" t="s">
        <v>57</v>
      </c>
      <c r="P14822" t="s">
        <v>2263</v>
      </c>
      <c r="Q14822" t="s">
        <v>6341</v>
      </c>
    </row>
    <row r="14823" spans="11:17">
      <c r="K14823" t="s">
        <v>51</v>
      </c>
      <c r="L14823" t="s">
        <v>6339</v>
      </c>
      <c r="M14823" t="s">
        <v>6340</v>
      </c>
      <c r="N14823" t="s">
        <v>1337</v>
      </c>
      <c r="O14823" t="s">
        <v>59</v>
      </c>
      <c r="P14823">
        <v>1652</v>
      </c>
      <c r="Q14823" t="s">
        <v>6341</v>
      </c>
    </row>
    <row r="14824" spans="11:17">
      <c r="K14824" t="s">
        <v>51</v>
      </c>
      <c r="L14824" t="s">
        <v>6339</v>
      </c>
      <c r="M14824" t="s">
        <v>6340</v>
      </c>
      <c r="N14824" t="s">
        <v>1337</v>
      </c>
      <c r="O14824" t="s">
        <v>60</v>
      </c>
      <c r="P14824" t="s">
        <v>6246</v>
      </c>
      <c r="Q14824" t="s">
        <v>6341</v>
      </c>
    </row>
    <row r="14825" spans="11:17">
      <c r="K14825" t="s">
        <v>51</v>
      </c>
      <c r="L14825" t="s">
        <v>6339</v>
      </c>
      <c r="M14825" t="s">
        <v>6340</v>
      </c>
      <c r="N14825" t="s">
        <v>1337</v>
      </c>
      <c r="O14825" t="s">
        <v>62</v>
      </c>
      <c r="P14825" t="s">
        <v>6291</v>
      </c>
      <c r="Q14825" t="s">
        <v>6341</v>
      </c>
    </row>
    <row r="14826" spans="11:17">
      <c r="K14826" t="s">
        <v>51</v>
      </c>
      <c r="L14826" t="s">
        <v>6339</v>
      </c>
      <c r="M14826" t="s">
        <v>6340</v>
      </c>
      <c r="N14826" t="s">
        <v>1337</v>
      </c>
      <c r="O14826" t="s">
        <v>64</v>
      </c>
      <c r="P14826" t="s">
        <v>6342</v>
      </c>
      <c r="Q14826" t="s">
        <v>6341</v>
      </c>
    </row>
    <row r="14827" spans="11:17">
      <c r="K14827" t="s">
        <v>51</v>
      </c>
      <c r="L14827" t="s">
        <v>6339</v>
      </c>
      <c r="M14827" t="s">
        <v>6340</v>
      </c>
      <c r="N14827" t="s">
        <v>1337</v>
      </c>
      <c r="O14827" t="s">
        <v>66</v>
      </c>
      <c r="P14827" t="s">
        <v>6343</v>
      </c>
      <c r="Q14827" t="s">
        <v>6341</v>
      </c>
    </row>
    <row r="14828" spans="11:17">
      <c r="K14828" t="s">
        <v>51</v>
      </c>
      <c r="L14828" t="s">
        <v>6339</v>
      </c>
      <c r="M14828" t="s">
        <v>6340</v>
      </c>
      <c r="N14828" t="s">
        <v>1337</v>
      </c>
      <c r="O14828" t="s">
        <v>68</v>
      </c>
      <c r="P14828" t="s">
        <v>3662</v>
      </c>
      <c r="Q14828" t="s">
        <v>6341</v>
      </c>
    </row>
    <row r="14829" spans="11:17">
      <c r="K14829" t="s">
        <v>51</v>
      </c>
      <c r="L14829" t="s">
        <v>6339</v>
      </c>
      <c r="M14829" t="s">
        <v>6340</v>
      </c>
      <c r="N14829" t="s">
        <v>1337</v>
      </c>
      <c r="O14829" t="s">
        <v>70</v>
      </c>
      <c r="P14829" t="s">
        <v>767</v>
      </c>
      <c r="Q14829" t="s">
        <v>6341</v>
      </c>
    </row>
    <row r="14830" spans="11:17">
      <c r="K14830" t="s">
        <v>51</v>
      </c>
      <c r="L14830" t="s">
        <v>6339</v>
      </c>
      <c r="M14830" t="s">
        <v>6340</v>
      </c>
      <c r="N14830" t="s">
        <v>1337</v>
      </c>
      <c r="O14830" t="s">
        <v>72</v>
      </c>
      <c r="P14830">
        <v>317</v>
      </c>
      <c r="Q14830" t="s">
        <v>6341</v>
      </c>
    </row>
    <row r="14831" spans="11:17">
      <c r="K14831" t="s">
        <v>51</v>
      </c>
      <c r="L14831" t="s">
        <v>6339</v>
      </c>
      <c r="M14831" t="s">
        <v>6340</v>
      </c>
      <c r="N14831" t="s">
        <v>1337</v>
      </c>
      <c r="O14831" t="s">
        <v>73</v>
      </c>
      <c r="P14831" t="s">
        <v>1343</v>
      </c>
      <c r="Q14831" t="s">
        <v>6341</v>
      </c>
    </row>
    <row r="14832" spans="11:17">
      <c r="K14832" t="s">
        <v>51</v>
      </c>
      <c r="L14832" t="s">
        <v>6344</v>
      </c>
      <c r="M14832" t="s">
        <v>6345</v>
      </c>
      <c r="N14832" t="s">
        <v>77</v>
      </c>
      <c r="O14832" t="s">
        <v>14</v>
      </c>
      <c r="Q14832" t="s">
        <v>6346</v>
      </c>
    </row>
    <row r="14833" spans="11:17">
      <c r="K14833" t="s">
        <v>51</v>
      </c>
      <c r="L14833" t="s">
        <v>6344</v>
      </c>
      <c r="M14833" t="s">
        <v>6345</v>
      </c>
      <c r="N14833" t="s">
        <v>77</v>
      </c>
      <c r="O14833" t="s">
        <v>56</v>
      </c>
      <c r="Q14833" t="s">
        <v>6346</v>
      </c>
    </row>
    <row r="14834" spans="11:17">
      <c r="K14834" t="s">
        <v>51</v>
      </c>
      <c r="L14834" t="s">
        <v>6344</v>
      </c>
      <c r="M14834" t="s">
        <v>6345</v>
      </c>
      <c r="N14834" t="s">
        <v>77</v>
      </c>
      <c r="O14834" t="s">
        <v>57</v>
      </c>
      <c r="P14834" t="s">
        <v>2263</v>
      </c>
      <c r="Q14834" t="s">
        <v>6346</v>
      </c>
    </row>
    <row r="14835" spans="11:17">
      <c r="K14835" t="s">
        <v>51</v>
      </c>
      <c r="L14835" t="s">
        <v>6344</v>
      </c>
      <c r="M14835" t="s">
        <v>6345</v>
      </c>
      <c r="N14835" t="s">
        <v>77</v>
      </c>
      <c r="O14835" t="s">
        <v>59</v>
      </c>
      <c r="P14835">
        <v>2316</v>
      </c>
      <c r="Q14835" t="s">
        <v>6346</v>
      </c>
    </row>
    <row r="14836" spans="11:17">
      <c r="K14836" t="s">
        <v>51</v>
      </c>
      <c r="L14836" t="s">
        <v>6344</v>
      </c>
      <c r="M14836" t="s">
        <v>6345</v>
      </c>
      <c r="N14836" t="s">
        <v>77</v>
      </c>
      <c r="O14836" t="s">
        <v>60</v>
      </c>
      <c r="P14836" t="s">
        <v>6246</v>
      </c>
      <c r="Q14836" t="s">
        <v>6346</v>
      </c>
    </row>
    <row r="14837" spans="11:17">
      <c r="K14837" t="s">
        <v>51</v>
      </c>
      <c r="L14837" t="s">
        <v>6344</v>
      </c>
      <c r="M14837" t="s">
        <v>6345</v>
      </c>
      <c r="N14837" t="s">
        <v>77</v>
      </c>
      <c r="O14837" t="s">
        <v>62</v>
      </c>
      <c r="P14837" t="s">
        <v>6285</v>
      </c>
      <c r="Q14837" t="s">
        <v>6346</v>
      </c>
    </row>
    <row r="14838" spans="11:17">
      <c r="K14838" t="s">
        <v>51</v>
      </c>
      <c r="L14838" t="s">
        <v>6344</v>
      </c>
      <c r="M14838" t="s">
        <v>6345</v>
      </c>
      <c r="N14838" t="s">
        <v>77</v>
      </c>
      <c r="O14838" t="s">
        <v>64</v>
      </c>
      <c r="P14838" t="s">
        <v>6347</v>
      </c>
      <c r="Q14838" t="s">
        <v>6346</v>
      </c>
    </row>
    <row r="14839" spans="11:17">
      <c r="K14839" t="s">
        <v>51</v>
      </c>
      <c r="L14839" t="s">
        <v>6344</v>
      </c>
      <c r="M14839" t="s">
        <v>6345</v>
      </c>
      <c r="N14839" t="s">
        <v>77</v>
      </c>
      <c r="O14839" t="s">
        <v>66</v>
      </c>
      <c r="P14839" t="s">
        <v>6348</v>
      </c>
      <c r="Q14839" t="s">
        <v>6346</v>
      </c>
    </row>
    <row r="14840" spans="11:17">
      <c r="K14840" t="s">
        <v>51</v>
      </c>
      <c r="L14840" t="s">
        <v>6344</v>
      </c>
      <c r="M14840" t="s">
        <v>6345</v>
      </c>
      <c r="N14840" t="s">
        <v>77</v>
      </c>
      <c r="O14840" t="s">
        <v>68</v>
      </c>
      <c r="Q14840" t="s">
        <v>6346</v>
      </c>
    </row>
    <row r="14841" spans="11:17">
      <c r="K14841" t="s">
        <v>51</v>
      </c>
      <c r="L14841" t="s">
        <v>6344</v>
      </c>
      <c r="M14841" t="s">
        <v>6345</v>
      </c>
      <c r="N14841" t="s">
        <v>77</v>
      </c>
      <c r="O14841" t="s">
        <v>70</v>
      </c>
      <c r="P14841" t="s">
        <v>1020</v>
      </c>
      <c r="Q14841" t="s">
        <v>6346</v>
      </c>
    </row>
    <row r="14842" spans="11:17">
      <c r="K14842" t="s">
        <v>51</v>
      </c>
      <c r="L14842" t="s">
        <v>6344</v>
      </c>
      <c r="M14842" t="s">
        <v>6345</v>
      </c>
      <c r="N14842" t="s">
        <v>77</v>
      </c>
      <c r="O14842" t="s">
        <v>72</v>
      </c>
      <c r="P14842">
        <v>335</v>
      </c>
      <c r="Q14842" t="s">
        <v>6346</v>
      </c>
    </row>
    <row r="14843" spans="11:17">
      <c r="K14843" t="s">
        <v>51</v>
      </c>
      <c r="L14843" t="s">
        <v>6344</v>
      </c>
      <c r="M14843" t="s">
        <v>6345</v>
      </c>
      <c r="N14843" t="s">
        <v>77</v>
      </c>
      <c r="O14843" t="s">
        <v>73</v>
      </c>
      <c r="P14843" t="s">
        <v>82</v>
      </c>
      <c r="Q14843" t="s">
        <v>6346</v>
      </c>
    </row>
    <row r="14844" spans="11:17">
      <c r="K14844" t="s">
        <v>51</v>
      </c>
      <c r="L14844" t="s">
        <v>6349</v>
      </c>
      <c r="M14844" t="s">
        <v>6350</v>
      </c>
      <c r="N14844" t="s">
        <v>1337</v>
      </c>
      <c r="O14844" t="s">
        <v>14</v>
      </c>
      <c r="Q14844" t="s">
        <v>6351</v>
      </c>
    </row>
    <row r="14845" spans="11:17">
      <c r="K14845" t="s">
        <v>51</v>
      </c>
      <c r="L14845" t="s">
        <v>6349</v>
      </c>
      <c r="M14845" t="s">
        <v>6350</v>
      </c>
      <c r="N14845" t="s">
        <v>1337</v>
      </c>
      <c r="O14845" t="s">
        <v>56</v>
      </c>
      <c r="Q14845" t="s">
        <v>6351</v>
      </c>
    </row>
    <row r="14846" spans="11:17">
      <c r="K14846" t="s">
        <v>51</v>
      </c>
      <c r="L14846" t="s">
        <v>6349</v>
      </c>
      <c r="M14846" t="s">
        <v>6350</v>
      </c>
      <c r="N14846" t="s">
        <v>1337</v>
      </c>
      <c r="O14846" t="s">
        <v>57</v>
      </c>
      <c r="P14846" t="s">
        <v>2263</v>
      </c>
      <c r="Q14846" t="s">
        <v>6351</v>
      </c>
    </row>
    <row r="14847" spans="11:17">
      <c r="K14847" t="s">
        <v>51</v>
      </c>
      <c r="L14847" t="s">
        <v>6349</v>
      </c>
      <c r="M14847" t="s">
        <v>6350</v>
      </c>
      <c r="N14847" t="s">
        <v>1337</v>
      </c>
      <c r="O14847" t="s">
        <v>59</v>
      </c>
      <c r="P14847">
        <v>1224</v>
      </c>
      <c r="Q14847" t="s">
        <v>6351</v>
      </c>
    </row>
    <row r="14848" spans="11:17">
      <c r="K14848" t="s">
        <v>51</v>
      </c>
      <c r="L14848" t="s">
        <v>6349</v>
      </c>
      <c r="M14848" t="s">
        <v>6350</v>
      </c>
      <c r="N14848" t="s">
        <v>1337</v>
      </c>
      <c r="O14848" t="s">
        <v>60</v>
      </c>
      <c r="P14848" t="s">
        <v>6246</v>
      </c>
      <c r="Q14848" t="s">
        <v>6351</v>
      </c>
    </row>
    <row r="14849" spans="11:17">
      <c r="K14849" t="s">
        <v>51</v>
      </c>
      <c r="L14849" t="s">
        <v>6349</v>
      </c>
      <c r="M14849" t="s">
        <v>6350</v>
      </c>
      <c r="N14849" t="s">
        <v>1337</v>
      </c>
      <c r="O14849" t="s">
        <v>62</v>
      </c>
      <c r="P14849" t="s">
        <v>6285</v>
      </c>
      <c r="Q14849" t="s">
        <v>6351</v>
      </c>
    </row>
    <row r="14850" spans="11:17">
      <c r="K14850" t="s">
        <v>51</v>
      </c>
      <c r="L14850" t="s">
        <v>6349</v>
      </c>
      <c r="M14850" t="s">
        <v>6350</v>
      </c>
      <c r="N14850" t="s">
        <v>1337</v>
      </c>
      <c r="O14850" t="s">
        <v>64</v>
      </c>
      <c r="P14850" t="s">
        <v>6352</v>
      </c>
      <c r="Q14850" t="s">
        <v>6351</v>
      </c>
    </row>
    <row r="14851" spans="11:17">
      <c r="K14851" t="s">
        <v>51</v>
      </c>
      <c r="L14851" t="s">
        <v>6349</v>
      </c>
      <c r="M14851" t="s">
        <v>6350</v>
      </c>
      <c r="N14851" t="s">
        <v>1337</v>
      </c>
      <c r="O14851" t="s">
        <v>66</v>
      </c>
      <c r="P14851" t="s">
        <v>6353</v>
      </c>
      <c r="Q14851" t="s">
        <v>6351</v>
      </c>
    </row>
    <row r="14852" spans="11:17">
      <c r="K14852" t="s">
        <v>51</v>
      </c>
      <c r="L14852" t="s">
        <v>6349</v>
      </c>
      <c r="M14852" t="s">
        <v>6350</v>
      </c>
      <c r="N14852" t="s">
        <v>1337</v>
      </c>
      <c r="O14852" t="s">
        <v>68</v>
      </c>
      <c r="P14852" t="s">
        <v>3662</v>
      </c>
      <c r="Q14852" t="s">
        <v>6351</v>
      </c>
    </row>
    <row r="14853" spans="11:17">
      <c r="K14853" t="s">
        <v>51</v>
      </c>
      <c r="L14853" t="s">
        <v>6349</v>
      </c>
      <c r="M14853" t="s">
        <v>6350</v>
      </c>
      <c r="N14853" t="s">
        <v>1337</v>
      </c>
      <c r="O14853" t="s">
        <v>70</v>
      </c>
      <c r="P14853" t="s">
        <v>1020</v>
      </c>
      <c r="Q14853" t="s">
        <v>6351</v>
      </c>
    </row>
    <row r="14854" spans="11:17">
      <c r="K14854" t="s">
        <v>51</v>
      </c>
      <c r="L14854" t="s">
        <v>6349</v>
      </c>
      <c r="M14854" t="s">
        <v>6350</v>
      </c>
      <c r="N14854" t="s">
        <v>1337</v>
      </c>
      <c r="O14854" t="s">
        <v>72</v>
      </c>
      <c r="P14854">
        <v>215</v>
      </c>
      <c r="Q14854" t="s">
        <v>6351</v>
      </c>
    </row>
    <row r="14855" spans="11:17">
      <c r="K14855" t="s">
        <v>51</v>
      </c>
      <c r="L14855" t="s">
        <v>6349</v>
      </c>
      <c r="M14855" t="s">
        <v>6350</v>
      </c>
      <c r="N14855" t="s">
        <v>1337</v>
      </c>
      <c r="O14855" t="s">
        <v>73</v>
      </c>
      <c r="P14855" t="s">
        <v>1343</v>
      </c>
      <c r="Q14855" t="s">
        <v>6351</v>
      </c>
    </row>
    <row r="14856" spans="11:17">
      <c r="K14856" t="s">
        <v>51</v>
      </c>
      <c r="L14856" t="s">
        <v>6354</v>
      </c>
      <c r="M14856" t="s">
        <v>6355</v>
      </c>
      <c r="N14856" t="s">
        <v>1337</v>
      </c>
      <c r="O14856" t="s">
        <v>14</v>
      </c>
      <c r="Q14856" t="s">
        <v>6356</v>
      </c>
    </row>
    <row r="14857" spans="11:17">
      <c r="K14857" t="s">
        <v>51</v>
      </c>
      <c r="L14857" t="s">
        <v>6354</v>
      </c>
      <c r="M14857" t="s">
        <v>6355</v>
      </c>
      <c r="N14857" t="s">
        <v>1337</v>
      </c>
      <c r="O14857" t="s">
        <v>56</v>
      </c>
      <c r="Q14857" t="s">
        <v>6356</v>
      </c>
    </row>
    <row r="14858" spans="11:17">
      <c r="K14858" t="s">
        <v>51</v>
      </c>
      <c r="L14858" t="s">
        <v>6354</v>
      </c>
      <c r="M14858" t="s">
        <v>6355</v>
      </c>
      <c r="N14858" t="s">
        <v>1337</v>
      </c>
      <c r="O14858" t="s">
        <v>57</v>
      </c>
      <c r="P14858" t="s">
        <v>2263</v>
      </c>
      <c r="Q14858" t="s">
        <v>6356</v>
      </c>
    </row>
    <row r="14859" spans="11:17">
      <c r="K14859" t="s">
        <v>51</v>
      </c>
      <c r="L14859" t="s">
        <v>6354</v>
      </c>
      <c r="M14859" t="s">
        <v>6355</v>
      </c>
      <c r="N14859" t="s">
        <v>1337</v>
      </c>
      <c r="O14859" t="s">
        <v>59</v>
      </c>
      <c r="P14859">
        <v>1876</v>
      </c>
      <c r="Q14859" t="s">
        <v>6356</v>
      </c>
    </row>
    <row r="14860" spans="11:17">
      <c r="K14860" t="s">
        <v>51</v>
      </c>
      <c r="L14860" t="s">
        <v>6354</v>
      </c>
      <c r="M14860" t="s">
        <v>6355</v>
      </c>
      <c r="N14860" t="s">
        <v>1337</v>
      </c>
      <c r="O14860" t="s">
        <v>60</v>
      </c>
      <c r="P14860" t="s">
        <v>6246</v>
      </c>
      <c r="Q14860" t="s">
        <v>6356</v>
      </c>
    </row>
    <row r="14861" spans="11:17">
      <c r="K14861" t="s">
        <v>51</v>
      </c>
      <c r="L14861" t="s">
        <v>6354</v>
      </c>
      <c r="M14861" t="s">
        <v>6355</v>
      </c>
      <c r="N14861" t="s">
        <v>1337</v>
      </c>
      <c r="O14861" t="s">
        <v>62</v>
      </c>
      <c r="P14861" t="s">
        <v>6247</v>
      </c>
      <c r="Q14861" t="s">
        <v>6356</v>
      </c>
    </row>
    <row r="14862" spans="11:17">
      <c r="K14862" t="s">
        <v>51</v>
      </c>
      <c r="L14862" t="s">
        <v>6354</v>
      </c>
      <c r="M14862" t="s">
        <v>6355</v>
      </c>
      <c r="N14862" t="s">
        <v>1337</v>
      </c>
      <c r="O14862" t="s">
        <v>64</v>
      </c>
      <c r="P14862" t="s">
        <v>6357</v>
      </c>
      <c r="Q14862" t="s">
        <v>6356</v>
      </c>
    </row>
    <row r="14863" spans="11:17">
      <c r="K14863" t="s">
        <v>51</v>
      </c>
      <c r="L14863" t="s">
        <v>6354</v>
      </c>
      <c r="M14863" t="s">
        <v>6355</v>
      </c>
      <c r="N14863" t="s">
        <v>1337</v>
      </c>
      <c r="O14863" t="s">
        <v>66</v>
      </c>
      <c r="P14863" t="s">
        <v>6358</v>
      </c>
      <c r="Q14863" t="s">
        <v>6356</v>
      </c>
    </row>
    <row r="14864" spans="11:17">
      <c r="K14864" t="s">
        <v>51</v>
      </c>
      <c r="L14864" t="s">
        <v>6354</v>
      </c>
      <c r="M14864" t="s">
        <v>6355</v>
      </c>
      <c r="N14864" t="s">
        <v>1337</v>
      </c>
      <c r="O14864" t="s">
        <v>68</v>
      </c>
      <c r="Q14864" t="s">
        <v>6356</v>
      </c>
    </row>
    <row r="14865" spans="11:17">
      <c r="K14865" t="s">
        <v>51</v>
      </c>
      <c r="L14865" t="s">
        <v>6354</v>
      </c>
      <c r="M14865" t="s">
        <v>6355</v>
      </c>
      <c r="N14865" t="s">
        <v>1337</v>
      </c>
      <c r="O14865" t="s">
        <v>70</v>
      </c>
      <c r="P14865" t="s">
        <v>131</v>
      </c>
      <c r="Q14865" t="s">
        <v>6356</v>
      </c>
    </row>
    <row r="14866" spans="11:17">
      <c r="K14866" t="s">
        <v>51</v>
      </c>
      <c r="L14866" t="s">
        <v>6354</v>
      </c>
      <c r="M14866" t="s">
        <v>6355</v>
      </c>
      <c r="N14866" t="s">
        <v>1337</v>
      </c>
      <c r="O14866" t="s">
        <v>72</v>
      </c>
      <c r="P14866">
        <v>228</v>
      </c>
      <c r="Q14866" t="s">
        <v>6356</v>
      </c>
    </row>
    <row r="14867" spans="11:17">
      <c r="K14867" t="s">
        <v>51</v>
      </c>
      <c r="L14867" t="s">
        <v>6354</v>
      </c>
      <c r="M14867" t="s">
        <v>6355</v>
      </c>
      <c r="N14867" t="s">
        <v>1337</v>
      </c>
      <c r="O14867" t="s">
        <v>73</v>
      </c>
      <c r="P14867" t="s">
        <v>1343</v>
      </c>
      <c r="Q14867" t="s">
        <v>6356</v>
      </c>
    </row>
    <row r="14868" spans="11:17">
      <c r="K14868" t="s">
        <v>51</v>
      </c>
      <c r="L14868" t="s">
        <v>6359</v>
      </c>
      <c r="M14868" t="s">
        <v>6360</v>
      </c>
      <c r="N14868" t="s">
        <v>1337</v>
      </c>
      <c r="O14868" t="s">
        <v>14</v>
      </c>
      <c r="Q14868" t="s">
        <v>6361</v>
      </c>
    </row>
    <row r="14869" spans="11:17">
      <c r="K14869" t="s">
        <v>51</v>
      </c>
      <c r="L14869" t="s">
        <v>6359</v>
      </c>
      <c r="M14869" t="s">
        <v>6360</v>
      </c>
      <c r="N14869" t="s">
        <v>1337</v>
      </c>
      <c r="O14869" t="s">
        <v>56</v>
      </c>
      <c r="Q14869" t="s">
        <v>6361</v>
      </c>
    </row>
    <row r="14870" spans="11:17">
      <c r="K14870" t="s">
        <v>51</v>
      </c>
      <c r="L14870" t="s">
        <v>6359</v>
      </c>
      <c r="M14870" t="s">
        <v>6360</v>
      </c>
      <c r="N14870" t="s">
        <v>1337</v>
      </c>
      <c r="O14870" t="s">
        <v>57</v>
      </c>
      <c r="P14870" t="s">
        <v>2263</v>
      </c>
      <c r="Q14870" t="s">
        <v>6361</v>
      </c>
    </row>
    <row r="14871" spans="11:17">
      <c r="K14871" t="s">
        <v>51</v>
      </c>
      <c r="L14871" t="s">
        <v>6359</v>
      </c>
      <c r="M14871" t="s">
        <v>6360</v>
      </c>
      <c r="N14871" t="s">
        <v>1337</v>
      </c>
      <c r="O14871" t="s">
        <v>59</v>
      </c>
      <c r="P14871">
        <v>747</v>
      </c>
      <c r="Q14871" t="s">
        <v>6361</v>
      </c>
    </row>
    <row r="14872" spans="11:17">
      <c r="K14872" t="s">
        <v>51</v>
      </c>
      <c r="L14872" t="s">
        <v>6359</v>
      </c>
      <c r="M14872" t="s">
        <v>6360</v>
      </c>
      <c r="N14872" t="s">
        <v>1337</v>
      </c>
      <c r="O14872" t="s">
        <v>60</v>
      </c>
      <c r="P14872" t="s">
        <v>6246</v>
      </c>
      <c r="Q14872" t="s">
        <v>6361</v>
      </c>
    </row>
    <row r="14873" spans="11:17">
      <c r="K14873" t="s">
        <v>51</v>
      </c>
      <c r="L14873" t="s">
        <v>6359</v>
      </c>
      <c r="M14873" t="s">
        <v>6360</v>
      </c>
      <c r="N14873" t="s">
        <v>1337</v>
      </c>
      <c r="O14873" t="s">
        <v>62</v>
      </c>
      <c r="P14873" t="s">
        <v>6291</v>
      </c>
      <c r="Q14873" t="s">
        <v>6361</v>
      </c>
    </row>
    <row r="14874" spans="11:17">
      <c r="K14874" t="s">
        <v>51</v>
      </c>
      <c r="L14874" t="s">
        <v>6359</v>
      </c>
      <c r="M14874" t="s">
        <v>6360</v>
      </c>
      <c r="N14874" t="s">
        <v>1337</v>
      </c>
      <c r="O14874" t="s">
        <v>64</v>
      </c>
      <c r="P14874" t="s">
        <v>6362</v>
      </c>
      <c r="Q14874" t="s">
        <v>6361</v>
      </c>
    </row>
    <row r="14875" spans="11:17">
      <c r="K14875" t="s">
        <v>51</v>
      </c>
      <c r="L14875" t="s">
        <v>6359</v>
      </c>
      <c r="M14875" t="s">
        <v>6360</v>
      </c>
      <c r="N14875" t="s">
        <v>1337</v>
      </c>
      <c r="O14875" t="s">
        <v>66</v>
      </c>
      <c r="P14875" t="s">
        <v>6363</v>
      </c>
      <c r="Q14875" t="s">
        <v>6361</v>
      </c>
    </row>
    <row r="14876" spans="11:17">
      <c r="K14876" t="s">
        <v>51</v>
      </c>
      <c r="L14876" t="s">
        <v>6359</v>
      </c>
      <c r="M14876" t="s">
        <v>6360</v>
      </c>
      <c r="N14876" t="s">
        <v>1337</v>
      </c>
      <c r="O14876" t="s">
        <v>68</v>
      </c>
      <c r="P14876" t="s">
        <v>3662</v>
      </c>
      <c r="Q14876" t="s">
        <v>6361</v>
      </c>
    </row>
    <row r="14877" spans="11:17">
      <c r="K14877" t="s">
        <v>51</v>
      </c>
      <c r="L14877" t="s">
        <v>6359</v>
      </c>
      <c r="M14877" t="s">
        <v>6360</v>
      </c>
      <c r="N14877" t="s">
        <v>1337</v>
      </c>
      <c r="O14877" t="s">
        <v>70</v>
      </c>
      <c r="P14877" t="s">
        <v>767</v>
      </c>
      <c r="Q14877" t="s">
        <v>6361</v>
      </c>
    </row>
    <row r="14878" spans="11:17">
      <c r="K14878" t="s">
        <v>51</v>
      </c>
      <c r="L14878" t="s">
        <v>6359</v>
      </c>
      <c r="M14878" t="s">
        <v>6360</v>
      </c>
      <c r="N14878" t="s">
        <v>1337</v>
      </c>
      <c r="O14878" t="s">
        <v>72</v>
      </c>
      <c r="P14878">
        <v>450</v>
      </c>
      <c r="Q14878" t="s">
        <v>6361</v>
      </c>
    </row>
    <row r="14879" spans="11:17">
      <c r="K14879" t="s">
        <v>51</v>
      </c>
      <c r="L14879" t="s">
        <v>6359</v>
      </c>
      <c r="M14879" t="s">
        <v>6360</v>
      </c>
      <c r="N14879" t="s">
        <v>1337</v>
      </c>
      <c r="O14879" t="s">
        <v>73</v>
      </c>
      <c r="P14879" t="s">
        <v>1343</v>
      </c>
      <c r="Q14879" t="s">
        <v>6361</v>
      </c>
    </row>
    <row r="14880" spans="11:17">
      <c r="K14880" t="s">
        <v>51</v>
      </c>
      <c r="L14880" t="s">
        <v>6364</v>
      </c>
      <c r="M14880" t="s">
        <v>6365</v>
      </c>
      <c r="N14880" t="s">
        <v>77</v>
      </c>
      <c r="O14880" t="s">
        <v>14</v>
      </c>
      <c r="Q14880" t="s">
        <v>6366</v>
      </c>
    </row>
    <row r="14881" spans="11:17">
      <c r="K14881" t="s">
        <v>51</v>
      </c>
      <c r="L14881" t="s">
        <v>6364</v>
      </c>
      <c r="M14881" t="s">
        <v>6365</v>
      </c>
      <c r="N14881" t="s">
        <v>77</v>
      </c>
      <c r="O14881" t="s">
        <v>56</v>
      </c>
      <c r="Q14881" t="s">
        <v>6366</v>
      </c>
    </row>
    <row r="14882" spans="11:17">
      <c r="K14882" t="s">
        <v>51</v>
      </c>
      <c r="L14882" t="s">
        <v>6364</v>
      </c>
      <c r="M14882" t="s">
        <v>6365</v>
      </c>
      <c r="N14882" t="s">
        <v>77</v>
      </c>
      <c r="O14882" t="s">
        <v>57</v>
      </c>
      <c r="P14882" t="s">
        <v>168</v>
      </c>
      <c r="Q14882" t="s">
        <v>6366</v>
      </c>
    </row>
    <row r="14883" spans="11:17">
      <c r="K14883" t="s">
        <v>51</v>
      </c>
      <c r="L14883" t="s">
        <v>6364</v>
      </c>
      <c r="M14883" t="s">
        <v>6365</v>
      </c>
      <c r="N14883" t="s">
        <v>77</v>
      </c>
      <c r="O14883" t="s">
        <v>59</v>
      </c>
      <c r="P14883">
        <v>3782</v>
      </c>
      <c r="Q14883" t="s">
        <v>6366</v>
      </c>
    </row>
    <row r="14884" spans="11:17">
      <c r="K14884" t="s">
        <v>51</v>
      </c>
      <c r="L14884" t="s">
        <v>6364</v>
      </c>
      <c r="M14884" t="s">
        <v>6365</v>
      </c>
      <c r="N14884" t="s">
        <v>77</v>
      </c>
      <c r="O14884" t="s">
        <v>60</v>
      </c>
      <c r="P14884" t="s">
        <v>6367</v>
      </c>
      <c r="Q14884" t="s">
        <v>6366</v>
      </c>
    </row>
    <row r="14885" spans="11:17">
      <c r="K14885" t="s">
        <v>51</v>
      </c>
      <c r="L14885" t="s">
        <v>6364</v>
      </c>
      <c r="M14885" t="s">
        <v>6365</v>
      </c>
      <c r="N14885" t="s">
        <v>77</v>
      </c>
      <c r="O14885" t="s">
        <v>62</v>
      </c>
      <c r="P14885" t="s">
        <v>6368</v>
      </c>
      <c r="Q14885" t="s">
        <v>6366</v>
      </c>
    </row>
    <row r="14886" spans="11:17">
      <c r="K14886" t="s">
        <v>51</v>
      </c>
      <c r="L14886" t="s">
        <v>6364</v>
      </c>
      <c r="M14886" t="s">
        <v>6365</v>
      </c>
      <c r="N14886" t="s">
        <v>77</v>
      </c>
      <c r="O14886" t="s">
        <v>64</v>
      </c>
      <c r="P14886" t="s">
        <v>6369</v>
      </c>
      <c r="Q14886" t="s">
        <v>6366</v>
      </c>
    </row>
    <row r="14887" spans="11:17">
      <c r="K14887" t="s">
        <v>51</v>
      </c>
      <c r="L14887" t="s">
        <v>6364</v>
      </c>
      <c r="M14887" t="s">
        <v>6365</v>
      </c>
      <c r="N14887" t="s">
        <v>77</v>
      </c>
      <c r="O14887" t="s">
        <v>66</v>
      </c>
      <c r="P14887" t="s">
        <v>6370</v>
      </c>
      <c r="Q14887" t="s">
        <v>6366</v>
      </c>
    </row>
    <row r="14888" spans="11:17">
      <c r="K14888" t="s">
        <v>51</v>
      </c>
      <c r="L14888" t="s">
        <v>6364</v>
      </c>
      <c r="M14888" t="s">
        <v>6365</v>
      </c>
      <c r="N14888" t="s">
        <v>77</v>
      </c>
      <c r="O14888" t="s">
        <v>68</v>
      </c>
      <c r="P14888" t="e">
        <f>-ต้องการเจลล้างมือ
-ต้องการอาหารแห้ง ข้าวสาร น้ำดื่ม
-ต้องการตู้พ่นยาฆ่าเชื้อ</f>
        <v>#NAME?</v>
      </c>
      <c r="Q14888" t="s">
        <v>6366</v>
      </c>
    </row>
    <row r="14889" spans="11:17">
      <c r="K14889" t="s">
        <v>51</v>
      </c>
      <c r="L14889" t="s">
        <v>6364</v>
      </c>
      <c r="M14889" t="s">
        <v>6365</v>
      </c>
      <c r="N14889" t="s">
        <v>77</v>
      </c>
      <c r="O14889" t="s">
        <v>70</v>
      </c>
      <c r="P14889" t="s">
        <v>71</v>
      </c>
      <c r="Q14889" t="s">
        <v>6366</v>
      </c>
    </row>
    <row r="14890" spans="11:17">
      <c r="K14890" t="s">
        <v>51</v>
      </c>
      <c r="L14890" t="s">
        <v>6364</v>
      </c>
      <c r="M14890" t="s">
        <v>6365</v>
      </c>
      <c r="N14890" t="s">
        <v>77</v>
      </c>
      <c r="O14890" t="s">
        <v>72</v>
      </c>
      <c r="P14890">
        <v>204</v>
      </c>
      <c r="Q14890" t="s">
        <v>6366</v>
      </c>
    </row>
    <row r="14891" spans="11:17">
      <c r="K14891" t="s">
        <v>51</v>
      </c>
      <c r="L14891" t="s">
        <v>6364</v>
      </c>
      <c r="M14891" t="s">
        <v>6365</v>
      </c>
      <c r="N14891" t="s">
        <v>77</v>
      </c>
      <c r="O14891" t="s">
        <v>73</v>
      </c>
      <c r="P14891" t="s">
        <v>82</v>
      </c>
      <c r="Q14891" t="s">
        <v>6366</v>
      </c>
    </row>
    <row r="14892" spans="11:17">
      <c r="K14892" t="s">
        <v>51</v>
      </c>
      <c r="L14892" t="s">
        <v>6371</v>
      </c>
      <c r="M14892" t="s">
        <v>6372</v>
      </c>
      <c r="N14892" t="s">
        <v>77</v>
      </c>
      <c r="O14892" t="s">
        <v>14</v>
      </c>
      <c r="Q14892" t="s">
        <v>6373</v>
      </c>
    </row>
    <row r="14893" spans="11:17">
      <c r="K14893" t="s">
        <v>51</v>
      </c>
      <c r="L14893" t="s">
        <v>6371</v>
      </c>
      <c r="M14893" t="s">
        <v>6372</v>
      </c>
      <c r="N14893" t="s">
        <v>77</v>
      </c>
      <c r="O14893" t="s">
        <v>56</v>
      </c>
      <c r="Q14893" t="s">
        <v>6373</v>
      </c>
    </row>
    <row r="14894" spans="11:17">
      <c r="K14894" t="s">
        <v>51</v>
      </c>
      <c r="L14894" t="s">
        <v>6371</v>
      </c>
      <c r="M14894" t="s">
        <v>6372</v>
      </c>
      <c r="N14894" t="s">
        <v>77</v>
      </c>
      <c r="O14894" t="s">
        <v>57</v>
      </c>
      <c r="P14894" t="s">
        <v>168</v>
      </c>
      <c r="Q14894" t="s">
        <v>6373</v>
      </c>
    </row>
    <row r="14895" spans="11:17">
      <c r="K14895" t="s">
        <v>51</v>
      </c>
      <c r="L14895" t="s">
        <v>6371</v>
      </c>
      <c r="M14895" t="s">
        <v>6372</v>
      </c>
      <c r="N14895" t="s">
        <v>77</v>
      </c>
      <c r="O14895" t="s">
        <v>59</v>
      </c>
      <c r="P14895">
        <v>3127</v>
      </c>
      <c r="Q14895" t="s">
        <v>6373</v>
      </c>
    </row>
    <row r="14896" spans="11:17">
      <c r="K14896" t="s">
        <v>51</v>
      </c>
      <c r="L14896" t="s">
        <v>6371</v>
      </c>
      <c r="M14896" t="s">
        <v>6372</v>
      </c>
      <c r="N14896" t="s">
        <v>77</v>
      </c>
      <c r="O14896" t="s">
        <v>60</v>
      </c>
      <c r="P14896" t="s">
        <v>6367</v>
      </c>
      <c r="Q14896" t="s">
        <v>6373</v>
      </c>
    </row>
    <row r="14897" spans="11:17">
      <c r="K14897" t="s">
        <v>51</v>
      </c>
      <c r="L14897" t="s">
        <v>6371</v>
      </c>
      <c r="M14897" t="s">
        <v>6372</v>
      </c>
      <c r="N14897" t="s">
        <v>77</v>
      </c>
      <c r="O14897" t="s">
        <v>62</v>
      </c>
      <c r="P14897" t="s">
        <v>6368</v>
      </c>
      <c r="Q14897" t="s">
        <v>6373</v>
      </c>
    </row>
    <row r="14898" spans="11:17">
      <c r="K14898" t="s">
        <v>51</v>
      </c>
      <c r="L14898" t="s">
        <v>6371</v>
      </c>
      <c r="M14898" t="s">
        <v>6372</v>
      </c>
      <c r="N14898" t="s">
        <v>77</v>
      </c>
      <c r="O14898" t="s">
        <v>64</v>
      </c>
      <c r="P14898" t="s">
        <v>6374</v>
      </c>
      <c r="Q14898" t="s">
        <v>6373</v>
      </c>
    </row>
    <row r="14899" spans="11:17">
      <c r="K14899" t="s">
        <v>51</v>
      </c>
      <c r="L14899" t="s">
        <v>6371</v>
      </c>
      <c r="M14899" t="s">
        <v>6372</v>
      </c>
      <c r="N14899" t="s">
        <v>77</v>
      </c>
      <c r="O14899" t="s">
        <v>66</v>
      </c>
      <c r="P14899" t="s">
        <v>6375</v>
      </c>
      <c r="Q14899" t="s">
        <v>6373</v>
      </c>
    </row>
    <row r="14900" spans="11:17">
      <c r="K14900" t="s">
        <v>51</v>
      </c>
      <c r="L14900" t="s">
        <v>6371</v>
      </c>
      <c r="M14900" t="s">
        <v>6372</v>
      </c>
      <c r="N14900" t="s">
        <v>77</v>
      </c>
      <c r="O14900" t="s">
        <v>68</v>
      </c>
      <c r="P14900" t="e">
        <f>-ต้องการเจลล้างมือ น้ำยาฆ่าเชื้อ และหน้ากากอนามัย
-ต้องการอาหารแห้ง</f>
        <v>#NAME?</v>
      </c>
      <c r="Q14900" t="s">
        <v>6373</v>
      </c>
    </row>
    <row r="14901" spans="11:17">
      <c r="K14901" t="s">
        <v>51</v>
      </c>
      <c r="L14901" t="s">
        <v>6371</v>
      </c>
      <c r="M14901" t="s">
        <v>6372</v>
      </c>
      <c r="N14901" t="s">
        <v>77</v>
      </c>
      <c r="O14901" t="s">
        <v>70</v>
      </c>
      <c r="P14901" t="s">
        <v>71</v>
      </c>
      <c r="Q14901" t="s">
        <v>6373</v>
      </c>
    </row>
    <row r="14902" spans="11:17">
      <c r="K14902" t="s">
        <v>51</v>
      </c>
      <c r="L14902" t="s">
        <v>6371</v>
      </c>
      <c r="M14902" t="s">
        <v>6372</v>
      </c>
      <c r="N14902" t="s">
        <v>77</v>
      </c>
      <c r="O14902" t="s">
        <v>72</v>
      </c>
      <c r="P14902">
        <v>384</v>
      </c>
      <c r="Q14902" t="s">
        <v>6373</v>
      </c>
    </row>
    <row r="14903" spans="11:17">
      <c r="K14903" t="s">
        <v>51</v>
      </c>
      <c r="L14903" t="s">
        <v>6371</v>
      </c>
      <c r="M14903" t="s">
        <v>6372</v>
      </c>
      <c r="N14903" t="s">
        <v>77</v>
      </c>
      <c r="O14903" t="s">
        <v>73</v>
      </c>
      <c r="P14903" t="s">
        <v>82</v>
      </c>
      <c r="Q14903" t="s">
        <v>6373</v>
      </c>
    </row>
    <row r="14904" spans="11:17">
      <c r="K14904" t="s">
        <v>51</v>
      </c>
      <c r="L14904" t="s">
        <v>6376</v>
      </c>
      <c r="M14904" t="s">
        <v>6377</v>
      </c>
      <c r="N14904" t="s">
        <v>54</v>
      </c>
      <c r="O14904" t="s">
        <v>14</v>
      </c>
      <c r="Q14904" t="s">
        <v>6378</v>
      </c>
    </row>
    <row r="14905" spans="11:17">
      <c r="K14905" t="s">
        <v>51</v>
      </c>
      <c r="L14905" t="s">
        <v>6376</v>
      </c>
      <c r="M14905" t="s">
        <v>6377</v>
      </c>
      <c r="N14905" t="s">
        <v>54</v>
      </c>
      <c r="O14905" t="s">
        <v>56</v>
      </c>
      <c r="Q14905" t="s">
        <v>6378</v>
      </c>
    </row>
    <row r="14906" spans="11:17">
      <c r="K14906" t="s">
        <v>51</v>
      </c>
      <c r="L14906" t="s">
        <v>6376</v>
      </c>
      <c r="M14906" t="s">
        <v>6377</v>
      </c>
      <c r="N14906" t="s">
        <v>54</v>
      </c>
      <c r="O14906" t="s">
        <v>57</v>
      </c>
      <c r="P14906" t="s">
        <v>168</v>
      </c>
      <c r="Q14906" t="s">
        <v>6378</v>
      </c>
    </row>
    <row r="14907" spans="11:17">
      <c r="K14907" t="s">
        <v>51</v>
      </c>
      <c r="L14907" t="s">
        <v>6376</v>
      </c>
      <c r="M14907" t="s">
        <v>6377</v>
      </c>
      <c r="N14907" t="s">
        <v>54</v>
      </c>
      <c r="O14907" t="s">
        <v>59</v>
      </c>
      <c r="P14907">
        <v>4303</v>
      </c>
      <c r="Q14907" t="s">
        <v>6378</v>
      </c>
    </row>
    <row r="14908" spans="11:17">
      <c r="K14908" t="s">
        <v>51</v>
      </c>
      <c r="L14908" t="s">
        <v>6376</v>
      </c>
      <c r="M14908" t="s">
        <v>6377</v>
      </c>
      <c r="N14908" t="s">
        <v>54</v>
      </c>
      <c r="O14908" t="s">
        <v>60</v>
      </c>
      <c r="P14908" t="s">
        <v>6367</v>
      </c>
      <c r="Q14908" t="s">
        <v>6378</v>
      </c>
    </row>
    <row r="14909" spans="11:17">
      <c r="K14909" t="s">
        <v>51</v>
      </c>
      <c r="L14909" t="s">
        <v>6376</v>
      </c>
      <c r="M14909" t="s">
        <v>6377</v>
      </c>
      <c r="N14909" t="s">
        <v>54</v>
      </c>
      <c r="O14909" t="s">
        <v>62</v>
      </c>
      <c r="P14909" t="s">
        <v>6379</v>
      </c>
      <c r="Q14909" t="s">
        <v>6378</v>
      </c>
    </row>
    <row r="14910" spans="11:17">
      <c r="K14910" t="s">
        <v>51</v>
      </c>
      <c r="L14910" t="s">
        <v>6376</v>
      </c>
      <c r="M14910" t="s">
        <v>6377</v>
      </c>
      <c r="N14910" t="s">
        <v>54</v>
      </c>
      <c r="O14910" t="s">
        <v>64</v>
      </c>
      <c r="P14910" t="s">
        <v>6380</v>
      </c>
      <c r="Q14910" t="s">
        <v>6378</v>
      </c>
    </row>
    <row r="14911" spans="11:17">
      <c r="K14911" t="s">
        <v>51</v>
      </c>
      <c r="L14911" t="s">
        <v>6376</v>
      </c>
      <c r="M14911" t="s">
        <v>6377</v>
      </c>
      <c r="N14911" t="s">
        <v>54</v>
      </c>
      <c r="O14911" t="s">
        <v>66</v>
      </c>
      <c r="P14911" t="s">
        <v>6381</v>
      </c>
      <c r="Q14911" t="s">
        <v>6378</v>
      </c>
    </row>
    <row r="14912" spans="11:17">
      <c r="K14912" t="s">
        <v>51</v>
      </c>
      <c r="L14912" t="s">
        <v>6376</v>
      </c>
      <c r="M14912" t="s">
        <v>6377</v>
      </c>
      <c r="N14912" t="s">
        <v>54</v>
      </c>
      <c r="O14912" t="s">
        <v>68</v>
      </c>
      <c r="P14912" t="e">
        <f>-ต้องการเจลล้างมือและน้ำยาฆ่าเชื้อ
-ต้องการอาหารแห้ง ข้าวสาร น้ำปลา พริกแห้ง
-ต้องการเครื่องตรวจวัดอุณหภูมิ
-ต้องการตู้พ่นยาฆ่าเชื้อ</f>
        <v>#NAME?</v>
      </c>
      <c r="Q14912" t="s">
        <v>6378</v>
      </c>
    </row>
    <row r="14913" spans="11:17">
      <c r="K14913" t="s">
        <v>51</v>
      </c>
      <c r="L14913" t="s">
        <v>6376</v>
      </c>
      <c r="M14913" t="s">
        <v>6377</v>
      </c>
      <c r="N14913" t="s">
        <v>54</v>
      </c>
      <c r="O14913" t="s">
        <v>70</v>
      </c>
      <c r="P14913" t="s">
        <v>71</v>
      </c>
      <c r="Q14913" t="s">
        <v>6378</v>
      </c>
    </row>
    <row r="14914" spans="11:17">
      <c r="K14914" t="s">
        <v>51</v>
      </c>
      <c r="L14914" t="s">
        <v>6376</v>
      </c>
      <c r="M14914" t="s">
        <v>6377</v>
      </c>
      <c r="N14914" t="s">
        <v>54</v>
      </c>
      <c r="O14914" t="s">
        <v>72</v>
      </c>
      <c r="P14914">
        <v>57</v>
      </c>
      <c r="Q14914" t="s">
        <v>6378</v>
      </c>
    </row>
    <row r="14915" spans="11:17">
      <c r="K14915" t="s">
        <v>51</v>
      </c>
      <c r="L14915" t="s">
        <v>6376</v>
      </c>
      <c r="M14915" t="s">
        <v>6377</v>
      </c>
      <c r="N14915" t="s">
        <v>54</v>
      </c>
      <c r="O14915" t="s">
        <v>73</v>
      </c>
      <c r="P14915" t="s">
        <v>74</v>
      </c>
      <c r="Q14915" t="s">
        <v>6378</v>
      </c>
    </row>
    <row r="14916" spans="11:17">
      <c r="K14916" t="s">
        <v>51</v>
      </c>
      <c r="L14916" t="s">
        <v>6382</v>
      </c>
      <c r="M14916" t="s">
        <v>6383</v>
      </c>
      <c r="N14916" t="s">
        <v>54</v>
      </c>
      <c r="O14916" t="s">
        <v>14</v>
      </c>
      <c r="Q14916" t="s">
        <v>6384</v>
      </c>
    </row>
    <row r="14917" spans="11:17">
      <c r="K14917" t="s">
        <v>51</v>
      </c>
      <c r="L14917" t="s">
        <v>6382</v>
      </c>
      <c r="M14917" t="s">
        <v>6383</v>
      </c>
      <c r="N14917" t="s">
        <v>54</v>
      </c>
      <c r="O14917" t="s">
        <v>56</v>
      </c>
      <c r="Q14917" t="s">
        <v>6384</v>
      </c>
    </row>
    <row r="14918" spans="11:17">
      <c r="K14918" t="s">
        <v>51</v>
      </c>
      <c r="L14918" t="s">
        <v>6382</v>
      </c>
      <c r="M14918" t="s">
        <v>6383</v>
      </c>
      <c r="N14918" t="s">
        <v>54</v>
      </c>
      <c r="O14918" t="s">
        <v>57</v>
      </c>
      <c r="P14918" t="s">
        <v>168</v>
      </c>
      <c r="Q14918" t="s">
        <v>6384</v>
      </c>
    </row>
    <row r="14919" spans="11:17">
      <c r="K14919" t="s">
        <v>51</v>
      </c>
      <c r="L14919" t="s">
        <v>6382</v>
      </c>
      <c r="M14919" t="s">
        <v>6383</v>
      </c>
      <c r="N14919" t="s">
        <v>54</v>
      </c>
      <c r="O14919" t="s">
        <v>59</v>
      </c>
      <c r="P14919">
        <v>4420</v>
      </c>
      <c r="Q14919" t="s">
        <v>6384</v>
      </c>
    </row>
    <row r="14920" spans="11:17">
      <c r="K14920" t="s">
        <v>51</v>
      </c>
      <c r="L14920" t="s">
        <v>6382</v>
      </c>
      <c r="M14920" t="s">
        <v>6383</v>
      </c>
      <c r="N14920" t="s">
        <v>54</v>
      </c>
      <c r="O14920" t="s">
        <v>60</v>
      </c>
      <c r="P14920" t="s">
        <v>6367</v>
      </c>
      <c r="Q14920" t="s">
        <v>6384</v>
      </c>
    </row>
    <row r="14921" spans="11:17">
      <c r="K14921" t="s">
        <v>51</v>
      </c>
      <c r="L14921" t="s">
        <v>6382</v>
      </c>
      <c r="M14921" t="s">
        <v>6383</v>
      </c>
      <c r="N14921" t="s">
        <v>54</v>
      </c>
      <c r="O14921" t="s">
        <v>62</v>
      </c>
      <c r="P14921" t="s">
        <v>6379</v>
      </c>
      <c r="Q14921" t="s">
        <v>6384</v>
      </c>
    </row>
    <row r="14922" spans="11:17">
      <c r="K14922" t="s">
        <v>51</v>
      </c>
      <c r="L14922" t="s">
        <v>6382</v>
      </c>
      <c r="M14922" t="s">
        <v>6383</v>
      </c>
      <c r="N14922" t="s">
        <v>54</v>
      </c>
      <c r="O14922" t="s">
        <v>64</v>
      </c>
      <c r="P14922" t="s">
        <v>6385</v>
      </c>
      <c r="Q14922" t="s">
        <v>6384</v>
      </c>
    </row>
    <row r="14923" spans="11:17">
      <c r="K14923" t="s">
        <v>51</v>
      </c>
      <c r="L14923" t="s">
        <v>6382</v>
      </c>
      <c r="M14923" t="s">
        <v>6383</v>
      </c>
      <c r="N14923" t="s">
        <v>54</v>
      </c>
      <c r="O14923" t="s">
        <v>66</v>
      </c>
      <c r="P14923" t="s">
        <v>6386</v>
      </c>
      <c r="Q14923" t="s">
        <v>6384</v>
      </c>
    </row>
    <row r="14924" spans="11:17">
      <c r="K14924" t="s">
        <v>51</v>
      </c>
      <c r="L14924" t="s">
        <v>6382</v>
      </c>
      <c r="M14924" t="s">
        <v>6383</v>
      </c>
      <c r="N14924" t="s">
        <v>54</v>
      </c>
      <c r="O14924" t="s">
        <v>68</v>
      </c>
      <c r="P14924" t="e">
        <f>-ต้องการเจลล้างมือ
-ต้องการอาหารแห้ง ข้าวสาร
-ต้องการเครื่องตรวจวัดอุณหภูมิ
-ต้องการตู้พ่นยาฆ่าเชื้อ</f>
        <v>#NAME?</v>
      </c>
      <c r="Q14924" t="s">
        <v>6384</v>
      </c>
    </row>
    <row r="14925" spans="11:17">
      <c r="K14925" t="s">
        <v>51</v>
      </c>
      <c r="L14925" t="s">
        <v>6382</v>
      </c>
      <c r="M14925" t="s">
        <v>6383</v>
      </c>
      <c r="N14925" t="s">
        <v>54</v>
      </c>
      <c r="O14925" t="s">
        <v>70</v>
      </c>
      <c r="P14925" t="s">
        <v>71</v>
      </c>
      <c r="Q14925" t="s">
        <v>6384</v>
      </c>
    </row>
    <row r="14926" spans="11:17">
      <c r="K14926" t="s">
        <v>51</v>
      </c>
      <c r="L14926" t="s">
        <v>6382</v>
      </c>
      <c r="M14926" t="s">
        <v>6383</v>
      </c>
      <c r="N14926" t="s">
        <v>54</v>
      </c>
      <c r="O14926" t="s">
        <v>72</v>
      </c>
      <c r="P14926">
        <v>225</v>
      </c>
      <c r="Q14926" t="s">
        <v>6384</v>
      </c>
    </row>
    <row r="14927" spans="11:17">
      <c r="K14927" t="s">
        <v>51</v>
      </c>
      <c r="L14927" t="s">
        <v>6382</v>
      </c>
      <c r="M14927" t="s">
        <v>6383</v>
      </c>
      <c r="N14927" t="s">
        <v>54</v>
      </c>
      <c r="O14927" t="s">
        <v>73</v>
      </c>
      <c r="P14927" t="s">
        <v>74</v>
      </c>
      <c r="Q14927" t="s">
        <v>6384</v>
      </c>
    </row>
    <row r="14928" spans="11:17">
      <c r="K14928" t="s">
        <v>51</v>
      </c>
      <c r="L14928" t="s">
        <v>6387</v>
      </c>
      <c r="M14928" t="s">
        <v>6388</v>
      </c>
      <c r="N14928" t="s">
        <v>77</v>
      </c>
      <c r="O14928" t="s">
        <v>14</v>
      </c>
      <c r="Q14928" t="s">
        <v>6389</v>
      </c>
    </row>
    <row r="14929" spans="11:17">
      <c r="K14929" t="s">
        <v>51</v>
      </c>
      <c r="L14929" t="s">
        <v>6387</v>
      </c>
      <c r="M14929" t="s">
        <v>6388</v>
      </c>
      <c r="N14929" t="s">
        <v>77</v>
      </c>
      <c r="O14929" t="s">
        <v>56</v>
      </c>
      <c r="Q14929" t="s">
        <v>6389</v>
      </c>
    </row>
    <row r="14930" spans="11:17">
      <c r="K14930" t="s">
        <v>51</v>
      </c>
      <c r="L14930" t="s">
        <v>6387</v>
      </c>
      <c r="M14930" t="s">
        <v>6388</v>
      </c>
      <c r="N14930" t="s">
        <v>77</v>
      </c>
      <c r="O14930" t="s">
        <v>57</v>
      </c>
      <c r="P14930" t="s">
        <v>168</v>
      </c>
      <c r="Q14930" t="s">
        <v>6389</v>
      </c>
    </row>
    <row r="14931" spans="11:17">
      <c r="K14931" t="s">
        <v>51</v>
      </c>
      <c r="L14931" t="s">
        <v>6387</v>
      </c>
      <c r="M14931" t="s">
        <v>6388</v>
      </c>
      <c r="N14931" t="s">
        <v>77</v>
      </c>
      <c r="O14931" t="s">
        <v>59</v>
      </c>
      <c r="P14931">
        <v>3442</v>
      </c>
      <c r="Q14931" t="s">
        <v>6389</v>
      </c>
    </row>
    <row r="14932" spans="11:17">
      <c r="K14932" t="s">
        <v>51</v>
      </c>
      <c r="L14932" t="s">
        <v>6387</v>
      </c>
      <c r="M14932" t="s">
        <v>6388</v>
      </c>
      <c r="N14932" t="s">
        <v>77</v>
      </c>
      <c r="O14932" t="s">
        <v>60</v>
      </c>
      <c r="P14932" t="s">
        <v>6367</v>
      </c>
      <c r="Q14932" t="s">
        <v>6389</v>
      </c>
    </row>
    <row r="14933" spans="11:17">
      <c r="K14933" t="s">
        <v>51</v>
      </c>
      <c r="L14933" t="s">
        <v>6387</v>
      </c>
      <c r="M14933" t="s">
        <v>6388</v>
      </c>
      <c r="N14933" t="s">
        <v>77</v>
      </c>
      <c r="O14933" t="s">
        <v>62</v>
      </c>
      <c r="P14933" t="s">
        <v>6368</v>
      </c>
      <c r="Q14933" t="s">
        <v>6389</v>
      </c>
    </row>
    <row r="14934" spans="11:17">
      <c r="K14934" t="s">
        <v>51</v>
      </c>
      <c r="L14934" t="s">
        <v>6387</v>
      </c>
      <c r="M14934" t="s">
        <v>6388</v>
      </c>
      <c r="N14934" t="s">
        <v>77</v>
      </c>
      <c r="O14934" t="s">
        <v>64</v>
      </c>
      <c r="P14934" t="s">
        <v>6390</v>
      </c>
      <c r="Q14934" t="s">
        <v>6389</v>
      </c>
    </row>
    <row r="14935" spans="11:17">
      <c r="K14935" t="s">
        <v>51</v>
      </c>
      <c r="L14935" t="s">
        <v>6387</v>
      </c>
      <c r="M14935" t="s">
        <v>6388</v>
      </c>
      <c r="N14935" t="s">
        <v>77</v>
      </c>
      <c r="O14935" t="s">
        <v>66</v>
      </c>
      <c r="P14935" t="s">
        <v>6391</v>
      </c>
      <c r="Q14935" t="s">
        <v>6389</v>
      </c>
    </row>
    <row r="14936" spans="11:17">
      <c r="K14936" t="s">
        <v>51</v>
      </c>
      <c r="L14936" t="s">
        <v>6387</v>
      </c>
      <c r="M14936" t="s">
        <v>6388</v>
      </c>
      <c r="N14936" t="s">
        <v>77</v>
      </c>
      <c r="O14936" t="s">
        <v>68</v>
      </c>
      <c r="P14936" t="e">
        <f>-ต้องการเจลล้างมือและหน้ากากอนามัย
-ต้องการอาหารแห้ง ข้าวสาร น้ำดื่ม
-ต้องการผ้าอ้อมผู้ใหญ่</f>
        <v>#NAME?</v>
      </c>
      <c r="Q14936" t="s">
        <v>6389</v>
      </c>
    </row>
    <row r="14937" spans="11:17">
      <c r="K14937" t="s">
        <v>51</v>
      </c>
      <c r="L14937" t="s">
        <v>6387</v>
      </c>
      <c r="M14937" t="s">
        <v>6388</v>
      </c>
      <c r="N14937" t="s">
        <v>77</v>
      </c>
      <c r="O14937" t="s">
        <v>70</v>
      </c>
      <c r="P14937" t="s">
        <v>71</v>
      </c>
      <c r="Q14937" t="s">
        <v>6389</v>
      </c>
    </row>
    <row r="14938" spans="11:17">
      <c r="K14938" t="s">
        <v>51</v>
      </c>
      <c r="L14938" t="s">
        <v>6387</v>
      </c>
      <c r="M14938" t="s">
        <v>6388</v>
      </c>
      <c r="N14938" t="s">
        <v>77</v>
      </c>
      <c r="O14938" t="s">
        <v>72</v>
      </c>
      <c r="P14938">
        <v>152</v>
      </c>
      <c r="Q14938" t="s">
        <v>6389</v>
      </c>
    </row>
    <row r="14939" spans="11:17">
      <c r="K14939" t="s">
        <v>51</v>
      </c>
      <c r="L14939" t="s">
        <v>6387</v>
      </c>
      <c r="M14939" t="s">
        <v>6388</v>
      </c>
      <c r="N14939" t="s">
        <v>77</v>
      </c>
      <c r="O14939" t="s">
        <v>73</v>
      </c>
      <c r="P14939" t="s">
        <v>82</v>
      </c>
      <c r="Q14939" t="s">
        <v>6389</v>
      </c>
    </row>
    <row r="14940" spans="11:17">
      <c r="K14940" t="s">
        <v>51</v>
      </c>
      <c r="L14940" t="s">
        <v>6392</v>
      </c>
      <c r="M14940" t="s">
        <v>6393</v>
      </c>
      <c r="N14940" t="s">
        <v>77</v>
      </c>
      <c r="O14940" t="s">
        <v>14</v>
      </c>
      <c r="Q14940" t="s">
        <v>6394</v>
      </c>
    </row>
    <row r="14941" spans="11:17">
      <c r="K14941" t="s">
        <v>51</v>
      </c>
      <c r="L14941" t="s">
        <v>6392</v>
      </c>
      <c r="M14941" t="s">
        <v>6393</v>
      </c>
      <c r="N14941" t="s">
        <v>77</v>
      </c>
      <c r="O14941" t="s">
        <v>56</v>
      </c>
      <c r="Q14941" t="s">
        <v>6394</v>
      </c>
    </row>
    <row r="14942" spans="11:17">
      <c r="K14942" t="s">
        <v>51</v>
      </c>
      <c r="L14942" t="s">
        <v>6392</v>
      </c>
      <c r="M14942" t="s">
        <v>6393</v>
      </c>
      <c r="N14942" t="s">
        <v>77</v>
      </c>
      <c r="O14942" t="s">
        <v>57</v>
      </c>
      <c r="P14942" t="s">
        <v>168</v>
      </c>
      <c r="Q14942" t="s">
        <v>6394</v>
      </c>
    </row>
    <row r="14943" spans="11:17">
      <c r="K14943" t="s">
        <v>51</v>
      </c>
      <c r="L14943" t="s">
        <v>6392</v>
      </c>
      <c r="M14943" t="s">
        <v>6393</v>
      </c>
      <c r="N14943" t="s">
        <v>77</v>
      </c>
      <c r="O14943" t="s">
        <v>59</v>
      </c>
      <c r="P14943">
        <v>3951</v>
      </c>
      <c r="Q14943" t="s">
        <v>6394</v>
      </c>
    </row>
    <row r="14944" spans="11:17">
      <c r="K14944" t="s">
        <v>51</v>
      </c>
      <c r="L14944" t="s">
        <v>6392</v>
      </c>
      <c r="M14944" t="s">
        <v>6393</v>
      </c>
      <c r="N14944" t="s">
        <v>77</v>
      </c>
      <c r="O14944" t="s">
        <v>60</v>
      </c>
      <c r="P14944" t="s">
        <v>6367</v>
      </c>
      <c r="Q14944" t="s">
        <v>6394</v>
      </c>
    </row>
    <row r="14945" spans="11:17">
      <c r="K14945" t="s">
        <v>51</v>
      </c>
      <c r="L14945" t="s">
        <v>6392</v>
      </c>
      <c r="M14945" t="s">
        <v>6393</v>
      </c>
      <c r="N14945" t="s">
        <v>77</v>
      </c>
      <c r="O14945" t="s">
        <v>62</v>
      </c>
      <c r="P14945" t="s">
        <v>6368</v>
      </c>
      <c r="Q14945" t="s">
        <v>6394</v>
      </c>
    </row>
    <row r="14946" spans="11:17">
      <c r="K14946" t="s">
        <v>51</v>
      </c>
      <c r="L14946" t="s">
        <v>6392</v>
      </c>
      <c r="M14946" t="s">
        <v>6393</v>
      </c>
      <c r="N14946" t="s">
        <v>77</v>
      </c>
      <c r="O14946" t="s">
        <v>64</v>
      </c>
      <c r="P14946" t="s">
        <v>6395</v>
      </c>
      <c r="Q14946" t="s">
        <v>6394</v>
      </c>
    </row>
    <row r="14947" spans="11:17">
      <c r="K14947" t="s">
        <v>51</v>
      </c>
      <c r="L14947" t="s">
        <v>6392</v>
      </c>
      <c r="M14947" t="s">
        <v>6393</v>
      </c>
      <c r="N14947" t="s">
        <v>77</v>
      </c>
      <c r="O14947" t="s">
        <v>66</v>
      </c>
      <c r="P14947" t="s">
        <v>6396</v>
      </c>
      <c r="Q14947" t="s">
        <v>6394</v>
      </c>
    </row>
    <row r="14948" spans="11:17">
      <c r="K14948" t="s">
        <v>51</v>
      </c>
      <c r="L14948" t="s">
        <v>6392</v>
      </c>
      <c r="M14948" t="s">
        <v>6393</v>
      </c>
      <c r="N14948" t="s">
        <v>77</v>
      </c>
      <c r="O14948" t="s">
        <v>68</v>
      </c>
      <c r="P14948" s="1" t="s">
        <v>6397</v>
      </c>
      <c r="Q14948" t="s">
        <v>6394</v>
      </c>
    </row>
    <row r="14949" spans="11:17">
      <c r="K14949" t="s">
        <v>51</v>
      </c>
      <c r="L14949" t="s">
        <v>6392</v>
      </c>
      <c r="M14949" t="s">
        <v>6393</v>
      </c>
      <c r="N14949" t="s">
        <v>77</v>
      </c>
      <c r="O14949" t="s">
        <v>70</v>
      </c>
      <c r="P14949" t="s">
        <v>71</v>
      </c>
      <c r="Q14949" t="s">
        <v>6394</v>
      </c>
    </row>
    <row r="14950" spans="11:17">
      <c r="K14950" t="s">
        <v>51</v>
      </c>
      <c r="L14950" t="s">
        <v>6392</v>
      </c>
      <c r="M14950" t="s">
        <v>6393</v>
      </c>
      <c r="N14950" t="s">
        <v>77</v>
      </c>
      <c r="O14950" t="s">
        <v>72</v>
      </c>
      <c r="P14950">
        <v>410</v>
      </c>
      <c r="Q14950" t="s">
        <v>6394</v>
      </c>
    </row>
    <row r="14951" spans="11:17">
      <c r="K14951" t="s">
        <v>51</v>
      </c>
      <c r="L14951" t="s">
        <v>6392</v>
      </c>
      <c r="M14951" t="s">
        <v>6393</v>
      </c>
      <c r="N14951" t="s">
        <v>77</v>
      </c>
      <c r="O14951" t="s">
        <v>73</v>
      </c>
      <c r="P14951" t="s">
        <v>82</v>
      </c>
      <c r="Q14951" t="s">
        <v>6394</v>
      </c>
    </row>
    <row r="14952" spans="11:17">
      <c r="K14952" t="s">
        <v>51</v>
      </c>
      <c r="L14952" t="s">
        <v>6398</v>
      </c>
      <c r="M14952" t="s">
        <v>6399</v>
      </c>
      <c r="N14952" t="s">
        <v>77</v>
      </c>
      <c r="O14952" t="s">
        <v>14</v>
      </c>
      <c r="Q14952" t="s">
        <v>6400</v>
      </c>
    </row>
    <row r="14953" spans="11:17">
      <c r="K14953" t="s">
        <v>51</v>
      </c>
      <c r="L14953" t="s">
        <v>6398</v>
      </c>
      <c r="M14953" t="s">
        <v>6399</v>
      </c>
      <c r="N14953" t="s">
        <v>77</v>
      </c>
      <c r="O14953" t="s">
        <v>56</v>
      </c>
      <c r="Q14953" t="s">
        <v>6400</v>
      </c>
    </row>
    <row r="14954" spans="11:17">
      <c r="K14954" t="s">
        <v>51</v>
      </c>
      <c r="L14954" t="s">
        <v>6398</v>
      </c>
      <c r="M14954" t="s">
        <v>6399</v>
      </c>
      <c r="N14954" t="s">
        <v>77</v>
      </c>
      <c r="O14954" t="s">
        <v>57</v>
      </c>
      <c r="P14954" t="s">
        <v>168</v>
      </c>
      <c r="Q14954" t="s">
        <v>6400</v>
      </c>
    </row>
    <row r="14955" spans="11:17">
      <c r="K14955" t="s">
        <v>51</v>
      </c>
      <c r="L14955" t="s">
        <v>6398</v>
      </c>
      <c r="M14955" t="s">
        <v>6399</v>
      </c>
      <c r="N14955" t="s">
        <v>77</v>
      </c>
      <c r="O14955" t="s">
        <v>59</v>
      </c>
      <c r="P14955">
        <v>3280</v>
      </c>
      <c r="Q14955" t="s">
        <v>6400</v>
      </c>
    </row>
    <row r="14956" spans="11:17">
      <c r="K14956" t="s">
        <v>51</v>
      </c>
      <c r="L14956" t="s">
        <v>6398</v>
      </c>
      <c r="M14956" t="s">
        <v>6399</v>
      </c>
      <c r="N14956" t="s">
        <v>77</v>
      </c>
      <c r="O14956" t="s">
        <v>60</v>
      </c>
      <c r="P14956" t="s">
        <v>6367</v>
      </c>
      <c r="Q14956" t="s">
        <v>6400</v>
      </c>
    </row>
    <row r="14957" spans="11:17">
      <c r="K14957" t="s">
        <v>51</v>
      </c>
      <c r="L14957" t="s">
        <v>6398</v>
      </c>
      <c r="M14957" t="s">
        <v>6399</v>
      </c>
      <c r="N14957" t="s">
        <v>77</v>
      </c>
      <c r="O14957" t="s">
        <v>62</v>
      </c>
      <c r="P14957" t="s">
        <v>6368</v>
      </c>
      <c r="Q14957" t="s">
        <v>6400</v>
      </c>
    </row>
    <row r="14958" spans="11:17">
      <c r="K14958" t="s">
        <v>51</v>
      </c>
      <c r="L14958" t="s">
        <v>6398</v>
      </c>
      <c r="M14958" t="s">
        <v>6399</v>
      </c>
      <c r="N14958" t="s">
        <v>77</v>
      </c>
      <c r="O14958" t="s">
        <v>64</v>
      </c>
      <c r="P14958" t="s">
        <v>6401</v>
      </c>
      <c r="Q14958" t="s">
        <v>6400</v>
      </c>
    </row>
    <row r="14959" spans="11:17">
      <c r="K14959" t="s">
        <v>51</v>
      </c>
      <c r="L14959" t="s">
        <v>6398</v>
      </c>
      <c r="M14959" t="s">
        <v>6399</v>
      </c>
      <c r="N14959" t="s">
        <v>77</v>
      </c>
      <c r="O14959" t="s">
        <v>66</v>
      </c>
      <c r="P14959" t="s">
        <v>6402</v>
      </c>
      <c r="Q14959" t="s">
        <v>6400</v>
      </c>
    </row>
    <row r="14960" spans="11:17">
      <c r="K14960" t="s">
        <v>51</v>
      </c>
      <c r="L14960" t="s">
        <v>6398</v>
      </c>
      <c r="M14960" t="s">
        <v>6399</v>
      </c>
      <c r="N14960" t="s">
        <v>77</v>
      </c>
      <c r="O14960" t="s">
        <v>68</v>
      </c>
      <c r="P14960" t="e">
        <f>-ต้องการเจลล้างมือ
-ต้องการอาหารแห้ง ข้าวสาร น้ำปลา พริกแห้ง
-ต้องการเครื่องตรวจวัดอุณหภูมิ
-ต้องการตู้พ่นยาฆ่าเชื้อ</f>
        <v>#NAME?</v>
      </c>
      <c r="Q14960" t="s">
        <v>6400</v>
      </c>
    </row>
    <row r="14961" spans="11:17">
      <c r="K14961" t="s">
        <v>51</v>
      </c>
      <c r="L14961" t="s">
        <v>6398</v>
      </c>
      <c r="M14961" t="s">
        <v>6399</v>
      </c>
      <c r="N14961" t="s">
        <v>77</v>
      </c>
      <c r="O14961" t="s">
        <v>70</v>
      </c>
      <c r="P14961" t="s">
        <v>71</v>
      </c>
      <c r="Q14961" t="s">
        <v>6400</v>
      </c>
    </row>
    <row r="14962" spans="11:17">
      <c r="K14962" t="s">
        <v>51</v>
      </c>
      <c r="L14962" t="s">
        <v>6398</v>
      </c>
      <c r="M14962" t="s">
        <v>6399</v>
      </c>
      <c r="N14962" t="s">
        <v>77</v>
      </c>
      <c r="O14962" t="s">
        <v>72</v>
      </c>
      <c r="P14962">
        <v>207</v>
      </c>
      <c r="Q14962" t="s">
        <v>6400</v>
      </c>
    </row>
    <row r="14963" spans="11:17">
      <c r="K14963" t="s">
        <v>51</v>
      </c>
      <c r="L14963" t="s">
        <v>6398</v>
      </c>
      <c r="M14963" t="s">
        <v>6399</v>
      </c>
      <c r="N14963" t="s">
        <v>77</v>
      </c>
      <c r="O14963" t="s">
        <v>73</v>
      </c>
      <c r="P14963" t="s">
        <v>82</v>
      </c>
      <c r="Q14963" t="s">
        <v>6400</v>
      </c>
    </row>
    <row r="14964" spans="11:17">
      <c r="K14964" t="s">
        <v>51</v>
      </c>
      <c r="L14964" t="s">
        <v>6403</v>
      </c>
      <c r="M14964" t="s">
        <v>6404</v>
      </c>
      <c r="N14964" t="s">
        <v>77</v>
      </c>
      <c r="O14964" t="s">
        <v>14</v>
      </c>
      <c r="Q14964" t="s">
        <v>6405</v>
      </c>
    </row>
    <row r="14965" spans="11:17">
      <c r="K14965" t="s">
        <v>51</v>
      </c>
      <c r="L14965" t="s">
        <v>6403</v>
      </c>
      <c r="M14965" t="s">
        <v>6404</v>
      </c>
      <c r="N14965" t="s">
        <v>77</v>
      </c>
      <c r="O14965" t="s">
        <v>56</v>
      </c>
      <c r="Q14965" t="s">
        <v>6405</v>
      </c>
    </row>
    <row r="14966" spans="11:17">
      <c r="K14966" t="s">
        <v>51</v>
      </c>
      <c r="L14966" t="s">
        <v>6403</v>
      </c>
      <c r="M14966" t="s">
        <v>6404</v>
      </c>
      <c r="N14966" t="s">
        <v>77</v>
      </c>
      <c r="O14966" t="s">
        <v>57</v>
      </c>
      <c r="P14966" t="s">
        <v>168</v>
      </c>
      <c r="Q14966" t="s">
        <v>6405</v>
      </c>
    </row>
    <row r="14967" spans="11:17">
      <c r="K14967" t="s">
        <v>51</v>
      </c>
      <c r="L14967" t="s">
        <v>6403</v>
      </c>
      <c r="M14967" t="s">
        <v>6404</v>
      </c>
      <c r="N14967" t="s">
        <v>77</v>
      </c>
      <c r="O14967" t="s">
        <v>59</v>
      </c>
      <c r="P14967">
        <v>3326</v>
      </c>
      <c r="Q14967" t="s">
        <v>6405</v>
      </c>
    </row>
    <row r="14968" spans="11:17">
      <c r="K14968" t="s">
        <v>51</v>
      </c>
      <c r="L14968" t="s">
        <v>6403</v>
      </c>
      <c r="M14968" t="s">
        <v>6404</v>
      </c>
      <c r="N14968" t="s">
        <v>77</v>
      </c>
      <c r="O14968" t="s">
        <v>60</v>
      </c>
      <c r="P14968" t="s">
        <v>6367</v>
      </c>
      <c r="Q14968" t="s">
        <v>6405</v>
      </c>
    </row>
    <row r="14969" spans="11:17">
      <c r="K14969" t="s">
        <v>51</v>
      </c>
      <c r="L14969" t="s">
        <v>6403</v>
      </c>
      <c r="M14969" t="s">
        <v>6404</v>
      </c>
      <c r="N14969" t="s">
        <v>77</v>
      </c>
      <c r="O14969" t="s">
        <v>62</v>
      </c>
      <c r="P14969" t="s">
        <v>6368</v>
      </c>
      <c r="Q14969" t="s">
        <v>6405</v>
      </c>
    </row>
    <row r="14970" spans="11:17">
      <c r="K14970" t="s">
        <v>51</v>
      </c>
      <c r="L14970" t="s">
        <v>6403</v>
      </c>
      <c r="M14970" t="s">
        <v>6404</v>
      </c>
      <c r="N14970" t="s">
        <v>77</v>
      </c>
      <c r="O14970" t="s">
        <v>64</v>
      </c>
      <c r="P14970" t="s">
        <v>6406</v>
      </c>
      <c r="Q14970" t="s">
        <v>6405</v>
      </c>
    </row>
    <row r="14971" spans="11:17">
      <c r="K14971" t="s">
        <v>51</v>
      </c>
      <c r="L14971" t="s">
        <v>6403</v>
      </c>
      <c r="M14971" t="s">
        <v>6404</v>
      </c>
      <c r="N14971" t="s">
        <v>77</v>
      </c>
      <c r="O14971" t="s">
        <v>66</v>
      </c>
      <c r="P14971" t="s">
        <v>6407</v>
      </c>
      <c r="Q14971" t="s">
        <v>6405</v>
      </c>
    </row>
    <row r="14972" spans="11:17">
      <c r="K14972" t="s">
        <v>51</v>
      </c>
      <c r="L14972" t="s">
        <v>6403</v>
      </c>
      <c r="M14972" t="s">
        <v>6404</v>
      </c>
      <c r="N14972" t="s">
        <v>77</v>
      </c>
      <c r="O14972" t="s">
        <v>68</v>
      </c>
      <c r="P14972" t="e">
        <f>-ต้องการเจลล้างมือและน้ำยาฆ่าเชื้อ
-ต้องการอาหารแห้ง
-ต้องการเครื่องตรวจวัดอุณหภูมิ
-ต้องการเครื่องพ่นยาฆ่าเชื้อ</f>
        <v>#NAME?</v>
      </c>
      <c r="Q14972" t="s">
        <v>6405</v>
      </c>
    </row>
    <row r="14973" spans="11:17">
      <c r="K14973" t="s">
        <v>51</v>
      </c>
      <c r="L14973" t="s">
        <v>6403</v>
      </c>
      <c r="M14973" t="s">
        <v>6404</v>
      </c>
      <c r="N14973" t="s">
        <v>77</v>
      </c>
      <c r="O14973" t="s">
        <v>70</v>
      </c>
      <c r="P14973" t="s">
        <v>71</v>
      </c>
      <c r="Q14973" t="s">
        <v>6405</v>
      </c>
    </row>
    <row r="14974" spans="11:17">
      <c r="K14974" t="s">
        <v>51</v>
      </c>
      <c r="L14974" t="s">
        <v>6403</v>
      </c>
      <c r="M14974" t="s">
        <v>6404</v>
      </c>
      <c r="N14974" t="s">
        <v>77</v>
      </c>
      <c r="O14974" t="s">
        <v>72</v>
      </c>
      <c r="P14974">
        <v>202</v>
      </c>
      <c r="Q14974" t="s">
        <v>6405</v>
      </c>
    </row>
    <row r="14975" spans="11:17">
      <c r="K14975" t="s">
        <v>51</v>
      </c>
      <c r="L14975" t="s">
        <v>6403</v>
      </c>
      <c r="M14975" t="s">
        <v>6404</v>
      </c>
      <c r="N14975" t="s">
        <v>77</v>
      </c>
      <c r="O14975" t="s">
        <v>73</v>
      </c>
      <c r="P14975" t="s">
        <v>82</v>
      </c>
      <c r="Q14975" t="s">
        <v>6405</v>
      </c>
    </row>
    <row r="14976" spans="11:17">
      <c r="K14976" t="s">
        <v>51</v>
      </c>
      <c r="L14976" t="s">
        <v>6408</v>
      </c>
      <c r="M14976" t="s">
        <v>6409</v>
      </c>
      <c r="N14976" t="s">
        <v>54</v>
      </c>
      <c r="O14976" t="s">
        <v>14</v>
      </c>
      <c r="Q14976" t="s">
        <v>6410</v>
      </c>
    </row>
    <row r="14977" spans="11:17">
      <c r="K14977" t="s">
        <v>51</v>
      </c>
      <c r="L14977" t="s">
        <v>6408</v>
      </c>
      <c r="M14977" t="s">
        <v>6409</v>
      </c>
      <c r="N14977" t="s">
        <v>54</v>
      </c>
      <c r="O14977" t="s">
        <v>56</v>
      </c>
      <c r="Q14977" t="s">
        <v>6410</v>
      </c>
    </row>
    <row r="14978" spans="11:17">
      <c r="K14978" t="s">
        <v>51</v>
      </c>
      <c r="L14978" t="s">
        <v>6408</v>
      </c>
      <c r="M14978" t="s">
        <v>6409</v>
      </c>
      <c r="N14978" t="s">
        <v>54</v>
      </c>
      <c r="O14978" t="s">
        <v>57</v>
      </c>
      <c r="P14978" t="s">
        <v>168</v>
      </c>
      <c r="Q14978" t="s">
        <v>6410</v>
      </c>
    </row>
    <row r="14979" spans="11:17">
      <c r="K14979" t="s">
        <v>51</v>
      </c>
      <c r="L14979" t="s">
        <v>6408</v>
      </c>
      <c r="M14979" t="s">
        <v>6409</v>
      </c>
      <c r="N14979" t="s">
        <v>54</v>
      </c>
      <c r="O14979" t="s">
        <v>59</v>
      </c>
      <c r="P14979">
        <v>4559</v>
      </c>
      <c r="Q14979" t="s">
        <v>6410</v>
      </c>
    </row>
    <row r="14980" spans="11:17">
      <c r="K14980" t="s">
        <v>51</v>
      </c>
      <c r="L14980" t="s">
        <v>6408</v>
      </c>
      <c r="M14980" t="s">
        <v>6409</v>
      </c>
      <c r="N14980" t="s">
        <v>54</v>
      </c>
      <c r="O14980" t="s">
        <v>60</v>
      </c>
      <c r="P14980" t="s">
        <v>6367</v>
      </c>
      <c r="Q14980" t="s">
        <v>6410</v>
      </c>
    </row>
    <row r="14981" spans="11:17">
      <c r="K14981" t="s">
        <v>51</v>
      </c>
      <c r="L14981" t="s">
        <v>6408</v>
      </c>
      <c r="M14981" t="s">
        <v>6409</v>
      </c>
      <c r="N14981" t="s">
        <v>54</v>
      </c>
      <c r="O14981" t="s">
        <v>62</v>
      </c>
      <c r="P14981" t="s">
        <v>6368</v>
      </c>
      <c r="Q14981" t="s">
        <v>6410</v>
      </c>
    </row>
    <row r="14982" spans="11:17">
      <c r="K14982" t="s">
        <v>51</v>
      </c>
      <c r="L14982" t="s">
        <v>6408</v>
      </c>
      <c r="M14982" t="s">
        <v>6409</v>
      </c>
      <c r="N14982" t="s">
        <v>54</v>
      </c>
      <c r="O14982" t="s">
        <v>64</v>
      </c>
      <c r="P14982" t="s">
        <v>6411</v>
      </c>
      <c r="Q14982" t="s">
        <v>6410</v>
      </c>
    </row>
    <row r="14983" spans="11:17">
      <c r="K14983" t="s">
        <v>51</v>
      </c>
      <c r="L14983" t="s">
        <v>6408</v>
      </c>
      <c r="M14983" t="s">
        <v>6409</v>
      </c>
      <c r="N14983" t="s">
        <v>54</v>
      </c>
      <c r="O14983" t="s">
        <v>66</v>
      </c>
      <c r="P14983" t="s">
        <v>6412</v>
      </c>
      <c r="Q14983" t="s">
        <v>6410</v>
      </c>
    </row>
    <row r="14984" spans="11:17">
      <c r="K14984" t="s">
        <v>51</v>
      </c>
      <c r="L14984" t="s">
        <v>6408</v>
      </c>
      <c r="M14984" t="s">
        <v>6409</v>
      </c>
      <c r="N14984" t="s">
        <v>54</v>
      </c>
      <c r="O14984" t="s">
        <v>68</v>
      </c>
      <c r="P14984" t="e">
        <f>-ต้องการเจลล้างมือ
-ต้องการอาหารแห้ง ข้าวสาร
-ต้องการเครื่องตรวจวัดอุณหภูมิ
-ต้องการตู้พ่นยาฆ่าเชื้อ</f>
        <v>#NAME?</v>
      </c>
      <c r="Q14984" t="s">
        <v>6410</v>
      </c>
    </row>
    <row r="14985" spans="11:17">
      <c r="K14985" t="s">
        <v>51</v>
      </c>
      <c r="L14985" t="s">
        <v>6408</v>
      </c>
      <c r="M14985" t="s">
        <v>6409</v>
      </c>
      <c r="N14985" t="s">
        <v>54</v>
      </c>
      <c r="O14985" t="s">
        <v>70</v>
      </c>
      <c r="P14985" t="s">
        <v>71</v>
      </c>
      <c r="Q14985" t="s">
        <v>6410</v>
      </c>
    </row>
    <row r="14986" spans="11:17">
      <c r="K14986" t="s">
        <v>51</v>
      </c>
      <c r="L14986" t="s">
        <v>6408</v>
      </c>
      <c r="M14986" t="s">
        <v>6409</v>
      </c>
      <c r="N14986" t="s">
        <v>54</v>
      </c>
      <c r="O14986" t="s">
        <v>72</v>
      </c>
      <c r="P14986">
        <v>333</v>
      </c>
      <c r="Q14986" t="s">
        <v>6410</v>
      </c>
    </row>
    <row r="14987" spans="11:17">
      <c r="K14987" t="s">
        <v>51</v>
      </c>
      <c r="L14987" t="s">
        <v>6408</v>
      </c>
      <c r="M14987" t="s">
        <v>6409</v>
      </c>
      <c r="N14987" t="s">
        <v>54</v>
      </c>
      <c r="O14987" t="s">
        <v>73</v>
      </c>
      <c r="P14987" t="s">
        <v>74</v>
      </c>
      <c r="Q14987" t="s">
        <v>6410</v>
      </c>
    </row>
    <row r="14988" spans="11:17">
      <c r="K14988" t="s">
        <v>51</v>
      </c>
      <c r="L14988" t="s">
        <v>6413</v>
      </c>
      <c r="M14988" t="s">
        <v>6414</v>
      </c>
      <c r="N14988" t="s">
        <v>77</v>
      </c>
      <c r="O14988" t="s">
        <v>14</v>
      </c>
      <c r="Q14988" t="s">
        <v>6415</v>
      </c>
    </row>
    <row r="14989" spans="11:17">
      <c r="K14989" t="s">
        <v>51</v>
      </c>
      <c r="L14989" t="s">
        <v>6413</v>
      </c>
      <c r="M14989" t="s">
        <v>6414</v>
      </c>
      <c r="N14989" t="s">
        <v>77</v>
      </c>
      <c r="O14989" t="s">
        <v>56</v>
      </c>
      <c r="Q14989" t="s">
        <v>6415</v>
      </c>
    </row>
    <row r="14990" spans="11:17">
      <c r="K14990" t="s">
        <v>51</v>
      </c>
      <c r="L14990" t="s">
        <v>6413</v>
      </c>
      <c r="M14990" t="s">
        <v>6414</v>
      </c>
      <c r="N14990" t="s">
        <v>77</v>
      </c>
      <c r="O14990" t="s">
        <v>57</v>
      </c>
      <c r="P14990" t="s">
        <v>168</v>
      </c>
      <c r="Q14990" t="s">
        <v>6415</v>
      </c>
    </row>
    <row r="14991" spans="11:17">
      <c r="K14991" t="s">
        <v>51</v>
      </c>
      <c r="L14991" t="s">
        <v>6413</v>
      </c>
      <c r="M14991" t="s">
        <v>6414</v>
      </c>
      <c r="N14991" t="s">
        <v>77</v>
      </c>
      <c r="O14991" t="s">
        <v>59</v>
      </c>
      <c r="P14991">
        <v>3861</v>
      </c>
      <c r="Q14991" t="s">
        <v>6415</v>
      </c>
    </row>
    <row r="14992" spans="11:17">
      <c r="K14992" t="s">
        <v>51</v>
      </c>
      <c r="L14992" t="s">
        <v>6413</v>
      </c>
      <c r="M14992" t="s">
        <v>6414</v>
      </c>
      <c r="N14992" t="s">
        <v>77</v>
      </c>
      <c r="O14992" t="s">
        <v>60</v>
      </c>
      <c r="P14992" t="s">
        <v>6367</v>
      </c>
      <c r="Q14992" t="s">
        <v>6415</v>
      </c>
    </row>
    <row r="14993" spans="11:17">
      <c r="K14993" t="s">
        <v>51</v>
      </c>
      <c r="L14993" t="s">
        <v>6413</v>
      </c>
      <c r="M14993" t="s">
        <v>6414</v>
      </c>
      <c r="N14993" t="s">
        <v>77</v>
      </c>
      <c r="O14993" t="s">
        <v>62</v>
      </c>
      <c r="P14993" t="s">
        <v>6368</v>
      </c>
      <c r="Q14993" t="s">
        <v>6415</v>
      </c>
    </row>
    <row r="14994" spans="11:17">
      <c r="K14994" t="s">
        <v>51</v>
      </c>
      <c r="L14994" t="s">
        <v>6413</v>
      </c>
      <c r="M14994" t="s">
        <v>6414</v>
      </c>
      <c r="N14994" t="s">
        <v>77</v>
      </c>
      <c r="O14994" t="s">
        <v>64</v>
      </c>
      <c r="P14994" t="s">
        <v>6416</v>
      </c>
      <c r="Q14994" t="s">
        <v>6415</v>
      </c>
    </row>
    <row r="14995" spans="11:17">
      <c r="K14995" t="s">
        <v>51</v>
      </c>
      <c r="L14995" t="s">
        <v>6413</v>
      </c>
      <c r="M14995" t="s">
        <v>6414</v>
      </c>
      <c r="N14995" t="s">
        <v>77</v>
      </c>
      <c r="O14995" t="s">
        <v>66</v>
      </c>
      <c r="P14995" t="s">
        <v>6417</v>
      </c>
      <c r="Q14995" t="s">
        <v>6415</v>
      </c>
    </row>
    <row r="14996" spans="11:17">
      <c r="K14996" t="s">
        <v>51</v>
      </c>
      <c r="L14996" t="s">
        <v>6413</v>
      </c>
      <c r="M14996" t="s">
        <v>6414</v>
      </c>
      <c r="N14996" t="s">
        <v>77</v>
      </c>
      <c r="O14996" t="s">
        <v>68</v>
      </c>
      <c r="P14996" t="e">
        <f>-ต้องการน้ำยาฆ่าเชื้อและหน้ากากอนามัย
-ต้องการอาหารแห้ง ข้าวสาร น้ำมันพืช
-ต้องการตู้พ่นยาฆ่าเชื้อ</f>
        <v>#NAME?</v>
      </c>
      <c r="Q14996" t="s">
        <v>6415</v>
      </c>
    </row>
    <row r="14997" spans="11:17">
      <c r="K14997" t="s">
        <v>51</v>
      </c>
      <c r="L14997" t="s">
        <v>6413</v>
      </c>
      <c r="M14997" t="s">
        <v>6414</v>
      </c>
      <c r="N14997" t="s">
        <v>77</v>
      </c>
      <c r="O14997" t="s">
        <v>70</v>
      </c>
      <c r="P14997" t="s">
        <v>71</v>
      </c>
      <c r="Q14997" t="s">
        <v>6415</v>
      </c>
    </row>
    <row r="14998" spans="11:17">
      <c r="K14998" t="s">
        <v>51</v>
      </c>
      <c r="L14998" t="s">
        <v>6413</v>
      </c>
      <c r="M14998" t="s">
        <v>6414</v>
      </c>
      <c r="N14998" t="s">
        <v>77</v>
      </c>
      <c r="O14998" t="s">
        <v>72</v>
      </c>
      <c r="P14998">
        <v>166</v>
      </c>
      <c r="Q14998" t="s">
        <v>6415</v>
      </c>
    </row>
    <row r="14999" spans="11:17">
      <c r="K14999" t="s">
        <v>51</v>
      </c>
      <c r="L14999" t="s">
        <v>6413</v>
      </c>
      <c r="M14999" t="s">
        <v>6414</v>
      </c>
      <c r="N14999" t="s">
        <v>77</v>
      </c>
      <c r="O14999" t="s">
        <v>73</v>
      </c>
      <c r="P14999" t="s">
        <v>82</v>
      </c>
      <c r="Q14999" t="s">
        <v>6415</v>
      </c>
    </row>
    <row r="15000" spans="11:17">
      <c r="K15000" t="s">
        <v>51</v>
      </c>
      <c r="L15000" t="s">
        <v>6418</v>
      </c>
      <c r="M15000" t="s">
        <v>6419</v>
      </c>
      <c r="N15000" t="s">
        <v>54</v>
      </c>
      <c r="O15000" t="s">
        <v>14</v>
      </c>
      <c r="Q15000" t="s">
        <v>6420</v>
      </c>
    </row>
    <row r="15001" spans="11:17">
      <c r="K15001" t="s">
        <v>51</v>
      </c>
      <c r="L15001" t="s">
        <v>6418</v>
      </c>
      <c r="M15001" t="s">
        <v>6419</v>
      </c>
      <c r="N15001" t="s">
        <v>54</v>
      </c>
      <c r="O15001" t="s">
        <v>56</v>
      </c>
      <c r="Q15001" t="s">
        <v>6420</v>
      </c>
    </row>
    <row r="15002" spans="11:17">
      <c r="K15002" t="s">
        <v>51</v>
      </c>
      <c r="L15002" t="s">
        <v>6418</v>
      </c>
      <c r="M15002" t="s">
        <v>6419</v>
      </c>
      <c r="N15002" t="s">
        <v>54</v>
      </c>
      <c r="O15002" t="s">
        <v>57</v>
      </c>
      <c r="P15002" t="s">
        <v>168</v>
      </c>
      <c r="Q15002" t="s">
        <v>6420</v>
      </c>
    </row>
    <row r="15003" spans="11:17">
      <c r="K15003" t="s">
        <v>51</v>
      </c>
      <c r="L15003" t="s">
        <v>6418</v>
      </c>
      <c r="M15003" t="s">
        <v>6419</v>
      </c>
      <c r="N15003" t="s">
        <v>54</v>
      </c>
      <c r="O15003" t="s">
        <v>59</v>
      </c>
      <c r="P15003">
        <v>4652</v>
      </c>
      <c r="Q15003" t="s">
        <v>6420</v>
      </c>
    </row>
    <row r="15004" spans="11:17">
      <c r="K15004" t="s">
        <v>51</v>
      </c>
      <c r="L15004" t="s">
        <v>6418</v>
      </c>
      <c r="M15004" t="s">
        <v>6419</v>
      </c>
      <c r="N15004" t="s">
        <v>54</v>
      </c>
      <c r="O15004" t="s">
        <v>60</v>
      </c>
      <c r="P15004" t="s">
        <v>6367</v>
      </c>
      <c r="Q15004" t="s">
        <v>6420</v>
      </c>
    </row>
    <row r="15005" spans="11:17">
      <c r="K15005" t="s">
        <v>51</v>
      </c>
      <c r="L15005" t="s">
        <v>6418</v>
      </c>
      <c r="M15005" t="s">
        <v>6419</v>
      </c>
      <c r="N15005" t="s">
        <v>54</v>
      </c>
      <c r="O15005" t="s">
        <v>62</v>
      </c>
      <c r="P15005" t="s">
        <v>6421</v>
      </c>
      <c r="Q15005" t="s">
        <v>6420</v>
      </c>
    </row>
    <row r="15006" spans="11:17">
      <c r="K15006" t="s">
        <v>51</v>
      </c>
      <c r="L15006" t="s">
        <v>6418</v>
      </c>
      <c r="M15006" t="s">
        <v>6419</v>
      </c>
      <c r="N15006" t="s">
        <v>54</v>
      </c>
      <c r="O15006" t="s">
        <v>64</v>
      </c>
      <c r="P15006" t="s">
        <v>6422</v>
      </c>
      <c r="Q15006" t="s">
        <v>6420</v>
      </c>
    </row>
    <row r="15007" spans="11:17">
      <c r="K15007" t="s">
        <v>51</v>
      </c>
      <c r="L15007" t="s">
        <v>6418</v>
      </c>
      <c r="M15007" t="s">
        <v>6419</v>
      </c>
      <c r="N15007" t="s">
        <v>54</v>
      </c>
      <c r="O15007" t="s">
        <v>66</v>
      </c>
      <c r="P15007" t="s">
        <v>6423</v>
      </c>
      <c r="Q15007" t="s">
        <v>6420</v>
      </c>
    </row>
    <row r="15008" spans="11:17">
      <c r="K15008" t="s">
        <v>51</v>
      </c>
      <c r="L15008" t="s">
        <v>6418</v>
      </c>
      <c r="M15008" t="s">
        <v>6419</v>
      </c>
      <c r="N15008" t="s">
        <v>54</v>
      </c>
      <c r="O15008" t="s">
        <v>68</v>
      </c>
      <c r="P15008" t="e">
        <f>-ต้องการเจลล้างมือและหน้ากากอนามัย
-ต้องการอาหารแห้ง ข้าวสาร</f>
        <v>#NAME?</v>
      </c>
      <c r="Q15008" t="s">
        <v>6420</v>
      </c>
    </row>
    <row r="15009" spans="11:17">
      <c r="K15009" t="s">
        <v>51</v>
      </c>
      <c r="L15009" t="s">
        <v>6418</v>
      </c>
      <c r="M15009" t="s">
        <v>6419</v>
      </c>
      <c r="N15009" t="s">
        <v>54</v>
      </c>
      <c r="O15009" t="s">
        <v>70</v>
      </c>
      <c r="P15009" t="s">
        <v>71</v>
      </c>
      <c r="Q15009" t="s">
        <v>6420</v>
      </c>
    </row>
    <row r="15010" spans="11:17">
      <c r="K15010" t="s">
        <v>51</v>
      </c>
      <c r="L15010" t="s">
        <v>6418</v>
      </c>
      <c r="M15010" t="s">
        <v>6419</v>
      </c>
      <c r="N15010" t="s">
        <v>54</v>
      </c>
      <c r="O15010" t="s">
        <v>72</v>
      </c>
      <c r="P15010">
        <v>278</v>
      </c>
      <c r="Q15010" t="s">
        <v>6420</v>
      </c>
    </row>
    <row r="15011" spans="11:17">
      <c r="K15011" t="s">
        <v>51</v>
      </c>
      <c r="L15011" t="s">
        <v>6418</v>
      </c>
      <c r="M15011" t="s">
        <v>6419</v>
      </c>
      <c r="N15011" t="s">
        <v>54</v>
      </c>
      <c r="O15011" t="s">
        <v>73</v>
      </c>
      <c r="P15011" t="s">
        <v>74</v>
      </c>
      <c r="Q15011" t="s">
        <v>6420</v>
      </c>
    </row>
    <row r="15012" spans="11:17">
      <c r="K15012" t="s">
        <v>51</v>
      </c>
      <c r="L15012" t="s">
        <v>6424</v>
      </c>
      <c r="M15012" t="s">
        <v>6425</v>
      </c>
      <c r="N15012" t="s">
        <v>77</v>
      </c>
      <c r="O15012" t="s">
        <v>14</v>
      </c>
      <c r="Q15012" t="s">
        <v>6426</v>
      </c>
    </row>
    <row r="15013" spans="11:17">
      <c r="K15013" t="s">
        <v>51</v>
      </c>
      <c r="L15013" t="s">
        <v>6424</v>
      </c>
      <c r="M15013" t="s">
        <v>6425</v>
      </c>
      <c r="N15013" t="s">
        <v>77</v>
      </c>
      <c r="O15013" t="s">
        <v>56</v>
      </c>
      <c r="Q15013" t="s">
        <v>6426</v>
      </c>
    </row>
    <row r="15014" spans="11:17">
      <c r="K15014" t="s">
        <v>51</v>
      </c>
      <c r="L15014" t="s">
        <v>6424</v>
      </c>
      <c r="M15014" t="s">
        <v>6425</v>
      </c>
      <c r="N15014" t="s">
        <v>77</v>
      </c>
      <c r="O15014" t="s">
        <v>57</v>
      </c>
      <c r="P15014" t="s">
        <v>168</v>
      </c>
      <c r="Q15014" t="s">
        <v>6426</v>
      </c>
    </row>
    <row r="15015" spans="11:17">
      <c r="K15015" t="s">
        <v>51</v>
      </c>
      <c r="L15015" t="s">
        <v>6424</v>
      </c>
      <c r="M15015" t="s">
        <v>6425</v>
      </c>
      <c r="N15015" t="s">
        <v>77</v>
      </c>
      <c r="O15015" t="s">
        <v>59</v>
      </c>
      <c r="P15015">
        <v>2954</v>
      </c>
      <c r="Q15015" t="s">
        <v>6426</v>
      </c>
    </row>
    <row r="15016" spans="11:17">
      <c r="K15016" t="s">
        <v>51</v>
      </c>
      <c r="L15016" t="s">
        <v>6424</v>
      </c>
      <c r="M15016" t="s">
        <v>6425</v>
      </c>
      <c r="N15016" t="s">
        <v>77</v>
      </c>
      <c r="O15016" t="s">
        <v>60</v>
      </c>
      <c r="P15016" t="s">
        <v>6367</v>
      </c>
      <c r="Q15016" t="s">
        <v>6426</v>
      </c>
    </row>
    <row r="15017" spans="11:17">
      <c r="K15017" t="s">
        <v>51</v>
      </c>
      <c r="L15017" t="s">
        <v>6424</v>
      </c>
      <c r="M15017" t="s">
        <v>6425</v>
      </c>
      <c r="N15017" t="s">
        <v>77</v>
      </c>
      <c r="O15017" t="s">
        <v>62</v>
      </c>
      <c r="P15017" t="s">
        <v>6368</v>
      </c>
      <c r="Q15017" t="s">
        <v>6426</v>
      </c>
    </row>
    <row r="15018" spans="11:17">
      <c r="K15018" t="s">
        <v>51</v>
      </c>
      <c r="L15018" t="s">
        <v>6424</v>
      </c>
      <c r="M15018" t="s">
        <v>6425</v>
      </c>
      <c r="N15018" t="s">
        <v>77</v>
      </c>
      <c r="O15018" t="s">
        <v>64</v>
      </c>
      <c r="P15018" t="s">
        <v>6427</v>
      </c>
      <c r="Q15018" t="s">
        <v>6426</v>
      </c>
    </row>
    <row r="15019" spans="11:17">
      <c r="K15019" t="s">
        <v>51</v>
      </c>
      <c r="L15019" t="s">
        <v>6424</v>
      </c>
      <c r="M15019" t="s">
        <v>6425</v>
      </c>
      <c r="N15019" t="s">
        <v>77</v>
      </c>
      <c r="O15019" t="s">
        <v>66</v>
      </c>
      <c r="P15019" t="s">
        <v>6428</v>
      </c>
      <c r="Q15019" t="s">
        <v>6426</v>
      </c>
    </row>
    <row r="15020" spans="11:17">
      <c r="K15020" t="s">
        <v>51</v>
      </c>
      <c r="L15020" t="s">
        <v>6424</v>
      </c>
      <c r="M15020" t="s">
        <v>6425</v>
      </c>
      <c r="N15020" t="s">
        <v>77</v>
      </c>
      <c r="O15020" t="s">
        <v>68</v>
      </c>
      <c r="P15020" t="e">
        <f>-ต้องการอาหารแห้ง ข้าวสาร น้ำดื่ม
-ต้องการเครื่องตรวจวัดอุณหภูมิ
-ต้องการตู้พ่นยาฆ่าเชื้อ</f>
        <v>#NAME?</v>
      </c>
      <c r="Q15020" t="s">
        <v>6426</v>
      </c>
    </row>
    <row r="15021" spans="11:17">
      <c r="K15021" t="s">
        <v>51</v>
      </c>
      <c r="L15021" t="s">
        <v>6424</v>
      </c>
      <c r="M15021" t="s">
        <v>6425</v>
      </c>
      <c r="N15021" t="s">
        <v>77</v>
      </c>
      <c r="O15021" t="s">
        <v>70</v>
      </c>
      <c r="P15021" t="s">
        <v>71</v>
      </c>
      <c r="Q15021" t="s">
        <v>6426</v>
      </c>
    </row>
    <row r="15022" spans="11:17">
      <c r="K15022" t="s">
        <v>51</v>
      </c>
      <c r="L15022" t="s">
        <v>6424</v>
      </c>
      <c r="M15022" t="s">
        <v>6425</v>
      </c>
      <c r="N15022" t="s">
        <v>77</v>
      </c>
      <c r="O15022" t="s">
        <v>72</v>
      </c>
      <c r="P15022">
        <v>31</v>
      </c>
      <c r="Q15022" t="s">
        <v>6426</v>
      </c>
    </row>
    <row r="15023" spans="11:17">
      <c r="K15023" t="s">
        <v>51</v>
      </c>
      <c r="L15023" t="s">
        <v>6424</v>
      </c>
      <c r="M15023" t="s">
        <v>6425</v>
      </c>
      <c r="N15023" t="s">
        <v>77</v>
      </c>
      <c r="O15023" t="s">
        <v>73</v>
      </c>
      <c r="P15023" t="s">
        <v>82</v>
      </c>
      <c r="Q15023" t="s">
        <v>6426</v>
      </c>
    </row>
    <row r="15024" spans="11:17">
      <c r="K15024" t="s">
        <v>51</v>
      </c>
      <c r="L15024" t="s">
        <v>6429</v>
      </c>
      <c r="M15024" t="s">
        <v>6430</v>
      </c>
      <c r="N15024" t="s">
        <v>1337</v>
      </c>
      <c r="O15024" t="s">
        <v>14</v>
      </c>
      <c r="Q15024" t="s">
        <v>6431</v>
      </c>
    </row>
    <row r="15025" spans="11:17">
      <c r="K15025" t="s">
        <v>51</v>
      </c>
      <c r="L15025" t="s">
        <v>6429</v>
      </c>
      <c r="M15025" t="s">
        <v>6430</v>
      </c>
      <c r="N15025" t="s">
        <v>1337</v>
      </c>
      <c r="O15025" t="s">
        <v>56</v>
      </c>
      <c r="Q15025" t="s">
        <v>6431</v>
      </c>
    </row>
    <row r="15026" spans="11:17">
      <c r="K15026" t="s">
        <v>51</v>
      </c>
      <c r="L15026" t="s">
        <v>6429</v>
      </c>
      <c r="M15026" t="s">
        <v>6430</v>
      </c>
      <c r="N15026" t="s">
        <v>1337</v>
      </c>
      <c r="O15026" t="s">
        <v>57</v>
      </c>
      <c r="P15026" t="s">
        <v>2263</v>
      </c>
      <c r="Q15026" t="s">
        <v>6431</v>
      </c>
    </row>
    <row r="15027" spans="11:17">
      <c r="K15027" t="s">
        <v>51</v>
      </c>
      <c r="L15027" t="s">
        <v>6429</v>
      </c>
      <c r="M15027" t="s">
        <v>6430</v>
      </c>
      <c r="N15027" t="s">
        <v>1337</v>
      </c>
      <c r="O15027" t="s">
        <v>59</v>
      </c>
      <c r="P15027">
        <v>1913</v>
      </c>
      <c r="Q15027" t="s">
        <v>6431</v>
      </c>
    </row>
    <row r="15028" spans="11:17">
      <c r="K15028" t="s">
        <v>51</v>
      </c>
      <c r="L15028" t="s">
        <v>6429</v>
      </c>
      <c r="M15028" t="s">
        <v>6430</v>
      </c>
      <c r="N15028" t="s">
        <v>1337</v>
      </c>
      <c r="O15028" t="s">
        <v>60</v>
      </c>
      <c r="P15028" t="s">
        <v>6019</v>
      </c>
      <c r="Q15028" t="s">
        <v>6431</v>
      </c>
    </row>
    <row r="15029" spans="11:17">
      <c r="K15029" t="s">
        <v>51</v>
      </c>
      <c r="L15029" t="s">
        <v>6429</v>
      </c>
      <c r="M15029" t="s">
        <v>6430</v>
      </c>
      <c r="N15029" t="s">
        <v>1337</v>
      </c>
      <c r="O15029" t="s">
        <v>62</v>
      </c>
      <c r="P15029" t="s">
        <v>6020</v>
      </c>
      <c r="Q15029" t="s">
        <v>6431</v>
      </c>
    </row>
    <row r="15030" spans="11:17">
      <c r="K15030" t="s">
        <v>51</v>
      </c>
      <c r="L15030" t="s">
        <v>6429</v>
      </c>
      <c r="M15030" t="s">
        <v>6430</v>
      </c>
      <c r="N15030" t="s">
        <v>1337</v>
      </c>
      <c r="O15030" t="s">
        <v>64</v>
      </c>
      <c r="P15030" t="s">
        <v>6432</v>
      </c>
      <c r="Q15030" t="s">
        <v>6431</v>
      </c>
    </row>
    <row r="15031" spans="11:17">
      <c r="K15031" t="s">
        <v>51</v>
      </c>
      <c r="L15031" t="s">
        <v>6429</v>
      </c>
      <c r="M15031" t="s">
        <v>6430</v>
      </c>
      <c r="N15031" t="s">
        <v>1337</v>
      </c>
      <c r="O15031" t="s">
        <v>66</v>
      </c>
      <c r="P15031" t="s">
        <v>6433</v>
      </c>
      <c r="Q15031" t="s">
        <v>6431</v>
      </c>
    </row>
    <row r="15032" spans="11:17">
      <c r="K15032" t="s">
        <v>51</v>
      </c>
      <c r="L15032" t="s">
        <v>6429</v>
      </c>
      <c r="M15032" t="s">
        <v>6430</v>
      </c>
      <c r="N15032" t="s">
        <v>1337</v>
      </c>
      <c r="O15032" t="s">
        <v>68</v>
      </c>
      <c r="Q15032" t="s">
        <v>6431</v>
      </c>
    </row>
    <row r="15033" spans="11:17">
      <c r="K15033" t="s">
        <v>51</v>
      </c>
      <c r="L15033" t="s">
        <v>6429</v>
      </c>
      <c r="M15033" t="s">
        <v>6430</v>
      </c>
      <c r="N15033" t="s">
        <v>1337</v>
      </c>
      <c r="O15033" t="s">
        <v>70</v>
      </c>
      <c r="P15033" t="s">
        <v>71</v>
      </c>
      <c r="Q15033" t="s">
        <v>6431</v>
      </c>
    </row>
    <row r="15034" spans="11:17">
      <c r="K15034" t="s">
        <v>51</v>
      </c>
      <c r="L15034" t="s">
        <v>6429</v>
      </c>
      <c r="M15034" t="s">
        <v>6430</v>
      </c>
      <c r="N15034" t="s">
        <v>1337</v>
      </c>
      <c r="O15034" t="s">
        <v>72</v>
      </c>
      <c r="P15034">
        <v>160</v>
      </c>
      <c r="Q15034" t="s">
        <v>6431</v>
      </c>
    </row>
    <row r="15035" spans="11:17">
      <c r="K15035" t="s">
        <v>51</v>
      </c>
      <c r="L15035" t="s">
        <v>6429</v>
      </c>
      <c r="M15035" t="s">
        <v>6430</v>
      </c>
      <c r="N15035" t="s">
        <v>1337</v>
      </c>
      <c r="O15035" t="s">
        <v>73</v>
      </c>
      <c r="P15035" t="s">
        <v>1343</v>
      </c>
      <c r="Q15035" t="s">
        <v>6431</v>
      </c>
    </row>
    <row r="15036" spans="11:17">
      <c r="K15036" t="s">
        <v>51</v>
      </c>
      <c r="L15036" t="s">
        <v>6434</v>
      </c>
      <c r="M15036" t="s">
        <v>6435</v>
      </c>
      <c r="N15036" t="s">
        <v>1337</v>
      </c>
      <c r="O15036" t="s">
        <v>14</v>
      </c>
      <c r="Q15036" t="s">
        <v>6436</v>
      </c>
    </row>
    <row r="15037" spans="11:17">
      <c r="K15037" t="s">
        <v>51</v>
      </c>
      <c r="L15037" t="s">
        <v>6434</v>
      </c>
      <c r="M15037" t="s">
        <v>6435</v>
      </c>
      <c r="N15037" t="s">
        <v>1337</v>
      </c>
      <c r="O15037" t="s">
        <v>56</v>
      </c>
      <c r="Q15037" t="s">
        <v>6436</v>
      </c>
    </row>
    <row r="15038" spans="11:17">
      <c r="K15038" t="s">
        <v>51</v>
      </c>
      <c r="L15038" t="s">
        <v>6434</v>
      </c>
      <c r="M15038" t="s">
        <v>6435</v>
      </c>
      <c r="N15038" t="s">
        <v>1337</v>
      </c>
      <c r="O15038" t="s">
        <v>57</v>
      </c>
      <c r="P15038" t="s">
        <v>2263</v>
      </c>
      <c r="Q15038" t="s">
        <v>6436</v>
      </c>
    </row>
    <row r="15039" spans="11:17">
      <c r="K15039" t="s">
        <v>51</v>
      </c>
      <c r="L15039" t="s">
        <v>6434</v>
      </c>
      <c r="M15039" t="s">
        <v>6435</v>
      </c>
      <c r="N15039" t="s">
        <v>1337</v>
      </c>
      <c r="O15039" t="s">
        <v>59</v>
      </c>
      <c r="P15039">
        <v>1776</v>
      </c>
      <c r="Q15039" t="s">
        <v>6436</v>
      </c>
    </row>
    <row r="15040" spans="11:17">
      <c r="K15040" t="s">
        <v>51</v>
      </c>
      <c r="L15040" t="s">
        <v>6434</v>
      </c>
      <c r="M15040" t="s">
        <v>6435</v>
      </c>
      <c r="N15040" t="s">
        <v>1337</v>
      </c>
      <c r="O15040" t="s">
        <v>60</v>
      </c>
      <c r="P15040" t="s">
        <v>6019</v>
      </c>
      <c r="Q15040" t="s">
        <v>6436</v>
      </c>
    </row>
    <row r="15041" spans="11:17">
      <c r="K15041" t="s">
        <v>51</v>
      </c>
      <c r="L15041" t="s">
        <v>6434</v>
      </c>
      <c r="M15041" t="s">
        <v>6435</v>
      </c>
      <c r="N15041" t="s">
        <v>1337</v>
      </c>
      <c r="O15041" t="s">
        <v>62</v>
      </c>
      <c r="P15041" t="s">
        <v>6026</v>
      </c>
      <c r="Q15041" t="s">
        <v>6436</v>
      </c>
    </row>
    <row r="15042" spans="11:17">
      <c r="K15042" t="s">
        <v>51</v>
      </c>
      <c r="L15042" t="s">
        <v>6434</v>
      </c>
      <c r="M15042" t="s">
        <v>6435</v>
      </c>
      <c r="N15042" t="s">
        <v>1337</v>
      </c>
      <c r="O15042" t="s">
        <v>64</v>
      </c>
      <c r="P15042" t="s">
        <v>6437</v>
      </c>
      <c r="Q15042" t="s">
        <v>6436</v>
      </c>
    </row>
    <row r="15043" spans="11:17">
      <c r="K15043" t="s">
        <v>51</v>
      </c>
      <c r="L15043" t="s">
        <v>6434</v>
      </c>
      <c r="M15043" t="s">
        <v>6435</v>
      </c>
      <c r="N15043" t="s">
        <v>1337</v>
      </c>
      <c r="O15043" t="s">
        <v>66</v>
      </c>
      <c r="P15043" t="s">
        <v>6438</v>
      </c>
      <c r="Q15043" t="s">
        <v>6436</v>
      </c>
    </row>
    <row r="15044" spans="11:17">
      <c r="K15044" t="s">
        <v>51</v>
      </c>
      <c r="L15044" t="s">
        <v>6434</v>
      </c>
      <c r="M15044" t="s">
        <v>6435</v>
      </c>
      <c r="N15044" t="s">
        <v>1337</v>
      </c>
      <c r="O15044" t="s">
        <v>68</v>
      </c>
      <c r="Q15044" t="s">
        <v>6436</v>
      </c>
    </row>
    <row r="15045" spans="11:17">
      <c r="K15045" t="s">
        <v>51</v>
      </c>
      <c r="L15045" t="s">
        <v>6434</v>
      </c>
      <c r="M15045" t="s">
        <v>6435</v>
      </c>
      <c r="N15045" t="s">
        <v>1337</v>
      </c>
      <c r="O15045" t="s">
        <v>70</v>
      </c>
      <c r="P15045" t="s">
        <v>131</v>
      </c>
      <c r="Q15045" t="s">
        <v>6436</v>
      </c>
    </row>
    <row r="15046" spans="11:17">
      <c r="K15046" t="s">
        <v>51</v>
      </c>
      <c r="L15046" t="s">
        <v>6434</v>
      </c>
      <c r="M15046" t="s">
        <v>6435</v>
      </c>
      <c r="N15046" t="s">
        <v>1337</v>
      </c>
      <c r="O15046" t="s">
        <v>72</v>
      </c>
      <c r="P15046">
        <v>132</v>
      </c>
      <c r="Q15046" t="s">
        <v>6436</v>
      </c>
    </row>
    <row r="15047" spans="11:17">
      <c r="K15047" t="s">
        <v>51</v>
      </c>
      <c r="L15047" t="s">
        <v>6434</v>
      </c>
      <c r="M15047" t="s">
        <v>6435</v>
      </c>
      <c r="N15047" t="s">
        <v>1337</v>
      </c>
      <c r="O15047" t="s">
        <v>73</v>
      </c>
      <c r="P15047" t="s">
        <v>1343</v>
      </c>
      <c r="Q15047" t="s">
        <v>6436</v>
      </c>
    </row>
    <row r="15048" spans="11:17">
      <c r="K15048" t="s">
        <v>51</v>
      </c>
      <c r="L15048" t="s">
        <v>6439</v>
      </c>
      <c r="M15048" t="s">
        <v>6440</v>
      </c>
      <c r="N15048" t="s">
        <v>1337</v>
      </c>
      <c r="O15048" t="s">
        <v>14</v>
      </c>
      <c r="Q15048" t="s">
        <v>6441</v>
      </c>
    </row>
    <row r="15049" spans="11:17">
      <c r="K15049" t="s">
        <v>51</v>
      </c>
      <c r="L15049" t="s">
        <v>6439</v>
      </c>
      <c r="M15049" t="s">
        <v>6440</v>
      </c>
      <c r="N15049" t="s">
        <v>1337</v>
      </c>
      <c r="O15049" t="s">
        <v>56</v>
      </c>
      <c r="Q15049" t="s">
        <v>6441</v>
      </c>
    </row>
    <row r="15050" spans="11:17">
      <c r="K15050" t="s">
        <v>51</v>
      </c>
      <c r="L15050" t="s">
        <v>6439</v>
      </c>
      <c r="M15050" t="s">
        <v>6440</v>
      </c>
      <c r="N15050" t="s">
        <v>1337</v>
      </c>
      <c r="O15050" t="s">
        <v>57</v>
      </c>
      <c r="P15050" t="s">
        <v>2263</v>
      </c>
      <c r="Q15050" t="s">
        <v>6441</v>
      </c>
    </row>
    <row r="15051" spans="11:17">
      <c r="K15051" t="s">
        <v>51</v>
      </c>
      <c r="L15051" t="s">
        <v>6439</v>
      </c>
      <c r="M15051" t="s">
        <v>6440</v>
      </c>
      <c r="N15051" t="s">
        <v>1337</v>
      </c>
      <c r="O15051" t="s">
        <v>59</v>
      </c>
      <c r="P15051">
        <v>1412</v>
      </c>
      <c r="Q15051" t="s">
        <v>6441</v>
      </c>
    </row>
    <row r="15052" spans="11:17">
      <c r="K15052" t="s">
        <v>51</v>
      </c>
      <c r="L15052" t="s">
        <v>6439</v>
      </c>
      <c r="M15052" t="s">
        <v>6440</v>
      </c>
      <c r="N15052" t="s">
        <v>1337</v>
      </c>
      <c r="O15052" t="s">
        <v>60</v>
      </c>
      <c r="P15052" t="s">
        <v>6019</v>
      </c>
      <c r="Q15052" t="s">
        <v>6441</v>
      </c>
    </row>
    <row r="15053" spans="11:17">
      <c r="K15053" t="s">
        <v>51</v>
      </c>
      <c r="L15053" t="s">
        <v>6439</v>
      </c>
      <c r="M15053" t="s">
        <v>6440</v>
      </c>
      <c r="N15053" t="s">
        <v>1337</v>
      </c>
      <c r="O15053" t="s">
        <v>62</v>
      </c>
      <c r="P15053" t="s">
        <v>6026</v>
      </c>
      <c r="Q15053" t="s">
        <v>6441</v>
      </c>
    </row>
    <row r="15054" spans="11:17">
      <c r="K15054" t="s">
        <v>51</v>
      </c>
      <c r="L15054" t="s">
        <v>6439</v>
      </c>
      <c r="M15054" t="s">
        <v>6440</v>
      </c>
      <c r="N15054" t="s">
        <v>1337</v>
      </c>
      <c r="O15054" t="s">
        <v>64</v>
      </c>
      <c r="P15054" t="s">
        <v>6442</v>
      </c>
      <c r="Q15054" t="s">
        <v>6441</v>
      </c>
    </row>
    <row r="15055" spans="11:17">
      <c r="K15055" t="s">
        <v>51</v>
      </c>
      <c r="L15055" t="s">
        <v>6439</v>
      </c>
      <c r="M15055" t="s">
        <v>6440</v>
      </c>
      <c r="N15055" t="s">
        <v>1337</v>
      </c>
      <c r="O15055" t="s">
        <v>66</v>
      </c>
      <c r="P15055" t="s">
        <v>6443</v>
      </c>
      <c r="Q15055" t="s">
        <v>6441</v>
      </c>
    </row>
    <row r="15056" spans="11:17">
      <c r="K15056" t="s">
        <v>51</v>
      </c>
      <c r="L15056" t="s">
        <v>6439</v>
      </c>
      <c r="M15056" t="s">
        <v>6440</v>
      </c>
      <c r="N15056" t="s">
        <v>1337</v>
      </c>
      <c r="O15056" t="s">
        <v>68</v>
      </c>
      <c r="Q15056" t="s">
        <v>6441</v>
      </c>
    </row>
    <row r="15057" spans="11:17">
      <c r="K15057" t="s">
        <v>51</v>
      </c>
      <c r="L15057" t="s">
        <v>6439</v>
      </c>
      <c r="M15057" t="s">
        <v>6440</v>
      </c>
      <c r="N15057" t="s">
        <v>1337</v>
      </c>
      <c r="O15057" t="s">
        <v>70</v>
      </c>
      <c r="P15057" t="s">
        <v>71</v>
      </c>
      <c r="Q15057" t="s">
        <v>6441</v>
      </c>
    </row>
    <row r="15058" spans="11:17">
      <c r="K15058" t="s">
        <v>51</v>
      </c>
      <c r="L15058" t="s">
        <v>6439</v>
      </c>
      <c r="M15058" t="s">
        <v>6440</v>
      </c>
      <c r="N15058" t="s">
        <v>1337</v>
      </c>
      <c r="O15058" t="s">
        <v>72</v>
      </c>
      <c r="P15058">
        <v>100</v>
      </c>
      <c r="Q15058" t="s">
        <v>6441</v>
      </c>
    </row>
    <row r="15059" spans="11:17">
      <c r="K15059" t="s">
        <v>51</v>
      </c>
      <c r="L15059" t="s">
        <v>6439</v>
      </c>
      <c r="M15059" t="s">
        <v>6440</v>
      </c>
      <c r="N15059" t="s">
        <v>1337</v>
      </c>
      <c r="O15059" t="s">
        <v>73</v>
      </c>
      <c r="P15059" t="s">
        <v>1343</v>
      </c>
      <c r="Q15059" t="s">
        <v>6441</v>
      </c>
    </row>
    <row r="15060" spans="11:17">
      <c r="K15060" t="s">
        <v>51</v>
      </c>
      <c r="L15060" t="s">
        <v>6444</v>
      </c>
      <c r="M15060" t="s">
        <v>6445</v>
      </c>
      <c r="N15060" t="s">
        <v>1337</v>
      </c>
      <c r="O15060" t="s">
        <v>14</v>
      </c>
      <c r="Q15060" t="s">
        <v>6446</v>
      </c>
    </row>
    <row r="15061" spans="11:17">
      <c r="K15061" t="s">
        <v>51</v>
      </c>
      <c r="L15061" t="s">
        <v>6444</v>
      </c>
      <c r="M15061" t="s">
        <v>6445</v>
      </c>
      <c r="N15061" t="s">
        <v>1337</v>
      </c>
      <c r="O15061" t="s">
        <v>56</v>
      </c>
      <c r="Q15061" t="s">
        <v>6446</v>
      </c>
    </row>
    <row r="15062" spans="11:17">
      <c r="K15062" t="s">
        <v>51</v>
      </c>
      <c r="L15062" t="s">
        <v>6444</v>
      </c>
      <c r="M15062" t="s">
        <v>6445</v>
      </c>
      <c r="N15062" t="s">
        <v>1337</v>
      </c>
      <c r="O15062" t="s">
        <v>57</v>
      </c>
      <c r="P15062" t="s">
        <v>1863</v>
      </c>
      <c r="Q15062" t="s">
        <v>6446</v>
      </c>
    </row>
    <row r="15063" spans="11:17">
      <c r="K15063" t="s">
        <v>51</v>
      </c>
      <c r="L15063" t="s">
        <v>6444</v>
      </c>
      <c r="M15063" t="s">
        <v>6445</v>
      </c>
      <c r="N15063" t="s">
        <v>1337</v>
      </c>
      <c r="O15063" t="s">
        <v>59</v>
      </c>
      <c r="P15063">
        <v>1843</v>
      </c>
      <c r="Q15063" t="s">
        <v>6446</v>
      </c>
    </row>
    <row r="15064" spans="11:17">
      <c r="K15064" t="s">
        <v>51</v>
      </c>
      <c r="L15064" t="s">
        <v>6444</v>
      </c>
      <c r="M15064" t="s">
        <v>6445</v>
      </c>
      <c r="N15064" t="s">
        <v>1337</v>
      </c>
      <c r="O15064" t="s">
        <v>60</v>
      </c>
      <c r="P15064" t="s">
        <v>5625</v>
      </c>
      <c r="Q15064" t="s">
        <v>6446</v>
      </c>
    </row>
    <row r="15065" spans="11:17">
      <c r="K15065" t="s">
        <v>51</v>
      </c>
      <c r="L15065" t="s">
        <v>6444</v>
      </c>
      <c r="M15065" t="s">
        <v>6445</v>
      </c>
      <c r="N15065" t="s">
        <v>1337</v>
      </c>
      <c r="O15065" t="s">
        <v>62</v>
      </c>
      <c r="P15065" t="s">
        <v>5642</v>
      </c>
      <c r="Q15065" t="s">
        <v>6446</v>
      </c>
    </row>
    <row r="15066" spans="11:17">
      <c r="K15066" t="s">
        <v>51</v>
      </c>
      <c r="L15066" t="s">
        <v>6444</v>
      </c>
      <c r="M15066" t="s">
        <v>6445</v>
      </c>
      <c r="N15066" t="s">
        <v>1337</v>
      </c>
      <c r="O15066" t="s">
        <v>64</v>
      </c>
      <c r="P15066" t="s">
        <v>6447</v>
      </c>
      <c r="Q15066" t="s">
        <v>6446</v>
      </c>
    </row>
    <row r="15067" spans="11:17">
      <c r="K15067" t="s">
        <v>51</v>
      </c>
      <c r="L15067" t="s">
        <v>6444</v>
      </c>
      <c r="M15067" t="s">
        <v>6445</v>
      </c>
      <c r="N15067" t="s">
        <v>1337</v>
      </c>
      <c r="O15067" t="s">
        <v>66</v>
      </c>
      <c r="P15067" t="s">
        <v>6448</v>
      </c>
      <c r="Q15067" t="s">
        <v>6446</v>
      </c>
    </row>
    <row r="15068" spans="11:17">
      <c r="K15068" t="s">
        <v>51</v>
      </c>
      <c r="L15068" t="s">
        <v>6444</v>
      </c>
      <c r="M15068" t="s">
        <v>6445</v>
      </c>
      <c r="N15068" t="s">
        <v>1337</v>
      </c>
      <c r="O15068" t="s">
        <v>68</v>
      </c>
      <c r="P15068" t="e">
        <f>-ต้องการอาหารแห้ง ข้าวสาร
-ต้องการหน้ากากอนามัย
-ต้องการให้มีการสอนวิธีทำเจลล้างมือ</f>
        <v>#NAME?</v>
      </c>
      <c r="Q15068" t="s">
        <v>6446</v>
      </c>
    </row>
    <row r="15069" spans="11:17">
      <c r="K15069" t="s">
        <v>51</v>
      </c>
      <c r="L15069" t="s">
        <v>6444</v>
      </c>
      <c r="M15069" t="s">
        <v>6445</v>
      </c>
      <c r="N15069" t="s">
        <v>1337</v>
      </c>
      <c r="O15069" t="s">
        <v>70</v>
      </c>
      <c r="P15069" t="s">
        <v>131</v>
      </c>
      <c r="Q15069" t="s">
        <v>6446</v>
      </c>
    </row>
    <row r="15070" spans="11:17">
      <c r="K15070" t="s">
        <v>51</v>
      </c>
      <c r="L15070" t="s">
        <v>6444</v>
      </c>
      <c r="M15070" t="s">
        <v>6445</v>
      </c>
      <c r="N15070" t="s">
        <v>1337</v>
      </c>
      <c r="O15070" t="s">
        <v>72</v>
      </c>
      <c r="P15070">
        <v>116</v>
      </c>
      <c r="Q15070" t="s">
        <v>6446</v>
      </c>
    </row>
    <row r="15071" spans="11:17">
      <c r="K15071" t="s">
        <v>51</v>
      </c>
      <c r="L15071" t="s">
        <v>6444</v>
      </c>
      <c r="M15071" t="s">
        <v>6445</v>
      </c>
      <c r="N15071" t="s">
        <v>1337</v>
      </c>
      <c r="O15071" t="s">
        <v>73</v>
      </c>
      <c r="P15071" t="s">
        <v>1343</v>
      </c>
      <c r="Q15071" t="s">
        <v>6446</v>
      </c>
    </row>
    <row r="15072" spans="11:17">
      <c r="K15072" t="s">
        <v>51</v>
      </c>
      <c r="L15072" t="s">
        <v>6449</v>
      </c>
      <c r="M15072" t="s">
        <v>6450</v>
      </c>
      <c r="N15072" t="s">
        <v>1337</v>
      </c>
      <c r="O15072" t="s">
        <v>14</v>
      </c>
      <c r="Q15072" t="s">
        <v>6451</v>
      </c>
    </row>
    <row r="15073" spans="11:17">
      <c r="K15073" t="s">
        <v>51</v>
      </c>
      <c r="L15073" t="s">
        <v>6449</v>
      </c>
      <c r="M15073" t="s">
        <v>6450</v>
      </c>
      <c r="N15073" t="s">
        <v>1337</v>
      </c>
      <c r="O15073" t="s">
        <v>56</v>
      </c>
      <c r="Q15073" t="s">
        <v>6451</v>
      </c>
    </row>
    <row r="15074" spans="11:17">
      <c r="K15074" t="s">
        <v>51</v>
      </c>
      <c r="L15074" t="s">
        <v>6449</v>
      </c>
      <c r="M15074" t="s">
        <v>6450</v>
      </c>
      <c r="N15074" t="s">
        <v>1337</v>
      </c>
      <c r="O15074" t="s">
        <v>57</v>
      </c>
      <c r="P15074" t="s">
        <v>1863</v>
      </c>
      <c r="Q15074" t="s">
        <v>6451</v>
      </c>
    </row>
    <row r="15075" spans="11:17">
      <c r="K15075" t="s">
        <v>51</v>
      </c>
      <c r="L15075" t="s">
        <v>6449</v>
      </c>
      <c r="M15075" t="s">
        <v>6450</v>
      </c>
      <c r="N15075" t="s">
        <v>1337</v>
      </c>
      <c r="O15075" t="s">
        <v>59</v>
      </c>
      <c r="P15075">
        <v>1065</v>
      </c>
      <c r="Q15075" t="s">
        <v>6451</v>
      </c>
    </row>
    <row r="15076" spans="11:17">
      <c r="K15076" t="s">
        <v>51</v>
      </c>
      <c r="L15076" t="s">
        <v>6449</v>
      </c>
      <c r="M15076" t="s">
        <v>6450</v>
      </c>
      <c r="N15076" t="s">
        <v>1337</v>
      </c>
      <c r="O15076" t="s">
        <v>60</v>
      </c>
      <c r="P15076" t="s">
        <v>5805</v>
      </c>
      <c r="Q15076" t="s">
        <v>6451</v>
      </c>
    </row>
    <row r="15077" spans="11:17">
      <c r="K15077" t="s">
        <v>51</v>
      </c>
      <c r="L15077" t="s">
        <v>6449</v>
      </c>
      <c r="M15077" t="s">
        <v>6450</v>
      </c>
      <c r="N15077" t="s">
        <v>1337</v>
      </c>
      <c r="O15077" t="s">
        <v>62</v>
      </c>
      <c r="P15077" t="s">
        <v>5867</v>
      </c>
      <c r="Q15077" t="s">
        <v>6451</v>
      </c>
    </row>
    <row r="15078" spans="11:17">
      <c r="K15078" t="s">
        <v>51</v>
      </c>
      <c r="L15078" t="s">
        <v>6449</v>
      </c>
      <c r="M15078" t="s">
        <v>6450</v>
      </c>
      <c r="N15078" t="s">
        <v>1337</v>
      </c>
      <c r="O15078" t="s">
        <v>64</v>
      </c>
      <c r="P15078" t="s">
        <v>6452</v>
      </c>
      <c r="Q15078" t="s">
        <v>6451</v>
      </c>
    </row>
    <row r="15079" spans="11:17">
      <c r="K15079" t="s">
        <v>51</v>
      </c>
      <c r="L15079" t="s">
        <v>6449</v>
      </c>
      <c r="M15079" t="s">
        <v>6450</v>
      </c>
      <c r="N15079" t="s">
        <v>1337</v>
      </c>
      <c r="O15079" t="s">
        <v>66</v>
      </c>
      <c r="P15079" t="s">
        <v>6453</v>
      </c>
      <c r="Q15079" t="s">
        <v>6451</v>
      </c>
    </row>
    <row r="15080" spans="11:17">
      <c r="K15080" t="s">
        <v>51</v>
      </c>
      <c r="L15080" t="s">
        <v>6449</v>
      </c>
      <c r="M15080" t="s">
        <v>6450</v>
      </c>
      <c r="N15080" t="s">
        <v>1337</v>
      </c>
      <c r="O15080" t="s">
        <v>68</v>
      </c>
      <c r="P15080" t="e">
        <f>-ต้องการอาหารแห้ง ข้าวสาร
-ต้องการเจลล้างมือ น้ำยาฆ่าเชื้อ และหน้ากากอนามัย
-ปัญหาเศรษฐกิจ คนถูกพักงาน ราคาสินค้าสูง
-ความยากลำบากในการเดินทางและซื้อสินค้า</f>
        <v>#NAME?</v>
      </c>
      <c r="Q15080" t="s">
        <v>6451</v>
      </c>
    </row>
    <row r="15081" spans="11:17">
      <c r="K15081" t="s">
        <v>51</v>
      </c>
      <c r="L15081" t="s">
        <v>6449</v>
      </c>
      <c r="M15081" t="s">
        <v>6450</v>
      </c>
      <c r="N15081" t="s">
        <v>1337</v>
      </c>
      <c r="O15081" t="s">
        <v>70</v>
      </c>
      <c r="P15081" t="s">
        <v>1020</v>
      </c>
      <c r="Q15081" t="s">
        <v>6451</v>
      </c>
    </row>
    <row r="15082" spans="11:17">
      <c r="K15082" t="s">
        <v>51</v>
      </c>
      <c r="L15082" t="s">
        <v>6449</v>
      </c>
      <c r="M15082" t="s">
        <v>6450</v>
      </c>
      <c r="N15082" t="s">
        <v>1337</v>
      </c>
      <c r="O15082" t="s">
        <v>72</v>
      </c>
      <c r="P15082">
        <v>211</v>
      </c>
      <c r="Q15082" t="s">
        <v>6451</v>
      </c>
    </row>
    <row r="15083" spans="11:17">
      <c r="K15083" t="s">
        <v>51</v>
      </c>
      <c r="L15083" t="s">
        <v>6449</v>
      </c>
      <c r="M15083" t="s">
        <v>6450</v>
      </c>
      <c r="N15083" t="s">
        <v>1337</v>
      </c>
      <c r="O15083" t="s">
        <v>73</v>
      </c>
      <c r="P15083" t="s">
        <v>1343</v>
      </c>
      <c r="Q15083" t="s">
        <v>6451</v>
      </c>
    </row>
    <row r="15084" spans="11:17">
      <c r="K15084" t="s">
        <v>51</v>
      </c>
      <c r="L15084" t="s">
        <v>6454</v>
      </c>
      <c r="M15084" t="s">
        <v>6455</v>
      </c>
      <c r="N15084" t="s">
        <v>1337</v>
      </c>
      <c r="O15084" t="s">
        <v>14</v>
      </c>
      <c r="Q15084" t="s">
        <v>6456</v>
      </c>
    </row>
    <row r="15085" spans="11:17">
      <c r="K15085" t="s">
        <v>51</v>
      </c>
      <c r="L15085" t="s">
        <v>6454</v>
      </c>
      <c r="M15085" t="s">
        <v>6455</v>
      </c>
      <c r="N15085" t="s">
        <v>1337</v>
      </c>
      <c r="O15085" t="s">
        <v>56</v>
      </c>
      <c r="Q15085" t="s">
        <v>6456</v>
      </c>
    </row>
    <row r="15086" spans="11:17">
      <c r="K15086" t="s">
        <v>51</v>
      </c>
      <c r="L15086" t="s">
        <v>6454</v>
      </c>
      <c r="M15086" t="s">
        <v>6455</v>
      </c>
      <c r="N15086" t="s">
        <v>1337</v>
      </c>
      <c r="O15086" t="s">
        <v>57</v>
      </c>
      <c r="P15086" t="s">
        <v>1863</v>
      </c>
      <c r="Q15086" t="s">
        <v>6456</v>
      </c>
    </row>
    <row r="15087" spans="11:17">
      <c r="K15087" t="s">
        <v>51</v>
      </c>
      <c r="L15087" t="s">
        <v>6454</v>
      </c>
      <c r="M15087" t="s">
        <v>6455</v>
      </c>
      <c r="N15087" t="s">
        <v>1337</v>
      </c>
      <c r="O15087" t="s">
        <v>59</v>
      </c>
      <c r="P15087">
        <v>565</v>
      </c>
      <c r="Q15087" t="s">
        <v>6456</v>
      </c>
    </row>
    <row r="15088" spans="11:17">
      <c r="K15088" t="s">
        <v>51</v>
      </c>
      <c r="L15088" t="s">
        <v>6454</v>
      </c>
      <c r="M15088" t="s">
        <v>6455</v>
      </c>
      <c r="N15088" t="s">
        <v>1337</v>
      </c>
      <c r="O15088" t="s">
        <v>60</v>
      </c>
      <c r="P15088" t="s">
        <v>5805</v>
      </c>
      <c r="Q15088" t="s">
        <v>6456</v>
      </c>
    </row>
    <row r="15089" spans="11:17">
      <c r="K15089" t="s">
        <v>51</v>
      </c>
      <c r="L15089" t="s">
        <v>6454</v>
      </c>
      <c r="M15089" t="s">
        <v>6455</v>
      </c>
      <c r="N15089" t="s">
        <v>1337</v>
      </c>
      <c r="O15089" t="s">
        <v>62</v>
      </c>
      <c r="P15089" t="s">
        <v>5841</v>
      </c>
      <c r="Q15089" t="s">
        <v>6456</v>
      </c>
    </row>
    <row r="15090" spans="11:17">
      <c r="K15090" t="s">
        <v>51</v>
      </c>
      <c r="L15090" t="s">
        <v>6454</v>
      </c>
      <c r="M15090" t="s">
        <v>6455</v>
      </c>
      <c r="N15090" t="s">
        <v>1337</v>
      </c>
      <c r="O15090" t="s">
        <v>64</v>
      </c>
      <c r="P15090" t="s">
        <v>6457</v>
      </c>
      <c r="Q15090" t="s">
        <v>6456</v>
      </c>
    </row>
    <row r="15091" spans="11:17">
      <c r="K15091" t="s">
        <v>51</v>
      </c>
      <c r="L15091" t="s">
        <v>6454</v>
      </c>
      <c r="M15091" t="s">
        <v>6455</v>
      </c>
      <c r="N15091" t="s">
        <v>1337</v>
      </c>
      <c r="O15091" t="s">
        <v>66</v>
      </c>
      <c r="P15091" t="s">
        <v>6458</v>
      </c>
      <c r="Q15091" t="s">
        <v>6456</v>
      </c>
    </row>
    <row r="15092" spans="11:17">
      <c r="K15092" t="s">
        <v>51</v>
      </c>
      <c r="L15092" t="s">
        <v>6454</v>
      </c>
      <c r="M15092" t="s">
        <v>6455</v>
      </c>
      <c r="N15092" t="s">
        <v>1337</v>
      </c>
      <c r="O15092" t="s">
        <v>68</v>
      </c>
      <c r="P15092" t="e">
        <f>-ต้องการอาหารแห้ง ข้าวสาร
-ต้องการเจลล้างมือ น้ำยาฆ่าเชื้อ และหน้ากากอนามัย</f>
        <v>#NAME?</v>
      </c>
      <c r="Q15092" t="s">
        <v>6456</v>
      </c>
    </row>
    <row r="15093" spans="11:17">
      <c r="K15093" t="s">
        <v>51</v>
      </c>
      <c r="L15093" t="s">
        <v>6454</v>
      </c>
      <c r="M15093" t="s">
        <v>6455</v>
      </c>
      <c r="N15093" t="s">
        <v>1337</v>
      </c>
      <c r="O15093" t="s">
        <v>70</v>
      </c>
      <c r="P15093" t="s">
        <v>1020</v>
      </c>
      <c r="Q15093" t="s">
        <v>6456</v>
      </c>
    </row>
    <row r="15094" spans="11:17">
      <c r="K15094" t="s">
        <v>51</v>
      </c>
      <c r="L15094" t="s">
        <v>6454</v>
      </c>
      <c r="M15094" t="s">
        <v>6455</v>
      </c>
      <c r="N15094" t="s">
        <v>1337</v>
      </c>
      <c r="O15094" t="s">
        <v>72</v>
      </c>
      <c r="P15094">
        <v>53</v>
      </c>
      <c r="Q15094" t="s">
        <v>6456</v>
      </c>
    </row>
    <row r="15095" spans="11:17">
      <c r="K15095" t="s">
        <v>51</v>
      </c>
      <c r="L15095" t="s">
        <v>6454</v>
      </c>
      <c r="M15095" t="s">
        <v>6455</v>
      </c>
      <c r="N15095" t="s">
        <v>1337</v>
      </c>
      <c r="O15095" t="s">
        <v>73</v>
      </c>
      <c r="P15095" t="s">
        <v>1343</v>
      </c>
      <c r="Q15095" t="s">
        <v>6456</v>
      </c>
    </row>
    <row r="15096" spans="11:17">
      <c r="K15096" t="s">
        <v>51</v>
      </c>
      <c r="L15096" t="s">
        <v>6459</v>
      </c>
      <c r="M15096" t="s">
        <v>6460</v>
      </c>
      <c r="N15096" t="s">
        <v>1337</v>
      </c>
      <c r="O15096" t="s">
        <v>14</v>
      </c>
      <c r="Q15096" t="s">
        <v>6461</v>
      </c>
    </row>
    <row r="15097" spans="11:17">
      <c r="K15097" t="s">
        <v>51</v>
      </c>
      <c r="L15097" t="s">
        <v>6459</v>
      </c>
      <c r="M15097" t="s">
        <v>6460</v>
      </c>
      <c r="N15097" t="s">
        <v>1337</v>
      </c>
      <c r="O15097" t="s">
        <v>56</v>
      </c>
      <c r="Q15097" t="s">
        <v>6461</v>
      </c>
    </row>
    <row r="15098" spans="11:17">
      <c r="K15098" t="s">
        <v>51</v>
      </c>
      <c r="L15098" t="s">
        <v>6459</v>
      </c>
      <c r="M15098" t="s">
        <v>6460</v>
      </c>
      <c r="N15098" t="s">
        <v>1337</v>
      </c>
      <c r="O15098" t="s">
        <v>57</v>
      </c>
      <c r="P15098" t="s">
        <v>1863</v>
      </c>
      <c r="Q15098" t="s">
        <v>6461</v>
      </c>
    </row>
    <row r="15099" spans="11:17">
      <c r="K15099" t="s">
        <v>51</v>
      </c>
      <c r="L15099" t="s">
        <v>6459</v>
      </c>
      <c r="M15099" t="s">
        <v>6460</v>
      </c>
      <c r="N15099" t="s">
        <v>1337</v>
      </c>
      <c r="O15099" t="s">
        <v>59</v>
      </c>
      <c r="P15099">
        <v>1132</v>
      </c>
      <c r="Q15099" t="s">
        <v>6461</v>
      </c>
    </row>
    <row r="15100" spans="11:17">
      <c r="K15100" t="s">
        <v>51</v>
      </c>
      <c r="L15100" t="s">
        <v>6459</v>
      </c>
      <c r="M15100" t="s">
        <v>6460</v>
      </c>
      <c r="N15100" t="s">
        <v>1337</v>
      </c>
      <c r="O15100" t="s">
        <v>60</v>
      </c>
      <c r="P15100" t="s">
        <v>5805</v>
      </c>
      <c r="Q15100" t="s">
        <v>6461</v>
      </c>
    </row>
    <row r="15101" spans="11:17">
      <c r="K15101" t="s">
        <v>51</v>
      </c>
      <c r="L15101" t="s">
        <v>6459</v>
      </c>
      <c r="M15101" t="s">
        <v>6460</v>
      </c>
      <c r="N15101" t="s">
        <v>1337</v>
      </c>
      <c r="O15101" t="s">
        <v>62</v>
      </c>
      <c r="P15101" t="s">
        <v>5878</v>
      </c>
      <c r="Q15101" t="s">
        <v>6461</v>
      </c>
    </row>
    <row r="15102" spans="11:17">
      <c r="K15102" t="s">
        <v>51</v>
      </c>
      <c r="L15102" t="s">
        <v>6459</v>
      </c>
      <c r="M15102" t="s">
        <v>6460</v>
      </c>
      <c r="N15102" t="s">
        <v>1337</v>
      </c>
      <c r="O15102" t="s">
        <v>64</v>
      </c>
      <c r="P15102" t="s">
        <v>6462</v>
      </c>
      <c r="Q15102" t="s">
        <v>6461</v>
      </c>
    </row>
    <row r="15103" spans="11:17">
      <c r="K15103" t="s">
        <v>51</v>
      </c>
      <c r="L15103" t="s">
        <v>6459</v>
      </c>
      <c r="M15103" t="s">
        <v>6460</v>
      </c>
      <c r="N15103" t="s">
        <v>1337</v>
      </c>
      <c r="O15103" t="s">
        <v>66</v>
      </c>
      <c r="P15103" t="s">
        <v>6463</v>
      </c>
      <c r="Q15103" t="s">
        <v>6461</v>
      </c>
    </row>
    <row r="15104" spans="11:17">
      <c r="K15104" t="s">
        <v>51</v>
      </c>
      <c r="L15104" t="s">
        <v>6459</v>
      </c>
      <c r="M15104" t="s">
        <v>6460</v>
      </c>
      <c r="N15104" t="s">
        <v>1337</v>
      </c>
      <c r="O15104" t="s">
        <v>68</v>
      </c>
      <c r="P15104" t="e">
        <f>-ต้องการอาหารแห้ง ข้าวสาร
-ต้องการเจลล้างมือ น้ำยาฆ่าเชื้อ และหน้ากากอนามัย
-ปัญหาเศรษฐกิจ คนถูกพักงาน ราคาสินค้าสูง
-ความยากลำบากในการเดินทางและซื้อสินค้า</f>
        <v>#NAME?</v>
      </c>
      <c r="Q15104" t="s">
        <v>6461</v>
      </c>
    </row>
    <row r="15105" spans="11:17">
      <c r="K15105" t="s">
        <v>51</v>
      </c>
      <c r="L15105" t="s">
        <v>6459</v>
      </c>
      <c r="M15105" t="s">
        <v>6460</v>
      </c>
      <c r="N15105" t="s">
        <v>1337</v>
      </c>
      <c r="O15105" t="s">
        <v>70</v>
      </c>
      <c r="Q15105" t="s">
        <v>6461</v>
      </c>
    </row>
    <row r="15106" spans="11:17">
      <c r="K15106" t="s">
        <v>51</v>
      </c>
      <c r="L15106" t="s">
        <v>6459</v>
      </c>
      <c r="M15106" t="s">
        <v>6460</v>
      </c>
      <c r="N15106" t="s">
        <v>1337</v>
      </c>
      <c r="O15106" t="s">
        <v>72</v>
      </c>
      <c r="Q15106" t="s">
        <v>6461</v>
      </c>
    </row>
    <row r="15107" spans="11:17">
      <c r="K15107" t="s">
        <v>51</v>
      </c>
      <c r="L15107" t="s">
        <v>6459</v>
      </c>
      <c r="M15107" t="s">
        <v>6460</v>
      </c>
      <c r="N15107" t="s">
        <v>1337</v>
      </c>
      <c r="O15107" t="s">
        <v>73</v>
      </c>
      <c r="P15107" t="s">
        <v>1343</v>
      </c>
      <c r="Q15107" t="s">
        <v>6461</v>
      </c>
    </row>
    <row r="15108" spans="11:17">
      <c r="K15108" t="s">
        <v>51</v>
      </c>
      <c r="L15108" t="s">
        <v>6464</v>
      </c>
      <c r="M15108" t="s">
        <v>6465</v>
      </c>
      <c r="N15108" t="s">
        <v>77</v>
      </c>
      <c r="O15108" t="s">
        <v>14</v>
      </c>
      <c r="Q15108" t="s">
        <v>6466</v>
      </c>
    </row>
    <row r="15109" spans="11:17">
      <c r="K15109" t="s">
        <v>51</v>
      </c>
      <c r="L15109" t="s">
        <v>6464</v>
      </c>
      <c r="M15109" t="s">
        <v>6465</v>
      </c>
      <c r="N15109" t="s">
        <v>77</v>
      </c>
      <c r="O15109" t="s">
        <v>56</v>
      </c>
      <c r="Q15109" t="s">
        <v>6466</v>
      </c>
    </row>
    <row r="15110" spans="11:17">
      <c r="K15110" t="s">
        <v>51</v>
      </c>
      <c r="L15110" t="s">
        <v>6464</v>
      </c>
      <c r="M15110" t="s">
        <v>6465</v>
      </c>
      <c r="N15110" t="s">
        <v>77</v>
      </c>
      <c r="O15110" t="s">
        <v>57</v>
      </c>
      <c r="P15110" t="s">
        <v>58</v>
      </c>
      <c r="Q15110" t="s">
        <v>6466</v>
      </c>
    </row>
    <row r="15111" spans="11:17">
      <c r="K15111" t="s">
        <v>51</v>
      </c>
      <c r="L15111" t="s">
        <v>6464</v>
      </c>
      <c r="M15111" t="s">
        <v>6465</v>
      </c>
      <c r="N15111" t="s">
        <v>77</v>
      </c>
      <c r="O15111" t="s">
        <v>59</v>
      </c>
      <c r="P15111">
        <v>2441</v>
      </c>
      <c r="Q15111" t="s">
        <v>6466</v>
      </c>
    </row>
    <row r="15112" spans="11:17">
      <c r="K15112" t="s">
        <v>51</v>
      </c>
      <c r="L15112" t="s">
        <v>6464</v>
      </c>
      <c r="M15112" t="s">
        <v>6465</v>
      </c>
      <c r="N15112" t="s">
        <v>77</v>
      </c>
      <c r="O15112" t="s">
        <v>60</v>
      </c>
      <c r="P15112" t="s">
        <v>5512</v>
      </c>
      <c r="Q15112" t="s">
        <v>6466</v>
      </c>
    </row>
    <row r="15113" spans="11:17">
      <c r="K15113" t="s">
        <v>51</v>
      </c>
      <c r="L15113" t="s">
        <v>6464</v>
      </c>
      <c r="M15113" t="s">
        <v>6465</v>
      </c>
      <c r="N15113" t="s">
        <v>77</v>
      </c>
      <c r="O15113" t="s">
        <v>62</v>
      </c>
      <c r="P15113" t="s">
        <v>5513</v>
      </c>
      <c r="Q15113" t="s">
        <v>6466</v>
      </c>
    </row>
    <row r="15114" spans="11:17">
      <c r="K15114" t="s">
        <v>51</v>
      </c>
      <c r="L15114" t="s">
        <v>6464</v>
      </c>
      <c r="M15114" t="s">
        <v>6465</v>
      </c>
      <c r="N15114" t="s">
        <v>77</v>
      </c>
      <c r="O15114" t="s">
        <v>64</v>
      </c>
      <c r="P15114" t="s">
        <v>6467</v>
      </c>
      <c r="Q15114" t="s">
        <v>6466</v>
      </c>
    </row>
    <row r="15115" spans="11:17">
      <c r="K15115" t="s">
        <v>51</v>
      </c>
      <c r="L15115" t="s">
        <v>6464</v>
      </c>
      <c r="M15115" t="s">
        <v>6465</v>
      </c>
      <c r="N15115" t="s">
        <v>77</v>
      </c>
      <c r="O15115" t="s">
        <v>66</v>
      </c>
      <c r="P15115" t="s">
        <v>6468</v>
      </c>
      <c r="Q15115" t="s">
        <v>6466</v>
      </c>
    </row>
    <row r="15116" spans="11:17">
      <c r="K15116" t="s">
        <v>51</v>
      </c>
      <c r="L15116" t="s">
        <v>6464</v>
      </c>
      <c r="M15116" t="s">
        <v>6465</v>
      </c>
      <c r="N15116" t="s">
        <v>77</v>
      </c>
      <c r="O15116" t="s">
        <v>68</v>
      </c>
      <c r="P15116" t="s">
        <v>5521</v>
      </c>
      <c r="Q15116" t="s">
        <v>6466</v>
      </c>
    </row>
    <row r="15117" spans="11:17">
      <c r="K15117" t="s">
        <v>51</v>
      </c>
      <c r="L15117" t="s">
        <v>6464</v>
      </c>
      <c r="M15117" t="s">
        <v>6465</v>
      </c>
      <c r="N15117" t="s">
        <v>77</v>
      </c>
      <c r="O15117" t="s">
        <v>70</v>
      </c>
      <c r="P15117" t="s">
        <v>71</v>
      </c>
      <c r="Q15117" t="s">
        <v>6466</v>
      </c>
    </row>
    <row r="15118" spans="11:17">
      <c r="K15118" t="s">
        <v>51</v>
      </c>
      <c r="L15118" t="s">
        <v>6464</v>
      </c>
      <c r="M15118" t="s">
        <v>6465</v>
      </c>
      <c r="N15118" t="s">
        <v>77</v>
      </c>
      <c r="O15118" t="s">
        <v>72</v>
      </c>
      <c r="P15118">
        <v>50</v>
      </c>
      <c r="Q15118" t="s">
        <v>6466</v>
      </c>
    </row>
    <row r="15119" spans="11:17">
      <c r="K15119" t="s">
        <v>51</v>
      </c>
      <c r="L15119" t="s">
        <v>6464</v>
      </c>
      <c r="M15119" t="s">
        <v>6465</v>
      </c>
      <c r="N15119" t="s">
        <v>77</v>
      </c>
      <c r="O15119" t="s">
        <v>73</v>
      </c>
      <c r="P15119" t="s">
        <v>82</v>
      </c>
      <c r="Q15119" t="s">
        <v>6466</v>
      </c>
    </row>
    <row r="15120" spans="11:17">
      <c r="K15120" t="s">
        <v>51</v>
      </c>
      <c r="L15120" t="s">
        <v>6469</v>
      </c>
      <c r="M15120" t="s">
        <v>6470</v>
      </c>
      <c r="N15120" t="s">
        <v>77</v>
      </c>
      <c r="O15120" t="s">
        <v>14</v>
      </c>
      <c r="Q15120" t="s">
        <v>6471</v>
      </c>
    </row>
    <row r="15121" spans="11:17">
      <c r="K15121" t="s">
        <v>51</v>
      </c>
      <c r="L15121" t="s">
        <v>6469</v>
      </c>
      <c r="M15121" t="s">
        <v>6470</v>
      </c>
      <c r="N15121" t="s">
        <v>77</v>
      </c>
      <c r="O15121" t="s">
        <v>56</v>
      </c>
      <c r="Q15121" t="s">
        <v>6471</v>
      </c>
    </row>
    <row r="15122" spans="11:17">
      <c r="K15122" t="s">
        <v>51</v>
      </c>
      <c r="L15122" t="s">
        <v>6469</v>
      </c>
      <c r="M15122" t="s">
        <v>6470</v>
      </c>
      <c r="N15122" t="s">
        <v>77</v>
      </c>
      <c r="O15122" t="s">
        <v>57</v>
      </c>
      <c r="P15122" t="s">
        <v>58</v>
      </c>
      <c r="Q15122" t="s">
        <v>6471</v>
      </c>
    </row>
    <row r="15123" spans="11:17">
      <c r="K15123" t="s">
        <v>51</v>
      </c>
      <c r="L15123" t="s">
        <v>6469</v>
      </c>
      <c r="M15123" t="s">
        <v>6470</v>
      </c>
      <c r="N15123" t="s">
        <v>77</v>
      </c>
      <c r="O15123" t="s">
        <v>59</v>
      </c>
      <c r="P15123">
        <v>2890</v>
      </c>
      <c r="Q15123" t="s">
        <v>6471</v>
      </c>
    </row>
    <row r="15124" spans="11:17">
      <c r="K15124" t="s">
        <v>51</v>
      </c>
      <c r="L15124" t="s">
        <v>6469</v>
      </c>
      <c r="M15124" t="s">
        <v>6470</v>
      </c>
      <c r="N15124" t="s">
        <v>77</v>
      </c>
      <c r="O15124" t="s">
        <v>60</v>
      </c>
      <c r="P15124" t="s">
        <v>5512</v>
      </c>
      <c r="Q15124" t="s">
        <v>6471</v>
      </c>
    </row>
    <row r="15125" spans="11:17">
      <c r="K15125" t="s">
        <v>51</v>
      </c>
      <c r="L15125" t="s">
        <v>6469</v>
      </c>
      <c r="M15125" t="s">
        <v>6470</v>
      </c>
      <c r="N15125" t="s">
        <v>77</v>
      </c>
      <c r="O15125" t="s">
        <v>62</v>
      </c>
      <c r="P15125" t="s">
        <v>5513</v>
      </c>
      <c r="Q15125" t="s">
        <v>6471</v>
      </c>
    </row>
    <row r="15126" spans="11:17">
      <c r="K15126" t="s">
        <v>51</v>
      </c>
      <c r="L15126" t="s">
        <v>6469</v>
      </c>
      <c r="M15126" t="s">
        <v>6470</v>
      </c>
      <c r="N15126" t="s">
        <v>77</v>
      </c>
      <c r="O15126" t="s">
        <v>64</v>
      </c>
      <c r="P15126" t="s">
        <v>6472</v>
      </c>
      <c r="Q15126" t="s">
        <v>6471</v>
      </c>
    </row>
    <row r="15127" spans="11:17">
      <c r="K15127" t="s">
        <v>51</v>
      </c>
      <c r="L15127" t="s">
        <v>6469</v>
      </c>
      <c r="M15127" t="s">
        <v>6470</v>
      </c>
      <c r="N15127" t="s">
        <v>77</v>
      </c>
      <c r="O15127" t="s">
        <v>66</v>
      </c>
      <c r="P15127" t="s">
        <v>6473</v>
      </c>
      <c r="Q15127" t="s">
        <v>6471</v>
      </c>
    </row>
    <row r="15128" spans="11:17">
      <c r="K15128" t="s">
        <v>51</v>
      </c>
      <c r="L15128" t="s">
        <v>6469</v>
      </c>
      <c r="M15128" t="s">
        <v>6470</v>
      </c>
      <c r="N15128" t="s">
        <v>77</v>
      </c>
      <c r="O15128" t="s">
        <v>68</v>
      </c>
      <c r="P15128" t="s">
        <v>5521</v>
      </c>
      <c r="Q15128" t="s">
        <v>6471</v>
      </c>
    </row>
    <row r="15129" spans="11:17">
      <c r="K15129" t="s">
        <v>51</v>
      </c>
      <c r="L15129" t="s">
        <v>6469</v>
      </c>
      <c r="M15129" t="s">
        <v>6470</v>
      </c>
      <c r="N15129" t="s">
        <v>77</v>
      </c>
      <c r="O15129" t="s">
        <v>70</v>
      </c>
      <c r="P15129" t="s">
        <v>131</v>
      </c>
      <c r="Q15129" t="s">
        <v>6471</v>
      </c>
    </row>
    <row r="15130" spans="11:17">
      <c r="K15130" t="s">
        <v>51</v>
      </c>
      <c r="L15130" t="s">
        <v>6469</v>
      </c>
      <c r="M15130" t="s">
        <v>6470</v>
      </c>
      <c r="N15130" t="s">
        <v>77</v>
      </c>
      <c r="O15130" t="s">
        <v>72</v>
      </c>
      <c r="P15130">
        <v>212</v>
      </c>
      <c r="Q15130" t="s">
        <v>6471</v>
      </c>
    </row>
    <row r="15131" spans="11:17">
      <c r="K15131" t="s">
        <v>51</v>
      </c>
      <c r="L15131" t="s">
        <v>6469</v>
      </c>
      <c r="M15131" t="s">
        <v>6470</v>
      </c>
      <c r="N15131" t="s">
        <v>77</v>
      </c>
      <c r="O15131" t="s">
        <v>73</v>
      </c>
      <c r="P15131" t="s">
        <v>82</v>
      </c>
      <c r="Q15131" t="s">
        <v>6471</v>
      </c>
    </row>
    <row r="15132" spans="11:17">
      <c r="K15132" t="s">
        <v>51</v>
      </c>
      <c r="L15132" t="s">
        <v>6474</v>
      </c>
      <c r="M15132" t="s">
        <v>6475</v>
      </c>
      <c r="N15132" t="s">
        <v>1337</v>
      </c>
      <c r="O15132" t="s">
        <v>14</v>
      </c>
      <c r="Q15132" t="s">
        <v>6476</v>
      </c>
    </row>
    <row r="15133" spans="11:17">
      <c r="K15133" t="s">
        <v>51</v>
      </c>
      <c r="L15133" t="s">
        <v>6474</v>
      </c>
      <c r="M15133" t="s">
        <v>6475</v>
      </c>
      <c r="N15133" t="s">
        <v>1337</v>
      </c>
      <c r="O15133" t="s">
        <v>56</v>
      </c>
      <c r="Q15133" t="s">
        <v>6476</v>
      </c>
    </row>
    <row r="15134" spans="11:17">
      <c r="K15134" t="s">
        <v>51</v>
      </c>
      <c r="L15134" t="s">
        <v>6474</v>
      </c>
      <c r="M15134" t="s">
        <v>6475</v>
      </c>
      <c r="N15134" t="s">
        <v>1337</v>
      </c>
      <c r="O15134" t="s">
        <v>57</v>
      </c>
      <c r="P15134" t="s">
        <v>2701</v>
      </c>
      <c r="Q15134" t="s">
        <v>6476</v>
      </c>
    </row>
    <row r="15135" spans="11:17">
      <c r="K15135" t="s">
        <v>51</v>
      </c>
      <c r="L15135" t="s">
        <v>6474</v>
      </c>
      <c r="M15135" t="s">
        <v>6475</v>
      </c>
      <c r="N15135" t="s">
        <v>1337</v>
      </c>
      <c r="O15135" t="s">
        <v>59</v>
      </c>
      <c r="P15135">
        <v>1391</v>
      </c>
      <c r="Q15135" t="s">
        <v>6476</v>
      </c>
    </row>
    <row r="15136" spans="11:17">
      <c r="K15136" t="s">
        <v>51</v>
      </c>
      <c r="L15136" t="s">
        <v>6474</v>
      </c>
      <c r="M15136" t="s">
        <v>6475</v>
      </c>
      <c r="N15136" t="s">
        <v>1337</v>
      </c>
      <c r="O15136" t="s">
        <v>60</v>
      </c>
      <c r="P15136" t="s">
        <v>5484</v>
      </c>
      <c r="Q15136" t="s">
        <v>6476</v>
      </c>
    </row>
    <row r="15137" spans="11:17">
      <c r="K15137" t="s">
        <v>51</v>
      </c>
      <c r="L15137" t="s">
        <v>6474</v>
      </c>
      <c r="M15137" t="s">
        <v>6475</v>
      </c>
      <c r="N15137" t="s">
        <v>1337</v>
      </c>
      <c r="O15137" t="s">
        <v>62</v>
      </c>
      <c r="P15137" t="s">
        <v>5485</v>
      </c>
      <c r="Q15137" t="s">
        <v>6476</v>
      </c>
    </row>
    <row r="15138" spans="11:17">
      <c r="K15138" t="s">
        <v>51</v>
      </c>
      <c r="L15138" t="s">
        <v>6474</v>
      </c>
      <c r="M15138" t="s">
        <v>6475</v>
      </c>
      <c r="N15138" t="s">
        <v>1337</v>
      </c>
      <c r="O15138" t="s">
        <v>64</v>
      </c>
      <c r="P15138" t="s">
        <v>6477</v>
      </c>
      <c r="Q15138" t="s">
        <v>6476</v>
      </c>
    </row>
    <row r="15139" spans="11:17">
      <c r="K15139" t="s">
        <v>51</v>
      </c>
      <c r="L15139" t="s">
        <v>6474</v>
      </c>
      <c r="M15139" t="s">
        <v>6475</v>
      </c>
      <c r="N15139" t="s">
        <v>1337</v>
      </c>
      <c r="O15139" t="s">
        <v>66</v>
      </c>
      <c r="P15139" t="s">
        <v>6478</v>
      </c>
      <c r="Q15139" t="s">
        <v>6476</v>
      </c>
    </row>
    <row r="15140" spans="11:17">
      <c r="K15140" t="s">
        <v>51</v>
      </c>
      <c r="L15140" t="s">
        <v>6474</v>
      </c>
      <c r="M15140" t="s">
        <v>6475</v>
      </c>
      <c r="N15140" t="s">
        <v>1337</v>
      </c>
      <c r="O15140" t="s">
        <v>68</v>
      </c>
      <c r="P15140" t="e">
        <f>-ปัญหาเศรษฐกิจและการประกอบอาชีพ
-ความเดือดร้อนจากมาตรการการกักตัว
-ต้องการหน้ากากอนามัยและเจลล้างมือ</f>
        <v>#NAME?</v>
      </c>
      <c r="Q15140" t="s">
        <v>6476</v>
      </c>
    </row>
    <row r="15141" spans="11:17">
      <c r="K15141" t="s">
        <v>51</v>
      </c>
      <c r="L15141" t="s">
        <v>6474</v>
      </c>
      <c r="M15141" t="s">
        <v>6475</v>
      </c>
      <c r="N15141" t="s">
        <v>1337</v>
      </c>
      <c r="O15141" t="s">
        <v>70</v>
      </c>
      <c r="P15141" t="s">
        <v>71</v>
      </c>
      <c r="Q15141" t="s">
        <v>6476</v>
      </c>
    </row>
    <row r="15142" spans="11:17">
      <c r="K15142" t="s">
        <v>51</v>
      </c>
      <c r="L15142" t="s">
        <v>6474</v>
      </c>
      <c r="M15142" t="s">
        <v>6475</v>
      </c>
      <c r="N15142" t="s">
        <v>1337</v>
      </c>
      <c r="O15142" t="s">
        <v>72</v>
      </c>
      <c r="P15142">
        <v>30</v>
      </c>
      <c r="Q15142" t="s">
        <v>6476</v>
      </c>
    </row>
    <row r="15143" spans="11:17">
      <c r="K15143" t="s">
        <v>51</v>
      </c>
      <c r="L15143" t="s">
        <v>6474</v>
      </c>
      <c r="M15143" t="s">
        <v>6475</v>
      </c>
      <c r="N15143" t="s">
        <v>1337</v>
      </c>
      <c r="O15143" t="s">
        <v>73</v>
      </c>
      <c r="P15143" t="s">
        <v>1343</v>
      </c>
      <c r="Q15143" t="s">
        <v>6476</v>
      </c>
    </row>
    <row r="15144" spans="11:17">
      <c r="K15144" t="s">
        <v>51</v>
      </c>
      <c r="L15144" t="s">
        <v>6479</v>
      </c>
      <c r="M15144" t="s">
        <v>6480</v>
      </c>
      <c r="N15144" t="s">
        <v>1337</v>
      </c>
      <c r="O15144" t="s">
        <v>14</v>
      </c>
      <c r="Q15144" t="s">
        <v>6481</v>
      </c>
    </row>
    <row r="15145" spans="11:17">
      <c r="K15145" t="s">
        <v>51</v>
      </c>
      <c r="L15145" t="s">
        <v>6479</v>
      </c>
      <c r="M15145" t="s">
        <v>6480</v>
      </c>
      <c r="N15145" t="s">
        <v>1337</v>
      </c>
      <c r="O15145" t="s">
        <v>56</v>
      </c>
      <c r="Q15145" t="s">
        <v>6481</v>
      </c>
    </row>
    <row r="15146" spans="11:17">
      <c r="K15146" t="s">
        <v>51</v>
      </c>
      <c r="L15146" t="s">
        <v>6479</v>
      </c>
      <c r="M15146" t="s">
        <v>6480</v>
      </c>
      <c r="N15146" t="s">
        <v>1337</v>
      </c>
      <c r="O15146" t="s">
        <v>57</v>
      </c>
      <c r="P15146" t="s">
        <v>2701</v>
      </c>
      <c r="Q15146" t="s">
        <v>6481</v>
      </c>
    </row>
    <row r="15147" spans="11:17">
      <c r="K15147" t="s">
        <v>51</v>
      </c>
      <c r="L15147" t="s">
        <v>6479</v>
      </c>
      <c r="M15147" t="s">
        <v>6480</v>
      </c>
      <c r="N15147" t="s">
        <v>1337</v>
      </c>
      <c r="O15147" t="s">
        <v>59</v>
      </c>
      <c r="P15147">
        <v>1036</v>
      </c>
      <c r="Q15147" t="s">
        <v>6481</v>
      </c>
    </row>
    <row r="15148" spans="11:17">
      <c r="K15148" t="s">
        <v>51</v>
      </c>
      <c r="L15148" t="s">
        <v>6479</v>
      </c>
      <c r="M15148" t="s">
        <v>6480</v>
      </c>
      <c r="N15148" t="s">
        <v>1337</v>
      </c>
      <c r="O15148" t="s">
        <v>60</v>
      </c>
      <c r="P15148" t="s">
        <v>5396</v>
      </c>
      <c r="Q15148" t="s">
        <v>6481</v>
      </c>
    </row>
    <row r="15149" spans="11:17">
      <c r="K15149" t="s">
        <v>51</v>
      </c>
      <c r="L15149" t="s">
        <v>6479</v>
      </c>
      <c r="M15149" t="s">
        <v>6480</v>
      </c>
      <c r="N15149" t="s">
        <v>1337</v>
      </c>
      <c r="O15149" t="s">
        <v>62</v>
      </c>
      <c r="P15149" t="s">
        <v>5397</v>
      </c>
      <c r="Q15149" t="s">
        <v>6481</v>
      </c>
    </row>
    <row r="15150" spans="11:17">
      <c r="K15150" t="s">
        <v>51</v>
      </c>
      <c r="L15150" t="s">
        <v>6479</v>
      </c>
      <c r="M15150" t="s">
        <v>6480</v>
      </c>
      <c r="N15150" t="s">
        <v>1337</v>
      </c>
      <c r="O15150" t="s">
        <v>64</v>
      </c>
      <c r="P15150" t="s">
        <v>6482</v>
      </c>
      <c r="Q15150" t="s">
        <v>6481</v>
      </c>
    </row>
    <row r="15151" spans="11:17">
      <c r="K15151" t="s">
        <v>51</v>
      </c>
      <c r="L15151" t="s">
        <v>6479</v>
      </c>
      <c r="M15151" t="s">
        <v>6480</v>
      </c>
      <c r="N15151" t="s">
        <v>1337</v>
      </c>
      <c r="O15151" t="s">
        <v>66</v>
      </c>
      <c r="P15151" t="s">
        <v>6483</v>
      </c>
      <c r="Q15151" t="s">
        <v>6481</v>
      </c>
    </row>
    <row r="15152" spans="11:17">
      <c r="K15152" t="s">
        <v>51</v>
      </c>
      <c r="L15152" t="s">
        <v>6479</v>
      </c>
      <c r="M15152" t="s">
        <v>6480</v>
      </c>
      <c r="N15152" t="s">
        <v>1337</v>
      </c>
      <c r="O15152" t="s">
        <v>68</v>
      </c>
      <c r="Q15152" t="s">
        <v>6481</v>
      </c>
    </row>
    <row r="15153" spans="11:17">
      <c r="K15153" t="s">
        <v>51</v>
      </c>
      <c r="L15153" t="s">
        <v>6479</v>
      </c>
      <c r="M15153" t="s">
        <v>6480</v>
      </c>
      <c r="N15153" t="s">
        <v>1337</v>
      </c>
      <c r="O15153" t="s">
        <v>70</v>
      </c>
      <c r="Q15153" t="s">
        <v>6481</v>
      </c>
    </row>
    <row r="15154" spans="11:17">
      <c r="K15154" t="s">
        <v>51</v>
      </c>
      <c r="L15154" t="s">
        <v>6479</v>
      </c>
      <c r="M15154" t="s">
        <v>6480</v>
      </c>
      <c r="N15154" t="s">
        <v>1337</v>
      </c>
      <c r="O15154" t="s">
        <v>72</v>
      </c>
      <c r="Q15154" t="s">
        <v>6481</v>
      </c>
    </row>
    <row r="15155" spans="11:17">
      <c r="K15155" t="s">
        <v>51</v>
      </c>
      <c r="L15155" t="s">
        <v>6479</v>
      </c>
      <c r="M15155" t="s">
        <v>6480</v>
      </c>
      <c r="N15155" t="s">
        <v>1337</v>
      </c>
      <c r="O15155" t="s">
        <v>73</v>
      </c>
      <c r="P15155" t="s">
        <v>1343</v>
      </c>
      <c r="Q15155" t="s">
        <v>6481</v>
      </c>
    </row>
    <row r="15156" spans="11:17">
      <c r="K15156" t="s">
        <v>51</v>
      </c>
      <c r="L15156" t="s">
        <v>6484</v>
      </c>
      <c r="M15156" t="s">
        <v>6485</v>
      </c>
      <c r="N15156" t="s">
        <v>1337</v>
      </c>
      <c r="O15156" t="s">
        <v>14</v>
      </c>
      <c r="Q15156" t="s">
        <v>6486</v>
      </c>
    </row>
    <row r="15157" spans="11:17">
      <c r="K15157" t="s">
        <v>51</v>
      </c>
      <c r="L15157" t="s">
        <v>6484</v>
      </c>
      <c r="M15157" t="s">
        <v>6485</v>
      </c>
      <c r="N15157" t="s">
        <v>1337</v>
      </c>
      <c r="O15157" t="s">
        <v>56</v>
      </c>
      <c r="Q15157" t="s">
        <v>6486</v>
      </c>
    </row>
    <row r="15158" spans="11:17">
      <c r="K15158" t="s">
        <v>51</v>
      </c>
      <c r="L15158" t="s">
        <v>6484</v>
      </c>
      <c r="M15158" t="s">
        <v>6485</v>
      </c>
      <c r="N15158" t="s">
        <v>1337</v>
      </c>
      <c r="O15158" t="s">
        <v>57</v>
      </c>
      <c r="P15158" t="s">
        <v>2701</v>
      </c>
      <c r="Q15158" t="s">
        <v>6486</v>
      </c>
    </row>
    <row r="15159" spans="11:17">
      <c r="K15159" t="s">
        <v>51</v>
      </c>
      <c r="L15159" t="s">
        <v>6484</v>
      </c>
      <c r="M15159" t="s">
        <v>6485</v>
      </c>
      <c r="N15159" t="s">
        <v>1337</v>
      </c>
      <c r="O15159" t="s">
        <v>59</v>
      </c>
      <c r="P15159">
        <v>1036</v>
      </c>
      <c r="Q15159" t="s">
        <v>6486</v>
      </c>
    </row>
    <row r="15160" spans="11:17">
      <c r="K15160" t="s">
        <v>51</v>
      </c>
      <c r="L15160" t="s">
        <v>6484</v>
      </c>
      <c r="M15160" t="s">
        <v>6485</v>
      </c>
      <c r="N15160" t="s">
        <v>1337</v>
      </c>
      <c r="O15160" t="s">
        <v>60</v>
      </c>
      <c r="P15160" t="s">
        <v>5396</v>
      </c>
      <c r="Q15160" t="s">
        <v>6486</v>
      </c>
    </row>
    <row r="15161" spans="11:17">
      <c r="K15161" t="s">
        <v>51</v>
      </c>
      <c r="L15161" t="s">
        <v>6484</v>
      </c>
      <c r="M15161" t="s">
        <v>6485</v>
      </c>
      <c r="N15161" t="s">
        <v>1337</v>
      </c>
      <c r="O15161" t="s">
        <v>62</v>
      </c>
      <c r="P15161" t="s">
        <v>4188</v>
      </c>
      <c r="Q15161" t="s">
        <v>6486</v>
      </c>
    </row>
    <row r="15162" spans="11:17">
      <c r="K15162" t="s">
        <v>51</v>
      </c>
      <c r="L15162" t="s">
        <v>6484</v>
      </c>
      <c r="M15162" t="s">
        <v>6485</v>
      </c>
      <c r="N15162" t="s">
        <v>1337</v>
      </c>
      <c r="O15162" t="s">
        <v>64</v>
      </c>
      <c r="P15162" t="s">
        <v>6487</v>
      </c>
      <c r="Q15162" t="s">
        <v>6486</v>
      </c>
    </row>
    <row r="15163" spans="11:17">
      <c r="K15163" t="s">
        <v>51</v>
      </c>
      <c r="L15163" t="s">
        <v>6484</v>
      </c>
      <c r="M15163" t="s">
        <v>6485</v>
      </c>
      <c r="N15163" t="s">
        <v>1337</v>
      </c>
      <c r="O15163" t="s">
        <v>66</v>
      </c>
      <c r="P15163" t="s">
        <v>6488</v>
      </c>
      <c r="Q15163" t="s">
        <v>6486</v>
      </c>
    </row>
    <row r="15164" spans="11:17">
      <c r="K15164" t="s">
        <v>51</v>
      </c>
      <c r="L15164" t="s">
        <v>6484</v>
      </c>
      <c r="M15164" t="s">
        <v>6485</v>
      </c>
      <c r="N15164" t="s">
        <v>1337</v>
      </c>
      <c r="O15164" t="s">
        <v>68</v>
      </c>
      <c r="Q15164" t="s">
        <v>6486</v>
      </c>
    </row>
    <row r="15165" spans="11:17">
      <c r="K15165" t="s">
        <v>51</v>
      </c>
      <c r="L15165" t="s">
        <v>6484</v>
      </c>
      <c r="M15165" t="s">
        <v>6485</v>
      </c>
      <c r="N15165" t="s">
        <v>1337</v>
      </c>
      <c r="O15165" t="s">
        <v>70</v>
      </c>
      <c r="P15165" t="s">
        <v>131</v>
      </c>
      <c r="Q15165" t="s">
        <v>6486</v>
      </c>
    </row>
    <row r="15166" spans="11:17">
      <c r="K15166" t="s">
        <v>51</v>
      </c>
      <c r="L15166" t="s">
        <v>6484</v>
      </c>
      <c r="M15166" t="s">
        <v>6485</v>
      </c>
      <c r="N15166" t="s">
        <v>1337</v>
      </c>
      <c r="O15166" t="s">
        <v>72</v>
      </c>
      <c r="P15166">
        <v>291</v>
      </c>
      <c r="Q15166" t="s">
        <v>6486</v>
      </c>
    </row>
    <row r="15167" spans="11:17">
      <c r="K15167" t="s">
        <v>51</v>
      </c>
      <c r="L15167" t="s">
        <v>6484</v>
      </c>
      <c r="M15167" t="s">
        <v>6485</v>
      </c>
      <c r="N15167" t="s">
        <v>1337</v>
      </c>
      <c r="O15167" t="s">
        <v>73</v>
      </c>
      <c r="P15167" t="s">
        <v>1343</v>
      </c>
      <c r="Q15167" t="s">
        <v>6486</v>
      </c>
    </row>
    <row r="15168" spans="11:17">
      <c r="K15168" t="s">
        <v>51</v>
      </c>
      <c r="L15168" t="s">
        <v>6489</v>
      </c>
      <c r="M15168" t="s">
        <v>6490</v>
      </c>
      <c r="N15168" t="s">
        <v>1337</v>
      </c>
      <c r="O15168" t="s">
        <v>14</v>
      </c>
      <c r="Q15168" t="s">
        <v>6491</v>
      </c>
    </row>
    <row r="15169" spans="11:17">
      <c r="K15169" t="s">
        <v>51</v>
      </c>
      <c r="L15169" t="s">
        <v>6489</v>
      </c>
      <c r="M15169" t="s">
        <v>6490</v>
      </c>
      <c r="N15169" t="s">
        <v>1337</v>
      </c>
      <c r="O15169" t="s">
        <v>56</v>
      </c>
      <c r="Q15169" t="s">
        <v>6491</v>
      </c>
    </row>
    <row r="15170" spans="11:17">
      <c r="K15170" t="s">
        <v>51</v>
      </c>
      <c r="L15170" t="s">
        <v>6489</v>
      </c>
      <c r="M15170" t="s">
        <v>6490</v>
      </c>
      <c r="N15170" t="s">
        <v>1337</v>
      </c>
      <c r="O15170" t="s">
        <v>57</v>
      </c>
      <c r="P15170" t="s">
        <v>2701</v>
      </c>
      <c r="Q15170" t="s">
        <v>6491</v>
      </c>
    </row>
    <row r="15171" spans="11:17">
      <c r="K15171" t="s">
        <v>51</v>
      </c>
      <c r="L15171" t="s">
        <v>6489</v>
      </c>
      <c r="M15171" t="s">
        <v>6490</v>
      </c>
      <c r="N15171" t="s">
        <v>1337</v>
      </c>
      <c r="O15171" t="s">
        <v>59</v>
      </c>
      <c r="P15171">
        <v>1404</v>
      </c>
      <c r="Q15171" t="s">
        <v>6491</v>
      </c>
    </row>
    <row r="15172" spans="11:17">
      <c r="K15172" t="s">
        <v>51</v>
      </c>
      <c r="L15172" t="s">
        <v>6489</v>
      </c>
      <c r="M15172" t="s">
        <v>6490</v>
      </c>
      <c r="N15172" t="s">
        <v>1337</v>
      </c>
      <c r="O15172" t="s">
        <v>60</v>
      </c>
      <c r="P15172" t="s">
        <v>5396</v>
      </c>
      <c r="Q15172" t="s">
        <v>6491</v>
      </c>
    </row>
    <row r="15173" spans="11:17">
      <c r="K15173" t="s">
        <v>51</v>
      </c>
      <c r="L15173" t="s">
        <v>6489</v>
      </c>
      <c r="M15173" t="s">
        <v>6490</v>
      </c>
      <c r="N15173" t="s">
        <v>1337</v>
      </c>
      <c r="O15173" t="s">
        <v>62</v>
      </c>
      <c r="P15173" t="s">
        <v>5397</v>
      </c>
      <c r="Q15173" t="s">
        <v>6491</v>
      </c>
    </row>
    <row r="15174" spans="11:17">
      <c r="K15174" t="s">
        <v>51</v>
      </c>
      <c r="L15174" t="s">
        <v>6489</v>
      </c>
      <c r="M15174" t="s">
        <v>6490</v>
      </c>
      <c r="N15174" t="s">
        <v>1337</v>
      </c>
      <c r="O15174" t="s">
        <v>64</v>
      </c>
      <c r="P15174" t="s">
        <v>6492</v>
      </c>
      <c r="Q15174" t="s">
        <v>6491</v>
      </c>
    </row>
    <row r="15175" spans="11:17">
      <c r="K15175" t="s">
        <v>51</v>
      </c>
      <c r="L15175" t="s">
        <v>6489</v>
      </c>
      <c r="M15175" t="s">
        <v>6490</v>
      </c>
      <c r="N15175" t="s">
        <v>1337</v>
      </c>
      <c r="O15175" t="s">
        <v>66</v>
      </c>
      <c r="P15175" t="s">
        <v>6493</v>
      </c>
      <c r="Q15175" t="s">
        <v>6491</v>
      </c>
    </row>
    <row r="15176" spans="11:17">
      <c r="K15176" t="s">
        <v>51</v>
      </c>
      <c r="L15176" t="s">
        <v>6489</v>
      </c>
      <c r="M15176" t="s">
        <v>6490</v>
      </c>
      <c r="N15176" t="s">
        <v>1337</v>
      </c>
      <c r="O15176" t="s">
        <v>68</v>
      </c>
      <c r="Q15176" t="s">
        <v>6491</v>
      </c>
    </row>
    <row r="15177" spans="11:17">
      <c r="K15177" t="s">
        <v>51</v>
      </c>
      <c r="L15177" t="s">
        <v>6489</v>
      </c>
      <c r="M15177" t="s">
        <v>6490</v>
      </c>
      <c r="N15177" t="s">
        <v>1337</v>
      </c>
      <c r="O15177" t="s">
        <v>70</v>
      </c>
      <c r="P15177" t="s">
        <v>131</v>
      </c>
      <c r="Q15177" t="s">
        <v>6491</v>
      </c>
    </row>
    <row r="15178" spans="11:17">
      <c r="K15178" t="s">
        <v>51</v>
      </c>
      <c r="L15178" t="s">
        <v>6489</v>
      </c>
      <c r="M15178" t="s">
        <v>6490</v>
      </c>
      <c r="N15178" t="s">
        <v>1337</v>
      </c>
      <c r="O15178" t="s">
        <v>72</v>
      </c>
      <c r="P15178">
        <v>109</v>
      </c>
      <c r="Q15178" t="s">
        <v>6491</v>
      </c>
    </row>
    <row r="15179" spans="11:17">
      <c r="K15179" t="s">
        <v>51</v>
      </c>
      <c r="L15179" t="s">
        <v>6489</v>
      </c>
      <c r="M15179" t="s">
        <v>6490</v>
      </c>
      <c r="N15179" t="s">
        <v>1337</v>
      </c>
      <c r="O15179" t="s">
        <v>73</v>
      </c>
      <c r="P15179" t="s">
        <v>1343</v>
      </c>
      <c r="Q15179" t="s">
        <v>6491</v>
      </c>
    </row>
    <row r="15180" spans="11:17">
      <c r="K15180" t="s">
        <v>51</v>
      </c>
      <c r="L15180" t="s">
        <v>6494</v>
      </c>
      <c r="M15180" t="s">
        <v>6495</v>
      </c>
      <c r="N15180" t="s">
        <v>1337</v>
      </c>
      <c r="O15180" t="s">
        <v>14</v>
      </c>
      <c r="Q15180" t="s">
        <v>6496</v>
      </c>
    </row>
    <row r="15181" spans="11:17">
      <c r="K15181" t="s">
        <v>51</v>
      </c>
      <c r="L15181" t="s">
        <v>6494</v>
      </c>
      <c r="M15181" t="s">
        <v>6495</v>
      </c>
      <c r="N15181" t="s">
        <v>1337</v>
      </c>
      <c r="O15181" t="s">
        <v>56</v>
      </c>
      <c r="Q15181" t="s">
        <v>6496</v>
      </c>
    </row>
    <row r="15182" spans="11:17">
      <c r="K15182" t="s">
        <v>51</v>
      </c>
      <c r="L15182" t="s">
        <v>6494</v>
      </c>
      <c r="M15182" t="s">
        <v>6495</v>
      </c>
      <c r="N15182" t="s">
        <v>1337</v>
      </c>
      <c r="O15182" t="s">
        <v>57</v>
      </c>
      <c r="P15182" t="s">
        <v>2701</v>
      </c>
      <c r="Q15182" t="s">
        <v>6496</v>
      </c>
    </row>
    <row r="15183" spans="11:17">
      <c r="K15183" t="s">
        <v>51</v>
      </c>
      <c r="L15183" t="s">
        <v>6494</v>
      </c>
      <c r="M15183" t="s">
        <v>6495</v>
      </c>
      <c r="N15183" t="s">
        <v>1337</v>
      </c>
      <c r="O15183" t="s">
        <v>59</v>
      </c>
      <c r="P15183">
        <v>1682</v>
      </c>
      <c r="Q15183" t="s">
        <v>6496</v>
      </c>
    </row>
    <row r="15184" spans="11:17">
      <c r="K15184" t="s">
        <v>51</v>
      </c>
      <c r="L15184" t="s">
        <v>6494</v>
      </c>
      <c r="M15184" t="s">
        <v>6495</v>
      </c>
      <c r="N15184" t="s">
        <v>1337</v>
      </c>
      <c r="O15184" t="s">
        <v>60</v>
      </c>
      <c r="P15184" t="s">
        <v>5396</v>
      </c>
      <c r="Q15184" t="s">
        <v>6496</v>
      </c>
    </row>
    <row r="15185" spans="11:17">
      <c r="K15185" t="s">
        <v>51</v>
      </c>
      <c r="L15185" t="s">
        <v>6494</v>
      </c>
      <c r="M15185" t="s">
        <v>6495</v>
      </c>
      <c r="N15185" t="s">
        <v>1337</v>
      </c>
      <c r="O15185" t="s">
        <v>62</v>
      </c>
      <c r="P15185" t="s">
        <v>4188</v>
      </c>
      <c r="Q15185" t="s">
        <v>6496</v>
      </c>
    </row>
    <row r="15186" spans="11:17">
      <c r="K15186" t="s">
        <v>51</v>
      </c>
      <c r="L15186" t="s">
        <v>6494</v>
      </c>
      <c r="M15186" t="s">
        <v>6495</v>
      </c>
      <c r="N15186" t="s">
        <v>1337</v>
      </c>
      <c r="O15186" t="s">
        <v>64</v>
      </c>
      <c r="P15186" t="s">
        <v>6497</v>
      </c>
      <c r="Q15186" t="s">
        <v>6496</v>
      </c>
    </row>
    <row r="15187" spans="11:17">
      <c r="K15187" t="s">
        <v>51</v>
      </c>
      <c r="L15187" t="s">
        <v>6494</v>
      </c>
      <c r="M15187" t="s">
        <v>6495</v>
      </c>
      <c r="N15187" t="s">
        <v>1337</v>
      </c>
      <c r="O15187" t="s">
        <v>66</v>
      </c>
      <c r="P15187" t="s">
        <v>6498</v>
      </c>
      <c r="Q15187" t="s">
        <v>6496</v>
      </c>
    </row>
    <row r="15188" spans="11:17">
      <c r="K15188" t="s">
        <v>51</v>
      </c>
      <c r="L15188" t="s">
        <v>6494</v>
      </c>
      <c r="M15188" t="s">
        <v>6495</v>
      </c>
      <c r="N15188" t="s">
        <v>1337</v>
      </c>
      <c r="O15188" t="s">
        <v>68</v>
      </c>
      <c r="P15188" t="e">
        <f>-ต้องการหน้ากากอนามัยและเจลล้างมือ
-ต้องการให้มีการพ่นยาฆ่าเชื้อ</f>
        <v>#NAME?</v>
      </c>
      <c r="Q15188" t="s">
        <v>6496</v>
      </c>
    </row>
    <row r="15189" spans="11:17">
      <c r="K15189" t="s">
        <v>51</v>
      </c>
      <c r="L15189" t="s">
        <v>6494</v>
      </c>
      <c r="M15189" t="s">
        <v>6495</v>
      </c>
      <c r="N15189" t="s">
        <v>1337</v>
      </c>
      <c r="O15189" t="s">
        <v>70</v>
      </c>
      <c r="Q15189" t="s">
        <v>6496</v>
      </c>
    </row>
    <row r="15190" spans="11:17">
      <c r="K15190" t="s">
        <v>51</v>
      </c>
      <c r="L15190" t="s">
        <v>6494</v>
      </c>
      <c r="M15190" t="s">
        <v>6495</v>
      </c>
      <c r="N15190" t="s">
        <v>1337</v>
      </c>
      <c r="O15190" t="s">
        <v>72</v>
      </c>
      <c r="Q15190" t="s">
        <v>6496</v>
      </c>
    </row>
    <row r="15191" spans="11:17">
      <c r="K15191" t="s">
        <v>51</v>
      </c>
      <c r="L15191" t="s">
        <v>6494</v>
      </c>
      <c r="M15191" t="s">
        <v>6495</v>
      </c>
      <c r="N15191" t="s">
        <v>1337</v>
      </c>
      <c r="O15191" t="s">
        <v>73</v>
      </c>
      <c r="P15191" t="s">
        <v>1343</v>
      </c>
      <c r="Q15191" t="s">
        <v>6496</v>
      </c>
    </row>
    <row r="15192" spans="11:17">
      <c r="K15192" t="s">
        <v>51</v>
      </c>
      <c r="L15192" t="s">
        <v>6499</v>
      </c>
      <c r="M15192" t="s">
        <v>6500</v>
      </c>
      <c r="N15192" t="s">
        <v>1337</v>
      </c>
      <c r="O15192" t="s">
        <v>14</v>
      </c>
      <c r="Q15192" t="s">
        <v>6501</v>
      </c>
    </row>
    <row r="15193" spans="11:17">
      <c r="K15193" t="s">
        <v>51</v>
      </c>
      <c r="L15193" t="s">
        <v>6499</v>
      </c>
      <c r="M15193" t="s">
        <v>6500</v>
      </c>
      <c r="N15193" t="s">
        <v>1337</v>
      </c>
      <c r="O15193" t="s">
        <v>56</v>
      </c>
      <c r="Q15193" t="s">
        <v>6501</v>
      </c>
    </row>
    <row r="15194" spans="11:17">
      <c r="K15194" t="s">
        <v>51</v>
      </c>
      <c r="L15194" t="s">
        <v>6499</v>
      </c>
      <c r="M15194" t="s">
        <v>6500</v>
      </c>
      <c r="N15194" t="s">
        <v>1337</v>
      </c>
      <c r="O15194" t="s">
        <v>57</v>
      </c>
      <c r="P15194" t="s">
        <v>2263</v>
      </c>
      <c r="Q15194" t="s">
        <v>6501</v>
      </c>
    </row>
    <row r="15195" spans="11:17">
      <c r="K15195" t="s">
        <v>51</v>
      </c>
      <c r="L15195" t="s">
        <v>6499</v>
      </c>
      <c r="M15195" t="s">
        <v>6500</v>
      </c>
      <c r="N15195" t="s">
        <v>1337</v>
      </c>
      <c r="O15195" t="s">
        <v>59</v>
      </c>
      <c r="P15195">
        <v>1709</v>
      </c>
      <c r="Q15195" t="s">
        <v>6501</v>
      </c>
    </row>
    <row r="15196" spans="11:17">
      <c r="K15196" t="s">
        <v>51</v>
      </c>
      <c r="L15196" t="s">
        <v>6499</v>
      </c>
      <c r="M15196" t="s">
        <v>6500</v>
      </c>
      <c r="N15196" t="s">
        <v>1337</v>
      </c>
      <c r="O15196" t="s">
        <v>60</v>
      </c>
      <c r="P15196" t="s">
        <v>2264</v>
      </c>
      <c r="Q15196" t="s">
        <v>6501</v>
      </c>
    </row>
    <row r="15197" spans="11:17">
      <c r="K15197" t="s">
        <v>51</v>
      </c>
      <c r="L15197" t="s">
        <v>6499</v>
      </c>
      <c r="M15197" t="s">
        <v>6500</v>
      </c>
      <c r="N15197" t="s">
        <v>1337</v>
      </c>
      <c r="O15197" t="s">
        <v>62</v>
      </c>
      <c r="P15197" t="s">
        <v>2281</v>
      </c>
      <c r="Q15197" t="s">
        <v>6501</v>
      </c>
    </row>
    <row r="15198" spans="11:17">
      <c r="K15198" t="s">
        <v>51</v>
      </c>
      <c r="L15198" t="s">
        <v>6499</v>
      </c>
      <c r="M15198" t="s">
        <v>6500</v>
      </c>
      <c r="N15198" t="s">
        <v>1337</v>
      </c>
      <c r="O15198" t="s">
        <v>64</v>
      </c>
      <c r="P15198" t="s">
        <v>6502</v>
      </c>
      <c r="Q15198" t="s">
        <v>6501</v>
      </c>
    </row>
    <row r="15199" spans="11:17">
      <c r="K15199" t="s">
        <v>51</v>
      </c>
      <c r="L15199" t="s">
        <v>6499</v>
      </c>
      <c r="M15199" t="s">
        <v>6500</v>
      </c>
      <c r="N15199" t="s">
        <v>1337</v>
      </c>
      <c r="O15199" t="s">
        <v>66</v>
      </c>
      <c r="P15199" t="s">
        <v>6503</v>
      </c>
      <c r="Q15199" t="s">
        <v>6501</v>
      </c>
    </row>
    <row r="15200" spans="11:17">
      <c r="K15200" t="s">
        <v>51</v>
      </c>
      <c r="L15200" t="s">
        <v>6499</v>
      </c>
      <c r="M15200" t="s">
        <v>6500</v>
      </c>
      <c r="N15200" t="s">
        <v>1337</v>
      </c>
      <c r="O15200" t="s">
        <v>68</v>
      </c>
      <c r="Q15200" t="s">
        <v>6501</v>
      </c>
    </row>
    <row r="15201" spans="11:17">
      <c r="K15201" t="s">
        <v>51</v>
      </c>
      <c r="L15201" t="s">
        <v>6499</v>
      </c>
      <c r="M15201" t="s">
        <v>6500</v>
      </c>
      <c r="N15201" t="s">
        <v>1337</v>
      </c>
      <c r="O15201" t="s">
        <v>70</v>
      </c>
      <c r="P15201" t="s">
        <v>4695</v>
      </c>
      <c r="Q15201" t="s">
        <v>6501</v>
      </c>
    </row>
    <row r="15202" spans="11:17">
      <c r="K15202" t="s">
        <v>51</v>
      </c>
      <c r="L15202" t="s">
        <v>6499</v>
      </c>
      <c r="M15202" t="s">
        <v>6500</v>
      </c>
      <c r="N15202" t="s">
        <v>1337</v>
      </c>
      <c r="O15202" t="s">
        <v>72</v>
      </c>
      <c r="P15202">
        <v>331</v>
      </c>
      <c r="Q15202" t="s">
        <v>6501</v>
      </c>
    </row>
    <row r="15203" spans="11:17">
      <c r="K15203" t="s">
        <v>51</v>
      </c>
      <c r="L15203" t="s">
        <v>6499</v>
      </c>
      <c r="M15203" t="s">
        <v>6500</v>
      </c>
      <c r="N15203" t="s">
        <v>1337</v>
      </c>
      <c r="O15203" t="s">
        <v>73</v>
      </c>
      <c r="P15203" t="s">
        <v>1343</v>
      </c>
      <c r="Q15203" t="s">
        <v>6501</v>
      </c>
    </row>
    <row r="15204" spans="11:17">
      <c r="K15204" t="s">
        <v>51</v>
      </c>
      <c r="L15204" t="s">
        <v>3252</v>
      </c>
      <c r="M15204" t="s">
        <v>6504</v>
      </c>
      <c r="N15204" t="s">
        <v>1337</v>
      </c>
      <c r="O15204" t="s">
        <v>14</v>
      </c>
      <c r="Q15204" t="s">
        <v>6505</v>
      </c>
    </row>
    <row r="15205" spans="11:17">
      <c r="K15205" t="s">
        <v>51</v>
      </c>
      <c r="L15205" t="s">
        <v>3252</v>
      </c>
      <c r="M15205" t="s">
        <v>6504</v>
      </c>
      <c r="N15205" t="s">
        <v>1337</v>
      </c>
      <c r="O15205" t="s">
        <v>56</v>
      </c>
      <c r="Q15205" t="s">
        <v>6505</v>
      </c>
    </row>
    <row r="15206" spans="11:17">
      <c r="K15206" t="s">
        <v>51</v>
      </c>
      <c r="L15206" t="s">
        <v>3252</v>
      </c>
      <c r="M15206" t="s">
        <v>6504</v>
      </c>
      <c r="N15206" t="s">
        <v>1337</v>
      </c>
      <c r="O15206" t="s">
        <v>57</v>
      </c>
      <c r="P15206" t="s">
        <v>1863</v>
      </c>
      <c r="Q15206" t="s">
        <v>6505</v>
      </c>
    </row>
    <row r="15207" spans="11:17">
      <c r="K15207" t="s">
        <v>51</v>
      </c>
      <c r="L15207" t="s">
        <v>3252</v>
      </c>
      <c r="M15207" t="s">
        <v>6504</v>
      </c>
      <c r="N15207" t="s">
        <v>1337</v>
      </c>
      <c r="O15207" t="s">
        <v>59</v>
      </c>
      <c r="P15207">
        <v>703</v>
      </c>
      <c r="Q15207" t="s">
        <v>6505</v>
      </c>
    </row>
    <row r="15208" spans="11:17">
      <c r="K15208" t="s">
        <v>51</v>
      </c>
      <c r="L15208" t="s">
        <v>3252</v>
      </c>
      <c r="M15208" t="s">
        <v>6504</v>
      </c>
      <c r="N15208" t="s">
        <v>1337</v>
      </c>
      <c r="O15208" t="s">
        <v>60</v>
      </c>
      <c r="P15208" t="s">
        <v>2379</v>
      </c>
      <c r="Q15208" t="s">
        <v>6505</v>
      </c>
    </row>
    <row r="15209" spans="11:17">
      <c r="K15209" t="s">
        <v>51</v>
      </c>
      <c r="L15209" t="s">
        <v>3252</v>
      </c>
      <c r="M15209" t="s">
        <v>6504</v>
      </c>
      <c r="N15209" t="s">
        <v>1337</v>
      </c>
      <c r="O15209" t="s">
        <v>62</v>
      </c>
      <c r="P15209" t="s">
        <v>2462</v>
      </c>
      <c r="Q15209" t="s">
        <v>6505</v>
      </c>
    </row>
    <row r="15210" spans="11:17">
      <c r="K15210" t="s">
        <v>51</v>
      </c>
      <c r="L15210" t="s">
        <v>3252</v>
      </c>
      <c r="M15210" t="s">
        <v>6504</v>
      </c>
      <c r="N15210" t="s">
        <v>1337</v>
      </c>
      <c r="O15210" t="s">
        <v>64</v>
      </c>
      <c r="P15210" t="s">
        <v>3255</v>
      </c>
      <c r="Q15210" t="s">
        <v>6505</v>
      </c>
    </row>
    <row r="15211" spans="11:17">
      <c r="K15211" t="s">
        <v>51</v>
      </c>
      <c r="L15211" t="s">
        <v>3252</v>
      </c>
      <c r="M15211" t="s">
        <v>6504</v>
      </c>
      <c r="N15211" t="s">
        <v>1337</v>
      </c>
      <c r="O15211" t="s">
        <v>66</v>
      </c>
      <c r="P15211" t="s">
        <v>3256</v>
      </c>
      <c r="Q15211" t="s">
        <v>6505</v>
      </c>
    </row>
    <row r="15212" spans="11:17">
      <c r="K15212" t="s">
        <v>51</v>
      </c>
      <c r="L15212" t="s">
        <v>3252</v>
      </c>
      <c r="M15212" t="s">
        <v>6504</v>
      </c>
      <c r="N15212" t="s">
        <v>1337</v>
      </c>
      <c r="O15212" t="s">
        <v>68</v>
      </c>
      <c r="P15212" t="e">
        <f>-ต้องการหน้ากากอนามัยและเจลล้างมือ
-ต้องการให้มีการพ่นยาฆ่าเชื้อ</f>
        <v>#NAME?</v>
      </c>
      <c r="Q15212" t="s">
        <v>6505</v>
      </c>
    </row>
    <row r="15213" spans="11:17">
      <c r="K15213" t="s">
        <v>51</v>
      </c>
      <c r="L15213" t="s">
        <v>3252</v>
      </c>
      <c r="M15213" t="s">
        <v>6504</v>
      </c>
      <c r="N15213" t="s">
        <v>1337</v>
      </c>
      <c r="O15213" t="s">
        <v>70</v>
      </c>
      <c r="P15213" t="s">
        <v>1020</v>
      </c>
      <c r="Q15213" t="s">
        <v>6505</v>
      </c>
    </row>
    <row r="15214" spans="11:17">
      <c r="K15214" t="s">
        <v>51</v>
      </c>
      <c r="L15214" t="s">
        <v>3252</v>
      </c>
      <c r="M15214" t="s">
        <v>6504</v>
      </c>
      <c r="N15214" t="s">
        <v>1337</v>
      </c>
      <c r="O15214" t="s">
        <v>72</v>
      </c>
      <c r="P15214">
        <v>93</v>
      </c>
      <c r="Q15214" t="s">
        <v>6505</v>
      </c>
    </row>
    <row r="15215" spans="11:17">
      <c r="K15215" t="s">
        <v>51</v>
      </c>
      <c r="L15215" t="s">
        <v>3252</v>
      </c>
      <c r="M15215" t="s">
        <v>6504</v>
      </c>
      <c r="N15215" t="s">
        <v>1337</v>
      </c>
      <c r="O15215" t="s">
        <v>73</v>
      </c>
      <c r="P15215" t="s">
        <v>1343</v>
      </c>
      <c r="Q15215" t="s">
        <v>6505</v>
      </c>
    </row>
    <row r="15216" spans="11:17">
      <c r="K15216" t="s">
        <v>51</v>
      </c>
      <c r="L15216" t="s">
        <v>6506</v>
      </c>
      <c r="M15216" t="s">
        <v>6507</v>
      </c>
      <c r="N15216" t="s">
        <v>54</v>
      </c>
      <c r="O15216" t="s">
        <v>14</v>
      </c>
      <c r="Q15216" t="s">
        <v>6508</v>
      </c>
    </row>
    <row r="15217" spans="11:17">
      <c r="K15217" t="s">
        <v>51</v>
      </c>
      <c r="L15217" t="s">
        <v>6506</v>
      </c>
      <c r="M15217" t="s">
        <v>6507</v>
      </c>
      <c r="N15217" t="s">
        <v>54</v>
      </c>
      <c r="O15217" t="s">
        <v>56</v>
      </c>
      <c r="Q15217" t="s">
        <v>6508</v>
      </c>
    </row>
    <row r="15218" spans="11:17">
      <c r="K15218" t="s">
        <v>51</v>
      </c>
      <c r="L15218" t="s">
        <v>6506</v>
      </c>
      <c r="M15218" t="s">
        <v>6507</v>
      </c>
      <c r="N15218" t="s">
        <v>54</v>
      </c>
      <c r="O15218" t="s">
        <v>57</v>
      </c>
      <c r="P15218" t="s">
        <v>58</v>
      </c>
      <c r="Q15218" t="s">
        <v>6508</v>
      </c>
    </row>
    <row r="15219" spans="11:17">
      <c r="K15219" t="s">
        <v>51</v>
      </c>
      <c r="L15219" t="s">
        <v>6506</v>
      </c>
      <c r="M15219" t="s">
        <v>6507</v>
      </c>
      <c r="N15219" t="s">
        <v>54</v>
      </c>
      <c r="O15219" t="s">
        <v>59</v>
      </c>
      <c r="P15219">
        <v>4046</v>
      </c>
      <c r="Q15219" t="s">
        <v>6508</v>
      </c>
    </row>
    <row r="15220" spans="11:17">
      <c r="K15220" t="s">
        <v>51</v>
      </c>
      <c r="L15220" t="s">
        <v>6506</v>
      </c>
      <c r="M15220" t="s">
        <v>6507</v>
      </c>
      <c r="N15220" t="s">
        <v>54</v>
      </c>
      <c r="O15220" t="s">
        <v>60</v>
      </c>
      <c r="P15220" t="s">
        <v>725</v>
      </c>
      <c r="Q15220" t="s">
        <v>6508</v>
      </c>
    </row>
    <row r="15221" spans="11:17">
      <c r="K15221" t="s">
        <v>51</v>
      </c>
      <c r="L15221" t="s">
        <v>6506</v>
      </c>
      <c r="M15221" t="s">
        <v>6507</v>
      </c>
      <c r="N15221" t="s">
        <v>54</v>
      </c>
      <c r="O15221" t="s">
        <v>62</v>
      </c>
      <c r="P15221" t="s">
        <v>726</v>
      </c>
      <c r="Q15221" t="s">
        <v>6508</v>
      </c>
    </row>
    <row r="15222" spans="11:17">
      <c r="K15222" t="s">
        <v>51</v>
      </c>
      <c r="L15222" t="s">
        <v>6506</v>
      </c>
      <c r="M15222" t="s">
        <v>6507</v>
      </c>
      <c r="N15222" t="s">
        <v>54</v>
      </c>
      <c r="O15222" t="s">
        <v>64</v>
      </c>
      <c r="P15222" t="s">
        <v>6509</v>
      </c>
      <c r="Q15222" t="s">
        <v>6508</v>
      </c>
    </row>
    <row r="15223" spans="11:17">
      <c r="K15223" t="s">
        <v>51</v>
      </c>
      <c r="L15223" t="s">
        <v>6506</v>
      </c>
      <c r="M15223" t="s">
        <v>6507</v>
      </c>
      <c r="N15223" t="s">
        <v>54</v>
      </c>
      <c r="O15223" t="s">
        <v>66</v>
      </c>
      <c r="P15223" t="s">
        <v>6510</v>
      </c>
      <c r="Q15223" t="s">
        <v>6508</v>
      </c>
    </row>
    <row r="15224" spans="11:17">
      <c r="K15224" t="s">
        <v>51</v>
      </c>
      <c r="L15224" t="s">
        <v>6506</v>
      </c>
      <c r="M15224" t="s">
        <v>6507</v>
      </c>
      <c r="N15224" t="s">
        <v>54</v>
      </c>
      <c r="O15224" t="s">
        <v>68</v>
      </c>
      <c r="P15224" t="s">
        <v>729</v>
      </c>
      <c r="Q15224" t="s">
        <v>6508</v>
      </c>
    </row>
    <row r="15225" spans="11:17">
      <c r="K15225" t="s">
        <v>51</v>
      </c>
      <c r="L15225" t="s">
        <v>6506</v>
      </c>
      <c r="M15225" t="s">
        <v>6507</v>
      </c>
      <c r="N15225" t="s">
        <v>54</v>
      </c>
      <c r="O15225" t="s">
        <v>70</v>
      </c>
      <c r="Q15225" t="s">
        <v>6508</v>
      </c>
    </row>
    <row r="15226" spans="11:17">
      <c r="K15226" t="s">
        <v>51</v>
      </c>
      <c r="L15226" t="s">
        <v>6506</v>
      </c>
      <c r="M15226" t="s">
        <v>6507</v>
      </c>
      <c r="N15226" t="s">
        <v>54</v>
      </c>
      <c r="O15226" t="s">
        <v>72</v>
      </c>
      <c r="Q15226" t="s">
        <v>6508</v>
      </c>
    </row>
    <row r="15227" spans="11:17">
      <c r="K15227" t="s">
        <v>51</v>
      </c>
      <c r="L15227" t="s">
        <v>6506</v>
      </c>
      <c r="M15227" t="s">
        <v>6507</v>
      </c>
      <c r="N15227" t="s">
        <v>54</v>
      </c>
      <c r="O15227" t="s">
        <v>73</v>
      </c>
      <c r="P15227" t="s">
        <v>74</v>
      </c>
      <c r="Q15227" t="s">
        <v>6508</v>
      </c>
    </row>
    <row r="15228" spans="11:17">
      <c r="K15228" t="s">
        <v>51</v>
      </c>
      <c r="L15228" t="s">
        <v>6511</v>
      </c>
      <c r="M15228" t="s">
        <v>6512</v>
      </c>
      <c r="N15228" t="s">
        <v>1337</v>
      </c>
      <c r="O15228" t="s">
        <v>14</v>
      </c>
      <c r="Q15228" t="s">
        <v>6513</v>
      </c>
    </row>
    <row r="15229" spans="11:17">
      <c r="K15229" t="s">
        <v>51</v>
      </c>
      <c r="L15229" t="s">
        <v>6511</v>
      </c>
      <c r="M15229" t="s">
        <v>6512</v>
      </c>
      <c r="N15229" t="s">
        <v>1337</v>
      </c>
      <c r="O15229" t="s">
        <v>56</v>
      </c>
      <c r="Q15229" t="s">
        <v>6513</v>
      </c>
    </row>
    <row r="15230" spans="11:17">
      <c r="K15230" t="s">
        <v>51</v>
      </c>
      <c r="L15230" t="s">
        <v>6511</v>
      </c>
      <c r="M15230" t="s">
        <v>6512</v>
      </c>
      <c r="N15230" t="s">
        <v>1337</v>
      </c>
      <c r="O15230" t="s">
        <v>57</v>
      </c>
      <c r="P15230" t="s">
        <v>1863</v>
      </c>
      <c r="Q15230" t="s">
        <v>6513</v>
      </c>
    </row>
    <row r="15231" spans="11:17">
      <c r="K15231" t="s">
        <v>51</v>
      </c>
      <c r="L15231" t="s">
        <v>6511</v>
      </c>
      <c r="M15231" t="s">
        <v>6512</v>
      </c>
      <c r="N15231" t="s">
        <v>1337</v>
      </c>
      <c r="O15231" t="s">
        <v>59</v>
      </c>
      <c r="P15231">
        <v>366</v>
      </c>
      <c r="Q15231" t="s">
        <v>6513</v>
      </c>
    </row>
    <row r="15232" spans="11:17">
      <c r="K15232" t="s">
        <v>51</v>
      </c>
      <c r="L15232" t="s">
        <v>6511</v>
      </c>
      <c r="M15232" t="s">
        <v>6512</v>
      </c>
      <c r="N15232" t="s">
        <v>1337</v>
      </c>
      <c r="O15232" t="s">
        <v>60</v>
      </c>
      <c r="P15232" t="s">
        <v>2379</v>
      </c>
      <c r="Q15232" t="s">
        <v>6513</v>
      </c>
    </row>
    <row r="15233" spans="11:17">
      <c r="K15233" t="s">
        <v>51</v>
      </c>
      <c r="L15233" t="s">
        <v>6511</v>
      </c>
      <c r="M15233" t="s">
        <v>6512</v>
      </c>
      <c r="N15233" t="s">
        <v>1337</v>
      </c>
      <c r="O15233" t="s">
        <v>62</v>
      </c>
      <c r="P15233" t="s">
        <v>2413</v>
      </c>
      <c r="Q15233" t="s">
        <v>6513</v>
      </c>
    </row>
    <row r="15234" spans="11:17">
      <c r="K15234" t="s">
        <v>51</v>
      </c>
      <c r="L15234" t="s">
        <v>6511</v>
      </c>
      <c r="M15234" t="s">
        <v>6512</v>
      </c>
      <c r="N15234" t="s">
        <v>1337</v>
      </c>
      <c r="O15234" t="s">
        <v>64</v>
      </c>
      <c r="P15234" t="s">
        <v>6514</v>
      </c>
      <c r="Q15234" t="s">
        <v>6513</v>
      </c>
    </row>
    <row r="15235" spans="11:17">
      <c r="K15235" t="s">
        <v>51</v>
      </c>
      <c r="L15235" t="s">
        <v>6511</v>
      </c>
      <c r="M15235" t="s">
        <v>6512</v>
      </c>
      <c r="N15235" t="s">
        <v>1337</v>
      </c>
      <c r="O15235" t="s">
        <v>66</v>
      </c>
      <c r="P15235" t="s">
        <v>6515</v>
      </c>
      <c r="Q15235" t="s">
        <v>6513</v>
      </c>
    </row>
    <row r="15236" spans="11:17">
      <c r="K15236" t="s">
        <v>51</v>
      </c>
      <c r="L15236" t="s">
        <v>6511</v>
      </c>
      <c r="M15236" t="s">
        <v>6512</v>
      </c>
      <c r="N15236" t="s">
        <v>1337</v>
      </c>
      <c r="O15236" t="s">
        <v>68</v>
      </c>
      <c r="P15236" t="e">
        <f>-ต้องการหน้ากากอนามัยและเจลล้างมือ
-ต้องการถุงยังชีพ</f>
        <v>#NAME?</v>
      </c>
      <c r="Q15236" t="s">
        <v>6513</v>
      </c>
    </row>
    <row r="15237" spans="11:17">
      <c r="K15237" t="s">
        <v>51</v>
      </c>
      <c r="L15237" t="s">
        <v>6511</v>
      </c>
      <c r="M15237" t="s">
        <v>6512</v>
      </c>
      <c r="N15237" t="s">
        <v>1337</v>
      </c>
      <c r="O15237" t="s">
        <v>70</v>
      </c>
      <c r="P15237" t="s">
        <v>1020</v>
      </c>
      <c r="Q15237" t="s">
        <v>6513</v>
      </c>
    </row>
    <row r="15238" spans="11:17">
      <c r="K15238" t="s">
        <v>51</v>
      </c>
      <c r="L15238" t="s">
        <v>6511</v>
      </c>
      <c r="M15238" t="s">
        <v>6512</v>
      </c>
      <c r="N15238" t="s">
        <v>1337</v>
      </c>
      <c r="O15238" t="s">
        <v>72</v>
      </c>
      <c r="P15238">
        <v>120</v>
      </c>
      <c r="Q15238" t="s">
        <v>6513</v>
      </c>
    </row>
    <row r="15239" spans="11:17">
      <c r="K15239" t="s">
        <v>51</v>
      </c>
      <c r="L15239" t="s">
        <v>6511</v>
      </c>
      <c r="M15239" t="s">
        <v>6512</v>
      </c>
      <c r="N15239" t="s">
        <v>1337</v>
      </c>
      <c r="O15239" t="s">
        <v>73</v>
      </c>
      <c r="P15239" t="s">
        <v>1343</v>
      </c>
      <c r="Q15239" t="s">
        <v>6513</v>
      </c>
    </row>
    <row r="15240" spans="11:17">
      <c r="K15240" t="s">
        <v>51</v>
      </c>
      <c r="L15240" t="s">
        <v>6516</v>
      </c>
      <c r="M15240" t="s">
        <v>6517</v>
      </c>
      <c r="N15240" t="s">
        <v>1337</v>
      </c>
      <c r="O15240" t="s">
        <v>14</v>
      </c>
      <c r="Q15240" t="s">
        <v>6518</v>
      </c>
    </row>
    <row r="15241" spans="11:17">
      <c r="K15241" t="s">
        <v>51</v>
      </c>
      <c r="L15241" t="s">
        <v>6516</v>
      </c>
      <c r="M15241" t="s">
        <v>6517</v>
      </c>
      <c r="N15241" t="s">
        <v>1337</v>
      </c>
      <c r="O15241" t="s">
        <v>56</v>
      </c>
      <c r="Q15241" t="s">
        <v>6518</v>
      </c>
    </row>
    <row r="15242" spans="11:17">
      <c r="K15242" t="s">
        <v>51</v>
      </c>
      <c r="L15242" t="s">
        <v>6516</v>
      </c>
      <c r="M15242" t="s">
        <v>6517</v>
      </c>
      <c r="N15242" t="s">
        <v>1337</v>
      </c>
      <c r="O15242" t="s">
        <v>57</v>
      </c>
      <c r="P15242" t="s">
        <v>1035</v>
      </c>
      <c r="Q15242" t="s">
        <v>6518</v>
      </c>
    </row>
    <row r="15243" spans="11:17">
      <c r="K15243" t="s">
        <v>51</v>
      </c>
      <c r="L15243" t="s">
        <v>6516</v>
      </c>
      <c r="M15243" t="s">
        <v>6517</v>
      </c>
      <c r="N15243" t="s">
        <v>1337</v>
      </c>
      <c r="O15243" t="s">
        <v>59</v>
      </c>
      <c r="P15243">
        <v>1144</v>
      </c>
      <c r="Q15243" t="s">
        <v>6518</v>
      </c>
    </row>
    <row r="15244" spans="11:17">
      <c r="K15244" t="s">
        <v>51</v>
      </c>
      <c r="L15244" t="s">
        <v>6516</v>
      </c>
      <c r="M15244" t="s">
        <v>6517</v>
      </c>
      <c r="N15244" t="s">
        <v>1337</v>
      </c>
      <c r="O15244" t="s">
        <v>60</v>
      </c>
      <c r="P15244" t="s">
        <v>1339</v>
      </c>
      <c r="Q15244" t="s">
        <v>6518</v>
      </c>
    </row>
    <row r="15245" spans="11:17">
      <c r="K15245" t="s">
        <v>51</v>
      </c>
      <c r="L15245" t="s">
        <v>6516</v>
      </c>
      <c r="M15245" t="s">
        <v>6517</v>
      </c>
      <c r="N15245" t="s">
        <v>1337</v>
      </c>
      <c r="O15245" t="s">
        <v>62</v>
      </c>
      <c r="P15245" t="s">
        <v>1340</v>
      </c>
      <c r="Q15245" t="s">
        <v>6518</v>
      </c>
    </row>
    <row r="15246" spans="11:17">
      <c r="K15246" t="s">
        <v>51</v>
      </c>
      <c r="L15246" t="s">
        <v>6516</v>
      </c>
      <c r="M15246" t="s">
        <v>6517</v>
      </c>
      <c r="N15246" t="s">
        <v>1337</v>
      </c>
      <c r="O15246" t="s">
        <v>64</v>
      </c>
      <c r="P15246" t="s">
        <v>6519</v>
      </c>
      <c r="Q15246" t="s">
        <v>6518</v>
      </c>
    </row>
    <row r="15247" spans="11:17">
      <c r="K15247" t="s">
        <v>51</v>
      </c>
      <c r="L15247" t="s">
        <v>6516</v>
      </c>
      <c r="M15247" t="s">
        <v>6517</v>
      </c>
      <c r="N15247" t="s">
        <v>1337</v>
      </c>
      <c r="O15247" t="s">
        <v>66</v>
      </c>
      <c r="P15247" t="s">
        <v>6520</v>
      </c>
      <c r="Q15247" t="s">
        <v>6518</v>
      </c>
    </row>
    <row r="15248" spans="11:17">
      <c r="K15248" t="s">
        <v>51</v>
      </c>
      <c r="L15248" t="s">
        <v>6516</v>
      </c>
      <c r="M15248" t="s">
        <v>6517</v>
      </c>
      <c r="N15248" t="s">
        <v>1337</v>
      </c>
      <c r="O15248" t="s">
        <v>68</v>
      </c>
      <c r="P15248" t="s">
        <v>1189</v>
      </c>
      <c r="Q15248" t="s">
        <v>6518</v>
      </c>
    </row>
    <row r="15249" spans="11:17">
      <c r="K15249" t="s">
        <v>51</v>
      </c>
      <c r="L15249" t="s">
        <v>6516</v>
      </c>
      <c r="M15249" t="s">
        <v>6517</v>
      </c>
      <c r="N15249" t="s">
        <v>1337</v>
      </c>
      <c r="O15249" t="s">
        <v>70</v>
      </c>
      <c r="P15249" t="s">
        <v>1020</v>
      </c>
      <c r="Q15249" t="s">
        <v>6518</v>
      </c>
    </row>
    <row r="15250" spans="11:17">
      <c r="K15250" t="s">
        <v>51</v>
      </c>
      <c r="L15250" t="s">
        <v>6516</v>
      </c>
      <c r="M15250" t="s">
        <v>6517</v>
      </c>
      <c r="N15250" t="s">
        <v>1337</v>
      </c>
      <c r="O15250" t="s">
        <v>72</v>
      </c>
      <c r="P15250">
        <v>272</v>
      </c>
      <c r="Q15250" t="s">
        <v>6518</v>
      </c>
    </row>
    <row r="15251" spans="11:17">
      <c r="K15251" t="s">
        <v>51</v>
      </c>
      <c r="L15251" t="s">
        <v>6516</v>
      </c>
      <c r="M15251" t="s">
        <v>6517</v>
      </c>
      <c r="N15251" t="s">
        <v>1337</v>
      </c>
      <c r="O15251" t="s">
        <v>73</v>
      </c>
      <c r="P15251" t="s">
        <v>1343</v>
      </c>
      <c r="Q15251" t="s">
        <v>6518</v>
      </c>
    </row>
    <row r="15252" spans="11:17">
      <c r="K15252" t="s">
        <v>51</v>
      </c>
      <c r="L15252" t="s">
        <v>6521</v>
      </c>
      <c r="M15252" t="s">
        <v>6522</v>
      </c>
      <c r="N15252" t="s">
        <v>77</v>
      </c>
      <c r="O15252" t="s">
        <v>14</v>
      </c>
      <c r="Q15252" t="s">
        <v>6523</v>
      </c>
    </row>
    <row r="15253" spans="11:17">
      <c r="K15253" t="s">
        <v>51</v>
      </c>
      <c r="L15253" t="s">
        <v>6521</v>
      </c>
      <c r="M15253" t="s">
        <v>6522</v>
      </c>
      <c r="N15253" t="s">
        <v>77</v>
      </c>
      <c r="O15253" t="s">
        <v>56</v>
      </c>
      <c r="Q15253" t="s">
        <v>6523</v>
      </c>
    </row>
    <row r="15254" spans="11:17">
      <c r="K15254" t="s">
        <v>51</v>
      </c>
      <c r="L15254" t="s">
        <v>6521</v>
      </c>
      <c r="M15254" t="s">
        <v>6522</v>
      </c>
      <c r="N15254" t="s">
        <v>77</v>
      </c>
      <c r="O15254" t="s">
        <v>57</v>
      </c>
      <c r="P15254" t="s">
        <v>168</v>
      </c>
      <c r="Q15254" t="s">
        <v>6523</v>
      </c>
    </row>
    <row r="15255" spans="11:17">
      <c r="K15255" t="s">
        <v>51</v>
      </c>
      <c r="L15255" t="s">
        <v>6521</v>
      </c>
      <c r="M15255" t="s">
        <v>6522</v>
      </c>
      <c r="N15255" t="s">
        <v>77</v>
      </c>
      <c r="O15255" t="s">
        <v>59</v>
      </c>
      <c r="P15255">
        <v>3785</v>
      </c>
      <c r="Q15255" t="s">
        <v>6523</v>
      </c>
    </row>
    <row r="15256" spans="11:17">
      <c r="K15256" t="s">
        <v>51</v>
      </c>
      <c r="L15256" t="s">
        <v>6521</v>
      </c>
      <c r="M15256" t="s">
        <v>6522</v>
      </c>
      <c r="N15256" t="s">
        <v>77</v>
      </c>
      <c r="O15256" t="s">
        <v>60</v>
      </c>
      <c r="P15256" t="s">
        <v>843</v>
      </c>
      <c r="Q15256" t="s">
        <v>6523</v>
      </c>
    </row>
    <row r="15257" spans="11:17">
      <c r="K15257" t="s">
        <v>51</v>
      </c>
      <c r="L15257" t="s">
        <v>6521</v>
      </c>
      <c r="M15257" t="s">
        <v>6522</v>
      </c>
      <c r="N15257" t="s">
        <v>77</v>
      </c>
      <c r="O15257" t="s">
        <v>62</v>
      </c>
      <c r="P15257" t="s">
        <v>850</v>
      </c>
      <c r="Q15257" t="s">
        <v>6523</v>
      </c>
    </row>
    <row r="15258" spans="11:17">
      <c r="K15258" t="s">
        <v>51</v>
      </c>
      <c r="L15258" t="s">
        <v>6521</v>
      </c>
      <c r="M15258" t="s">
        <v>6522</v>
      </c>
      <c r="N15258" t="s">
        <v>77</v>
      </c>
      <c r="O15258" t="s">
        <v>64</v>
      </c>
      <c r="P15258" t="s">
        <v>6524</v>
      </c>
      <c r="Q15258" t="s">
        <v>6523</v>
      </c>
    </row>
    <row r="15259" spans="11:17">
      <c r="K15259" t="s">
        <v>51</v>
      </c>
      <c r="L15259" t="s">
        <v>6521</v>
      </c>
      <c r="M15259" t="s">
        <v>6522</v>
      </c>
      <c r="N15259" t="s">
        <v>77</v>
      </c>
      <c r="O15259" t="s">
        <v>66</v>
      </c>
      <c r="P15259" t="s">
        <v>6525</v>
      </c>
      <c r="Q15259" t="s">
        <v>6523</v>
      </c>
    </row>
    <row r="15260" spans="11:17">
      <c r="K15260" t="s">
        <v>51</v>
      </c>
      <c r="L15260" t="s">
        <v>6521</v>
      </c>
      <c r="M15260" t="s">
        <v>6522</v>
      </c>
      <c r="N15260" t="s">
        <v>77</v>
      </c>
      <c r="O15260" t="s">
        <v>68</v>
      </c>
      <c r="P15260" t="e">
        <f>-ต้องการเจลล้างมือและน้ำยาฆ่าเชื้อ
-ต้องการอาหารแห้ง</f>
        <v>#NAME?</v>
      </c>
      <c r="Q15260" t="s">
        <v>6523</v>
      </c>
    </row>
    <row r="15261" spans="11:17">
      <c r="K15261" t="s">
        <v>51</v>
      </c>
      <c r="L15261" t="s">
        <v>6521</v>
      </c>
      <c r="M15261" t="s">
        <v>6522</v>
      </c>
      <c r="N15261" t="s">
        <v>77</v>
      </c>
      <c r="O15261" t="s">
        <v>70</v>
      </c>
      <c r="Q15261" t="s">
        <v>6523</v>
      </c>
    </row>
    <row r="15262" spans="11:17">
      <c r="K15262" t="s">
        <v>51</v>
      </c>
      <c r="L15262" t="s">
        <v>6521</v>
      </c>
      <c r="M15262" t="s">
        <v>6522</v>
      </c>
      <c r="N15262" t="s">
        <v>77</v>
      </c>
      <c r="O15262" t="s">
        <v>72</v>
      </c>
      <c r="Q15262" t="s">
        <v>6523</v>
      </c>
    </row>
    <row r="15263" spans="11:17">
      <c r="K15263" t="s">
        <v>51</v>
      </c>
      <c r="L15263" t="s">
        <v>6521</v>
      </c>
      <c r="M15263" t="s">
        <v>6522</v>
      </c>
      <c r="N15263" t="s">
        <v>77</v>
      </c>
      <c r="O15263" t="s">
        <v>73</v>
      </c>
      <c r="P15263" t="s">
        <v>82</v>
      </c>
      <c r="Q15263" t="s">
        <v>6523</v>
      </c>
    </row>
    <row r="15264" spans="11:17">
      <c r="K15264" t="s">
        <v>51</v>
      </c>
      <c r="L15264" t="s">
        <v>6526</v>
      </c>
      <c r="M15264" t="s">
        <v>6527</v>
      </c>
      <c r="N15264" t="s">
        <v>1337</v>
      </c>
      <c r="O15264" t="s">
        <v>14</v>
      </c>
      <c r="Q15264" t="s">
        <v>6528</v>
      </c>
    </row>
    <row r="15265" spans="11:17">
      <c r="K15265" t="s">
        <v>51</v>
      </c>
      <c r="L15265" t="s">
        <v>6526</v>
      </c>
      <c r="M15265" t="s">
        <v>6527</v>
      </c>
      <c r="N15265" t="s">
        <v>1337</v>
      </c>
      <c r="O15265" t="s">
        <v>56</v>
      </c>
      <c r="Q15265" t="s">
        <v>6528</v>
      </c>
    </row>
    <row r="15266" spans="11:17">
      <c r="K15266" t="s">
        <v>51</v>
      </c>
      <c r="L15266" t="s">
        <v>6526</v>
      </c>
      <c r="M15266" t="s">
        <v>6527</v>
      </c>
      <c r="N15266" t="s">
        <v>1337</v>
      </c>
      <c r="O15266" t="s">
        <v>57</v>
      </c>
      <c r="P15266" t="s">
        <v>1863</v>
      </c>
      <c r="Q15266" t="s">
        <v>6528</v>
      </c>
    </row>
    <row r="15267" spans="11:17">
      <c r="K15267" t="s">
        <v>51</v>
      </c>
      <c r="L15267" t="s">
        <v>6526</v>
      </c>
      <c r="M15267" t="s">
        <v>6527</v>
      </c>
      <c r="N15267" t="s">
        <v>1337</v>
      </c>
      <c r="O15267" t="s">
        <v>59</v>
      </c>
      <c r="P15267">
        <v>1523</v>
      </c>
      <c r="Q15267" t="s">
        <v>6528</v>
      </c>
    </row>
    <row r="15268" spans="11:17">
      <c r="K15268" t="s">
        <v>51</v>
      </c>
      <c r="L15268" t="s">
        <v>6526</v>
      </c>
      <c r="M15268" t="s">
        <v>6527</v>
      </c>
      <c r="N15268" t="s">
        <v>1337</v>
      </c>
      <c r="O15268" t="s">
        <v>60</v>
      </c>
      <c r="P15268" t="s">
        <v>3801</v>
      </c>
      <c r="Q15268" t="s">
        <v>6528</v>
      </c>
    </row>
    <row r="15269" spans="11:17">
      <c r="K15269" t="s">
        <v>51</v>
      </c>
      <c r="L15269" t="s">
        <v>6526</v>
      </c>
      <c r="M15269" t="s">
        <v>6527</v>
      </c>
      <c r="N15269" t="s">
        <v>1337</v>
      </c>
      <c r="O15269" t="s">
        <v>62</v>
      </c>
      <c r="P15269" t="s">
        <v>3818</v>
      </c>
      <c r="Q15269" t="s">
        <v>6528</v>
      </c>
    </row>
    <row r="15270" spans="11:17">
      <c r="K15270" t="s">
        <v>51</v>
      </c>
      <c r="L15270" t="s">
        <v>6526</v>
      </c>
      <c r="M15270" t="s">
        <v>6527</v>
      </c>
      <c r="N15270" t="s">
        <v>1337</v>
      </c>
      <c r="O15270" t="s">
        <v>64</v>
      </c>
      <c r="P15270" t="s">
        <v>6529</v>
      </c>
      <c r="Q15270" t="s">
        <v>6528</v>
      </c>
    </row>
    <row r="15271" spans="11:17">
      <c r="K15271" t="s">
        <v>51</v>
      </c>
      <c r="L15271" t="s">
        <v>6526</v>
      </c>
      <c r="M15271" t="s">
        <v>6527</v>
      </c>
      <c r="N15271" t="s">
        <v>1337</v>
      </c>
      <c r="O15271" t="s">
        <v>66</v>
      </c>
      <c r="P15271" t="s">
        <v>6530</v>
      </c>
      <c r="Q15271" t="s">
        <v>6528</v>
      </c>
    </row>
    <row r="15272" spans="11:17">
      <c r="K15272" t="s">
        <v>51</v>
      </c>
      <c r="L15272" t="s">
        <v>6526</v>
      </c>
      <c r="M15272" t="s">
        <v>6527</v>
      </c>
      <c r="N15272" t="s">
        <v>1337</v>
      </c>
      <c r="O15272" t="s">
        <v>68</v>
      </c>
      <c r="Q15272" t="s">
        <v>6528</v>
      </c>
    </row>
    <row r="15273" spans="11:17">
      <c r="K15273" t="s">
        <v>51</v>
      </c>
      <c r="L15273" t="s">
        <v>6526</v>
      </c>
      <c r="M15273" t="s">
        <v>6527</v>
      </c>
      <c r="N15273" t="s">
        <v>1337</v>
      </c>
      <c r="O15273" t="s">
        <v>70</v>
      </c>
      <c r="Q15273" t="s">
        <v>6528</v>
      </c>
    </row>
    <row r="15274" spans="11:17">
      <c r="K15274" t="s">
        <v>51</v>
      </c>
      <c r="L15274" t="s">
        <v>6526</v>
      </c>
      <c r="M15274" t="s">
        <v>6527</v>
      </c>
      <c r="N15274" t="s">
        <v>1337</v>
      </c>
      <c r="O15274" t="s">
        <v>72</v>
      </c>
      <c r="Q15274" t="s">
        <v>6528</v>
      </c>
    </row>
    <row r="15275" spans="11:17">
      <c r="K15275" t="s">
        <v>51</v>
      </c>
      <c r="L15275" t="s">
        <v>6526</v>
      </c>
      <c r="M15275" t="s">
        <v>6527</v>
      </c>
      <c r="N15275" t="s">
        <v>1337</v>
      </c>
      <c r="O15275" t="s">
        <v>73</v>
      </c>
      <c r="P15275" t="s">
        <v>1343</v>
      </c>
      <c r="Q15275" t="s">
        <v>6528</v>
      </c>
    </row>
    <row r="15276" spans="11:17">
      <c r="K15276" t="s">
        <v>51</v>
      </c>
      <c r="L15276" t="s">
        <v>6531</v>
      </c>
      <c r="M15276" t="s">
        <v>6532</v>
      </c>
      <c r="N15276" t="s">
        <v>77</v>
      </c>
      <c r="O15276" t="s">
        <v>14</v>
      </c>
      <c r="Q15276" t="s">
        <v>6533</v>
      </c>
    </row>
    <row r="15277" spans="11:17">
      <c r="K15277" t="s">
        <v>51</v>
      </c>
      <c r="L15277" t="s">
        <v>6531</v>
      </c>
      <c r="M15277" t="s">
        <v>6532</v>
      </c>
      <c r="N15277" t="s">
        <v>77</v>
      </c>
      <c r="O15277" t="s">
        <v>56</v>
      </c>
      <c r="Q15277" t="s">
        <v>6533</v>
      </c>
    </row>
    <row r="15278" spans="11:17">
      <c r="K15278" t="s">
        <v>51</v>
      </c>
      <c r="L15278" t="s">
        <v>6531</v>
      </c>
      <c r="M15278" t="s">
        <v>6532</v>
      </c>
      <c r="N15278" t="s">
        <v>77</v>
      </c>
      <c r="O15278" t="s">
        <v>57</v>
      </c>
      <c r="P15278" t="s">
        <v>1863</v>
      </c>
      <c r="Q15278" t="s">
        <v>6533</v>
      </c>
    </row>
    <row r="15279" spans="11:17">
      <c r="K15279" t="s">
        <v>51</v>
      </c>
      <c r="L15279" t="s">
        <v>6531</v>
      </c>
      <c r="M15279" t="s">
        <v>6532</v>
      </c>
      <c r="N15279" t="s">
        <v>77</v>
      </c>
      <c r="O15279" t="s">
        <v>59</v>
      </c>
      <c r="P15279">
        <v>3269</v>
      </c>
      <c r="Q15279" t="s">
        <v>6533</v>
      </c>
    </row>
    <row r="15280" spans="11:17">
      <c r="K15280" t="s">
        <v>51</v>
      </c>
      <c r="L15280" t="s">
        <v>6531</v>
      </c>
      <c r="M15280" t="s">
        <v>6532</v>
      </c>
      <c r="N15280" t="s">
        <v>77</v>
      </c>
      <c r="O15280" t="s">
        <v>60</v>
      </c>
      <c r="P15280" t="s">
        <v>2200</v>
      </c>
      <c r="Q15280" t="s">
        <v>6533</v>
      </c>
    </row>
    <row r="15281" spans="11:17">
      <c r="K15281" t="s">
        <v>51</v>
      </c>
      <c r="L15281" t="s">
        <v>6531</v>
      </c>
      <c r="M15281" t="s">
        <v>6532</v>
      </c>
      <c r="N15281" t="s">
        <v>77</v>
      </c>
      <c r="O15281" t="s">
        <v>62</v>
      </c>
      <c r="P15281" t="s">
        <v>2201</v>
      </c>
      <c r="Q15281" t="s">
        <v>6533</v>
      </c>
    </row>
    <row r="15282" spans="11:17">
      <c r="K15282" t="s">
        <v>51</v>
      </c>
      <c r="L15282" t="s">
        <v>6531</v>
      </c>
      <c r="M15282" t="s">
        <v>6532</v>
      </c>
      <c r="N15282" t="s">
        <v>77</v>
      </c>
      <c r="O15282" t="s">
        <v>64</v>
      </c>
      <c r="P15282" t="s">
        <v>6534</v>
      </c>
      <c r="Q15282" t="s">
        <v>6533</v>
      </c>
    </row>
    <row r="15283" spans="11:17">
      <c r="K15283" t="s">
        <v>51</v>
      </c>
      <c r="L15283" t="s">
        <v>6531</v>
      </c>
      <c r="M15283" t="s">
        <v>6532</v>
      </c>
      <c r="N15283" t="s">
        <v>77</v>
      </c>
      <c r="O15283" t="s">
        <v>66</v>
      </c>
      <c r="P15283" t="s">
        <v>6535</v>
      </c>
      <c r="Q15283" t="s">
        <v>6533</v>
      </c>
    </row>
    <row r="15284" spans="11:17">
      <c r="K15284" t="s">
        <v>51</v>
      </c>
      <c r="L15284" t="s">
        <v>6531</v>
      </c>
      <c r="M15284" t="s">
        <v>6532</v>
      </c>
      <c r="N15284" t="s">
        <v>77</v>
      </c>
      <c r="O15284" t="s">
        <v>68</v>
      </c>
      <c r="Q15284" t="s">
        <v>6533</v>
      </c>
    </row>
    <row r="15285" spans="11:17">
      <c r="K15285" t="s">
        <v>51</v>
      </c>
      <c r="L15285" t="s">
        <v>6531</v>
      </c>
      <c r="M15285" t="s">
        <v>6532</v>
      </c>
      <c r="N15285" t="s">
        <v>77</v>
      </c>
      <c r="O15285" t="s">
        <v>70</v>
      </c>
      <c r="P15285" t="s">
        <v>131</v>
      </c>
      <c r="Q15285" t="s">
        <v>6533</v>
      </c>
    </row>
    <row r="15286" spans="11:17">
      <c r="K15286" t="s">
        <v>51</v>
      </c>
      <c r="L15286" t="s">
        <v>6531</v>
      </c>
      <c r="M15286" t="s">
        <v>6532</v>
      </c>
      <c r="N15286" t="s">
        <v>77</v>
      </c>
      <c r="O15286" t="s">
        <v>72</v>
      </c>
      <c r="P15286">
        <v>250</v>
      </c>
      <c r="Q15286" t="s">
        <v>6533</v>
      </c>
    </row>
    <row r="15287" spans="11:17">
      <c r="K15287" t="s">
        <v>51</v>
      </c>
      <c r="L15287" t="s">
        <v>6531</v>
      </c>
      <c r="M15287" t="s">
        <v>6532</v>
      </c>
      <c r="N15287" t="s">
        <v>77</v>
      </c>
      <c r="O15287" t="s">
        <v>73</v>
      </c>
      <c r="P15287" t="s">
        <v>82</v>
      </c>
      <c r="Q15287" t="s">
        <v>6533</v>
      </c>
    </row>
    <row r="15288" spans="11:17">
      <c r="K15288" t="s">
        <v>51</v>
      </c>
      <c r="L15288" t="s">
        <v>6536</v>
      </c>
      <c r="M15288" t="s">
        <v>6537</v>
      </c>
      <c r="N15288" t="s">
        <v>54</v>
      </c>
      <c r="O15288" t="s">
        <v>14</v>
      </c>
      <c r="Q15288" t="s">
        <v>6538</v>
      </c>
    </row>
    <row r="15289" spans="11:17">
      <c r="K15289" t="s">
        <v>51</v>
      </c>
      <c r="L15289" t="s">
        <v>6536</v>
      </c>
      <c r="M15289" t="s">
        <v>6537</v>
      </c>
      <c r="N15289" t="s">
        <v>54</v>
      </c>
      <c r="O15289" t="s">
        <v>56</v>
      </c>
      <c r="Q15289" t="s">
        <v>6538</v>
      </c>
    </row>
    <row r="15290" spans="11:17">
      <c r="K15290" t="s">
        <v>51</v>
      </c>
      <c r="L15290" t="s">
        <v>6536</v>
      </c>
      <c r="M15290" t="s">
        <v>6537</v>
      </c>
      <c r="N15290" t="s">
        <v>54</v>
      </c>
      <c r="O15290" t="s">
        <v>57</v>
      </c>
      <c r="P15290" t="s">
        <v>1035</v>
      </c>
      <c r="Q15290" t="s">
        <v>6538</v>
      </c>
    </row>
    <row r="15291" spans="11:17">
      <c r="K15291" t="s">
        <v>51</v>
      </c>
      <c r="L15291" t="s">
        <v>6536</v>
      </c>
      <c r="M15291" t="s">
        <v>6537</v>
      </c>
      <c r="N15291" t="s">
        <v>54</v>
      </c>
      <c r="O15291" t="s">
        <v>59</v>
      </c>
      <c r="P15291">
        <v>4626</v>
      </c>
      <c r="Q15291" t="s">
        <v>6538</v>
      </c>
    </row>
    <row r="15292" spans="11:17">
      <c r="K15292" t="s">
        <v>51</v>
      </c>
      <c r="L15292" t="s">
        <v>6536</v>
      </c>
      <c r="M15292" t="s">
        <v>6537</v>
      </c>
      <c r="N15292" t="s">
        <v>54</v>
      </c>
      <c r="O15292" t="s">
        <v>60</v>
      </c>
      <c r="P15292" t="s">
        <v>1701</v>
      </c>
      <c r="Q15292" t="s">
        <v>6538</v>
      </c>
    </row>
    <row r="15293" spans="11:17">
      <c r="K15293" t="s">
        <v>51</v>
      </c>
      <c r="L15293" t="s">
        <v>6536</v>
      </c>
      <c r="M15293" t="s">
        <v>6537</v>
      </c>
      <c r="N15293" t="s">
        <v>54</v>
      </c>
      <c r="O15293" t="s">
        <v>62</v>
      </c>
      <c r="P15293" t="s">
        <v>1777</v>
      </c>
      <c r="Q15293" t="s">
        <v>6538</v>
      </c>
    </row>
    <row r="15294" spans="11:17">
      <c r="K15294" t="s">
        <v>51</v>
      </c>
      <c r="L15294" t="s">
        <v>6536</v>
      </c>
      <c r="M15294" t="s">
        <v>6537</v>
      </c>
      <c r="N15294" t="s">
        <v>54</v>
      </c>
      <c r="O15294" t="s">
        <v>64</v>
      </c>
      <c r="P15294" t="s">
        <v>6539</v>
      </c>
      <c r="Q15294" t="s">
        <v>6538</v>
      </c>
    </row>
    <row r="15295" spans="11:17">
      <c r="K15295" t="s">
        <v>51</v>
      </c>
      <c r="L15295" t="s">
        <v>6536</v>
      </c>
      <c r="M15295" t="s">
        <v>6537</v>
      </c>
      <c r="N15295" t="s">
        <v>54</v>
      </c>
      <c r="O15295" t="s">
        <v>66</v>
      </c>
      <c r="P15295" t="s">
        <v>6540</v>
      </c>
      <c r="Q15295" t="s">
        <v>6538</v>
      </c>
    </row>
    <row r="15296" spans="11:17">
      <c r="K15296" t="s">
        <v>51</v>
      </c>
      <c r="L15296" t="s">
        <v>6536</v>
      </c>
      <c r="M15296" t="s">
        <v>6537</v>
      </c>
      <c r="N15296" t="s">
        <v>54</v>
      </c>
      <c r="O15296" t="s">
        <v>68</v>
      </c>
      <c r="P15296" t="e">
        <f>-ต้องการเจลล้างมือ (เขตแจกมาให้บ้างแล้วแต่ไม่เพียงพอ)
-มีการทำหน้ากากผ้าแจกสมาชิก</f>
        <v>#NAME?</v>
      </c>
      <c r="Q15296" t="s">
        <v>6538</v>
      </c>
    </row>
    <row r="15297" spans="11:17">
      <c r="K15297" t="s">
        <v>51</v>
      </c>
      <c r="L15297" t="s">
        <v>6536</v>
      </c>
      <c r="M15297" t="s">
        <v>6537</v>
      </c>
      <c r="N15297" t="s">
        <v>54</v>
      </c>
      <c r="O15297" t="s">
        <v>70</v>
      </c>
      <c r="P15297" t="s">
        <v>71</v>
      </c>
      <c r="Q15297" t="s">
        <v>6538</v>
      </c>
    </row>
    <row r="15298" spans="11:17">
      <c r="K15298" t="s">
        <v>51</v>
      </c>
      <c r="L15298" t="s">
        <v>6536</v>
      </c>
      <c r="M15298" t="s">
        <v>6537</v>
      </c>
      <c r="N15298" t="s">
        <v>54</v>
      </c>
      <c r="O15298" t="s">
        <v>72</v>
      </c>
      <c r="P15298">
        <v>144</v>
      </c>
      <c r="Q15298" t="s">
        <v>6538</v>
      </c>
    </row>
    <row r="15299" spans="11:17">
      <c r="K15299" t="s">
        <v>51</v>
      </c>
      <c r="L15299" t="s">
        <v>6536</v>
      </c>
      <c r="M15299" t="s">
        <v>6537</v>
      </c>
      <c r="N15299" t="s">
        <v>54</v>
      </c>
      <c r="O15299" t="s">
        <v>73</v>
      </c>
      <c r="P15299" t="s">
        <v>74</v>
      </c>
      <c r="Q15299" t="s">
        <v>6538</v>
      </c>
    </row>
    <row r="15300" spans="11:17">
      <c r="K15300" t="s">
        <v>51</v>
      </c>
      <c r="L15300" t="s">
        <v>6541</v>
      </c>
      <c r="M15300" t="s">
        <v>6542</v>
      </c>
      <c r="N15300" t="s">
        <v>77</v>
      </c>
      <c r="O15300" t="s">
        <v>14</v>
      </c>
      <c r="Q15300" t="s">
        <v>6543</v>
      </c>
    </row>
    <row r="15301" spans="11:17">
      <c r="K15301" t="s">
        <v>51</v>
      </c>
      <c r="L15301" t="s">
        <v>6541</v>
      </c>
      <c r="M15301" t="s">
        <v>6542</v>
      </c>
      <c r="N15301" t="s">
        <v>77</v>
      </c>
      <c r="O15301" t="s">
        <v>56</v>
      </c>
      <c r="Q15301" t="s">
        <v>6543</v>
      </c>
    </row>
    <row r="15302" spans="11:17">
      <c r="K15302" t="s">
        <v>51</v>
      </c>
      <c r="L15302" t="s">
        <v>6541</v>
      </c>
      <c r="M15302" t="s">
        <v>6542</v>
      </c>
      <c r="N15302" t="s">
        <v>77</v>
      </c>
      <c r="O15302" t="s">
        <v>57</v>
      </c>
      <c r="P15302" t="s">
        <v>58</v>
      </c>
      <c r="Q15302" t="s">
        <v>6543</v>
      </c>
    </row>
    <row r="15303" spans="11:17">
      <c r="K15303" t="s">
        <v>51</v>
      </c>
      <c r="L15303" t="s">
        <v>6541</v>
      </c>
      <c r="M15303" t="s">
        <v>6542</v>
      </c>
      <c r="N15303" t="s">
        <v>77</v>
      </c>
      <c r="O15303" t="s">
        <v>59</v>
      </c>
      <c r="P15303">
        <v>3493</v>
      </c>
      <c r="Q15303" t="s">
        <v>6543</v>
      </c>
    </row>
    <row r="15304" spans="11:17">
      <c r="K15304" t="s">
        <v>51</v>
      </c>
      <c r="L15304" t="s">
        <v>6541</v>
      </c>
      <c r="M15304" t="s">
        <v>6542</v>
      </c>
      <c r="N15304" t="s">
        <v>77</v>
      </c>
      <c r="O15304" t="s">
        <v>60</v>
      </c>
      <c r="P15304" t="s">
        <v>4873</v>
      </c>
      <c r="Q15304" t="s">
        <v>6543</v>
      </c>
    </row>
    <row r="15305" spans="11:17">
      <c r="K15305" t="s">
        <v>51</v>
      </c>
      <c r="L15305" t="s">
        <v>6541</v>
      </c>
      <c r="M15305" t="s">
        <v>6542</v>
      </c>
      <c r="N15305" t="s">
        <v>77</v>
      </c>
      <c r="O15305" t="s">
        <v>62</v>
      </c>
      <c r="P15305" t="s">
        <v>4874</v>
      </c>
      <c r="Q15305" t="s">
        <v>6543</v>
      </c>
    </row>
    <row r="15306" spans="11:17">
      <c r="K15306" t="s">
        <v>51</v>
      </c>
      <c r="L15306" t="s">
        <v>6541</v>
      </c>
      <c r="M15306" t="s">
        <v>6542</v>
      </c>
      <c r="N15306" t="s">
        <v>77</v>
      </c>
      <c r="O15306" t="s">
        <v>64</v>
      </c>
      <c r="P15306" t="s">
        <v>6544</v>
      </c>
      <c r="Q15306" t="s">
        <v>6543</v>
      </c>
    </row>
    <row r="15307" spans="11:17">
      <c r="K15307" t="s">
        <v>51</v>
      </c>
      <c r="L15307" t="s">
        <v>6541</v>
      </c>
      <c r="M15307" t="s">
        <v>6542</v>
      </c>
      <c r="N15307" t="s">
        <v>77</v>
      </c>
      <c r="O15307" t="s">
        <v>66</v>
      </c>
      <c r="P15307" t="s">
        <v>6545</v>
      </c>
      <c r="Q15307" t="s">
        <v>6543</v>
      </c>
    </row>
    <row r="15308" spans="11:17">
      <c r="K15308" t="s">
        <v>51</v>
      </c>
      <c r="L15308" t="s">
        <v>6541</v>
      </c>
      <c r="M15308" t="s">
        <v>6542</v>
      </c>
      <c r="N15308" t="s">
        <v>77</v>
      </c>
      <c r="O15308" t="s">
        <v>68</v>
      </c>
      <c r="P15308" t="e">
        <f>-ต้องการหน้ากากอนามัย เจลล้างมือ น้ำยาฆ่าเชื้อ
-ต้องการเครื่องตรวจวัดอุณหภูมิ</f>
        <v>#NAME?</v>
      </c>
      <c r="Q15308" t="s">
        <v>6543</v>
      </c>
    </row>
    <row r="15309" spans="11:17">
      <c r="K15309" t="s">
        <v>51</v>
      </c>
      <c r="L15309" t="s">
        <v>6541</v>
      </c>
      <c r="M15309" t="s">
        <v>6542</v>
      </c>
      <c r="N15309" t="s">
        <v>77</v>
      </c>
      <c r="O15309" t="s">
        <v>70</v>
      </c>
      <c r="P15309" t="s">
        <v>131</v>
      </c>
      <c r="Q15309" t="s">
        <v>6543</v>
      </c>
    </row>
    <row r="15310" spans="11:17">
      <c r="K15310" t="s">
        <v>51</v>
      </c>
      <c r="L15310" t="s">
        <v>6541</v>
      </c>
      <c r="M15310" t="s">
        <v>6542</v>
      </c>
      <c r="N15310" t="s">
        <v>77</v>
      </c>
      <c r="O15310" t="s">
        <v>72</v>
      </c>
      <c r="P15310">
        <v>122</v>
      </c>
      <c r="Q15310" t="s">
        <v>6543</v>
      </c>
    </row>
    <row r="15311" spans="11:17">
      <c r="K15311" t="s">
        <v>51</v>
      </c>
      <c r="L15311" t="s">
        <v>6541</v>
      </c>
      <c r="M15311" t="s">
        <v>6542</v>
      </c>
      <c r="N15311" t="s">
        <v>77</v>
      </c>
      <c r="O15311" t="s">
        <v>73</v>
      </c>
      <c r="P15311" t="s">
        <v>82</v>
      </c>
      <c r="Q15311" t="s">
        <v>6543</v>
      </c>
    </row>
    <row r="15312" spans="11:17">
      <c r="K15312" t="s">
        <v>51</v>
      </c>
      <c r="L15312" t="s">
        <v>6546</v>
      </c>
      <c r="M15312" t="s">
        <v>6547</v>
      </c>
      <c r="N15312" t="s">
        <v>1337</v>
      </c>
      <c r="O15312" t="s">
        <v>14</v>
      </c>
      <c r="Q15312" t="s">
        <v>6548</v>
      </c>
    </row>
    <row r="15313" spans="11:17">
      <c r="K15313" t="s">
        <v>51</v>
      </c>
      <c r="L15313" t="s">
        <v>6546</v>
      </c>
      <c r="M15313" t="s">
        <v>6547</v>
      </c>
      <c r="N15313" t="s">
        <v>1337</v>
      </c>
      <c r="O15313" t="s">
        <v>56</v>
      </c>
      <c r="Q15313" t="s">
        <v>6548</v>
      </c>
    </row>
    <row r="15314" spans="11:17">
      <c r="K15314" t="s">
        <v>51</v>
      </c>
      <c r="L15314" t="s">
        <v>6546</v>
      </c>
      <c r="M15314" t="s">
        <v>6547</v>
      </c>
      <c r="N15314" t="s">
        <v>1337</v>
      </c>
      <c r="O15314" t="s">
        <v>57</v>
      </c>
      <c r="P15314" t="s">
        <v>1863</v>
      </c>
      <c r="Q15314" t="s">
        <v>6548</v>
      </c>
    </row>
    <row r="15315" spans="11:17">
      <c r="K15315" t="s">
        <v>51</v>
      </c>
      <c r="L15315" t="s">
        <v>6546</v>
      </c>
      <c r="M15315" t="s">
        <v>6547</v>
      </c>
      <c r="N15315" t="s">
        <v>1337</v>
      </c>
      <c r="O15315" t="s">
        <v>59</v>
      </c>
      <c r="P15315">
        <v>638</v>
      </c>
      <c r="Q15315" t="s">
        <v>6548</v>
      </c>
    </row>
    <row r="15316" spans="11:17">
      <c r="K15316" t="s">
        <v>51</v>
      </c>
      <c r="L15316" t="s">
        <v>6546</v>
      </c>
      <c r="M15316" t="s">
        <v>6547</v>
      </c>
      <c r="N15316" t="s">
        <v>1337</v>
      </c>
      <c r="O15316" t="s">
        <v>60</v>
      </c>
      <c r="P15316" t="s">
        <v>2379</v>
      </c>
      <c r="Q15316" t="s">
        <v>6548</v>
      </c>
    </row>
    <row r="15317" spans="11:17">
      <c r="K15317" t="s">
        <v>51</v>
      </c>
      <c r="L15317" t="s">
        <v>6546</v>
      </c>
      <c r="M15317" t="s">
        <v>6547</v>
      </c>
      <c r="N15317" t="s">
        <v>1337</v>
      </c>
      <c r="O15317" t="s">
        <v>62</v>
      </c>
      <c r="P15317" t="s">
        <v>2462</v>
      </c>
      <c r="Q15317" t="s">
        <v>6548</v>
      </c>
    </row>
    <row r="15318" spans="11:17">
      <c r="K15318" t="s">
        <v>51</v>
      </c>
      <c r="L15318" t="s">
        <v>6546</v>
      </c>
      <c r="M15318" t="s">
        <v>6547</v>
      </c>
      <c r="N15318" t="s">
        <v>1337</v>
      </c>
      <c r="O15318" t="s">
        <v>64</v>
      </c>
      <c r="P15318" t="s">
        <v>6549</v>
      </c>
      <c r="Q15318" t="s">
        <v>6548</v>
      </c>
    </row>
    <row r="15319" spans="11:17">
      <c r="K15319" t="s">
        <v>51</v>
      </c>
      <c r="L15319" t="s">
        <v>6546</v>
      </c>
      <c r="M15319" t="s">
        <v>6547</v>
      </c>
      <c r="N15319" t="s">
        <v>1337</v>
      </c>
      <c r="O15319" t="s">
        <v>66</v>
      </c>
      <c r="P15319" t="s">
        <v>6550</v>
      </c>
      <c r="Q15319" t="s">
        <v>6548</v>
      </c>
    </row>
    <row r="15320" spans="11:17">
      <c r="K15320" t="s">
        <v>51</v>
      </c>
      <c r="L15320" t="s">
        <v>6546</v>
      </c>
      <c r="M15320" t="s">
        <v>6547</v>
      </c>
      <c r="N15320" t="s">
        <v>1337</v>
      </c>
      <c r="O15320" t="s">
        <v>68</v>
      </c>
      <c r="Q15320" t="s">
        <v>6548</v>
      </c>
    </row>
    <row r="15321" spans="11:17">
      <c r="K15321" t="s">
        <v>51</v>
      </c>
      <c r="L15321" t="s">
        <v>6546</v>
      </c>
      <c r="M15321" t="s">
        <v>6547</v>
      </c>
      <c r="N15321" t="s">
        <v>1337</v>
      </c>
      <c r="O15321" t="s">
        <v>70</v>
      </c>
      <c r="P15321" t="s">
        <v>1020</v>
      </c>
      <c r="Q15321" t="s">
        <v>6548</v>
      </c>
    </row>
    <row r="15322" spans="11:17">
      <c r="K15322" t="s">
        <v>51</v>
      </c>
      <c r="L15322" t="s">
        <v>6546</v>
      </c>
      <c r="M15322" t="s">
        <v>6547</v>
      </c>
      <c r="N15322" t="s">
        <v>1337</v>
      </c>
      <c r="O15322" t="s">
        <v>72</v>
      </c>
      <c r="P15322">
        <v>180</v>
      </c>
      <c r="Q15322" t="s">
        <v>6548</v>
      </c>
    </row>
    <row r="15323" spans="11:17">
      <c r="K15323" t="s">
        <v>51</v>
      </c>
      <c r="L15323" t="s">
        <v>6546</v>
      </c>
      <c r="M15323" t="s">
        <v>6547</v>
      </c>
      <c r="N15323" t="s">
        <v>1337</v>
      </c>
      <c r="O15323" t="s">
        <v>73</v>
      </c>
      <c r="P15323" t="s">
        <v>1343</v>
      </c>
      <c r="Q15323" t="s">
        <v>6548</v>
      </c>
    </row>
    <row r="15324" spans="11:17">
      <c r="K15324" t="s">
        <v>51</v>
      </c>
      <c r="L15324" t="s">
        <v>6551</v>
      </c>
      <c r="M15324" t="s">
        <v>6552</v>
      </c>
      <c r="N15324" t="s">
        <v>77</v>
      </c>
      <c r="O15324" t="s">
        <v>14</v>
      </c>
      <c r="Q15324" t="s">
        <v>6553</v>
      </c>
    </row>
    <row r="15325" spans="11:17">
      <c r="K15325" t="s">
        <v>51</v>
      </c>
      <c r="L15325" t="s">
        <v>6551</v>
      </c>
      <c r="M15325" t="s">
        <v>6552</v>
      </c>
      <c r="N15325" t="s">
        <v>77</v>
      </c>
      <c r="O15325" t="s">
        <v>56</v>
      </c>
      <c r="Q15325" t="s">
        <v>6553</v>
      </c>
    </row>
    <row r="15326" spans="11:17">
      <c r="K15326" t="s">
        <v>51</v>
      </c>
      <c r="L15326" t="s">
        <v>6551</v>
      </c>
      <c r="M15326" t="s">
        <v>6552</v>
      </c>
      <c r="N15326" t="s">
        <v>77</v>
      </c>
      <c r="O15326" t="s">
        <v>57</v>
      </c>
      <c r="P15326" t="s">
        <v>2701</v>
      </c>
      <c r="Q15326" t="s">
        <v>6553</v>
      </c>
    </row>
    <row r="15327" spans="11:17">
      <c r="K15327" t="s">
        <v>51</v>
      </c>
      <c r="L15327" t="s">
        <v>6551</v>
      </c>
      <c r="M15327" t="s">
        <v>6552</v>
      </c>
      <c r="N15327" t="s">
        <v>77</v>
      </c>
      <c r="O15327" t="s">
        <v>59</v>
      </c>
      <c r="P15327">
        <v>2175</v>
      </c>
      <c r="Q15327" t="s">
        <v>6553</v>
      </c>
    </row>
    <row r="15328" spans="11:17">
      <c r="K15328" t="s">
        <v>51</v>
      </c>
      <c r="L15328" t="s">
        <v>6551</v>
      </c>
      <c r="M15328" t="s">
        <v>6552</v>
      </c>
      <c r="N15328" t="s">
        <v>77</v>
      </c>
      <c r="O15328" t="s">
        <v>60</v>
      </c>
      <c r="P15328" t="s">
        <v>2870</v>
      </c>
      <c r="Q15328" t="s">
        <v>6553</v>
      </c>
    </row>
    <row r="15329" spans="11:17">
      <c r="K15329" t="s">
        <v>51</v>
      </c>
      <c r="L15329" t="s">
        <v>6551</v>
      </c>
      <c r="M15329" t="s">
        <v>6552</v>
      </c>
      <c r="N15329" t="s">
        <v>77</v>
      </c>
      <c r="O15329" t="s">
        <v>62</v>
      </c>
      <c r="P15329" t="s">
        <v>2886</v>
      </c>
      <c r="Q15329" t="s">
        <v>6553</v>
      </c>
    </row>
    <row r="15330" spans="11:17">
      <c r="K15330" t="s">
        <v>51</v>
      </c>
      <c r="L15330" t="s">
        <v>6551</v>
      </c>
      <c r="M15330" t="s">
        <v>6552</v>
      </c>
      <c r="N15330" t="s">
        <v>77</v>
      </c>
      <c r="O15330" t="s">
        <v>64</v>
      </c>
      <c r="P15330" t="s">
        <v>6554</v>
      </c>
      <c r="Q15330" t="s">
        <v>6553</v>
      </c>
    </row>
    <row r="15331" spans="11:17">
      <c r="K15331" t="s">
        <v>51</v>
      </c>
      <c r="L15331" t="s">
        <v>6551</v>
      </c>
      <c r="M15331" t="s">
        <v>6552</v>
      </c>
      <c r="N15331" t="s">
        <v>77</v>
      </c>
      <c r="O15331" t="s">
        <v>66</v>
      </c>
      <c r="Q15331" t="s">
        <v>6553</v>
      </c>
    </row>
    <row r="15332" spans="11:17">
      <c r="K15332" t="s">
        <v>51</v>
      </c>
      <c r="L15332" t="s">
        <v>6551</v>
      </c>
      <c r="M15332" t="s">
        <v>6552</v>
      </c>
      <c r="N15332" t="s">
        <v>77</v>
      </c>
      <c r="O15332" t="s">
        <v>68</v>
      </c>
      <c r="Q15332" t="s">
        <v>6553</v>
      </c>
    </row>
    <row r="15333" spans="11:17">
      <c r="K15333" t="s">
        <v>51</v>
      </c>
      <c r="L15333" t="s">
        <v>6551</v>
      </c>
      <c r="M15333" t="s">
        <v>6552</v>
      </c>
      <c r="N15333" t="s">
        <v>77</v>
      </c>
      <c r="O15333" t="s">
        <v>70</v>
      </c>
      <c r="P15333" t="s">
        <v>1020</v>
      </c>
      <c r="Q15333" t="s">
        <v>6553</v>
      </c>
    </row>
    <row r="15334" spans="11:17">
      <c r="K15334" t="s">
        <v>51</v>
      </c>
      <c r="L15334" t="s">
        <v>6551</v>
      </c>
      <c r="M15334" t="s">
        <v>6552</v>
      </c>
      <c r="N15334" t="s">
        <v>77</v>
      </c>
      <c r="O15334" t="s">
        <v>72</v>
      </c>
      <c r="P15334">
        <v>145</v>
      </c>
      <c r="Q15334" t="s">
        <v>6553</v>
      </c>
    </row>
    <row r="15335" spans="11:17">
      <c r="K15335" t="s">
        <v>51</v>
      </c>
      <c r="L15335" t="s">
        <v>6551</v>
      </c>
      <c r="M15335" t="s">
        <v>6552</v>
      </c>
      <c r="N15335" t="s">
        <v>77</v>
      </c>
      <c r="O15335" t="s">
        <v>73</v>
      </c>
      <c r="P15335" t="s">
        <v>82</v>
      </c>
      <c r="Q15335" t="s">
        <v>6553</v>
      </c>
    </row>
    <row r="15336" spans="11:17">
      <c r="K15336" t="s">
        <v>51</v>
      </c>
      <c r="L15336" t="s">
        <v>2794</v>
      </c>
      <c r="M15336" t="s">
        <v>6555</v>
      </c>
      <c r="N15336" t="s">
        <v>77</v>
      </c>
      <c r="O15336" t="s">
        <v>14</v>
      </c>
      <c r="Q15336" t="s">
        <v>6556</v>
      </c>
    </row>
    <row r="15337" spans="11:17">
      <c r="K15337" t="s">
        <v>51</v>
      </c>
      <c r="L15337" t="s">
        <v>2794</v>
      </c>
      <c r="M15337" t="s">
        <v>6555</v>
      </c>
      <c r="N15337" t="s">
        <v>77</v>
      </c>
      <c r="O15337" t="s">
        <v>56</v>
      </c>
      <c r="Q15337" t="s">
        <v>6556</v>
      </c>
    </row>
    <row r="15338" spans="11:17">
      <c r="K15338" t="s">
        <v>51</v>
      </c>
      <c r="L15338" t="s">
        <v>2794</v>
      </c>
      <c r="M15338" t="s">
        <v>6555</v>
      </c>
      <c r="N15338" t="s">
        <v>77</v>
      </c>
      <c r="O15338" t="s">
        <v>57</v>
      </c>
      <c r="P15338" t="s">
        <v>2263</v>
      </c>
      <c r="Q15338" t="s">
        <v>6556</v>
      </c>
    </row>
    <row r="15339" spans="11:17">
      <c r="K15339" t="s">
        <v>51</v>
      </c>
      <c r="L15339" t="s">
        <v>2794</v>
      </c>
      <c r="M15339" t="s">
        <v>6555</v>
      </c>
      <c r="N15339" t="s">
        <v>77</v>
      </c>
      <c r="O15339" t="s">
        <v>59</v>
      </c>
      <c r="P15339">
        <v>2404</v>
      </c>
      <c r="Q15339" t="s">
        <v>6556</v>
      </c>
    </row>
    <row r="15340" spans="11:17">
      <c r="K15340" t="s">
        <v>51</v>
      </c>
      <c r="L15340" t="s">
        <v>2794</v>
      </c>
      <c r="M15340" t="s">
        <v>6555</v>
      </c>
      <c r="N15340" t="s">
        <v>77</v>
      </c>
      <c r="O15340" t="s">
        <v>60</v>
      </c>
      <c r="P15340" t="s">
        <v>3583</v>
      </c>
      <c r="Q15340" t="s">
        <v>6556</v>
      </c>
    </row>
    <row r="15341" spans="11:17">
      <c r="K15341" t="s">
        <v>51</v>
      </c>
      <c r="L15341" t="s">
        <v>2794</v>
      </c>
      <c r="M15341" t="s">
        <v>6555</v>
      </c>
      <c r="N15341" t="s">
        <v>77</v>
      </c>
      <c r="O15341" t="s">
        <v>62</v>
      </c>
      <c r="P15341" t="s">
        <v>3591</v>
      </c>
      <c r="Q15341" t="s">
        <v>6556</v>
      </c>
    </row>
    <row r="15342" spans="11:17">
      <c r="K15342" t="s">
        <v>51</v>
      </c>
      <c r="L15342" t="s">
        <v>2794</v>
      </c>
      <c r="M15342" t="s">
        <v>6555</v>
      </c>
      <c r="N15342" t="s">
        <v>77</v>
      </c>
      <c r="O15342" t="s">
        <v>64</v>
      </c>
      <c r="P15342" t="s">
        <v>2797</v>
      </c>
      <c r="Q15342" t="s">
        <v>6556</v>
      </c>
    </row>
    <row r="15343" spans="11:17">
      <c r="K15343" t="s">
        <v>51</v>
      </c>
      <c r="L15343" t="s">
        <v>2794</v>
      </c>
      <c r="M15343" t="s">
        <v>6555</v>
      </c>
      <c r="N15343" t="s">
        <v>77</v>
      </c>
      <c r="O15343" t="s">
        <v>66</v>
      </c>
      <c r="P15343" t="s">
        <v>2798</v>
      </c>
      <c r="Q15343" t="s">
        <v>6556</v>
      </c>
    </row>
    <row r="15344" spans="11:17">
      <c r="K15344" t="s">
        <v>51</v>
      </c>
      <c r="L15344" t="s">
        <v>2794</v>
      </c>
      <c r="M15344" t="s">
        <v>6555</v>
      </c>
      <c r="N15344" t="s">
        <v>77</v>
      </c>
      <c r="O15344" t="s">
        <v>68</v>
      </c>
      <c r="P15344" t="e">
        <f>-ต้องการหน้ากากอนามัยสำหรับเด็กและวัยรุ่น
-เจลล้างมือแบบพกพา</f>
        <v>#NAME?</v>
      </c>
      <c r="Q15344" t="s">
        <v>6556</v>
      </c>
    </row>
    <row r="15345" spans="11:17">
      <c r="K15345" t="s">
        <v>51</v>
      </c>
      <c r="L15345" t="s">
        <v>2794</v>
      </c>
      <c r="M15345" t="s">
        <v>6555</v>
      </c>
      <c r="N15345" t="s">
        <v>77</v>
      </c>
      <c r="O15345" t="s">
        <v>70</v>
      </c>
      <c r="P15345" t="s">
        <v>131</v>
      </c>
      <c r="Q15345" t="s">
        <v>6556</v>
      </c>
    </row>
    <row r="15346" spans="11:17">
      <c r="K15346" t="s">
        <v>51</v>
      </c>
      <c r="L15346" t="s">
        <v>2794</v>
      </c>
      <c r="M15346" t="s">
        <v>6555</v>
      </c>
      <c r="N15346" t="s">
        <v>77</v>
      </c>
      <c r="O15346" t="s">
        <v>72</v>
      </c>
      <c r="P15346">
        <v>68</v>
      </c>
      <c r="Q15346" t="s">
        <v>6556</v>
      </c>
    </row>
    <row r="15347" spans="11:17">
      <c r="K15347" t="s">
        <v>51</v>
      </c>
      <c r="L15347" t="s">
        <v>2794</v>
      </c>
      <c r="M15347" t="s">
        <v>6555</v>
      </c>
      <c r="N15347" t="s">
        <v>77</v>
      </c>
      <c r="O15347" t="s">
        <v>73</v>
      </c>
      <c r="P15347" t="s">
        <v>82</v>
      </c>
      <c r="Q15347" t="s">
        <v>6556</v>
      </c>
    </row>
    <row r="15348" spans="11:17">
      <c r="K15348" t="s">
        <v>51</v>
      </c>
      <c r="L15348" t="s">
        <v>6557</v>
      </c>
      <c r="M15348" t="s">
        <v>6558</v>
      </c>
      <c r="N15348" t="s">
        <v>54</v>
      </c>
      <c r="O15348" t="s">
        <v>14</v>
      </c>
      <c r="Q15348" t="s">
        <v>6559</v>
      </c>
    </row>
    <row r="15349" spans="11:17">
      <c r="K15349" t="s">
        <v>51</v>
      </c>
      <c r="L15349" t="s">
        <v>6557</v>
      </c>
      <c r="M15349" t="s">
        <v>6558</v>
      </c>
      <c r="N15349" t="s">
        <v>54</v>
      </c>
      <c r="O15349" t="s">
        <v>56</v>
      </c>
      <c r="Q15349" t="s">
        <v>6559</v>
      </c>
    </row>
    <row r="15350" spans="11:17">
      <c r="K15350" t="s">
        <v>51</v>
      </c>
      <c r="L15350" t="s">
        <v>6557</v>
      </c>
      <c r="M15350" t="s">
        <v>6558</v>
      </c>
      <c r="N15350" t="s">
        <v>54</v>
      </c>
      <c r="O15350" t="s">
        <v>57</v>
      </c>
      <c r="P15350" t="s">
        <v>1035</v>
      </c>
      <c r="Q15350" t="s">
        <v>6559</v>
      </c>
    </row>
    <row r="15351" spans="11:17">
      <c r="K15351" t="s">
        <v>51</v>
      </c>
      <c r="L15351" t="s">
        <v>6557</v>
      </c>
      <c r="M15351" t="s">
        <v>6558</v>
      </c>
      <c r="N15351" t="s">
        <v>54</v>
      </c>
      <c r="O15351" t="s">
        <v>59</v>
      </c>
      <c r="P15351">
        <v>5117</v>
      </c>
      <c r="Q15351" t="s">
        <v>6559</v>
      </c>
    </row>
    <row r="15352" spans="11:17">
      <c r="K15352" t="s">
        <v>51</v>
      </c>
      <c r="L15352" t="s">
        <v>6557</v>
      </c>
      <c r="M15352" t="s">
        <v>6558</v>
      </c>
      <c r="N15352" t="s">
        <v>54</v>
      </c>
      <c r="O15352" t="s">
        <v>60</v>
      </c>
      <c r="P15352" t="s">
        <v>3891</v>
      </c>
      <c r="Q15352" t="s">
        <v>6559</v>
      </c>
    </row>
    <row r="15353" spans="11:17">
      <c r="K15353" t="s">
        <v>51</v>
      </c>
      <c r="L15353" t="s">
        <v>6557</v>
      </c>
      <c r="M15353" t="s">
        <v>6558</v>
      </c>
      <c r="N15353" t="s">
        <v>54</v>
      </c>
      <c r="O15353" t="s">
        <v>62</v>
      </c>
      <c r="P15353" t="s">
        <v>3931</v>
      </c>
      <c r="Q15353" t="s">
        <v>6559</v>
      </c>
    </row>
    <row r="15354" spans="11:17">
      <c r="K15354" t="s">
        <v>51</v>
      </c>
      <c r="L15354" t="s">
        <v>6557</v>
      </c>
      <c r="M15354" t="s">
        <v>6558</v>
      </c>
      <c r="N15354" t="s">
        <v>54</v>
      </c>
      <c r="O15354" t="s">
        <v>64</v>
      </c>
      <c r="P15354" t="s">
        <v>6560</v>
      </c>
      <c r="Q15354" t="s">
        <v>6559</v>
      </c>
    </row>
    <row r="15355" spans="11:17">
      <c r="K15355" t="s">
        <v>51</v>
      </c>
      <c r="L15355" t="s">
        <v>6557</v>
      </c>
      <c r="M15355" t="s">
        <v>6558</v>
      </c>
      <c r="N15355" t="s">
        <v>54</v>
      </c>
      <c r="O15355" t="s">
        <v>66</v>
      </c>
      <c r="P15355" t="s">
        <v>6561</v>
      </c>
      <c r="Q15355" t="s">
        <v>6559</v>
      </c>
    </row>
    <row r="15356" spans="11:17">
      <c r="K15356" t="s">
        <v>51</v>
      </c>
      <c r="L15356" t="s">
        <v>6557</v>
      </c>
      <c r="M15356" t="s">
        <v>6558</v>
      </c>
      <c r="N15356" t="s">
        <v>54</v>
      </c>
      <c r="O15356" t="s">
        <v>68</v>
      </c>
      <c r="Q15356" t="s">
        <v>6559</v>
      </c>
    </row>
    <row r="15357" spans="11:17">
      <c r="K15357" t="s">
        <v>51</v>
      </c>
      <c r="L15357" t="s">
        <v>6557</v>
      </c>
      <c r="M15357" t="s">
        <v>6558</v>
      </c>
      <c r="N15357" t="s">
        <v>54</v>
      </c>
      <c r="O15357" t="s">
        <v>70</v>
      </c>
      <c r="P15357" t="s">
        <v>71</v>
      </c>
      <c r="Q15357" t="s">
        <v>6559</v>
      </c>
    </row>
    <row r="15358" spans="11:17">
      <c r="K15358" t="s">
        <v>51</v>
      </c>
      <c r="L15358" t="s">
        <v>6557</v>
      </c>
      <c r="M15358" t="s">
        <v>6558</v>
      </c>
      <c r="N15358" t="s">
        <v>54</v>
      </c>
      <c r="O15358" t="s">
        <v>72</v>
      </c>
      <c r="P15358">
        <v>258</v>
      </c>
      <c r="Q15358" t="s">
        <v>6559</v>
      </c>
    </row>
    <row r="15359" spans="11:17">
      <c r="K15359" t="s">
        <v>51</v>
      </c>
      <c r="L15359" t="s">
        <v>6557</v>
      </c>
      <c r="M15359" t="s">
        <v>6558</v>
      </c>
      <c r="N15359" t="s">
        <v>54</v>
      </c>
      <c r="O15359" t="s">
        <v>73</v>
      </c>
      <c r="P15359" t="s">
        <v>74</v>
      </c>
      <c r="Q15359" t="s">
        <v>6559</v>
      </c>
    </row>
    <row r="15360" spans="11:17">
      <c r="K15360" t="s">
        <v>51</v>
      </c>
      <c r="L15360" t="s">
        <v>6562</v>
      </c>
      <c r="M15360" t="s">
        <v>6563</v>
      </c>
      <c r="N15360" t="s">
        <v>525</v>
      </c>
      <c r="O15360" t="s">
        <v>14</v>
      </c>
      <c r="Q15360" t="s">
        <v>6564</v>
      </c>
    </row>
    <row r="15361" spans="11:17">
      <c r="K15361" t="s">
        <v>51</v>
      </c>
      <c r="L15361" t="s">
        <v>6562</v>
      </c>
      <c r="M15361" t="s">
        <v>6563</v>
      </c>
      <c r="N15361" t="s">
        <v>525</v>
      </c>
      <c r="O15361" t="s">
        <v>56</v>
      </c>
      <c r="Q15361" t="s">
        <v>6564</v>
      </c>
    </row>
    <row r="15362" spans="11:17">
      <c r="K15362" t="s">
        <v>51</v>
      </c>
      <c r="L15362" t="s">
        <v>6562</v>
      </c>
      <c r="M15362" t="s">
        <v>6563</v>
      </c>
      <c r="N15362" t="s">
        <v>525</v>
      </c>
      <c r="O15362" t="s">
        <v>57</v>
      </c>
      <c r="P15362" t="s">
        <v>1035</v>
      </c>
      <c r="Q15362" t="s">
        <v>6564</v>
      </c>
    </row>
    <row r="15363" spans="11:17">
      <c r="K15363" t="s">
        <v>51</v>
      </c>
      <c r="L15363" t="s">
        <v>6562</v>
      </c>
      <c r="M15363" t="s">
        <v>6563</v>
      </c>
      <c r="N15363" t="s">
        <v>525</v>
      </c>
      <c r="O15363" t="s">
        <v>59</v>
      </c>
      <c r="P15363">
        <v>6369</v>
      </c>
      <c r="Q15363" t="s">
        <v>6564</v>
      </c>
    </row>
    <row r="15364" spans="11:17">
      <c r="K15364" t="s">
        <v>51</v>
      </c>
      <c r="L15364" t="s">
        <v>6562</v>
      </c>
      <c r="M15364" t="s">
        <v>6563</v>
      </c>
      <c r="N15364" t="s">
        <v>525</v>
      </c>
      <c r="O15364" t="s">
        <v>60</v>
      </c>
      <c r="P15364" t="s">
        <v>3891</v>
      </c>
      <c r="Q15364" t="s">
        <v>6564</v>
      </c>
    </row>
    <row r="15365" spans="11:17">
      <c r="K15365" t="s">
        <v>51</v>
      </c>
      <c r="L15365" t="s">
        <v>6562</v>
      </c>
      <c r="M15365" t="s">
        <v>6563</v>
      </c>
      <c r="N15365" t="s">
        <v>525</v>
      </c>
      <c r="O15365" t="s">
        <v>62</v>
      </c>
      <c r="P15365" t="s">
        <v>3937</v>
      </c>
      <c r="Q15365" t="s">
        <v>6564</v>
      </c>
    </row>
    <row r="15366" spans="11:17">
      <c r="K15366" t="s">
        <v>51</v>
      </c>
      <c r="L15366" t="s">
        <v>6562</v>
      </c>
      <c r="M15366" t="s">
        <v>6563</v>
      </c>
      <c r="N15366" t="s">
        <v>525</v>
      </c>
      <c r="O15366" t="s">
        <v>64</v>
      </c>
      <c r="P15366" t="s">
        <v>6565</v>
      </c>
      <c r="Q15366" t="s">
        <v>6564</v>
      </c>
    </row>
    <row r="15367" spans="11:17">
      <c r="K15367" t="s">
        <v>51</v>
      </c>
      <c r="L15367" t="s">
        <v>6562</v>
      </c>
      <c r="M15367" t="s">
        <v>6563</v>
      </c>
      <c r="N15367" t="s">
        <v>525</v>
      </c>
      <c r="O15367" t="s">
        <v>66</v>
      </c>
      <c r="P15367" t="s">
        <v>6566</v>
      </c>
      <c r="Q15367" t="s">
        <v>6564</v>
      </c>
    </row>
    <row r="15368" spans="11:17">
      <c r="K15368" t="s">
        <v>51</v>
      </c>
      <c r="L15368" t="s">
        <v>6562</v>
      </c>
      <c r="M15368" t="s">
        <v>6563</v>
      </c>
      <c r="N15368" t="s">
        <v>525</v>
      </c>
      <c r="O15368" t="s">
        <v>68</v>
      </c>
      <c r="P15368" t="e">
        <f>-มีผู้ติดเชื้อและไปกักตัวแล้ว
-ต้องการหน้ากากอนามัยและเจลล้างมือ</f>
        <v>#NAME?</v>
      </c>
      <c r="Q15368" t="s">
        <v>6564</v>
      </c>
    </row>
    <row r="15369" spans="11:17">
      <c r="K15369" t="s">
        <v>51</v>
      </c>
      <c r="L15369" t="s">
        <v>6562</v>
      </c>
      <c r="M15369" t="s">
        <v>6563</v>
      </c>
      <c r="N15369" t="s">
        <v>525</v>
      </c>
      <c r="O15369" t="s">
        <v>70</v>
      </c>
      <c r="P15369" t="s">
        <v>71</v>
      </c>
      <c r="Q15369" t="s">
        <v>6564</v>
      </c>
    </row>
    <row r="15370" spans="11:17">
      <c r="K15370" t="s">
        <v>51</v>
      </c>
      <c r="L15370" t="s">
        <v>6562</v>
      </c>
      <c r="M15370" t="s">
        <v>6563</v>
      </c>
      <c r="N15370" t="s">
        <v>525</v>
      </c>
      <c r="O15370" t="s">
        <v>72</v>
      </c>
      <c r="P15370">
        <v>104</v>
      </c>
      <c r="Q15370" t="s">
        <v>6564</v>
      </c>
    </row>
    <row r="15371" spans="11:17">
      <c r="K15371" t="s">
        <v>51</v>
      </c>
      <c r="L15371" t="s">
        <v>6562</v>
      </c>
      <c r="M15371" t="s">
        <v>6563</v>
      </c>
      <c r="N15371" t="s">
        <v>525</v>
      </c>
      <c r="O15371" t="s">
        <v>73</v>
      </c>
      <c r="P15371" t="s">
        <v>530</v>
      </c>
      <c r="Q15371" t="s">
        <v>6564</v>
      </c>
    </row>
    <row r="15372" spans="11:17">
      <c r="K15372" t="s">
        <v>51</v>
      </c>
      <c r="L15372" t="s">
        <v>6567</v>
      </c>
      <c r="M15372" t="s">
        <v>6568</v>
      </c>
      <c r="N15372" t="s">
        <v>54</v>
      </c>
      <c r="O15372" t="s">
        <v>14</v>
      </c>
      <c r="Q15372" t="s">
        <v>6569</v>
      </c>
    </row>
    <row r="15373" spans="11:17">
      <c r="K15373" t="s">
        <v>51</v>
      </c>
      <c r="L15373" t="s">
        <v>6567</v>
      </c>
      <c r="M15373" t="s">
        <v>6568</v>
      </c>
      <c r="N15373" t="s">
        <v>54</v>
      </c>
      <c r="O15373" t="s">
        <v>56</v>
      </c>
      <c r="Q15373" t="s">
        <v>6569</v>
      </c>
    </row>
    <row r="15374" spans="11:17">
      <c r="K15374" t="s">
        <v>51</v>
      </c>
      <c r="L15374" t="s">
        <v>6567</v>
      </c>
      <c r="M15374" t="s">
        <v>6568</v>
      </c>
      <c r="N15374" t="s">
        <v>54</v>
      </c>
      <c r="O15374" t="s">
        <v>57</v>
      </c>
      <c r="P15374" t="s">
        <v>1035</v>
      </c>
      <c r="Q15374" t="s">
        <v>6569</v>
      </c>
    </row>
    <row r="15375" spans="11:17">
      <c r="K15375" t="s">
        <v>51</v>
      </c>
      <c r="L15375" t="s">
        <v>6567</v>
      </c>
      <c r="M15375" t="s">
        <v>6568</v>
      </c>
      <c r="N15375" t="s">
        <v>54</v>
      </c>
      <c r="O15375" t="s">
        <v>59</v>
      </c>
      <c r="P15375">
        <v>5062</v>
      </c>
      <c r="Q15375" t="s">
        <v>6569</v>
      </c>
    </row>
    <row r="15376" spans="11:17">
      <c r="K15376" t="s">
        <v>51</v>
      </c>
      <c r="L15376" t="s">
        <v>6567</v>
      </c>
      <c r="M15376" t="s">
        <v>6568</v>
      </c>
      <c r="N15376" t="s">
        <v>54</v>
      </c>
      <c r="O15376" t="s">
        <v>60</v>
      </c>
      <c r="P15376" t="s">
        <v>3891</v>
      </c>
      <c r="Q15376" t="s">
        <v>6569</v>
      </c>
    </row>
    <row r="15377" spans="11:17">
      <c r="K15377" t="s">
        <v>51</v>
      </c>
      <c r="L15377" t="s">
        <v>6567</v>
      </c>
      <c r="M15377" t="s">
        <v>6568</v>
      </c>
      <c r="N15377" t="s">
        <v>54</v>
      </c>
      <c r="O15377" t="s">
        <v>62</v>
      </c>
      <c r="P15377" t="s">
        <v>3931</v>
      </c>
      <c r="Q15377" t="s">
        <v>6569</v>
      </c>
    </row>
    <row r="15378" spans="11:17">
      <c r="K15378" t="s">
        <v>51</v>
      </c>
      <c r="L15378" t="s">
        <v>6567</v>
      </c>
      <c r="M15378" t="s">
        <v>6568</v>
      </c>
      <c r="N15378" t="s">
        <v>54</v>
      </c>
      <c r="O15378" t="s">
        <v>64</v>
      </c>
      <c r="P15378" t="s">
        <v>6570</v>
      </c>
      <c r="Q15378" t="s">
        <v>6569</v>
      </c>
    </row>
    <row r="15379" spans="11:17">
      <c r="K15379" t="s">
        <v>51</v>
      </c>
      <c r="L15379" t="s">
        <v>6567</v>
      </c>
      <c r="M15379" t="s">
        <v>6568</v>
      </c>
      <c r="N15379" t="s">
        <v>54</v>
      </c>
      <c r="O15379" t="s">
        <v>66</v>
      </c>
      <c r="P15379" t="s">
        <v>6571</v>
      </c>
      <c r="Q15379" t="s">
        <v>6569</v>
      </c>
    </row>
    <row r="15380" spans="11:17">
      <c r="K15380" t="s">
        <v>51</v>
      </c>
      <c r="L15380" t="s">
        <v>6567</v>
      </c>
      <c r="M15380" t="s">
        <v>6568</v>
      </c>
      <c r="N15380" t="s">
        <v>54</v>
      </c>
      <c r="O15380" t="s">
        <v>68</v>
      </c>
      <c r="Q15380" t="s">
        <v>6569</v>
      </c>
    </row>
    <row r="15381" spans="11:17">
      <c r="K15381" t="s">
        <v>51</v>
      </c>
      <c r="L15381" t="s">
        <v>6567</v>
      </c>
      <c r="M15381" t="s">
        <v>6568</v>
      </c>
      <c r="N15381" t="s">
        <v>54</v>
      </c>
      <c r="O15381" t="s">
        <v>70</v>
      </c>
      <c r="Q15381" t="s">
        <v>6569</v>
      </c>
    </row>
    <row r="15382" spans="11:17">
      <c r="K15382" t="s">
        <v>51</v>
      </c>
      <c r="L15382" t="s">
        <v>6567</v>
      </c>
      <c r="M15382" t="s">
        <v>6568</v>
      </c>
      <c r="N15382" t="s">
        <v>54</v>
      </c>
      <c r="O15382" t="s">
        <v>72</v>
      </c>
      <c r="Q15382" t="s">
        <v>6569</v>
      </c>
    </row>
    <row r="15383" spans="11:17">
      <c r="K15383" t="s">
        <v>51</v>
      </c>
      <c r="L15383" t="s">
        <v>6567</v>
      </c>
      <c r="M15383" t="s">
        <v>6568</v>
      </c>
      <c r="N15383" t="s">
        <v>54</v>
      </c>
      <c r="O15383" t="s">
        <v>73</v>
      </c>
      <c r="P15383" t="s">
        <v>74</v>
      </c>
      <c r="Q15383" t="s">
        <v>6569</v>
      </c>
    </row>
    <row r="15384" spans="11:17">
      <c r="K15384" t="s">
        <v>51</v>
      </c>
      <c r="L15384" t="s">
        <v>6572</v>
      </c>
      <c r="M15384" t="s">
        <v>6573</v>
      </c>
      <c r="N15384" t="s">
        <v>54</v>
      </c>
      <c r="O15384" t="s">
        <v>14</v>
      </c>
      <c r="Q15384" t="s">
        <v>6574</v>
      </c>
    </row>
    <row r="15385" spans="11:17">
      <c r="K15385" t="s">
        <v>51</v>
      </c>
      <c r="L15385" t="s">
        <v>6572</v>
      </c>
      <c r="M15385" t="s">
        <v>6573</v>
      </c>
      <c r="N15385" t="s">
        <v>54</v>
      </c>
      <c r="O15385" t="s">
        <v>56</v>
      </c>
      <c r="Q15385" t="s">
        <v>6574</v>
      </c>
    </row>
    <row r="15386" spans="11:17">
      <c r="K15386" t="s">
        <v>51</v>
      </c>
      <c r="L15386" t="s">
        <v>6572</v>
      </c>
      <c r="M15386" t="s">
        <v>6573</v>
      </c>
      <c r="N15386" t="s">
        <v>54</v>
      </c>
      <c r="O15386" t="s">
        <v>57</v>
      </c>
      <c r="P15386" t="s">
        <v>1035</v>
      </c>
      <c r="Q15386" t="s">
        <v>6574</v>
      </c>
    </row>
    <row r="15387" spans="11:17">
      <c r="K15387" t="s">
        <v>51</v>
      </c>
      <c r="L15387" t="s">
        <v>6572</v>
      </c>
      <c r="M15387" t="s">
        <v>6573</v>
      </c>
      <c r="N15387" t="s">
        <v>54</v>
      </c>
      <c r="O15387" t="s">
        <v>59</v>
      </c>
      <c r="P15387">
        <v>5933</v>
      </c>
      <c r="Q15387" t="s">
        <v>6574</v>
      </c>
    </row>
    <row r="15388" spans="11:17">
      <c r="K15388" t="s">
        <v>51</v>
      </c>
      <c r="L15388" t="s">
        <v>6572</v>
      </c>
      <c r="M15388" t="s">
        <v>6573</v>
      </c>
      <c r="N15388" t="s">
        <v>54</v>
      </c>
      <c r="O15388" t="s">
        <v>60</v>
      </c>
      <c r="P15388" t="s">
        <v>3891</v>
      </c>
      <c r="Q15388" t="s">
        <v>6574</v>
      </c>
    </row>
    <row r="15389" spans="11:17">
      <c r="K15389" t="s">
        <v>51</v>
      </c>
      <c r="L15389" t="s">
        <v>6572</v>
      </c>
      <c r="M15389" t="s">
        <v>6573</v>
      </c>
      <c r="N15389" t="s">
        <v>54</v>
      </c>
      <c r="O15389" t="s">
        <v>62</v>
      </c>
      <c r="P15389" t="s">
        <v>3892</v>
      </c>
      <c r="Q15389" t="s">
        <v>6574</v>
      </c>
    </row>
    <row r="15390" spans="11:17">
      <c r="K15390" t="s">
        <v>51</v>
      </c>
      <c r="L15390" t="s">
        <v>6572</v>
      </c>
      <c r="M15390" t="s">
        <v>6573</v>
      </c>
      <c r="N15390" t="s">
        <v>54</v>
      </c>
      <c r="O15390" t="s">
        <v>64</v>
      </c>
      <c r="P15390" t="s">
        <v>6575</v>
      </c>
      <c r="Q15390" t="s">
        <v>6574</v>
      </c>
    </row>
    <row r="15391" spans="11:17">
      <c r="K15391" t="s">
        <v>51</v>
      </c>
      <c r="L15391" t="s">
        <v>6572</v>
      </c>
      <c r="M15391" t="s">
        <v>6573</v>
      </c>
      <c r="N15391" t="s">
        <v>54</v>
      </c>
      <c r="O15391" t="s">
        <v>66</v>
      </c>
      <c r="P15391" t="s">
        <v>6576</v>
      </c>
      <c r="Q15391" t="s">
        <v>6574</v>
      </c>
    </row>
    <row r="15392" spans="11:17">
      <c r="K15392" t="s">
        <v>51</v>
      </c>
      <c r="L15392" t="s">
        <v>6572</v>
      </c>
      <c r="M15392" t="s">
        <v>6573</v>
      </c>
      <c r="N15392" t="s">
        <v>54</v>
      </c>
      <c r="O15392" t="s">
        <v>68</v>
      </c>
      <c r="P15392" t="s">
        <v>751</v>
      </c>
      <c r="Q15392" t="s">
        <v>6574</v>
      </c>
    </row>
    <row r="15393" spans="11:17">
      <c r="K15393" t="s">
        <v>51</v>
      </c>
      <c r="L15393" t="s">
        <v>6572</v>
      </c>
      <c r="M15393" t="s">
        <v>6573</v>
      </c>
      <c r="N15393" t="s">
        <v>54</v>
      </c>
      <c r="O15393" t="s">
        <v>70</v>
      </c>
      <c r="P15393" t="s">
        <v>71</v>
      </c>
      <c r="Q15393" t="s">
        <v>6574</v>
      </c>
    </row>
    <row r="15394" spans="11:17">
      <c r="K15394" t="s">
        <v>51</v>
      </c>
      <c r="L15394" t="s">
        <v>6572</v>
      </c>
      <c r="M15394" t="s">
        <v>6573</v>
      </c>
      <c r="N15394" t="s">
        <v>54</v>
      </c>
      <c r="O15394" t="s">
        <v>72</v>
      </c>
      <c r="P15394">
        <v>100</v>
      </c>
      <c r="Q15394" t="s">
        <v>6574</v>
      </c>
    </row>
    <row r="15395" spans="11:17">
      <c r="K15395" t="s">
        <v>51</v>
      </c>
      <c r="L15395" t="s">
        <v>6572</v>
      </c>
      <c r="M15395" t="s">
        <v>6573</v>
      </c>
      <c r="N15395" t="s">
        <v>54</v>
      </c>
      <c r="O15395" t="s">
        <v>73</v>
      </c>
      <c r="P15395" t="s">
        <v>74</v>
      </c>
      <c r="Q15395" t="s">
        <v>6574</v>
      </c>
    </row>
    <row r="15396" spans="11:17">
      <c r="K15396" t="s">
        <v>51</v>
      </c>
      <c r="L15396" t="s">
        <v>6577</v>
      </c>
      <c r="M15396" t="s">
        <v>6578</v>
      </c>
      <c r="N15396" t="s">
        <v>525</v>
      </c>
      <c r="O15396" t="s">
        <v>14</v>
      </c>
      <c r="Q15396" t="s">
        <v>6579</v>
      </c>
    </row>
    <row r="15397" spans="11:17">
      <c r="K15397" t="s">
        <v>51</v>
      </c>
      <c r="L15397" t="s">
        <v>6577</v>
      </c>
      <c r="M15397" t="s">
        <v>6578</v>
      </c>
      <c r="N15397" t="s">
        <v>525</v>
      </c>
      <c r="O15397" t="s">
        <v>56</v>
      </c>
      <c r="Q15397" t="s">
        <v>6579</v>
      </c>
    </row>
    <row r="15398" spans="11:17">
      <c r="K15398" t="s">
        <v>51</v>
      </c>
      <c r="L15398" t="s">
        <v>6577</v>
      </c>
      <c r="M15398" t="s">
        <v>6578</v>
      </c>
      <c r="N15398" t="s">
        <v>525</v>
      </c>
      <c r="O15398" t="s">
        <v>57</v>
      </c>
      <c r="P15398" t="s">
        <v>168</v>
      </c>
      <c r="Q15398" t="s">
        <v>6579</v>
      </c>
    </row>
    <row r="15399" spans="11:17">
      <c r="K15399" t="s">
        <v>51</v>
      </c>
      <c r="L15399" t="s">
        <v>6577</v>
      </c>
      <c r="M15399" t="s">
        <v>6578</v>
      </c>
      <c r="N15399" t="s">
        <v>525</v>
      </c>
      <c r="O15399" t="s">
        <v>59</v>
      </c>
      <c r="P15399">
        <v>6378</v>
      </c>
      <c r="Q15399" t="s">
        <v>6579</v>
      </c>
    </row>
    <row r="15400" spans="11:17">
      <c r="K15400" t="s">
        <v>51</v>
      </c>
      <c r="L15400" t="s">
        <v>6577</v>
      </c>
      <c r="M15400" t="s">
        <v>6578</v>
      </c>
      <c r="N15400" t="s">
        <v>525</v>
      </c>
      <c r="O15400" t="s">
        <v>60</v>
      </c>
      <c r="P15400" t="s">
        <v>4411</v>
      </c>
      <c r="Q15400" t="s">
        <v>6579</v>
      </c>
    </row>
    <row r="15401" spans="11:17">
      <c r="K15401" t="s">
        <v>51</v>
      </c>
      <c r="L15401" t="s">
        <v>6577</v>
      </c>
      <c r="M15401" t="s">
        <v>6578</v>
      </c>
      <c r="N15401" t="s">
        <v>525</v>
      </c>
      <c r="O15401" t="s">
        <v>62</v>
      </c>
      <c r="P15401" t="s">
        <v>4412</v>
      </c>
      <c r="Q15401" t="s">
        <v>6579</v>
      </c>
    </row>
    <row r="15402" spans="11:17">
      <c r="K15402" t="s">
        <v>51</v>
      </c>
      <c r="L15402" t="s">
        <v>6577</v>
      </c>
      <c r="M15402" t="s">
        <v>6578</v>
      </c>
      <c r="N15402" t="s">
        <v>525</v>
      </c>
      <c r="O15402" t="s">
        <v>64</v>
      </c>
      <c r="P15402" t="s">
        <v>6580</v>
      </c>
      <c r="Q15402" t="s">
        <v>6579</v>
      </c>
    </row>
    <row r="15403" spans="11:17">
      <c r="K15403" t="s">
        <v>51</v>
      </c>
      <c r="L15403" t="s">
        <v>6577</v>
      </c>
      <c r="M15403" t="s">
        <v>6578</v>
      </c>
      <c r="N15403" t="s">
        <v>525</v>
      </c>
      <c r="O15403" t="s">
        <v>66</v>
      </c>
      <c r="P15403" t="s">
        <v>6581</v>
      </c>
      <c r="Q15403" t="s">
        <v>6579</v>
      </c>
    </row>
    <row r="15404" spans="11:17">
      <c r="K15404" t="s">
        <v>51</v>
      </c>
      <c r="L15404" t="s">
        <v>6577</v>
      </c>
      <c r="M15404" t="s">
        <v>6578</v>
      </c>
      <c r="N15404" t="s">
        <v>525</v>
      </c>
      <c r="O15404" t="s">
        <v>68</v>
      </c>
      <c r="P15404" t="e">
        <f>-ต้องการเจลล้างมือและน้ำยาฆ่าเชื้อ
-ต้องการอาหารแห้ง</f>
        <v>#NAME?</v>
      </c>
      <c r="Q15404" t="s">
        <v>6579</v>
      </c>
    </row>
    <row r="15405" spans="11:17">
      <c r="K15405" t="s">
        <v>51</v>
      </c>
      <c r="L15405" t="s">
        <v>6577</v>
      </c>
      <c r="M15405" t="s">
        <v>6578</v>
      </c>
      <c r="N15405" t="s">
        <v>525</v>
      </c>
      <c r="O15405" t="s">
        <v>70</v>
      </c>
      <c r="P15405" t="s">
        <v>131</v>
      </c>
      <c r="Q15405" t="s">
        <v>6579</v>
      </c>
    </row>
    <row r="15406" spans="11:17">
      <c r="K15406" t="s">
        <v>51</v>
      </c>
      <c r="L15406" t="s">
        <v>6577</v>
      </c>
      <c r="M15406" t="s">
        <v>6578</v>
      </c>
      <c r="N15406" t="s">
        <v>525</v>
      </c>
      <c r="O15406" t="s">
        <v>72</v>
      </c>
      <c r="P15406">
        <v>118</v>
      </c>
      <c r="Q15406" t="s">
        <v>6579</v>
      </c>
    </row>
    <row r="15407" spans="11:17">
      <c r="K15407" t="s">
        <v>51</v>
      </c>
      <c r="L15407" t="s">
        <v>6577</v>
      </c>
      <c r="M15407" t="s">
        <v>6578</v>
      </c>
      <c r="N15407" t="s">
        <v>525</v>
      </c>
      <c r="O15407" t="s">
        <v>73</v>
      </c>
      <c r="P15407" t="s">
        <v>530</v>
      </c>
      <c r="Q15407" t="s">
        <v>6579</v>
      </c>
    </row>
    <row r="15408" spans="11:17">
      <c r="K15408" t="s">
        <v>51</v>
      </c>
      <c r="L15408" t="s">
        <v>6582</v>
      </c>
      <c r="M15408" t="s">
        <v>6583</v>
      </c>
      <c r="N15408" t="s">
        <v>77</v>
      </c>
      <c r="O15408" t="s">
        <v>14</v>
      </c>
      <c r="Q15408" t="s">
        <v>6584</v>
      </c>
    </row>
    <row r="15409" spans="11:17">
      <c r="K15409" t="s">
        <v>51</v>
      </c>
      <c r="L15409" t="s">
        <v>6582</v>
      </c>
      <c r="M15409" t="s">
        <v>6583</v>
      </c>
      <c r="N15409" t="s">
        <v>77</v>
      </c>
      <c r="O15409" t="s">
        <v>56</v>
      </c>
      <c r="Q15409" t="s">
        <v>6584</v>
      </c>
    </row>
    <row r="15410" spans="11:17">
      <c r="K15410" t="s">
        <v>51</v>
      </c>
      <c r="L15410" t="s">
        <v>6582</v>
      </c>
      <c r="M15410" t="s">
        <v>6583</v>
      </c>
      <c r="N15410" t="s">
        <v>77</v>
      </c>
      <c r="O15410" t="s">
        <v>57</v>
      </c>
      <c r="P15410" t="s">
        <v>58</v>
      </c>
      <c r="Q15410" t="s">
        <v>6584</v>
      </c>
    </row>
    <row r="15411" spans="11:17">
      <c r="K15411" t="s">
        <v>51</v>
      </c>
      <c r="L15411" t="s">
        <v>6582</v>
      </c>
      <c r="M15411" t="s">
        <v>6583</v>
      </c>
      <c r="N15411" t="s">
        <v>77</v>
      </c>
      <c r="O15411" t="s">
        <v>59</v>
      </c>
      <c r="P15411">
        <v>2982</v>
      </c>
      <c r="Q15411" t="s">
        <v>6584</v>
      </c>
    </row>
    <row r="15412" spans="11:17">
      <c r="K15412" t="s">
        <v>51</v>
      </c>
      <c r="L15412" t="s">
        <v>6582</v>
      </c>
      <c r="M15412" t="s">
        <v>6583</v>
      </c>
      <c r="N15412" t="s">
        <v>77</v>
      </c>
      <c r="O15412" t="s">
        <v>60</v>
      </c>
      <c r="P15412" t="s">
        <v>4873</v>
      </c>
      <c r="Q15412" t="s">
        <v>6584</v>
      </c>
    </row>
    <row r="15413" spans="11:17">
      <c r="K15413" t="s">
        <v>51</v>
      </c>
      <c r="L15413" t="s">
        <v>6582</v>
      </c>
      <c r="M15413" t="s">
        <v>6583</v>
      </c>
      <c r="N15413" t="s">
        <v>77</v>
      </c>
      <c r="O15413" t="s">
        <v>62</v>
      </c>
      <c r="P15413" t="s">
        <v>4874</v>
      </c>
      <c r="Q15413" t="s">
        <v>6584</v>
      </c>
    </row>
    <row r="15414" spans="11:17">
      <c r="K15414" t="s">
        <v>51</v>
      </c>
      <c r="L15414" t="s">
        <v>6582</v>
      </c>
      <c r="M15414" t="s">
        <v>6583</v>
      </c>
      <c r="N15414" t="s">
        <v>77</v>
      </c>
      <c r="O15414" t="s">
        <v>64</v>
      </c>
      <c r="P15414" t="s">
        <v>6585</v>
      </c>
      <c r="Q15414" t="s">
        <v>6584</v>
      </c>
    </row>
    <row r="15415" spans="11:17">
      <c r="K15415" t="s">
        <v>51</v>
      </c>
      <c r="L15415" t="s">
        <v>6582</v>
      </c>
      <c r="M15415" t="s">
        <v>6583</v>
      </c>
      <c r="N15415" t="s">
        <v>77</v>
      </c>
      <c r="O15415" t="s">
        <v>66</v>
      </c>
      <c r="P15415" t="s">
        <v>6586</v>
      </c>
      <c r="Q15415" t="s">
        <v>6584</v>
      </c>
    </row>
    <row r="15416" spans="11:17">
      <c r="K15416" t="s">
        <v>51</v>
      </c>
      <c r="L15416" t="s">
        <v>6582</v>
      </c>
      <c r="M15416" t="s">
        <v>6583</v>
      </c>
      <c r="N15416" t="s">
        <v>77</v>
      </c>
      <c r="O15416" t="s">
        <v>68</v>
      </c>
      <c r="P15416" t="e">
        <f>-ต้องการหน้ากากอนามัย เจลล้างมือ น้ำยาฆ่าเชื้อ
-ต้องการเครื่องตรวจวัดอุณหภูมิ</f>
        <v>#NAME?</v>
      </c>
      <c r="Q15416" t="s">
        <v>6584</v>
      </c>
    </row>
    <row r="15417" spans="11:17">
      <c r="K15417" t="s">
        <v>51</v>
      </c>
      <c r="L15417" t="s">
        <v>6582</v>
      </c>
      <c r="M15417" t="s">
        <v>6583</v>
      </c>
      <c r="N15417" t="s">
        <v>77</v>
      </c>
      <c r="O15417" t="s">
        <v>70</v>
      </c>
      <c r="P15417" t="s">
        <v>131</v>
      </c>
      <c r="Q15417" t="s">
        <v>6584</v>
      </c>
    </row>
    <row r="15418" spans="11:17">
      <c r="K15418" t="s">
        <v>51</v>
      </c>
      <c r="L15418" t="s">
        <v>6582</v>
      </c>
      <c r="M15418" t="s">
        <v>6583</v>
      </c>
      <c r="N15418" t="s">
        <v>77</v>
      </c>
      <c r="O15418" t="s">
        <v>72</v>
      </c>
      <c r="P15418">
        <v>78</v>
      </c>
      <c r="Q15418" t="s">
        <v>6584</v>
      </c>
    </row>
    <row r="15419" spans="11:17">
      <c r="K15419" t="s">
        <v>51</v>
      </c>
      <c r="L15419" t="s">
        <v>6582</v>
      </c>
      <c r="M15419" t="s">
        <v>6583</v>
      </c>
      <c r="N15419" t="s">
        <v>77</v>
      </c>
      <c r="O15419" t="s">
        <v>73</v>
      </c>
      <c r="P15419" t="s">
        <v>82</v>
      </c>
      <c r="Q15419" t="s">
        <v>6584</v>
      </c>
    </row>
    <row r="15420" spans="11:17">
      <c r="K15420" t="s">
        <v>51</v>
      </c>
      <c r="L15420" t="s">
        <v>6587</v>
      </c>
      <c r="M15420" t="s">
        <v>6588</v>
      </c>
      <c r="N15420" t="s">
        <v>77</v>
      </c>
      <c r="O15420" t="s">
        <v>14</v>
      </c>
      <c r="Q15420" t="s">
        <v>6589</v>
      </c>
    </row>
    <row r="15421" spans="11:17">
      <c r="K15421" t="s">
        <v>51</v>
      </c>
      <c r="L15421" t="s">
        <v>6587</v>
      </c>
      <c r="M15421" t="s">
        <v>6588</v>
      </c>
      <c r="N15421" t="s">
        <v>77</v>
      </c>
      <c r="O15421" t="s">
        <v>56</v>
      </c>
      <c r="Q15421" t="s">
        <v>6589</v>
      </c>
    </row>
    <row r="15422" spans="11:17">
      <c r="K15422" t="s">
        <v>51</v>
      </c>
      <c r="L15422" t="s">
        <v>6587</v>
      </c>
      <c r="M15422" t="s">
        <v>6588</v>
      </c>
      <c r="N15422" t="s">
        <v>77</v>
      </c>
      <c r="O15422" t="s">
        <v>57</v>
      </c>
      <c r="P15422" t="s">
        <v>58</v>
      </c>
      <c r="Q15422" t="s">
        <v>6589</v>
      </c>
    </row>
    <row r="15423" spans="11:17">
      <c r="K15423" t="s">
        <v>51</v>
      </c>
      <c r="L15423" t="s">
        <v>6587</v>
      </c>
      <c r="M15423" t="s">
        <v>6588</v>
      </c>
      <c r="N15423" t="s">
        <v>77</v>
      </c>
      <c r="O15423" t="s">
        <v>59</v>
      </c>
      <c r="P15423">
        <v>2479</v>
      </c>
      <c r="Q15423" t="s">
        <v>6589</v>
      </c>
    </row>
    <row r="15424" spans="11:17">
      <c r="K15424" t="s">
        <v>51</v>
      </c>
      <c r="L15424" t="s">
        <v>6587</v>
      </c>
      <c r="M15424" t="s">
        <v>6588</v>
      </c>
      <c r="N15424" t="s">
        <v>77</v>
      </c>
      <c r="O15424" t="s">
        <v>60</v>
      </c>
      <c r="P15424" t="s">
        <v>4873</v>
      </c>
      <c r="Q15424" t="s">
        <v>6589</v>
      </c>
    </row>
    <row r="15425" spans="11:17">
      <c r="K15425" t="s">
        <v>51</v>
      </c>
      <c r="L15425" t="s">
        <v>6587</v>
      </c>
      <c r="M15425" t="s">
        <v>6588</v>
      </c>
      <c r="N15425" t="s">
        <v>77</v>
      </c>
      <c r="O15425" t="s">
        <v>62</v>
      </c>
      <c r="P15425" t="s">
        <v>4874</v>
      </c>
      <c r="Q15425" t="s">
        <v>6589</v>
      </c>
    </row>
    <row r="15426" spans="11:17">
      <c r="K15426" t="s">
        <v>51</v>
      </c>
      <c r="L15426" t="s">
        <v>6587</v>
      </c>
      <c r="M15426" t="s">
        <v>6588</v>
      </c>
      <c r="N15426" t="s">
        <v>77</v>
      </c>
      <c r="O15426" t="s">
        <v>64</v>
      </c>
      <c r="P15426" t="s">
        <v>6590</v>
      </c>
      <c r="Q15426" t="s">
        <v>6589</v>
      </c>
    </row>
    <row r="15427" spans="11:17">
      <c r="K15427" t="s">
        <v>51</v>
      </c>
      <c r="L15427" t="s">
        <v>6587</v>
      </c>
      <c r="M15427" t="s">
        <v>6588</v>
      </c>
      <c r="N15427" t="s">
        <v>77</v>
      </c>
      <c r="O15427" t="s">
        <v>66</v>
      </c>
      <c r="P15427" t="s">
        <v>6591</v>
      </c>
      <c r="Q15427" t="s">
        <v>6589</v>
      </c>
    </row>
    <row r="15428" spans="11:17">
      <c r="K15428" t="s">
        <v>51</v>
      </c>
      <c r="L15428" t="s">
        <v>6587</v>
      </c>
      <c r="M15428" t="s">
        <v>6588</v>
      </c>
      <c r="N15428" t="s">
        <v>77</v>
      </c>
      <c r="O15428" t="s">
        <v>68</v>
      </c>
      <c r="P15428" t="e">
        <f>-ต้องการหน้ากากอนามัย เจลล้างมือ น้ำยาฆ่าเชื้อ
-ต้องการเครื่องตรวจวัดอุณหภูมิ</f>
        <v>#NAME?</v>
      </c>
      <c r="Q15428" t="s">
        <v>6589</v>
      </c>
    </row>
    <row r="15429" spans="11:17">
      <c r="K15429" t="s">
        <v>51</v>
      </c>
      <c r="L15429" t="s">
        <v>6587</v>
      </c>
      <c r="M15429" t="s">
        <v>6588</v>
      </c>
      <c r="N15429" t="s">
        <v>77</v>
      </c>
      <c r="O15429" t="s">
        <v>70</v>
      </c>
      <c r="P15429" t="s">
        <v>131</v>
      </c>
      <c r="Q15429" t="s">
        <v>6589</v>
      </c>
    </row>
    <row r="15430" spans="11:17">
      <c r="K15430" t="s">
        <v>51</v>
      </c>
      <c r="L15430" t="s">
        <v>6587</v>
      </c>
      <c r="M15430" t="s">
        <v>6588</v>
      </c>
      <c r="N15430" t="s">
        <v>77</v>
      </c>
      <c r="O15430" t="s">
        <v>72</v>
      </c>
      <c r="P15430">
        <v>50</v>
      </c>
      <c r="Q15430" t="s">
        <v>6589</v>
      </c>
    </row>
    <row r="15431" spans="11:17">
      <c r="K15431" t="s">
        <v>51</v>
      </c>
      <c r="L15431" t="s">
        <v>6587</v>
      </c>
      <c r="M15431" t="s">
        <v>6588</v>
      </c>
      <c r="N15431" t="s">
        <v>77</v>
      </c>
      <c r="O15431" t="s">
        <v>73</v>
      </c>
      <c r="P15431" t="s">
        <v>82</v>
      </c>
      <c r="Q15431" t="s">
        <v>6589</v>
      </c>
    </row>
    <row r="15432" spans="11:17">
      <c r="K15432" t="s">
        <v>51</v>
      </c>
      <c r="L15432" t="s">
        <v>6592</v>
      </c>
      <c r="M15432" t="s">
        <v>6593</v>
      </c>
      <c r="N15432" t="s">
        <v>1337</v>
      </c>
      <c r="O15432" t="s">
        <v>14</v>
      </c>
      <c r="Q15432" t="s">
        <v>6594</v>
      </c>
    </row>
    <row r="15433" spans="11:17">
      <c r="K15433" t="s">
        <v>51</v>
      </c>
      <c r="L15433" t="s">
        <v>6592</v>
      </c>
      <c r="M15433" t="s">
        <v>6593</v>
      </c>
      <c r="N15433" t="s">
        <v>1337</v>
      </c>
      <c r="O15433" t="s">
        <v>56</v>
      </c>
      <c r="Q15433" t="s">
        <v>6594</v>
      </c>
    </row>
    <row r="15434" spans="11:17">
      <c r="K15434" t="s">
        <v>51</v>
      </c>
      <c r="L15434" t="s">
        <v>6592</v>
      </c>
      <c r="M15434" t="s">
        <v>6593</v>
      </c>
      <c r="N15434" t="s">
        <v>1337</v>
      </c>
      <c r="O15434" t="s">
        <v>57</v>
      </c>
      <c r="P15434" t="s">
        <v>1863</v>
      </c>
      <c r="Q15434" t="s">
        <v>6594</v>
      </c>
    </row>
    <row r="15435" spans="11:17">
      <c r="K15435" t="s">
        <v>51</v>
      </c>
      <c r="L15435" t="s">
        <v>6592</v>
      </c>
      <c r="M15435" t="s">
        <v>6593</v>
      </c>
      <c r="N15435" t="s">
        <v>1337</v>
      </c>
      <c r="O15435" t="s">
        <v>59</v>
      </c>
      <c r="P15435">
        <v>89</v>
      </c>
      <c r="Q15435" t="s">
        <v>6594</v>
      </c>
    </row>
    <row r="15436" spans="11:17">
      <c r="K15436" t="s">
        <v>51</v>
      </c>
      <c r="L15436" t="s">
        <v>6592</v>
      </c>
      <c r="M15436" t="s">
        <v>6593</v>
      </c>
      <c r="N15436" t="s">
        <v>1337</v>
      </c>
      <c r="O15436" t="s">
        <v>60</v>
      </c>
      <c r="P15436" t="s">
        <v>5805</v>
      </c>
      <c r="Q15436" t="s">
        <v>6594</v>
      </c>
    </row>
    <row r="15437" spans="11:17">
      <c r="K15437" t="s">
        <v>51</v>
      </c>
      <c r="L15437" t="s">
        <v>6592</v>
      </c>
      <c r="M15437" t="s">
        <v>6593</v>
      </c>
      <c r="N15437" t="s">
        <v>1337</v>
      </c>
      <c r="O15437" t="s">
        <v>62</v>
      </c>
      <c r="P15437" t="s">
        <v>5889</v>
      </c>
      <c r="Q15437" t="s">
        <v>6594</v>
      </c>
    </row>
    <row r="15438" spans="11:17">
      <c r="K15438" t="s">
        <v>51</v>
      </c>
      <c r="L15438" t="s">
        <v>6592</v>
      </c>
      <c r="M15438" t="s">
        <v>6593</v>
      </c>
      <c r="N15438" t="s">
        <v>1337</v>
      </c>
      <c r="O15438" t="s">
        <v>64</v>
      </c>
      <c r="P15438" t="s">
        <v>6595</v>
      </c>
      <c r="Q15438" t="s">
        <v>6594</v>
      </c>
    </row>
    <row r="15439" spans="11:17">
      <c r="K15439" t="s">
        <v>51</v>
      </c>
      <c r="L15439" t="s">
        <v>6592</v>
      </c>
      <c r="M15439" t="s">
        <v>6593</v>
      </c>
      <c r="N15439" t="s">
        <v>1337</v>
      </c>
      <c r="O15439" t="s">
        <v>66</v>
      </c>
      <c r="P15439" t="s">
        <v>6596</v>
      </c>
      <c r="Q15439" t="s">
        <v>6594</v>
      </c>
    </row>
    <row r="15440" spans="11:17">
      <c r="K15440" t="s">
        <v>51</v>
      </c>
      <c r="L15440" t="s">
        <v>6592</v>
      </c>
      <c r="M15440" t="s">
        <v>6593</v>
      </c>
      <c r="N15440" t="s">
        <v>1337</v>
      </c>
      <c r="O15440" t="s">
        <v>68</v>
      </c>
      <c r="P15440" t="s">
        <v>5521</v>
      </c>
      <c r="Q15440" t="s">
        <v>6594</v>
      </c>
    </row>
    <row r="15441" spans="11:17">
      <c r="K15441" t="s">
        <v>51</v>
      </c>
      <c r="L15441" t="s">
        <v>6592</v>
      </c>
      <c r="M15441" t="s">
        <v>6593</v>
      </c>
      <c r="N15441" t="s">
        <v>1337</v>
      </c>
      <c r="O15441" t="s">
        <v>70</v>
      </c>
      <c r="P15441" t="s">
        <v>1020</v>
      </c>
      <c r="Q15441" t="s">
        <v>6594</v>
      </c>
    </row>
    <row r="15442" spans="11:17">
      <c r="K15442" t="s">
        <v>51</v>
      </c>
      <c r="L15442" t="s">
        <v>6592</v>
      </c>
      <c r="M15442" t="s">
        <v>6593</v>
      </c>
      <c r="N15442" t="s">
        <v>1337</v>
      </c>
      <c r="O15442" t="s">
        <v>72</v>
      </c>
      <c r="P15442">
        <v>56</v>
      </c>
      <c r="Q15442" t="s">
        <v>6594</v>
      </c>
    </row>
    <row r="15443" spans="11:17">
      <c r="K15443" t="s">
        <v>51</v>
      </c>
      <c r="L15443" t="s">
        <v>6592</v>
      </c>
      <c r="M15443" t="s">
        <v>6593</v>
      </c>
      <c r="N15443" t="s">
        <v>1337</v>
      </c>
      <c r="O15443" t="s">
        <v>73</v>
      </c>
      <c r="P15443" t="s">
        <v>1343</v>
      </c>
      <c r="Q15443" t="s">
        <v>6594</v>
      </c>
    </row>
    <row r="15444" spans="11:17">
      <c r="K15444" t="s">
        <v>51</v>
      </c>
      <c r="L15444" t="s">
        <v>6597</v>
      </c>
      <c r="M15444" t="s">
        <v>6598</v>
      </c>
      <c r="N15444" t="s">
        <v>77</v>
      </c>
      <c r="O15444" t="s">
        <v>14</v>
      </c>
      <c r="Q15444" t="s">
        <v>6599</v>
      </c>
    </row>
    <row r="15445" spans="11:17">
      <c r="K15445" t="s">
        <v>51</v>
      </c>
      <c r="L15445" t="s">
        <v>6597</v>
      </c>
      <c r="M15445" t="s">
        <v>6598</v>
      </c>
      <c r="N15445" t="s">
        <v>77</v>
      </c>
      <c r="O15445" t="s">
        <v>56</v>
      </c>
      <c r="Q15445" t="s">
        <v>6599</v>
      </c>
    </row>
    <row r="15446" spans="11:17">
      <c r="K15446" t="s">
        <v>51</v>
      </c>
      <c r="L15446" t="s">
        <v>6597</v>
      </c>
      <c r="M15446" t="s">
        <v>6598</v>
      </c>
      <c r="N15446" t="s">
        <v>77</v>
      </c>
      <c r="O15446" t="s">
        <v>57</v>
      </c>
      <c r="P15446" t="s">
        <v>2263</v>
      </c>
      <c r="Q15446" t="s">
        <v>6599</v>
      </c>
    </row>
    <row r="15447" spans="11:17">
      <c r="K15447" t="s">
        <v>51</v>
      </c>
      <c r="L15447" t="s">
        <v>6597</v>
      </c>
      <c r="M15447" t="s">
        <v>6598</v>
      </c>
      <c r="N15447" t="s">
        <v>77</v>
      </c>
      <c r="O15447" t="s">
        <v>59</v>
      </c>
      <c r="P15447">
        <v>2275</v>
      </c>
      <c r="Q15447" t="s">
        <v>6599</v>
      </c>
    </row>
    <row r="15448" spans="11:17">
      <c r="K15448" t="s">
        <v>51</v>
      </c>
      <c r="L15448" t="s">
        <v>6597</v>
      </c>
      <c r="M15448" t="s">
        <v>6598</v>
      </c>
      <c r="N15448" t="s">
        <v>77</v>
      </c>
      <c r="O15448" t="s">
        <v>60</v>
      </c>
      <c r="P15448" t="s">
        <v>2264</v>
      </c>
      <c r="Q15448" t="s">
        <v>6599</v>
      </c>
    </row>
    <row r="15449" spans="11:17">
      <c r="K15449" t="s">
        <v>51</v>
      </c>
      <c r="L15449" t="s">
        <v>6597</v>
      </c>
      <c r="M15449" t="s">
        <v>6598</v>
      </c>
      <c r="N15449" t="s">
        <v>77</v>
      </c>
      <c r="O15449" t="s">
        <v>62</v>
      </c>
      <c r="P15449" t="s">
        <v>2265</v>
      </c>
      <c r="Q15449" t="s">
        <v>6599</v>
      </c>
    </row>
    <row r="15450" spans="11:17">
      <c r="K15450" t="s">
        <v>51</v>
      </c>
      <c r="L15450" t="s">
        <v>6597</v>
      </c>
      <c r="M15450" t="s">
        <v>6598</v>
      </c>
      <c r="N15450" t="s">
        <v>77</v>
      </c>
      <c r="O15450" t="s">
        <v>64</v>
      </c>
      <c r="P15450" t="s">
        <v>238</v>
      </c>
      <c r="Q15450" t="s">
        <v>6599</v>
      </c>
    </row>
    <row r="15451" spans="11:17">
      <c r="K15451" t="s">
        <v>51</v>
      </c>
      <c r="L15451" t="s">
        <v>6597</v>
      </c>
      <c r="M15451" t="s">
        <v>6598</v>
      </c>
      <c r="N15451" t="s">
        <v>77</v>
      </c>
      <c r="O15451" t="s">
        <v>66</v>
      </c>
      <c r="Q15451" t="s">
        <v>6599</v>
      </c>
    </row>
    <row r="15452" spans="11:17">
      <c r="K15452" t="s">
        <v>51</v>
      </c>
      <c r="L15452" t="s">
        <v>6597</v>
      </c>
      <c r="M15452" t="s">
        <v>6598</v>
      </c>
      <c r="N15452" t="s">
        <v>77</v>
      </c>
      <c r="O15452" t="s">
        <v>68</v>
      </c>
      <c r="Q15452" t="s">
        <v>6599</v>
      </c>
    </row>
    <row r="15453" spans="11:17">
      <c r="K15453" t="s">
        <v>51</v>
      </c>
      <c r="L15453" t="s">
        <v>6597</v>
      </c>
      <c r="M15453" t="s">
        <v>6598</v>
      </c>
      <c r="N15453" t="s">
        <v>77</v>
      </c>
      <c r="O15453" t="s">
        <v>70</v>
      </c>
      <c r="P15453" t="s">
        <v>131</v>
      </c>
      <c r="Q15453" t="s">
        <v>6599</v>
      </c>
    </row>
    <row r="15454" spans="11:17">
      <c r="K15454" t="s">
        <v>51</v>
      </c>
      <c r="L15454" t="s">
        <v>6597</v>
      </c>
      <c r="M15454" t="s">
        <v>6598</v>
      </c>
      <c r="N15454" t="s">
        <v>77</v>
      </c>
      <c r="O15454" t="s">
        <v>72</v>
      </c>
      <c r="P15454">
        <v>102</v>
      </c>
      <c r="Q15454" t="s">
        <v>6599</v>
      </c>
    </row>
    <row r="15455" spans="11:17">
      <c r="K15455" t="s">
        <v>51</v>
      </c>
      <c r="L15455" t="s">
        <v>6597</v>
      </c>
      <c r="M15455" t="s">
        <v>6598</v>
      </c>
      <c r="N15455" t="s">
        <v>77</v>
      </c>
      <c r="O15455" t="s">
        <v>73</v>
      </c>
      <c r="P15455" t="s">
        <v>82</v>
      </c>
      <c r="Q15455" t="s">
        <v>6599</v>
      </c>
    </row>
    <row r="15456" spans="11:17">
      <c r="K15456" t="s">
        <v>51</v>
      </c>
      <c r="L15456" t="s">
        <v>6600</v>
      </c>
      <c r="M15456" t="s">
        <v>6601</v>
      </c>
      <c r="N15456" t="s">
        <v>77</v>
      </c>
      <c r="O15456" t="s">
        <v>14</v>
      </c>
      <c r="Q15456" t="s">
        <v>6602</v>
      </c>
    </row>
    <row r="15457" spans="11:17">
      <c r="K15457" t="s">
        <v>51</v>
      </c>
      <c r="L15457" t="s">
        <v>6600</v>
      </c>
      <c r="M15457" t="s">
        <v>6601</v>
      </c>
      <c r="N15457" t="s">
        <v>77</v>
      </c>
      <c r="O15457" t="s">
        <v>56</v>
      </c>
      <c r="Q15457" t="s">
        <v>6602</v>
      </c>
    </row>
    <row r="15458" spans="11:17">
      <c r="K15458" t="s">
        <v>51</v>
      </c>
      <c r="L15458" t="s">
        <v>6600</v>
      </c>
      <c r="M15458" t="s">
        <v>6601</v>
      </c>
      <c r="N15458" t="s">
        <v>77</v>
      </c>
      <c r="O15458" t="s">
        <v>57</v>
      </c>
      <c r="P15458" t="s">
        <v>1863</v>
      </c>
      <c r="Q15458" t="s">
        <v>6602</v>
      </c>
    </row>
    <row r="15459" spans="11:17">
      <c r="K15459" t="s">
        <v>51</v>
      </c>
      <c r="L15459" t="s">
        <v>6600</v>
      </c>
      <c r="M15459" t="s">
        <v>6601</v>
      </c>
      <c r="N15459" t="s">
        <v>77</v>
      </c>
      <c r="O15459" t="s">
        <v>59</v>
      </c>
      <c r="P15459">
        <v>2059</v>
      </c>
      <c r="Q15459" t="s">
        <v>6602</v>
      </c>
    </row>
    <row r="15460" spans="11:17">
      <c r="K15460" t="s">
        <v>51</v>
      </c>
      <c r="L15460" t="s">
        <v>6600</v>
      </c>
      <c r="M15460" t="s">
        <v>6601</v>
      </c>
      <c r="N15460" t="s">
        <v>77</v>
      </c>
      <c r="O15460" t="s">
        <v>60</v>
      </c>
      <c r="P15460" t="s">
        <v>2068</v>
      </c>
      <c r="Q15460" t="s">
        <v>6602</v>
      </c>
    </row>
    <row r="15461" spans="11:17">
      <c r="K15461" t="s">
        <v>51</v>
      </c>
      <c r="L15461" t="s">
        <v>6600</v>
      </c>
      <c r="M15461" t="s">
        <v>6601</v>
      </c>
      <c r="N15461" t="s">
        <v>77</v>
      </c>
      <c r="O15461" t="s">
        <v>62</v>
      </c>
      <c r="P15461" t="s">
        <v>2075</v>
      </c>
      <c r="Q15461" t="s">
        <v>6602</v>
      </c>
    </row>
    <row r="15462" spans="11:17">
      <c r="K15462" t="s">
        <v>51</v>
      </c>
      <c r="L15462" t="s">
        <v>6600</v>
      </c>
      <c r="M15462" t="s">
        <v>6601</v>
      </c>
      <c r="N15462" t="s">
        <v>77</v>
      </c>
      <c r="O15462" t="s">
        <v>64</v>
      </c>
      <c r="P15462" t="s">
        <v>6603</v>
      </c>
      <c r="Q15462" t="s">
        <v>6602</v>
      </c>
    </row>
    <row r="15463" spans="11:17">
      <c r="K15463" t="s">
        <v>51</v>
      </c>
      <c r="L15463" t="s">
        <v>6600</v>
      </c>
      <c r="M15463" t="s">
        <v>6601</v>
      </c>
      <c r="N15463" t="s">
        <v>77</v>
      </c>
      <c r="O15463" t="s">
        <v>66</v>
      </c>
      <c r="P15463" t="s">
        <v>6604</v>
      </c>
      <c r="Q15463" t="s">
        <v>6602</v>
      </c>
    </row>
    <row r="15464" spans="11:17">
      <c r="K15464" t="s">
        <v>51</v>
      </c>
      <c r="L15464" t="s">
        <v>6600</v>
      </c>
      <c r="M15464" t="s">
        <v>6601</v>
      </c>
      <c r="N15464" t="s">
        <v>77</v>
      </c>
      <c r="O15464" t="s">
        <v>68</v>
      </c>
      <c r="P15464" t="s">
        <v>6605</v>
      </c>
      <c r="Q15464" t="s">
        <v>6602</v>
      </c>
    </row>
    <row r="15465" spans="11:17">
      <c r="K15465" t="s">
        <v>51</v>
      </c>
      <c r="L15465" t="s">
        <v>6600</v>
      </c>
      <c r="M15465" t="s">
        <v>6601</v>
      </c>
      <c r="N15465" t="s">
        <v>77</v>
      </c>
      <c r="O15465" t="s">
        <v>70</v>
      </c>
      <c r="P15465" t="s">
        <v>1020</v>
      </c>
      <c r="Q15465" t="s">
        <v>6602</v>
      </c>
    </row>
    <row r="15466" spans="11:17">
      <c r="K15466" t="s">
        <v>51</v>
      </c>
      <c r="L15466" t="s">
        <v>6600</v>
      </c>
      <c r="M15466" t="s">
        <v>6601</v>
      </c>
      <c r="N15466" t="s">
        <v>77</v>
      </c>
      <c r="O15466" t="s">
        <v>72</v>
      </c>
      <c r="P15466">
        <v>102</v>
      </c>
      <c r="Q15466" t="s">
        <v>6602</v>
      </c>
    </row>
    <row r="15467" spans="11:17">
      <c r="K15467" t="s">
        <v>51</v>
      </c>
      <c r="L15467" t="s">
        <v>6600</v>
      </c>
      <c r="M15467" t="s">
        <v>6601</v>
      </c>
      <c r="N15467" t="s">
        <v>77</v>
      </c>
      <c r="O15467" t="s">
        <v>73</v>
      </c>
      <c r="P15467" t="s">
        <v>82</v>
      </c>
      <c r="Q15467" t="s">
        <v>6602</v>
      </c>
    </row>
    <row r="15468" spans="11:17">
      <c r="K15468" t="s">
        <v>51</v>
      </c>
      <c r="L15468" t="s">
        <v>6606</v>
      </c>
      <c r="M15468" t="s">
        <v>6607</v>
      </c>
      <c r="N15468" t="s">
        <v>1337</v>
      </c>
      <c r="O15468" t="s">
        <v>14</v>
      </c>
      <c r="Q15468" t="s">
        <v>6608</v>
      </c>
    </row>
    <row r="15469" spans="11:17">
      <c r="K15469" t="s">
        <v>51</v>
      </c>
      <c r="L15469" t="s">
        <v>6606</v>
      </c>
      <c r="M15469" t="s">
        <v>6607</v>
      </c>
      <c r="N15469" t="s">
        <v>1337</v>
      </c>
      <c r="O15469" t="s">
        <v>56</v>
      </c>
      <c r="Q15469" t="s">
        <v>6608</v>
      </c>
    </row>
    <row r="15470" spans="11:17">
      <c r="K15470" t="s">
        <v>51</v>
      </c>
      <c r="L15470" t="s">
        <v>6606</v>
      </c>
      <c r="M15470" t="s">
        <v>6607</v>
      </c>
      <c r="N15470" t="s">
        <v>1337</v>
      </c>
      <c r="O15470" t="s">
        <v>57</v>
      </c>
      <c r="P15470" t="s">
        <v>1863</v>
      </c>
      <c r="Q15470" t="s">
        <v>6608</v>
      </c>
    </row>
    <row r="15471" spans="11:17">
      <c r="K15471" t="s">
        <v>51</v>
      </c>
      <c r="L15471" t="s">
        <v>6606</v>
      </c>
      <c r="M15471" t="s">
        <v>6607</v>
      </c>
      <c r="N15471" t="s">
        <v>1337</v>
      </c>
      <c r="O15471" t="s">
        <v>59</v>
      </c>
      <c r="P15471">
        <v>1427</v>
      </c>
      <c r="Q15471" t="s">
        <v>6608</v>
      </c>
    </row>
    <row r="15472" spans="11:17">
      <c r="K15472" t="s">
        <v>51</v>
      </c>
      <c r="L15472" t="s">
        <v>6606</v>
      </c>
      <c r="M15472" t="s">
        <v>6607</v>
      </c>
      <c r="N15472" t="s">
        <v>1337</v>
      </c>
      <c r="O15472" t="s">
        <v>60</v>
      </c>
      <c r="P15472" t="s">
        <v>2068</v>
      </c>
      <c r="Q15472" t="s">
        <v>6608</v>
      </c>
    </row>
    <row r="15473" spans="11:17">
      <c r="K15473" t="s">
        <v>51</v>
      </c>
      <c r="L15473" t="s">
        <v>6606</v>
      </c>
      <c r="M15473" t="s">
        <v>6607</v>
      </c>
      <c r="N15473" t="s">
        <v>1337</v>
      </c>
      <c r="O15473" t="s">
        <v>62</v>
      </c>
      <c r="P15473" t="s">
        <v>2075</v>
      </c>
      <c r="Q15473" t="s">
        <v>6608</v>
      </c>
    </row>
    <row r="15474" spans="11:17">
      <c r="K15474" t="s">
        <v>51</v>
      </c>
      <c r="L15474" t="s">
        <v>6606</v>
      </c>
      <c r="M15474" t="s">
        <v>6607</v>
      </c>
      <c r="N15474" t="s">
        <v>1337</v>
      </c>
      <c r="O15474" t="s">
        <v>64</v>
      </c>
      <c r="P15474" t="s">
        <v>6609</v>
      </c>
      <c r="Q15474" t="s">
        <v>6608</v>
      </c>
    </row>
    <row r="15475" spans="11:17">
      <c r="K15475" t="s">
        <v>51</v>
      </c>
      <c r="L15475" t="s">
        <v>6606</v>
      </c>
      <c r="M15475" t="s">
        <v>6607</v>
      </c>
      <c r="N15475" t="s">
        <v>1337</v>
      </c>
      <c r="O15475" t="s">
        <v>66</v>
      </c>
      <c r="P15475" t="s">
        <v>6610</v>
      </c>
      <c r="Q15475" t="s">
        <v>6608</v>
      </c>
    </row>
    <row r="15476" spans="11:17">
      <c r="K15476" t="s">
        <v>51</v>
      </c>
      <c r="L15476" t="s">
        <v>6606</v>
      </c>
      <c r="M15476" t="s">
        <v>6607</v>
      </c>
      <c r="N15476" t="s">
        <v>1337</v>
      </c>
      <c r="O15476" t="s">
        <v>68</v>
      </c>
      <c r="P15476" t="e">
        <f>-ต้องการหน้ากากอนามัยและเจลแอลกอฮอล์
-ต้องการใหมีการฉีดพ่นยาฆ่าเชื้อในชุมชน โรงเรียน</f>
        <v>#NAME?</v>
      </c>
      <c r="Q15476" t="s">
        <v>6608</v>
      </c>
    </row>
    <row r="15477" spans="11:17">
      <c r="K15477" t="s">
        <v>51</v>
      </c>
      <c r="L15477" t="s">
        <v>6606</v>
      </c>
      <c r="M15477" t="s">
        <v>6607</v>
      </c>
      <c r="N15477" t="s">
        <v>1337</v>
      </c>
      <c r="O15477" t="s">
        <v>70</v>
      </c>
      <c r="P15477" t="s">
        <v>1020</v>
      </c>
      <c r="Q15477" t="s">
        <v>6608</v>
      </c>
    </row>
    <row r="15478" spans="11:17">
      <c r="K15478" t="s">
        <v>51</v>
      </c>
      <c r="L15478" t="s">
        <v>6606</v>
      </c>
      <c r="M15478" t="s">
        <v>6607</v>
      </c>
      <c r="N15478" t="s">
        <v>1337</v>
      </c>
      <c r="O15478" t="s">
        <v>72</v>
      </c>
      <c r="P15478">
        <v>145</v>
      </c>
      <c r="Q15478" t="s">
        <v>6608</v>
      </c>
    </row>
    <row r="15479" spans="11:17">
      <c r="K15479" t="s">
        <v>51</v>
      </c>
      <c r="L15479" t="s">
        <v>6606</v>
      </c>
      <c r="M15479" t="s">
        <v>6607</v>
      </c>
      <c r="N15479" t="s">
        <v>1337</v>
      </c>
      <c r="O15479" t="s">
        <v>73</v>
      </c>
      <c r="P15479" t="s">
        <v>1343</v>
      </c>
      <c r="Q15479" t="s">
        <v>6608</v>
      </c>
    </row>
    <row r="15480" spans="11:17">
      <c r="K15480" t="s">
        <v>51</v>
      </c>
      <c r="L15480" t="s">
        <v>6611</v>
      </c>
      <c r="M15480" t="s">
        <v>6612</v>
      </c>
      <c r="N15480" t="s">
        <v>1337</v>
      </c>
      <c r="O15480" t="s">
        <v>14</v>
      </c>
      <c r="Q15480" t="s">
        <v>6613</v>
      </c>
    </row>
    <row r="15481" spans="11:17">
      <c r="K15481" t="s">
        <v>51</v>
      </c>
      <c r="L15481" t="s">
        <v>6611</v>
      </c>
      <c r="M15481" t="s">
        <v>6612</v>
      </c>
      <c r="N15481" t="s">
        <v>1337</v>
      </c>
      <c r="O15481" t="s">
        <v>56</v>
      </c>
      <c r="Q15481" t="s">
        <v>6613</v>
      </c>
    </row>
    <row r="15482" spans="11:17">
      <c r="K15482" t="s">
        <v>51</v>
      </c>
      <c r="L15482" t="s">
        <v>6611</v>
      </c>
      <c r="M15482" t="s">
        <v>6612</v>
      </c>
      <c r="N15482" t="s">
        <v>1337</v>
      </c>
      <c r="O15482" t="s">
        <v>57</v>
      </c>
      <c r="P15482" t="s">
        <v>1863</v>
      </c>
      <c r="Q15482" t="s">
        <v>6613</v>
      </c>
    </row>
    <row r="15483" spans="11:17">
      <c r="K15483" t="s">
        <v>51</v>
      </c>
      <c r="L15483" t="s">
        <v>6611</v>
      </c>
      <c r="M15483" t="s">
        <v>6612</v>
      </c>
      <c r="N15483" t="s">
        <v>1337</v>
      </c>
      <c r="O15483" t="s">
        <v>59</v>
      </c>
      <c r="P15483">
        <v>1232</v>
      </c>
      <c r="Q15483" t="s">
        <v>6613</v>
      </c>
    </row>
    <row r="15484" spans="11:17">
      <c r="K15484" t="s">
        <v>51</v>
      </c>
      <c r="L15484" t="s">
        <v>6611</v>
      </c>
      <c r="M15484" t="s">
        <v>6612</v>
      </c>
      <c r="N15484" t="s">
        <v>1337</v>
      </c>
      <c r="O15484" t="s">
        <v>60</v>
      </c>
      <c r="P15484" t="s">
        <v>2068</v>
      </c>
      <c r="Q15484" t="s">
        <v>6613</v>
      </c>
    </row>
    <row r="15485" spans="11:17">
      <c r="K15485" t="s">
        <v>51</v>
      </c>
      <c r="L15485" t="s">
        <v>6611</v>
      </c>
      <c r="M15485" t="s">
        <v>6612</v>
      </c>
      <c r="N15485" t="s">
        <v>1337</v>
      </c>
      <c r="O15485" t="s">
        <v>62</v>
      </c>
      <c r="P15485" t="s">
        <v>2075</v>
      </c>
      <c r="Q15485" t="s">
        <v>6613</v>
      </c>
    </row>
    <row r="15486" spans="11:17">
      <c r="K15486" t="s">
        <v>51</v>
      </c>
      <c r="L15486" t="s">
        <v>6611</v>
      </c>
      <c r="M15486" t="s">
        <v>6612</v>
      </c>
      <c r="N15486" t="s">
        <v>1337</v>
      </c>
      <c r="O15486" t="s">
        <v>64</v>
      </c>
      <c r="P15486" t="s">
        <v>6614</v>
      </c>
      <c r="Q15486" t="s">
        <v>6613</v>
      </c>
    </row>
    <row r="15487" spans="11:17">
      <c r="K15487" t="s">
        <v>51</v>
      </c>
      <c r="L15487" t="s">
        <v>6611</v>
      </c>
      <c r="M15487" t="s">
        <v>6612</v>
      </c>
      <c r="N15487" t="s">
        <v>1337</v>
      </c>
      <c r="O15487" t="s">
        <v>66</v>
      </c>
      <c r="P15487" t="s">
        <v>6615</v>
      </c>
      <c r="Q15487" t="s">
        <v>6613</v>
      </c>
    </row>
    <row r="15488" spans="11:17">
      <c r="K15488" t="s">
        <v>51</v>
      </c>
      <c r="L15488" t="s">
        <v>6611</v>
      </c>
      <c r="M15488" t="s">
        <v>6612</v>
      </c>
      <c r="N15488" t="s">
        <v>1337</v>
      </c>
      <c r="O15488" t="s">
        <v>68</v>
      </c>
      <c r="P15488" t="s">
        <v>2109</v>
      </c>
      <c r="Q15488" t="s">
        <v>6613</v>
      </c>
    </row>
    <row r="15489" spans="11:17">
      <c r="K15489" t="s">
        <v>51</v>
      </c>
      <c r="L15489" t="s">
        <v>6611</v>
      </c>
      <c r="M15489" t="s">
        <v>6612</v>
      </c>
      <c r="N15489" t="s">
        <v>1337</v>
      </c>
      <c r="O15489" t="s">
        <v>70</v>
      </c>
      <c r="P15489" t="s">
        <v>1020</v>
      </c>
      <c r="Q15489" t="s">
        <v>6613</v>
      </c>
    </row>
    <row r="15490" spans="11:17">
      <c r="K15490" t="s">
        <v>51</v>
      </c>
      <c r="L15490" t="s">
        <v>6611</v>
      </c>
      <c r="M15490" t="s">
        <v>6612</v>
      </c>
      <c r="N15490" t="s">
        <v>1337</v>
      </c>
      <c r="O15490" t="s">
        <v>72</v>
      </c>
      <c r="P15490">
        <v>117</v>
      </c>
      <c r="Q15490" t="s">
        <v>6613</v>
      </c>
    </row>
    <row r="15491" spans="11:17">
      <c r="K15491" t="s">
        <v>51</v>
      </c>
      <c r="L15491" t="s">
        <v>6611</v>
      </c>
      <c r="M15491" t="s">
        <v>6612</v>
      </c>
      <c r="N15491" t="s">
        <v>1337</v>
      </c>
      <c r="O15491" t="s">
        <v>73</v>
      </c>
      <c r="P15491" t="s">
        <v>1343</v>
      </c>
      <c r="Q15491" t="s">
        <v>6613</v>
      </c>
    </row>
    <row r="15492" spans="11:17">
      <c r="K15492" t="s">
        <v>51</v>
      </c>
      <c r="L15492" t="s">
        <v>6616</v>
      </c>
      <c r="M15492" t="s">
        <v>6617</v>
      </c>
      <c r="N15492" t="s">
        <v>77</v>
      </c>
      <c r="O15492" t="s">
        <v>14</v>
      </c>
      <c r="Q15492" t="s">
        <v>6618</v>
      </c>
    </row>
    <row r="15493" spans="11:17">
      <c r="K15493" t="s">
        <v>51</v>
      </c>
      <c r="L15493" t="s">
        <v>6616</v>
      </c>
      <c r="M15493" t="s">
        <v>6617</v>
      </c>
      <c r="N15493" t="s">
        <v>77</v>
      </c>
      <c r="O15493" t="s">
        <v>56</v>
      </c>
      <c r="Q15493" t="s">
        <v>6618</v>
      </c>
    </row>
    <row r="15494" spans="11:17">
      <c r="K15494" t="s">
        <v>51</v>
      </c>
      <c r="L15494" t="s">
        <v>6616</v>
      </c>
      <c r="M15494" t="s">
        <v>6617</v>
      </c>
      <c r="N15494" t="s">
        <v>77</v>
      </c>
      <c r="O15494" t="s">
        <v>57</v>
      </c>
      <c r="P15494" t="s">
        <v>1863</v>
      </c>
      <c r="Q15494" t="s">
        <v>6618</v>
      </c>
    </row>
    <row r="15495" spans="11:17">
      <c r="K15495" t="s">
        <v>51</v>
      </c>
      <c r="L15495" t="s">
        <v>6616</v>
      </c>
      <c r="M15495" t="s">
        <v>6617</v>
      </c>
      <c r="N15495" t="s">
        <v>77</v>
      </c>
      <c r="O15495" t="s">
        <v>59</v>
      </c>
      <c r="P15495">
        <v>2029</v>
      </c>
      <c r="Q15495" t="s">
        <v>6618</v>
      </c>
    </row>
    <row r="15496" spans="11:17">
      <c r="K15496" t="s">
        <v>51</v>
      </c>
      <c r="L15496" t="s">
        <v>6616</v>
      </c>
      <c r="M15496" t="s">
        <v>6617</v>
      </c>
      <c r="N15496" t="s">
        <v>77</v>
      </c>
      <c r="O15496" t="s">
        <v>60</v>
      </c>
      <c r="P15496" t="s">
        <v>2068</v>
      </c>
      <c r="Q15496" t="s">
        <v>6618</v>
      </c>
    </row>
    <row r="15497" spans="11:17">
      <c r="K15497" t="s">
        <v>51</v>
      </c>
      <c r="L15497" t="s">
        <v>6616</v>
      </c>
      <c r="M15497" t="s">
        <v>6617</v>
      </c>
      <c r="N15497" t="s">
        <v>77</v>
      </c>
      <c r="O15497" t="s">
        <v>62</v>
      </c>
      <c r="P15497" t="s">
        <v>2075</v>
      </c>
      <c r="Q15497" t="s">
        <v>6618</v>
      </c>
    </row>
    <row r="15498" spans="11:17">
      <c r="K15498" t="s">
        <v>51</v>
      </c>
      <c r="L15498" t="s">
        <v>6616</v>
      </c>
      <c r="M15498" t="s">
        <v>6617</v>
      </c>
      <c r="N15498" t="s">
        <v>77</v>
      </c>
      <c r="O15498" t="s">
        <v>64</v>
      </c>
      <c r="P15498" t="s">
        <v>6619</v>
      </c>
      <c r="Q15498" t="s">
        <v>6618</v>
      </c>
    </row>
    <row r="15499" spans="11:17">
      <c r="K15499" t="s">
        <v>51</v>
      </c>
      <c r="L15499" t="s">
        <v>6616</v>
      </c>
      <c r="M15499" t="s">
        <v>6617</v>
      </c>
      <c r="N15499" t="s">
        <v>77</v>
      </c>
      <c r="O15499" t="s">
        <v>66</v>
      </c>
      <c r="P15499" t="s">
        <v>6620</v>
      </c>
      <c r="Q15499" t="s">
        <v>6618</v>
      </c>
    </row>
    <row r="15500" spans="11:17">
      <c r="K15500" t="s">
        <v>51</v>
      </c>
      <c r="L15500" t="s">
        <v>6616</v>
      </c>
      <c r="M15500" t="s">
        <v>6617</v>
      </c>
      <c r="N15500" t="s">
        <v>77</v>
      </c>
      <c r="O15500" t="s">
        <v>68</v>
      </c>
      <c r="P15500" t="e">
        <f>-ต้องการหน้ากากอนามัยห้กลุ่มผู้สูงอายุ
-ต้องการเครื่องตรวจวัดอุณภูมิ
-ต้องการยาฆ่าเชื้อ
-ต้องการความปลอดภัย
-ต้องการการแนะนำการดูแลตัวเอง</f>
        <v>#NAME?</v>
      </c>
      <c r="Q15500" t="s">
        <v>6618</v>
      </c>
    </row>
    <row r="15501" spans="11:17">
      <c r="K15501" t="s">
        <v>51</v>
      </c>
      <c r="L15501" t="s">
        <v>6616</v>
      </c>
      <c r="M15501" t="s">
        <v>6617</v>
      </c>
      <c r="N15501" t="s">
        <v>77</v>
      </c>
      <c r="O15501" t="s">
        <v>70</v>
      </c>
      <c r="Q15501" t="s">
        <v>6618</v>
      </c>
    </row>
    <row r="15502" spans="11:17">
      <c r="K15502" t="s">
        <v>51</v>
      </c>
      <c r="L15502" t="s">
        <v>6616</v>
      </c>
      <c r="M15502" t="s">
        <v>6617</v>
      </c>
      <c r="N15502" t="s">
        <v>77</v>
      </c>
      <c r="O15502" t="s">
        <v>72</v>
      </c>
      <c r="Q15502" t="s">
        <v>6618</v>
      </c>
    </row>
    <row r="15503" spans="11:17">
      <c r="K15503" t="s">
        <v>51</v>
      </c>
      <c r="L15503" t="s">
        <v>6616</v>
      </c>
      <c r="M15503" t="s">
        <v>6617</v>
      </c>
      <c r="N15503" t="s">
        <v>77</v>
      </c>
      <c r="O15503" t="s">
        <v>73</v>
      </c>
      <c r="P15503" t="s">
        <v>82</v>
      </c>
      <c r="Q15503" t="s">
        <v>6618</v>
      </c>
    </row>
    <row r="15504" spans="11:17">
      <c r="K15504" t="s">
        <v>51</v>
      </c>
      <c r="L15504" t="s">
        <v>6621</v>
      </c>
      <c r="M15504" t="s">
        <v>6622</v>
      </c>
      <c r="N15504" t="s">
        <v>1337</v>
      </c>
      <c r="O15504" t="s">
        <v>14</v>
      </c>
      <c r="Q15504" t="s">
        <v>6623</v>
      </c>
    </row>
    <row r="15505" spans="11:17">
      <c r="K15505" t="s">
        <v>51</v>
      </c>
      <c r="L15505" t="s">
        <v>6621</v>
      </c>
      <c r="M15505" t="s">
        <v>6622</v>
      </c>
      <c r="N15505" t="s">
        <v>1337</v>
      </c>
      <c r="O15505" t="s">
        <v>56</v>
      </c>
      <c r="Q15505" t="s">
        <v>6623</v>
      </c>
    </row>
    <row r="15506" spans="11:17">
      <c r="K15506" t="s">
        <v>51</v>
      </c>
      <c r="L15506" t="s">
        <v>6621</v>
      </c>
      <c r="M15506" t="s">
        <v>6622</v>
      </c>
      <c r="N15506" t="s">
        <v>1337</v>
      </c>
      <c r="O15506" t="s">
        <v>57</v>
      </c>
      <c r="P15506" t="s">
        <v>1863</v>
      </c>
      <c r="Q15506" t="s">
        <v>6623</v>
      </c>
    </row>
    <row r="15507" spans="11:17">
      <c r="K15507" t="s">
        <v>51</v>
      </c>
      <c r="L15507" t="s">
        <v>6621</v>
      </c>
      <c r="M15507" t="s">
        <v>6622</v>
      </c>
      <c r="N15507" t="s">
        <v>1337</v>
      </c>
      <c r="O15507" t="s">
        <v>59</v>
      </c>
      <c r="P15507">
        <v>1067</v>
      </c>
      <c r="Q15507" t="s">
        <v>6623</v>
      </c>
    </row>
    <row r="15508" spans="11:17">
      <c r="K15508" t="s">
        <v>51</v>
      </c>
      <c r="L15508" t="s">
        <v>6621</v>
      </c>
      <c r="M15508" t="s">
        <v>6622</v>
      </c>
      <c r="N15508" t="s">
        <v>1337</v>
      </c>
      <c r="O15508" t="s">
        <v>60</v>
      </c>
      <c r="P15508" t="s">
        <v>2068</v>
      </c>
      <c r="Q15508" t="s">
        <v>6623</v>
      </c>
    </row>
    <row r="15509" spans="11:17">
      <c r="K15509" t="s">
        <v>51</v>
      </c>
      <c r="L15509" t="s">
        <v>6621</v>
      </c>
      <c r="M15509" t="s">
        <v>6622</v>
      </c>
      <c r="N15509" t="s">
        <v>1337</v>
      </c>
      <c r="O15509" t="s">
        <v>62</v>
      </c>
      <c r="P15509" t="s">
        <v>2075</v>
      </c>
      <c r="Q15509" t="s">
        <v>6623</v>
      </c>
    </row>
    <row r="15510" spans="11:17">
      <c r="K15510" t="s">
        <v>51</v>
      </c>
      <c r="L15510" t="s">
        <v>6621</v>
      </c>
      <c r="M15510" t="s">
        <v>6622</v>
      </c>
      <c r="N15510" t="s">
        <v>1337</v>
      </c>
      <c r="O15510" t="s">
        <v>64</v>
      </c>
      <c r="P15510" t="s">
        <v>6624</v>
      </c>
      <c r="Q15510" t="s">
        <v>6623</v>
      </c>
    </row>
    <row r="15511" spans="11:17">
      <c r="K15511" t="s">
        <v>51</v>
      </c>
      <c r="L15511" t="s">
        <v>6621</v>
      </c>
      <c r="M15511" t="s">
        <v>6622</v>
      </c>
      <c r="N15511" t="s">
        <v>1337</v>
      </c>
      <c r="O15511" t="s">
        <v>66</v>
      </c>
      <c r="P15511" t="s">
        <v>6625</v>
      </c>
      <c r="Q15511" t="s">
        <v>6623</v>
      </c>
    </row>
    <row r="15512" spans="11:17">
      <c r="K15512" t="s">
        <v>51</v>
      </c>
      <c r="L15512" t="s">
        <v>6621</v>
      </c>
      <c r="M15512" t="s">
        <v>6622</v>
      </c>
      <c r="N15512" t="s">
        <v>1337</v>
      </c>
      <c r="O15512" t="s">
        <v>68</v>
      </c>
      <c r="P15512" t="e">
        <f>-ต้องการหน้ากากอนามัยและเจลแอลกอฮอล์
-ต้องการน้ำยาฉีดพ่นฆ่าเชื้อในชุมชน</f>
        <v>#NAME?</v>
      </c>
      <c r="Q15512" t="s">
        <v>6623</v>
      </c>
    </row>
    <row r="15513" spans="11:17">
      <c r="K15513" t="s">
        <v>51</v>
      </c>
      <c r="L15513" t="s">
        <v>6621</v>
      </c>
      <c r="M15513" t="s">
        <v>6622</v>
      </c>
      <c r="N15513" t="s">
        <v>1337</v>
      </c>
      <c r="O15513" t="s">
        <v>70</v>
      </c>
      <c r="P15513" t="s">
        <v>1020</v>
      </c>
      <c r="Q15513" t="s">
        <v>6623</v>
      </c>
    </row>
    <row r="15514" spans="11:17">
      <c r="K15514" t="s">
        <v>51</v>
      </c>
      <c r="L15514" t="s">
        <v>6621</v>
      </c>
      <c r="M15514" t="s">
        <v>6622</v>
      </c>
      <c r="N15514" t="s">
        <v>1337</v>
      </c>
      <c r="O15514" t="s">
        <v>72</v>
      </c>
      <c r="P15514">
        <v>291</v>
      </c>
      <c r="Q15514" t="s">
        <v>6623</v>
      </c>
    </row>
    <row r="15515" spans="11:17">
      <c r="K15515" t="s">
        <v>51</v>
      </c>
      <c r="L15515" t="s">
        <v>6621</v>
      </c>
      <c r="M15515" t="s">
        <v>6622</v>
      </c>
      <c r="N15515" t="s">
        <v>1337</v>
      </c>
      <c r="O15515" t="s">
        <v>73</v>
      </c>
      <c r="P15515" t="s">
        <v>1343</v>
      </c>
      <c r="Q15515" t="s">
        <v>6623</v>
      </c>
    </row>
    <row r="15516" spans="11:17">
      <c r="K15516" t="s">
        <v>51</v>
      </c>
      <c r="L15516" t="s">
        <v>6626</v>
      </c>
      <c r="M15516" t="s">
        <v>6627</v>
      </c>
      <c r="N15516" t="s">
        <v>1337</v>
      </c>
      <c r="O15516" t="s">
        <v>14</v>
      </c>
      <c r="Q15516" t="s">
        <v>6628</v>
      </c>
    </row>
    <row r="15517" spans="11:17">
      <c r="K15517" t="s">
        <v>51</v>
      </c>
      <c r="L15517" t="s">
        <v>6626</v>
      </c>
      <c r="M15517" t="s">
        <v>6627</v>
      </c>
      <c r="N15517" t="s">
        <v>1337</v>
      </c>
      <c r="O15517" t="s">
        <v>56</v>
      </c>
      <c r="Q15517" t="s">
        <v>6628</v>
      </c>
    </row>
    <row r="15518" spans="11:17">
      <c r="K15518" t="s">
        <v>51</v>
      </c>
      <c r="L15518" t="s">
        <v>6626</v>
      </c>
      <c r="M15518" t="s">
        <v>6627</v>
      </c>
      <c r="N15518" t="s">
        <v>1337</v>
      </c>
      <c r="O15518" t="s">
        <v>57</v>
      </c>
      <c r="P15518" t="s">
        <v>2263</v>
      </c>
      <c r="Q15518" t="s">
        <v>6628</v>
      </c>
    </row>
    <row r="15519" spans="11:17">
      <c r="K15519" t="s">
        <v>51</v>
      </c>
      <c r="L15519" t="s">
        <v>6626</v>
      </c>
      <c r="M15519" t="s">
        <v>6627</v>
      </c>
      <c r="N15519" t="s">
        <v>1337</v>
      </c>
      <c r="O15519" t="s">
        <v>59</v>
      </c>
      <c r="P15519">
        <v>1587</v>
      </c>
      <c r="Q15519" t="s">
        <v>6628</v>
      </c>
    </row>
    <row r="15520" spans="11:17">
      <c r="K15520" t="s">
        <v>51</v>
      </c>
      <c r="L15520" t="s">
        <v>6626</v>
      </c>
      <c r="M15520" t="s">
        <v>6627</v>
      </c>
      <c r="N15520" t="s">
        <v>1337</v>
      </c>
      <c r="O15520" t="s">
        <v>60</v>
      </c>
      <c r="P15520" t="s">
        <v>3658</v>
      </c>
      <c r="Q15520" t="s">
        <v>6628</v>
      </c>
    </row>
    <row r="15521" spans="11:17">
      <c r="K15521" t="s">
        <v>51</v>
      </c>
      <c r="L15521" t="s">
        <v>6626</v>
      </c>
      <c r="M15521" t="s">
        <v>6627</v>
      </c>
      <c r="N15521" t="s">
        <v>1337</v>
      </c>
      <c r="O15521" t="s">
        <v>62</v>
      </c>
      <c r="P15521" t="s">
        <v>3676</v>
      </c>
      <c r="Q15521" t="s">
        <v>6628</v>
      </c>
    </row>
    <row r="15522" spans="11:17">
      <c r="K15522" t="s">
        <v>51</v>
      </c>
      <c r="L15522" t="s">
        <v>6626</v>
      </c>
      <c r="M15522" t="s">
        <v>6627</v>
      </c>
      <c r="N15522" t="s">
        <v>1337</v>
      </c>
      <c r="O15522" t="s">
        <v>64</v>
      </c>
      <c r="P15522" t="s">
        <v>6629</v>
      </c>
      <c r="Q15522" t="s">
        <v>6628</v>
      </c>
    </row>
    <row r="15523" spans="11:17">
      <c r="K15523" t="s">
        <v>51</v>
      </c>
      <c r="L15523" t="s">
        <v>6626</v>
      </c>
      <c r="M15523" t="s">
        <v>6627</v>
      </c>
      <c r="N15523" t="s">
        <v>1337</v>
      </c>
      <c r="O15523" t="s">
        <v>66</v>
      </c>
      <c r="P15523" t="s">
        <v>6630</v>
      </c>
      <c r="Q15523" t="s">
        <v>6628</v>
      </c>
    </row>
    <row r="15524" spans="11:17">
      <c r="K15524" t="s">
        <v>51</v>
      </c>
      <c r="L15524" t="s">
        <v>6626</v>
      </c>
      <c r="M15524" t="s">
        <v>6627</v>
      </c>
      <c r="N15524" t="s">
        <v>1337</v>
      </c>
      <c r="O15524" t="s">
        <v>68</v>
      </c>
      <c r="P15524" t="s">
        <v>3662</v>
      </c>
      <c r="Q15524" t="s">
        <v>6628</v>
      </c>
    </row>
    <row r="15525" spans="11:17">
      <c r="K15525" t="s">
        <v>51</v>
      </c>
      <c r="L15525" t="s">
        <v>6626</v>
      </c>
      <c r="M15525" t="s">
        <v>6627</v>
      </c>
      <c r="N15525" t="s">
        <v>1337</v>
      </c>
      <c r="O15525" t="s">
        <v>70</v>
      </c>
      <c r="P15525" t="s">
        <v>71</v>
      </c>
      <c r="Q15525" t="s">
        <v>6628</v>
      </c>
    </row>
    <row r="15526" spans="11:17">
      <c r="K15526" t="s">
        <v>51</v>
      </c>
      <c r="L15526" t="s">
        <v>6626</v>
      </c>
      <c r="M15526" t="s">
        <v>6627</v>
      </c>
      <c r="N15526" t="s">
        <v>1337</v>
      </c>
      <c r="O15526" t="s">
        <v>72</v>
      </c>
      <c r="P15526">
        <v>140</v>
      </c>
      <c r="Q15526" t="s">
        <v>6628</v>
      </c>
    </row>
    <row r="15527" spans="11:17">
      <c r="K15527" t="s">
        <v>51</v>
      </c>
      <c r="L15527" t="s">
        <v>6626</v>
      </c>
      <c r="M15527" t="s">
        <v>6627</v>
      </c>
      <c r="N15527" t="s">
        <v>1337</v>
      </c>
      <c r="O15527" t="s">
        <v>73</v>
      </c>
      <c r="P15527" t="s">
        <v>1343</v>
      </c>
      <c r="Q15527" t="s">
        <v>6628</v>
      </c>
    </row>
    <row r="15528" spans="11:17">
      <c r="K15528" t="s">
        <v>51</v>
      </c>
      <c r="L15528" t="s">
        <v>6631</v>
      </c>
      <c r="M15528" t="s">
        <v>6632</v>
      </c>
      <c r="N15528" t="s">
        <v>1337</v>
      </c>
      <c r="O15528" t="s">
        <v>14</v>
      </c>
      <c r="Q15528" t="s">
        <v>6633</v>
      </c>
    </row>
    <row r="15529" spans="11:17">
      <c r="K15529" t="s">
        <v>51</v>
      </c>
      <c r="L15529" t="s">
        <v>6631</v>
      </c>
      <c r="M15529" t="s">
        <v>6632</v>
      </c>
      <c r="N15529" t="s">
        <v>1337</v>
      </c>
      <c r="O15529" t="s">
        <v>56</v>
      </c>
      <c r="Q15529" t="s">
        <v>6633</v>
      </c>
    </row>
    <row r="15530" spans="11:17">
      <c r="K15530" t="s">
        <v>51</v>
      </c>
      <c r="L15530" t="s">
        <v>6631</v>
      </c>
      <c r="M15530" t="s">
        <v>6632</v>
      </c>
      <c r="N15530" t="s">
        <v>1337</v>
      </c>
      <c r="O15530" t="s">
        <v>57</v>
      </c>
      <c r="P15530" t="s">
        <v>2701</v>
      </c>
      <c r="Q15530" t="s">
        <v>6633</v>
      </c>
    </row>
    <row r="15531" spans="11:17">
      <c r="K15531" t="s">
        <v>51</v>
      </c>
      <c r="L15531" t="s">
        <v>6631</v>
      </c>
      <c r="M15531" t="s">
        <v>6632</v>
      </c>
      <c r="N15531" t="s">
        <v>1337</v>
      </c>
      <c r="O15531" t="s">
        <v>59</v>
      </c>
      <c r="P15531">
        <v>1722</v>
      </c>
      <c r="Q15531" t="s">
        <v>6633</v>
      </c>
    </row>
    <row r="15532" spans="11:17">
      <c r="K15532" t="s">
        <v>51</v>
      </c>
      <c r="L15532" t="s">
        <v>6631</v>
      </c>
      <c r="M15532" t="s">
        <v>6632</v>
      </c>
      <c r="N15532" t="s">
        <v>1337</v>
      </c>
      <c r="O15532" t="s">
        <v>60</v>
      </c>
      <c r="P15532" t="s">
        <v>5396</v>
      </c>
      <c r="Q15532" t="s">
        <v>6633</v>
      </c>
    </row>
    <row r="15533" spans="11:17">
      <c r="K15533" t="s">
        <v>51</v>
      </c>
      <c r="L15533" t="s">
        <v>6631</v>
      </c>
      <c r="M15533" t="s">
        <v>6632</v>
      </c>
      <c r="N15533" t="s">
        <v>1337</v>
      </c>
      <c r="O15533" t="s">
        <v>62</v>
      </c>
      <c r="P15533" t="s">
        <v>4188</v>
      </c>
      <c r="Q15533" t="s">
        <v>6633</v>
      </c>
    </row>
    <row r="15534" spans="11:17">
      <c r="K15534" t="s">
        <v>51</v>
      </c>
      <c r="L15534" t="s">
        <v>6631</v>
      </c>
      <c r="M15534" t="s">
        <v>6632</v>
      </c>
      <c r="N15534" t="s">
        <v>1337</v>
      </c>
      <c r="O15534" t="s">
        <v>64</v>
      </c>
      <c r="P15534" t="s">
        <v>6634</v>
      </c>
      <c r="Q15534" t="s">
        <v>6633</v>
      </c>
    </row>
    <row r="15535" spans="11:17">
      <c r="K15535" t="s">
        <v>51</v>
      </c>
      <c r="L15535" t="s">
        <v>6631</v>
      </c>
      <c r="M15535" t="s">
        <v>6632</v>
      </c>
      <c r="N15535" t="s">
        <v>1337</v>
      </c>
      <c r="O15535" t="s">
        <v>66</v>
      </c>
      <c r="P15535" t="s">
        <v>6635</v>
      </c>
      <c r="Q15535" t="s">
        <v>6633</v>
      </c>
    </row>
    <row r="15536" spans="11:17">
      <c r="K15536" t="s">
        <v>51</v>
      </c>
      <c r="L15536" t="s">
        <v>6631</v>
      </c>
      <c r="M15536" t="s">
        <v>6632</v>
      </c>
      <c r="N15536" t="s">
        <v>1337</v>
      </c>
      <c r="O15536" t="s">
        <v>68</v>
      </c>
      <c r="P15536" t="s">
        <v>1189</v>
      </c>
      <c r="Q15536" t="s">
        <v>6633</v>
      </c>
    </row>
    <row r="15537" spans="11:17">
      <c r="K15537" t="s">
        <v>51</v>
      </c>
      <c r="L15537" t="s">
        <v>6631</v>
      </c>
      <c r="M15537" t="s">
        <v>6632</v>
      </c>
      <c r="N15537" t="s">
        <v>1337</v>
      </c>
      <c r="O15537" t="s">
        <v>70</v>
      </c>
      <c r="Q15537" t="s">
        <v>6633</v>
      </c>
    </row>
    <row r="15538" spans="11:17">
      <c r="K15538" t="s">
        <v>51</v>
      </c>
      <c r="L15538" t="s">
        <v>6631</v>
      </c>
      <c r="M15538" t="s">
        <v>6632</v>
      </c>
      <c r="N15538" t="s">
        <v>1337</v>
      </c>
      <c r="O15538" t="s">
        <v>72</v>
      </c>
      <c r="Q15538" t="s">
        <v>6633</v>
      </c>
    </row>
    <row r="15539" spans="11:17">
      <c r="K15539" t="s">
        <v>51</v>
      </c>
      <c r="L15539" t="s">
        <v>6631</v>
      </c>
      <c r="M15539" t="s">
        <v>6632</v>
      </c>
      <c r="N15539" t="s">
        <v>1337</v>
      </c>
      <c r="O15539" t="s">
        <v>73</v>
      </c>
      <c r="P15539" t="s">
        <v>1343</v>
      </c>
      <c r="Q15539" t="s">
        <v>6633</v>
      </c>
    </row>
    <row r="15540" spans="11:17">
      <c r="K15540" t="s">
        <v>51</v>
      </c>
      <c r="L15540" t="s">
        <v>6636</v>
      </c>
      <c r="M15540" t="s">
        <v>6637</v>
      </c>
      <c r="N15540" t="s">
        <v>54</v>
      </c>
      <c r="O15540" t="s">
        <v>14</v>
      </c>
      <c r="Q15540" t="s">
        <v>6638</v>
      </c>
    </row>
    <row r="15541" spans="11:17">
      <c r="K15541" t="s">
        <v>51</v>
      </c>
      <c r="L15541" t="s">
        <v>6636</v>
      </c>
      <c r="M15541" t="s">
        <v>6637</v>
      </c>
      <c r="N15541" t="s">
        <v>54</v>
      </c>
      <c r="O15541" t="s">
        <v>56</v>
      </c>
      <c r="Q15541" t="s">
        <v>6638</v>
      </c>
    </row>
    <row r="15542" spans="11:17">
      <c r="K15542" t="s">
        <v>51</v>
      </c>
      <c r="L15542" t="s">
        <v>6636</v>
      </c>
      <c r="M15542" t="s">
        <v>6637</v>
      </c>
      <c r="N15542" t="s">
        <v>54</v>
      </c>
      <c r="O15542" t="s">
        <v>57</v>
      </c>
      <c r="P15542" t="s">
        <v>1035</v>
      </c>
      <c r="Q15542" t="s">
        <v>6638</v>
      </c>
    </row>
    <row r="15543" spans="11:17">
      <c r="K15543" t="s">
        <v>51</v>
      </c>
      <c r="L15543" t="s">
        <v>6636</v>
      </c>
      <c r="M15543" t="s">
        <v>6637</v>
      </c>
      <c r="N15543" t="s">
        <v>54</v>
      </c>
      <c r="O15543" t="s">
        <v>59</v>
      </c>
      <c r="P15543">
        <v>4820</v>
      </c>
      <c r="Q15543" t="s">
        <v>6638</v>
      </c>
    </row>
    <row r="15544" spans="11:17">
      <c r="K15544" t="s">
        <v>51</v>
      </c>
      <c r="L15544" t="s">
        <v>6636</v>
      </c>
      <c r="M15544" t="s">
        <v>6637</v>
      </c>
      <c r="N15544" t="s">
        <v>54</v>
      </c>
      <c r="O15544" t="s">
        <v>60</v>
      </c>
      <c r="P15544" t="s">
        <v>1175</v>
      </c>
      <c r="Q15544" t="s">
        <v>6638</v>
      </c>
    </row>
    <row r="15545" spans="11:17">
      <c r="K15545" t="s">
        <v>51</v>
      </c>
      <c r="L15545" t="s">
        <v>6636</v>
      </c>
      <c r="M15545" t="s">
        <v>6637</v>
      </c>
      <c r="N15545" t="s">
        <v>54</v>
      </c>
      <c r="O15545" t="s">
        <v>62</v>
      </c>
      <c r="P15545" t="s">
        <v>1193</v>
      </c>
      <c r="Q15545" t="s">
        <v>6638</v>
      </c>
    </row>
    <row r="15546" spans="11:17">
      <c r="K15546" t="s">
        <v>51</v>
      </c>
      <c r="L15546" t="s">
        <v>6636</v>
      </c>
      <c r="M15546" t="s">
        <v>6637</v>
      </c>
      <c r="N15546" t="s">
        <v>54</v>
      </c>
      <c r="O15546" t="s">
        <v>64</v>
      </c>
      <c r="P15546" t="s">
        <v>6639</v>
      </c>
      <c r="Q15546" t="s">
        <v>6638</v>
      </c>
    </row>
    <row r="15547" spans="11:17">
      <c r="K15547" t="s">
        <v>51</v>
      </c>
      <c r="L15547" t="s">
        <v>6636</v>
      </c>
      <c r="M15547" t="s">
        <v>6637</v>
      </c>
      <c r="N15547" t="s">
        <v>54</v>
      </c>
      <c r="O15547" t="s">
        <v>66</v>
      </c>
      <c r="P15547" t="s">
        <v>6640</v>
      </c>
      <c r="Q15547" t="s">
        <v>6638</v>
      </c>
    </row>
    <row r="15548" spans="11:17">
      <c r="K15548" t="s">
        <v>51</v>
      </c>
      <c r="L15548" t="s">
        <v>6636</v>
      </c>
      <c r="M15548" t="s">
        <v>6637</v>
      </c>
      <c r="N15548" t="s">
        <v>54</v>
      </c>
      <c r="O15548" t="s">
        <v>68</v>
      </c>
      <c r="P15548" t="s">
        <v>751</v>
      </c>
      <c r="Q15548" t="s">
        <v>6638</v>
      </c>
    </row>
    <row r="15549" spans="11:17">
      <c r="K15549" t="s">
        <v>51</v>
      </c>
      <c r="L15549" t="s">
        <v>6636</v>
      </c>
      <c r="M15549" t="s">
        <v>6637</v>
      </c>
      <c r="N15549" t="s">
        <v>54</v>
      </c>
      <c r="O15549" t="s">
        <v>70</v>
      </c>
      <c r="P15549" t="s">
        <v>71</v>
      </c>
      <c r="Q15549" t="s">
        <v>6638</v>
      </c>
    </row>
    <row r="15550" spans="11:17">
      <c r="K15550" t="s">
        <v>51</v>
      </c>
      <c r="L15550" t="s">
        <v>6636</v>
      </c>
      <c r="M15550" t="s">
        <v>6637</v>
      </c>
      <c r="N15550" t="s">
        <v>54</v>
      </c>
      <c r="O15550" t="s">
        <v>72</v>
      </c>
      <c r="P15550">
        <v>190</v>
      </c>
      <c r="Q15550" t="s">
        <v>6638</v>
      </c>
    </row>
    <row r="15551" spans="11:17">
      <c r="K15551" t="s">
        <v>51</v>
      </c>
      <c r="L15551" t="s">
        <v>6636</v>
      </c>
      <c r="M15551" t="s">
        <v>6637</v>
      </c>
      <c r="N15551" t="s">
        <v>54</v>
      </c>
      <c r="O15551" t="s">
        <v>73</v>
      </c>
      <c r="P15551" t="s">
        <v>74</v>
      </c>
      <c r="Q15551" t="s">
        <v>6638</v>
      </c>
    </row>
    <row r="15552" spans="11:17">
      <c r="K15552" t="s">
        <v>51</v>
      </c>
      <c r="L15552" t="s">
        <v>6641</v>
      </c>
      <c r="M15552" t="s">
        <v>6642</v>
      </c>
      <c r="N15552" t="s">
        <v>77</v>
      </c>
      <c r="O15552" t="s">
        <v>14</v>
      </c>
      <c r="Q15552" t="s">
        <v>6643</v>
      </c>
    </row>
    <row r="15553" spans="11:17">
      <c r="K15553" t="s">
        <v>51</v>
      </c>
      <c r="L15553" t="s">
        <v>6641</v>
      </c>
      <c r="M15553" t="s">
        <v>6642</v>
      </c>
      <c r="N15553" t="s">
        <v>77</v>
      </c>
      <c r="O15553" t="s">
        <v>56</v>
      </c>
      <c r="Q15553" t="s">
        <v>6643</v>
      </c>
    </row>
    <row r="15554" spans="11:17">
      <c r="K15554" t="s">
        <v>51</v>
      </c>
      <c r="L15554" t="s">
        <v>6641</v>
      </c>
      <c r="M15554" t="s">
        <v>6642</v>
      </c>
      <c r="N15554" t="s">
        <v>77</v>
      </c>
      <c r="O15554" t="s">
        <v>57</v>
      </c>
      <c r="P15554" t="s">
        <v>2263</v>
      </c>
      <c r="Q15554" t="s">
        <v>6643</v>
      </c>
    </row>
    <row r="15555" spans="11:17">
      <c r="K15555" t="s">
        <v>51</v>
      </c>
      <c r="L15555" t="s">
        <v>6641</v>
      </c>
      <c r="M15555" t="s">
        <v>6642</v>
      </c>
      <c r="N15555" t="s">
        <v>77</v>
      </c>
      <c r="O15555" t="s">
        <v>59</v>
      </c>
      <c r="P15555">
        <v>3767</v>
      </c>
      <c r="Q15555" t="s">
        <v>6643</v>
      </c>
    </row>
    <row r="15556" spans="11:17">
      <c r="K15556" t="s">
        <v>51</v>
      </c>
      <c r="L15556" t="s">
        <v>6641</v>
      </c>
      <c r="M15556" t="s">
        <v>6642</v>
      </c>
      <c r="N15556" t="s">
        <v>77</v>
      </c>
      <c r="O15556" t="s">
        <v>60</v>
      </c>
      <c r="P15556" t="s">
        <v>3658</v>
      </c>
      <c r="Q15556" t="s">
        <v>6643</v>
      </c>
    </row>
    <row r="15557" spans="11:17">
      <c r="K15557" t="s">
        <v>51</v>
      </c>
      <c r="L15557" t="s">
        <v>6641</v>
      </c>
      <c r="M15557" t="s">
        <v>6642</v>
      </c>
      <c r="N15557" t="s">
        <v>77</v>
      </c>
      <c r="O15557" t="s">
        <v>62</v>
      </c>
      <c r="P15557" t="s">
        <v>3692</v>
      </c>
      <c r="Q15557" t="s">
        <v>6643</v>
      </c>
    </row>
    <row r="15558" spans="11:17">
      <c r="K15558" t="s">
        <v>51</v>
      </c>
      <c r="L15558" t="s">
        <v>6641</v>
      </c>
      <c r="M15558" t="s">
        <v>6642</v>
      </c>
      <c r="N15558" t="s">
        <v>77</v>
      </c>
      <c r="O15558" t="s">
        <v>64</v>
      </c>
      <c r="P15558" t="s">
        <v>6644</v>
      </c>
      <c r="Q15558" t="s">
        <v>6643</v>
      </c>
    </row>
    <row r="15559" spans="11:17">
      <c r="K15559" t="s">
        <v>51</v>
      </c>
      <c r="L15559" t="s">
        <v>6641</v>
      </c>
      <c r="M15559" t="s">
        <v>6642</v>
      </c>
      <c r="N15559" t="s">
        <v>77</v>
      </c>
      <c r="O15559" t="s">
        <v>66</v>
      </c>
      <c r="P15559" t="s">
        <v>6645</v>
      </c>
      <c r="Q15559" t="s">
        <v>6643</v>
      </c>
    </row>
    <row r="15560" spans="11:17">
      <c r="K15560" t="s">
        <v>51</v>
      </c>
      <c r="L15560" t="s">
        <v>6641</v>
      </c>
      <c r="M15560" t="s">
        <v>6642</v>
      </c>
      <c r="N15560" t="s">
        <v>77</v>
      </c>
      <c r="O15560" t="s">
        <v>68</v>
      </c>
      <c r="P15560" t="s">
        <v>3662</v>
      </c>
      <c r="Q15560" t="s">
        <v>6643</v>
      </c>
    </row>
    <row r="15561" spans="11:17">
      <c r="K15561" t="s">
        <v>51</v>
      </c>
      <c r="L15561" t="s">
        <v>6641</v>
      </c>
      <c r="M15561" t="s">
        <v>6642</v>
      </c>
      <c r="N15561" t="s">
        <v>77</v>
      </c>
      <c r="O15561" t="s">
        <v>70</v>
      </c>
      <c r="P15561" t="s">
        <v>131</v>
      </c>
      <c r="Q15561" t="s">
        <v>6643</v>
      </c>
    </row>
    <row r="15562" spans="11:17">
      <c r="K15562" t="s">
        <v>51</v>
      </c>
      <c r="L15562" t="s">
        <v>6641</v>
      </c>
      <c r="M15562" t="s">
        <v>6642</v>
      </c>
      <c r="N15562" t="s">
        <v>77</v>
      </c>
      <c r="O15562" t="s">
        <v>72</v>
      </c>
      <c r="P15562">
        <v>74</v>
      </c>
      <c r="Q15562" t="s">
        <v>6643</v>
      </c>
    </row>
    <row r="15563" spans="11:17">
      <c r="K15563" t="s">
        <v>51</v>
      </c>
      <c r="L15563" t="s">
        <v>6641</v>
      </c>
      <c r="M15563" t="s">
        <v>6642</v>
      </c>
      <c r="N15563" t="s">
        <v>77</v>
      </c>
      <c r="O15563" t="s">
        <v>73</v>
      </c>
      <c r="P15563" t="s">
        <v>82</v>
      </c>
      <c r="Q15563" t="s">
        <v>6643</v>
      </c>
    </row>
    <row r="15564" spans="11:17">
      <c r="K15564" t="s">
        <v>51</v>
      </c>
      <c r="L15564" t="s">
        <v>6646</v>
      </c>
      <c r="M15564" t="s">
        <v>6647</v>
      </c>
      <c r="N15564" t="s">
        <v>77</v>
      </c>
      <c r="O15564" t="s">
        <v>14</v>
      </c>
      <c r="Q15564" t="s">
        <v>6648</v>
      </c>
    </row>
    <row r="15565" spans="11:17">
      <c r="K15565" t="s">
        <v>51</v>
      </c>
      <c r="L15565" t="s">
        <v>6646</v>
      </c>
      <c r="M15565" t="s">
        <v>6647</v>
      </c>
      <c r="N15565" t="s">
        <v>77</v>
      </c>
      <c r="O15565" t="s">
        <v>56</v>
      </c>
      <c r="Q15565" t="s">
        <v>6648</v>
      </c>
    </row>
    <row r="15566" spans="11:17">
      <c r="K15566" t="s">
        <v>51</v>
      </c>
      <c r="L15566" t="s">
        <v>6646</v>
      </c>
      <c r="M15566" t="s">
        <v>6647</v>
      </c>
      <c r="N15566" t="s">
        <v>77</v>
      </c>
      <c r="O15566" t="s">
        <v>57</v>
      </c>
      <c r="P15566" t="s">
        <v>58</v>
      </c>
      <c r="Q15566" t="s">
        <v>6648</v>
      </c>
    </row>
    <row r="15567" spans="11:17">
      <c r="K15567" t="s">
        <v>51</v>
      </c>
      <c r="L15567" t="s">
        <v>6646</v>
      </c>
      <c r="M15567" t="s">
        <v>6647</v>
      </c>
      <c r="N15567" t="s">
        <v>77</v>
      </c>
      <c r="O15567" t="s">
        <v>59</v>
      </c>
      <c r="P15567">
        <v>3428</v>
      </c>
      <c r="Q15567" t="s">
        <v>6648</v>
      </c>
    </row>
    <row r="15568" spans="11:17">
      <c r="K15568" t="s">
        <v>51</v>
      </c>
      <c r="L15568" t="s">
        <v>6646</v>
      </c>
      <c r="M15568" t="s">
        <v>6647</v>
      </c>
      <c r="N15568" t="s">
        <v>77</v>
      </c>
      <c r="O15568" t="s">
        <v>60</v>
      </c>
      <c r="P15568" t="s">
        <v>4873</v>
      </c>
      <c r="Q15568" t="s">
        <v>6648</v>
      </c>
    </row>
    <row r="15569" spans="11:17">
      <c r="K15569" t="s">
        <v>51</v>
      </c>
      <c r="L15569" t="s">
        <v>6646</v>
      </c>
      <c r="M15569" t="s">
        <v>6647</v>
      </c>
      <c r="N15569" t="s">
        <v>77</v>
      </c>
      <c r="O15569" t="s">
        <v>62</v>
      </c>
      <c r="P15569" t="s">
        <v>4874</v>
      </c>
      <c r="Q15569" t="s">
        <v>6648</v>
      </c>
    </row>
    <row r="15570" spans="11:17">
      <c r="K15570" t="s">
        <v>51</v>
      </c>
      <c r="L15570" t="s">
        <v>6646</v>
      </c>
      <c r="M15570" t="s">
        <v>6647</v>
      </c>
      <c r="N15570" t="s">
        <v>77</v>
      </c>
      <c r="O15570" t="s">
        <v>64</v>
      </c>
      <c r="P15570" t="s">
        <v>6649</v>
      </c>
      <c r="Q15570" t="s">
        <v>6648</v>
      </c>
    </row>
    <row r="15571" spans="11:17">
      <c r="K15571" t="s">
        <v>51</v>
      </c>
      <c r="L15571" t="s">
        <v>6646</v>
      </c>
      <c r="M15571" t="s">
        <v>6647</v>
      </c>
      <c r="N15571" t="s">
        <v>77</v>
      </c>
      <c r="O15571" t="s">
        <v>66</v>
      </c>
      <c r="P15571" t="s">
        <v>6650</v>
      </c>
      <c r="Q15571" t="s">
        <v>6648</v>
      </c>
    </row>
    <row r="15572" spans="11:17">
      <c r="K15572" t="s">
        <v>51</v>
      </c>
      <c r="L15572" t="s">
        <v>6646</v>
      </c>
      <c r="M15572" t="s">
        <v>6647</v>
      </c>
      <c r="N15572" t="s">
        <v>77</v>
      </c>
      <c r="O15572" t="s">
        <v>68</v>
      </c>
      <c r="P15572" t="e">
        <f>-ต้องการหน้ากากอนามัย เจลล้างมือ น้ำยาฆ่าเชื้อ
-ต้องการเครื่องตรวจวัดอุณหภูมิ</f>
        <v>#NAME?</v>
      </c>
      <c r="Q15572" t="s">
        <v>6648</v>
      </c>
    </row>
    <row r="15573" spans="11:17">
      <c r="K15573" t="s">
        <v>51</v>
      </c>
      <c r="L15573" t="s">
        <v>6646</v>
      </c>
      <c r="M15573" t="s">
        <v>6647</v>
      </c>
      <c r="N15573" t="s">
        <v>77</v>
      </c>
      <c r="O15573" t="s">
        <v>70</v>
      </c>
      <c r="P15573" t="s">
        <v>131</v>
      </c>
      <c r="Q15573" t="s">
        <v>6648</v>
      </c>
    </row>
    <row r="15574" spans="11:17">
      <c r="K15574" t="s">
        <v>51</v>
      </c>
      <c r="L15574" t="s">
        <v>6646</v>
      </c>
      <c r="M15574" t="s">
        <v>6647</v>
      </c>
      <c r="N15574" t="s">
        <v>77</v>
      </c>
      <c r="O15574" t="s">
        <v>72</v>
      </c>
      <c r="P15574">
        <v>203</v>
      </c>
      <c r="Q15574" t="s">
        <v>6648</v>
      </c>
    </row>
    <row r="15575" spans="11:17">
      <c r="K15575" t="s">
        <v>51</v>
      </c>
      <c r="L15575" t="s">
        <v>6646</v>
      </c>
      <c r="M15575" t="s">
        <v>6647</v>
      </c>
      <c r="N15575" t="s">
        <v>77</v>
      </c>
      <c r="O15575" t="s">
        <v>73</v>
      </c>
      <c r="P15575" t="s">
        <v>82</v>
      </c>
      <c r="Q15575" t="s">
        <v>6648</v>
      </c>
    </row>
    <row r="15576" spans="11:17">
      <c r="K15576" t="s">
        <v>51</v>
      </c>
      <c r="L15576" t="s">
        <v>6651</v>
      </c>
      <c r="M15576" t="s">
        <v>6652</v>
      </c>
      <c r="N15576" t="s">
        <v>77</v>
      </c>
      <c r="O15576" t="s">
        <v>14</v>
      </c>
      <c r="Q15576" t="s">
        <v>6653</v>
      </c>
    </row>
    <row r="15577" spans="11:17">
      <c r="K15577" t="s">
        <v>51</v>
      </c>
      <c r="L15577" t="s">
        <v>6651</v>
      </c>
      <c r="M15577" t="s">
        <v>6652</v>
      </c>
      <c r="N15577" t="s">
        <v>77</v>
      </c>
      <c r="O15577" t="s">
        <v>56</v>
      </c>
      <c r="Q15577" t="s">
        <v>6653</v>
      </c>
    </row>
    <row r="15578" spans="11:17">
      <c r="K15578" t="s">
        <v>51</v>
      </c>
      <c r="L15578" t="s">
        <v>6651</v>
      </c>
      <c r="M15578" t="s">
        <v>6652</v>
      </c>
      <c r="N15578" t="s">
        <v>77</v>
      </c>
      <c r="O15578" t="s">
        <v>57</v>
      </c>
      <c r="P15578" t="s">
        <v>58</v>
      </c>
      <c r="Q15578" t="s">
        <v>6653</v>
      </c>
    </row>
    <row r="15579" spans="11:17">
      <c r="K15579" t="s">
        <v>51</v>
      </c>
      <c r="L15579" t="s">
        <v>6651</v>
      </c>
      <c r="M15579" t="s">
        <v>6652</v>
      </c>
      <c r="N15579" t="s">
        <v>77</v>
      </c>
      <c r="O15579" t="s">
        <v>59</v>
      </c>
      <c r="P15579">
        <v>3256</v>
      </c>
      <c r="Q15579" t="s">
        <v>6653</v>
      </c>
    </row>
    <row r="15580" spans="11:17">
      <c r="K15580" t="s">
        <v>51</v>
      </c>
      <c r="L15580" t="s">
        <v>6651</v>
      </c>
      <c r="M15580" t="s">
        <v>6652</v>
      </c>
      <c r="N15580" t="s">
        <v>77</v>
      </c>
      <c r="O15580" t="s">
        <v>60</v>
      </c>
      <c r="P15580" t="s">
        <v>4873</v>
      </c>
      <c r="Q15580" t="s">
        <v>6653</v>
      </c>
    </row>
    <row r="15581" spans="11:17">
      <c r="K15581" t="s">
        <v>51</v>
      </c>
      <c r="L15581" t="s">
        <v>6651</v>
      </c>
      <c r="M15581" t="s">
        <v>6652</v>
      </c>
      <c r="N15581" t="s">
        <v>77</v>
      </c>
      <c r="O15581" t="s">
        <v>62</v>
      </c>
      <c r="P15581" t="s">
        <v>4874</v>
      </c>
      <c r="Q15581" t="s">
        <v>6653</v>
      </c>
    </row>
    <row r="15582" spans="11:17">
      <c r="K15582" t="s">
        <v>51</v>
      </c>
      <c r="L15582" t="s">
        <v>6651</v>
      </c>
      <c r="M15582" t="s">
        <v>6652</v>
      </c>
      <c r="N15582" t="s">
        <v>77</v>
      </c>
      <c r="O15582" t="s">
        <v>64</v>
      </c>
      <c r="P15582" t="s">
        <v>6654</v>
      </c>
      <c r="Q15582" t="s">
        <v>6653</v>
      </c>
    </row>
    <row r="15583" spans="11:17">
      <c r="K15583" t="s">
        <v>51</v>
      </c>
      <c r="L15583" t="s">
        <v>6651</v>
      </c>
      <c r="M15583" t="s">
        <v>6652</v>
      </c>
      <c r="N15583" t="s">
        <v>77</v>
      </c>
      <c r="O15583" t="s">
        <v>66</v>
      </c>
      <c r="P15583" t="s">
        <v>6655</v>
      </c>
      <c r="Q15583" t="s">
        <v>6653</v>
      </c>
    </row>
    <row r="15584" spans="11:17">
      <c r="K15584" t="s">
        <v>51</v>
      </c>
      <c r="L15584" t="s">
        <v>6651</v>
      </c>
      <c r="M15584" t="s">
        <v>6652</v>
      </c>
      <c r="N15584" t="s">
        <v>77</v>
      </c>
      <c r="O15584" t="s">
        <v>68</v>
      </c>
      <c r="P15584" t="e">
        <f>-ต้องการหน้ากากอนามัย เจลล้างมือ น้ำยาฆ่าเชื้อ
-ต้องการเครื่องตรวจวัดอุณหภูมิ</f>
        <v>#NAME?</v>
      </c>
      <c r="Q15584" t="s">
        <v>6653</v>
      </c>
    </row>
    <row r="15585" spans="11:17">
      <c r="K15585" t="s">
        <v>51</v>
      </c>
      <c r="L15585" t="s">
        <v>6651</v>
      </c>
      <c r="M15585" t="s">
        <v>6652</v>
      </c>
      <c r="N15585" t="s">
        <v>77</v>
      </c>
      <c r="O15585" t="s">
        <v>70</v>
      </c>
      <c r="P15585" t="s">
        <v>131</v>
      </c>
      <c r="Q15585" t="s">
        <v>6653</v>
      </c>
    </row>
    <row r="15586" spans="11:17">
      <c r="K15586" t="s">
        <v>51</v>
      </c>
      <c r="L15586" t="s">
        <v>6651</v>
      </c>
      <c r="M15586" t="s">
        <v>6652</v>
      </c>
      <c r="N15586" t="s">
        <v>77</v>
      </c>
      <c r="O15586" t="s">
        <v>72</v>
      </c>
      <c r="P15586">
        <v>287</v>
      </c>
      <c r="Q15586" t="s">
        <v>6653</v>
      </c>
    </row>
    <row r="15587" spans="11:17">
      <c r="K15587" t="s">
        <v>51</v>
      </c>
      <c r="L15587" t="s">
        <v>6651</v>
      </c>
      <c r="M15587" t="s">
        <v>6652</v>
      </c>
      <c r="N15587" t="s">
        <v>77</v>
      </c>
      <c r="O15587" t="s">
        <v>73</v>
      </c>
      <c r="P15587" t="s">
        <v>82</v>
      </c>
      <c r="Q15587" t="s">
        <v>6653</v>
      </c>
    </row>
    <row r="15588" spans="11:17">
      <c r="K15588" t="s">
        <v>51</v>
      </c>
      <c r="L15588" t="s">
        <v>6656</v>
      </c>
      <c r="M15588" t="s">
        <v>6657</v>
      </c>
      <c r="N15588" t="s">
        <v>77</v>
      </c>
      <c r="O15588" t="s">
        <v>14</v>
      </c>
      <c r="Q15588" t="s">
        <v>6658</v>
      </c>
    </row>
    <row r="15589" spans="11:17">
      <c r="K15589" t="s">
        <v>51</v>
      </c>
      <c r="L15589" t="s">
        <v>6656</v>
      </c>
      <c r="M15589" t="s">
        <v>6657</v>
      </c>
      <c r="N15589" t="s">
        <v>77</v>
      </c>
      <c r="O15589" t="s">
        <v>56</v>
      </c>
      <c r="Q15589" t="s">
        <v>6658</v>
      </c>
    </row>
    <row r="15590" spans="11:17">
      <c r="K15590" t="s">
        <v>51</v>
      </c>
      <c r="L15590" t="s">
        <v>6656</v>
      </c>
      <c r="M15590" t="s">
        <v>6657</v>
      </c>
      <c r="N15590" t="s">
        <v>77</v>
      </c>
      <c r="O15590" t="s">
        <v>57</v>
      </c>
      <c r="P15590" t="s">
        <v>1863</v>
      </c>
      <c r="Q15590" t="s">
        <v>6658</v>
      </c>
    </row>
    <row r="15591" spans="11:17">
      <c r="K15591" t="s">
        <v>51</v>
      </c>
      <c r="L15591" t="s">
        <v>6656</v>
      </c>
      <c r="M15591" t="s">
        <v>6657</v>
      </c>
      <c r="N15591" t="s">
        <v>77</v>
      </c>
      <c r="O15591" t="s">
        <v>59</v>
      </c>
      <c r="P15591">
        <v>2013</v>
      </c>
      <c r="Q15591" t="s">
        <v>6658</v>
      </c>
    </row>
    <row r="15592" spans="11:17">
      <c r="K15592" t="s">
        <v>51</v>
      </c>
      <c r="L15592" t="s">
        <v>6656</v>
      </c>
      <c r="M15592" t="s">
        <v>6657</v>
      </c>
      <c r="N15592" t="s">
        <v>77</v>
      </c>
      <c r="O15592" t="s">
        <v>60</v>
      </c>
      <c r="P15592" t="s">
        <v>5698</v>
      </c>
      <c r="Q15592" t="s">
        <v>6658</v>
      </c>
    </row>
    <row r="15593" spans="11:17">
      <c r="K15593" t="s">
        <v>51</v>
      </c>
      <c r="L15593" t="s">
        <v>6656</v>
      </c>
      <c r="M15593" t="s">
        <v>6657</v>
      </c>
      <c r="N15593" t="s">
        <v>77</v>
      </c>
      <c r="O15593" t="s">
        <v>62</v>
      </c>
      <c r="P15593" t="s">
        <v>5699</v>
      </c>
      <c r="Q15593" t="s">
        <v>6658</v>
      </c>
    </row>
    <row r="15594" spans="11:17">
      <c r="K15594" t="s">
        <v>51</v>
      </c>
      <c r="L15594" t="s">
        <v>6656</v>
      </c>
      <c r="M15594" t="s">
        <v>6657</v>
      </c>
      <c r="N15594" t="s">
        <v>77</v>
      </c>
      <c r="O15594" t="s">
        <v>64</v>
      </c>
      <c r="P15594" t="s">
        <v>6659</v>
      </c>
      <c r="Q15594" t="s">
        <v>6658</v>
      </c>
    </row>
    <row r="15595" spans="11:17">
      <c r="K15595" t="s">
        <v>51</v>
      </c>
      <c r="L15595" t="s">
        <v>6656</v>
      </c>
      <c r="M15595" t="s">
        <v>6657</v>
      </c>
      <c r="N15595" t="s">
        <v>77</v>
      </c>
      <c r="O15595" t="s">
        <v>66</v>
      </c>
      <c r="P15595" t="s">
        <v>6660</v>
      </c>
      <c r="Q15595" t="s">
        <v>6658</v>
      </c>
    </row>
    <row r="15596" spans="11:17">
      <c r="K15596" t="s">
        <v>51</v>
      </c>
      <c r="L15596" t="s">
        <v>6656</v>
      </c>
      <c r="M15596" t="s">
        <v>6657</v>
      </c>
      <c r="N15596" t="s">
        <v>77</v>
      </c>
      <c r="O15596" t="s">
        <v>68</v>
      </c>
      <c r="Q15596" t="s">
        <v>6658</v>
      </c>
    </row>
    <row r="15597" spans="11:17">
      <c r="K15597" t="s">
        <v>51</v>
      </c>
      <c r="L15597" t="s">
        <v>6656</v>
      </c>
      <c r="M15597" t="s">
        <v>6657</v>
      </c>
      <c r="N15597" t="s">
        <v>77</v>
      </c>
      <c r="O15597" t="s">
        <v>70</v>
      </c>
      <c r="Q15597" t="s">
        <v>6658</v>
      </c>
    </row>
    <row r="15598" spans="11:17">
      <c r="K15598" t="s">
        <v>51</v>
      </c>
      <c r="L15598" t="s">
        <v>6656</v>
      </c>
      <c r="M15598" t="s">
        <v>6657</v>
      </c>
      <c r="N15598" t="s">
        <v>77</v>
      </c>
      <c r="O15598" t="s">
        <v>72</v>
      </c>
      <c r="Q15598" t="s">
        <v>6658</v>
      </c>
    </row>
    <row r="15599" spans="11:17">
      <c r="K15599" t="s">
        <v>51</v>
      </c>
      <c r="L15599" t="s">
        <v>6656</v>
      </c>
      <c r="M15599" t="s">
        <v>6657</v>
      </c>
      <c r="N15599" t="s">
        <v>77</v>
      </c>
      <c r="O15599" t="s">
        <v>73</v>
      </c>
      <c r="P15599" t="s">
        <v>82</v>
      </c>
      <c r="Q15599" t="s">
        <v>6658</v>
      </c>
    </row>
    <row r="15600" spans="11:17">
      <c r="K15600" t="s">
        <v>51</v>
      </c>
      <c r="L15600" t="s">
        <v>6661</v>
      </c>
      <c r="M15600" t="s">
        <v>6662</v>
      </c>
      <c r="N15600" t="s">
        <v>1337</v>
      </c>
      <c r="O15600" t="s">
        <v>14</v>
      </c>
      <c r="Q15600" t="s">
        <v>6663</v>
      </c>
    </row>
    <row r="15601" spans="11:17">
      <c r="K15601" t="s">
        <v>51</v>
      </c>
      <c r="L15601" t="s">
        <v>6661</v>
      </c>
      <c r="M15601" t="s">
        <v>6662</v>
      </c>
      <c r="N15601" t="s">
        <v>1337</v>
      </c>
      <c r="O15601" t="s">
        <v>56</v>
      </c>
      <c r="Q15601" t="s">
        <v>6663</v>
      </c>
    </row>
    <row r="15602" spans="11:17">
      <c r="K15602" t="s">
        <v>51</v>
      </c>
      <c r="L15602" t="s">
        <v>6661</v>
      </c>
      <c r="M15602" t="s">
        <v>6662</v>
      </c>
      <c r="N15602" t="s">
        <v>1337</v>
      </c>
      <c r="O15602" t="s">
        <v>57</v>
      </c>
      <c r="P15602" t="s">
        <v>1863</v>
      </c>
      <c r="Q15602" t="s">
        <v>6663</v>
      </c>
    </row>
    <row r="15603" spans="11:17">
      <c r="K15603" t="s">
        <v>51</v>
      </c>
      <c r="L15603" t="s">
        <v>6661</v>
      </c>
      <c r="M15603" t="s">
        <v>6662</v>
      </c>
      <c r="N15603" t="s">
        <v>1337</v>
      </c>
      <c r="O15603" t="s">
        <v>59</v>
      </c>
      <c r="P15603">
        <v>869</v>
      </c>
      <c r="Q15603" t="s">
        <v>6663</v>
      </c>
    </row>
    <row r="15604" spans="11:17">
      <c r="K15604" t="s">
        <v>51</v>
      </c>
      <c r="L15604" t="s">
        <v>6661</v>
      </c>
      <c r="M15604" t="s">
        <v>6662</v>
      </c>
      <c r="N15604" t="s">
        <v>1337</v>
      </c>
      <c r="O15604" t="s">
        <v>60</v>
      </c>
      <c r="P15604" t="s">
        <v>5698</v>
      </c>
      <c r="Q15604" t="s">
        <v>6663</v>
      </c>
    </row>
    <row r="15605" spans="11:17">
      <c r="K15605" t="s">
        <v>51</v>
      </c>
      <c r="L15605" t="s">
        <v>6661</v>
      </c>
      <c r="M15605" t="s">
        <v>6662</v>
      </c>
      <c r="N15605" t="s">
        <v>1337</v>
      </c>
      <c r="O15605" t="s">
        <v>62</v>
      </c>
      <c r="P15605" t="s">
        <v>5699</v>
      </c>
      <c r="Q15605" t="s">
        <v>6663</v>
      </c>
    </row>
    <row r="15606" spans="11:17">
      <c r="K15606" t="s">
        <v>51</v>
      </c>
      <c r="L15606" t="s">
        <v>6661</v>
      </c>
      <c r="M15606" t="s">
        <v>6662</v>
      </c>
      <c r="N15606" t="s">
        <v>1337</v>
      </c>
      <c r="O15606" t="s">
        <v>64</v>
      </c>
      <c r="P15606" t="s">
        <v>6664</v>
      </c>
      <c r="Q15606" t="s">
        <v>6663</v>
      </c>
    </row>
    <row r="15607" spans="11:17">
      <c r="K15607" t="s">
        <v>51</v>
      </c>
      <c r="L15607" t="s">
        <v>6661</v>
      </c>
      <c r="M15607" t="s">
        <v>6662</v>
      </c>
      <c r="N15607" t="s">
        <v>1337</v>
      </c>
      <c r="O15607" t="s">
        <v>66</v>
      </c>
      <c r="P15607" t="s">
        <v>6665</v>
      </c>
      <c r="Q15607" t="s">
        <v>6663</v>
      </c>
    </row>
    <row r="15608" spans="11:17">
      <c r="K15608" t="s">
        <v>51</v>
      </c>
      <c r="L15608" t="s">
        <v>6661</v>
      </c>
      <c r="M15608" t="s">
        <v>6662</v>
      </c>
      <c r="N15608" t="s">
        <v>1337</v>
      </c>
      <c r="O15608" t="s">
        <v>68</v>
      </c>
      <c r="Q15608" t="s">
        <v>6663</v>
      </c>
    </row>
    <row r="15609" spans="11:17">
      <c r="K15609" t="s">
        <v>51</v>
      </c>
      <c r="L15609" t="s">
        <v>6661</v>
      </c>
      <c r="M15609" t="s">
        <v>6662</v>
      </c>
      <c r="N15609" t="s">
        <v>1337</v>
      </c>
      <c r="O15609" t="s">
        <v>70</v>
      </c>
      <c r="P15609" t="s">
        <v>1020</v>
      </c>
      <c r="Q15609" t="s">
        <v>6663</v>
      </c>
    </row>
    <row r="15610" spans="11:17">
      <c r="K15610" t="s">
        <v>51</v>
      </c>
      <c r="L15610" t="s">
        <v>6661</v>
      </c>
      <c r="M15610" t="s">
        <v>6662</v>
      </c>
      <c r="N15610" t="s">
        <v>1337</v>
      </c>
      <c r="O15610" t="s">
        <v>72</v>
      </c>
      <c r="P15610">
        <v>22</v>
      </c>
      <c r="Q15610" t="s">
        <v>6663</v>
      </c>
    </row>
    <row r="15611" spans="11:17">
      <c r="K15611" t="s">
        <v>51</v>
      </c>
      <c r="L15611" t="s">
        <v>6661</v>
      </c>
      <c r="M15611" t="s">
        <v>6662</v>
      </c>
      <c r="N15611" t="s">
        <v>1337</v>
      </c>
      <c r="O15611" t="s">
        <v>73</v>
      </c>
      <c r="P15611" t="s">
        <v>1343</v>
      </c>
      <c r="Q15611" t="s">
        <v>6663</v>
      </c>
    </row>
    <row r="15612" spans="11:17">
      <c r="K15612" t="s">
        <v>51</v>
      </c>
      <c r="L15612" t="s">
        <v>6666</v>
      </c>
      <c r="M15612" t="s">
        <v>6667</v>
      </c>
      <c r="N15612" t="s">
        <v>54</v>
      </c>
      <c r="O15612" t="s">
        <v>14</v>
      </c>
      <c r="Q15612" t="s">
        <v>6668</v>
      </c>
    </row>
    <row r="15613" spans="11:17">
      <c r="K15613" t="s">
        <v>51</v>
      </c>
      <c r="L15613" t="s">
        <v>6666</v>
      </c>
      <c r="M15613" t="s">
        <v>6667</v>
      </c>
      <c r="N15613" t="s">
        <v>54</v>
      </c>
      <c r="O15613" t="s">
        <v>56</v>
      </c>
      <c r="Q15613" t="s">
        <v>6668</v>
      </c>
    </row>
    <row r="15614" spans="11:17">
      <c r="K15614" t="s">
        <v>51</v>
      </c>
      <c r="L15614" t="s">
        <v>6666</v>
      </c>
      <c r="M15614" t="s">
        <v>6667</v>
      </c>
      <c r="N15614" t="s">
        <v>54</v>
      </c>
      <c r="O15614" t="s">
        <v>57</v>
      </c>
      <c r="P15614" t="s">
        <v>168</v>
      </c>
      <c r="Q15614" t="s">
        <v>6668</v>
      </c>
    </row>
    <row r="15615" spans="11:17">
      <c r="K15615" t="s">
        <v>51</v>
      </c>
      <c r="L15615" t="s">
        <v>6666</v>
      </c>
      <c r="M15615" t="s">
        <v>6667</v>
      </c>
      <c r="N15615" t="s">
        <v>54</v>
      </c>
      <c r="O15615" t="s">
        <v>59</v>
      </c>
      <c r="P15615">
        <v>4372</v>
      </c>
      <c r="Q15615" t="s">
        <v>6668</v>
      </c>
    </row>
    <row r="15616" spans="11:17">
      <c r="K15616" t="s">
        <v>51</v>
      </c>
      <c r="L15616" t="s">
        <v>6666</v>
      </c>
      <c r="M15616" t="s">
        <v>6667</v>
      </c>
      <c r="N15616" t="s">
        <v>54</v>
      </c>
      <c r="O15616" t="s">
        <v>60</v>
      </c>
      <c r="P15616" t="s">
        <v>6367</v>
      </c>
      <c r="Q15616" t="s">
        <v>6668</v>
      </c>
    </row>
    <row r="15617" spans="11:17">
      <c r="K15617" t="s">
        <v>51</v>
      </c>
      <c r="L15617" t="s">
        <v>6666</v>
      </c>
      <c r="M15617" t="s">
        <v>6667</v>
      </c>
      <c r="N15617" t="s">
        <v>54</v>
      </c>
      <c r="O15617" t="s">
        <v>62</v>
      </c>
      <c r="P15617" t="s">
        <v>6368</v>
      </c>
      <c r="Q15617" t="s">
        <v>6668</v>
      </c>
    </row>
    <row r="15618" spans="11:17">
      <c r="K15618" t="s">
        <v>51</v>
      </c>
      <c r="L15618" t="s">
        <v>6666</v>
      </c>
      <c r="M15618" t="s">
        <v>6667</v>
      </c>
      <c r="N15618" t="s">
        <v>54</v>
      </c>
      <c r="O15618" t="s">
        <v>64</v>
      </c>
      <c r="P15618" t="s">
        <v>6669</v>
      </c>
      <c r="Q15618" t="s">
        <v>6668</v>
      </c>
    </row>
    <row r="15619" spans="11:17">
      <c r="K15619" t="s">
        <v>51</v>
      </c>
      <c r="L15619" t="s">
        <v>6666</v>
      </c>
      <c r="M15619" t="s">
        <v>6667</v>
      </c>
      <c r="N15619" t="s">
        <v>54</v>
      </c>
      <c r="O15619" t="s">
        <v>66</v>
      </c>
      <c r="P15619" t="s">
        <v>6670</v>
      </c>
      <c r="Q15619" t="s">
        <v>6668</v>
      </c>
    </row>
    <row r="15620" spans="11:17">
      <c r="K15620" t="s">
        <v>51</v>
      </c>
      <c r="L15620" t="s">
        <v>6666</v>
      </c>
      <c r="M15620" t="s">
        <v>6667</v>
      </c>
      <c r="N15620" t="s">
        <v>54</v>
      </c>
      <c r="O15620" t="s">
        <v>68</v>
      </c>
      <c r="P15620" t="e">
        <f>-ต้องการเจลล้างมือและน้ำยาฆ่าเชื้อ
-ต้องการอาหารแห้ง
-ต้องการเครื่องตรวจวัดอุณหภูมิ
-ต้องการตู้พ่นยาฆ่าเชื้อ</f>
        <v>#NAME?</v>
      </c>
      <c r="Q15620" t="s">
        <v>6668</v>
      </c>
    </row>
    <row r="15621" spans="11:17">
      <c r="K15621" t="s">
        <v>51</v>
      </c>
      <c r="L15621" t="s">
        <v>6666</v>
      </c>
      <c r="M15621" t="s">
        <v>6667</v>
      </c>
      <c r="N15621" t="s">
        <v>54</v>
      </c>
      <c r="O15621" t="s">
        <v>70</v>
      </c>
      <c r="P15621" t="s">
        <v>71</v>
      </c>
      <c r="Q15621" t="s">
        <v>6668</v>
      </c>
    </row>
    <row r="15622" spans="11:17">
      <c r="K15622" t="s">
        <v>51</v>
      </c>
      <c r="L15622" t="s">
        <v>6666</v>
      </c>
      <c r="M15622" t="s">
        <v>6667</v>
      </c>
      <c r="N15622" t="s">
        <v>54</v>
      </c>
      <c r="O15622" t="s">
        <v>72</v>
      </c>
      <c r="P15622">
        <v>134</v>
      </c>
      <c r="Q15622" t="s">
        <v>6668</v>
      </c>
    </row>
    <row r="15623" spans="11:17">
      <c r="K15623" t="s">
        <v>51</v>
      </c>
      <c r="L15623" t="s">
        <v>6666</v>
      </c>
      <c r="M15623" t="s">
        <v>6667</v>
      </c>
      <c r="N15623" t="s">
        <v>54</v>
      </c>
      <c r="O15623" t="s">
        <v>73</v>
      </c>
      <c r="P15623" t="s">
        <v>74</v>
      </c>
      <c r="Q15623" t="s">
        <v>6668</v>
      </c>
    </row>
    <row r="15624" spans="11:17">
      <c r="K15624" t="s">
        <v>51</v>
      </c>
      <c r="L15624" t="s">
        <v>6671</v>
      </c>
      <c r="M15624" t="s">
        <v>6672</v>
      </c>
      <c r="N15624" t="s">
        <v>54</v>
      </c>
      <c r="O15624" t="s">
        <v>14</v>
      </c>
      <c r="Q15624" t="s">
        <v>6673</v>
      </c>
    </row>
    <row r="15625" spans="11:17">
      <c r="K15625" t="s">
        <v>51</v>
      </c>
      <c r="L15625" t="s">
        <v>6671</v>
      </c>
      <c r="M15625" t="s">
        <v>6672</v>
      </c>
      <c r="N15625" t="s">
        <v>54</v>
      </c>
      <c r="O15625" t="s">
        <v>56</v>
      </c>
      <c r="Q15625" t="s">
        <v>6673</v>
      </c>
    </row>
    <row r="15626" spans="11:17">
      <c r="K15626" t="s">
        <v>51</v>
      </c>
      <c r="L15626" t="s">
        <v>6671</v>
      </c>
      <c r="M15626" t="s">
        <v>6672</v>
      </c>
      <c r="N15626" t="s">
        <v>54</v>
      </c>
      <c r="O15626" t="s">
        <v>57</v>
      </c>
      <c r="P15626" t="s">
        <v>1863</v>
      </c>
      <c r="Q15626" t="s">
        <v>6673</v>
      </c>
    </row>
    <row r="15627" spans="11:17">
      <c r="K15627" t="s">
        <v>51</v>
      </c>
      <c r="L15627" t="s">
        <v>6671</v>
      </c>
      <c r="M15627" t="s">
        <v>6672</v>
      </c>
      <c r="N15627" t="s">
        <v>54</v>
      </c>
      <c r="O15627" t="s">
        <v>59</v>
      </c>
      <c r="P15627">
        <v>4701</v>
      </c>
      <c r="Q15627" t="s">
        <v>6673</v>
      </c>
    </row>
    <row r="15628" spans="11:17">
      <c r="K15628" t="s">
        <v>51</v>
      </c>
      <c r="L15628" t="s">
        <v>6671</v>
      </c>
      <c r="M15628" t="s">
        <v>6672</v>
      </c>
      <c r="N15628" t="s">
        <v>54</v>
      </c>
      <c r="O15628" t="s">
        <v>60</v>
      </c>
      <c r="P15628" t="s">
        <v>2200</v>
      </c>
      <c r="Q15628" t="s">
        <v>6673</v>
      </c>
    </row>
    <row r="15629" spans="11:17">
      <c r="K15629" t="s">
        <v>51</v>
      </c>
      <c r="L15629" t="s">
        <v>6671</v>
      </c>
      <c r="M15629" t="s">
        <v>6672</v>
      </c>
      <c r="N15629" t="s">
        <v>54</v>
      </c>
      <c r="O15629" t="s">
        <v>62</v>
      </c>
      <c r="P15629" t="s">
        <v>2207</v>
      </c>
      <c r="Q15629" t="s">
        <v>6673</v>
      </c>
    </row>
    <row r="15630" spans="11:17">
      <c r="K15630" t="s">
        <v>51</v>
      </c>
      <c r="L15630" t="s">
        <v>6671</v>
      </c>
      <c r="M15630" t="s">
        <v>6672</v>
      </c>
      <c r="N15630" t="s">
        <v>54</v>
      </c>
      <c r="O15630" t="s">
        <v>64</v>
      </c>
      <c r="P15630" t="s">
        <v>6674</v>
      </c>
      <c r="Q15630" t="s">
        <v>6673</v>
      </c>
    </row>
    <row r="15631" spans="11:17">
      <c r="K15631" t="s">
        <v>51</v>
      </c>
      <c r="L15631" t="s">
        <v>6671</v>
      </c>
      <c r="M15631" t="s">
        <v>6672</v>
      </c>
      <c r="N15631" t="s">
        <v>54</v>
      </c>
      <c r="O15631" t="s">
        <v>66</v>
      </c>
      <c r="P15631" t="s">
        <v>6675</v>
      </c>
      <c r="Q15631" t="s">
        <v>6673</v>
      </c>
    </row>
    <row r="15632" spans="11:17">
      <c r="K15632" t="s">
        <v>51</v>
      </c>
      <c r="L15632" t="s">
        <v>6671</v>
      </c>
      <c r="M15632" t="s">
        <v>6672</v>
      </c>
      <c r="N15632" t="s">
        <v>54</v>
      </c>
      <c r="O15632" t="s">
        <v>68</v>
      </c>
      <c r="Q15632" t="s">
        <v>6673</v>
      </c>
    </row>
    <row r="15633" spans="11:17">
      <c r="K15633" t="s">
        <v>51</v>
      </c>
      <c r="L15633" t="s">
        <v>6671</v>
      </c>
      <c r="M15633" t="s">
        <v>6672</v>
      </c>
      <c r="N15633" t="s">
        <v>54</v>
      </c>
      <c r="O15633" t="s">
        <v>70</v>
      </c>
      <c r="P15633" t="s">
        <v>131</v>
      </c>
      <c r="Q15633" t="s">
        <v>6673</v>
      </c>
    </row>
    <row r="15634" spans="11:17">
      <c r="K15634" t="s">
        <v>51</v>
      </c>
      <c r="L15634" t="s">
        <v>6671</v>
      </c>
      <c r="M15634" t="s">
        <v>6672</v>
      </c>
      <c r="N15634" t="s">
        <v>54</v>
      </c>
      <c r="O15634" t="s">
        <v>72</v>
      </c>
      <c r="P15634">
        <v>150</v>
      </c>
      <c r="Q15634" t="s">
        <v>6673</v>
      </c>
    </row>
    <row r="15635" spans="11:17">
      <c r="K15635" t="s">
        <v>51</v>
      </c>
      <c r="L15635" t="s">
        <v>6671</v>
      </c>
      <c r="M15635" t="s">
        <v>6672</v>
      </c>
      <c r="N15635" t="s">
        <v>54</v>
      </c>
      <c r="O15635" t="s">
        <v>73</v>
      </c>
      <c r="P15635" t="s">
        <v>74</v>
      </c>
      <c r="Q15635" t="s">
        <v>6673</v>
      </c>
    </row>
    <row r="15636" spans="11:17">
      <c r="K15636" t="s">
        <v>51</v>
      </c>
      <c r="L15636" t="s">
        <v>6676</v>
      </c>
      <c r="M15636" t="s">
        <v>6677</v>
      </c>
      <c r="N15636" t="s">
        <v>77</v>
      </c>
      <c r="O15636" t="s">
        <v>14</v>
      </c>
      <c r="Q15636" t="s">
        <v>6678</v>
      </c>
    </row>
    <row r="15637" spans="11:17">
      <c r="K15637" t="s">
        <v>51</v>
      </c>
      <c r="L15637" t="s">
        <v>6676</v>
      </c>
      <c r="M15637" t="s">
        <v>6677</v>
      </c>
      <c r="N15637" t="s">
        <v>77</v>
      </c>
      <c r="O15637" t="s">
        <v>56</v>
      </c>
      <c r="Q15637" t="s">
        <v>6678</v>
      </c>
    </row>
    <row r="15638" spans="11:17">
      <c r="K15638" t="s">
        <v>51</v>
      </c>
      <c r="L15638" t="s">
        <v>6676</v>
      </c>
      <c r="M15638" t="s">
        <v>6677</v>
      </c>
      <c r="N15638" t="s">
        <v>77</v>
      </c>
      <c r="O15638" t="s">
        <v>57</v>
      </c>
      <c r="P15638" t="s">
        <v>1863</v>
      </c>
      <c r="Q15638" t="s">
        <v>6678</v>
      </c>
    </row>
    <row r="15639" spans="11:17">
      <c r="K15639" t="s">
        <v>51</v>
      </c>
      <c r="L15639" t="s">
        <v>6676</v>
      </c>
      <c r="M15639" t="s">
        <v>6677</v>
      </c>
      <c r="N15639" t="s">
        <v>77</v>
      </c>
      <c r="O15639" t="s">
        <v>59</v>
      </c>
      <c r="P15639">
        <v>3373</v>
      </c>
      <c r="Q15639" t="s">
        <v>6678</v>
      </c>
    </row>
    <row r="15640" spans="11:17">
      <c r="K15640" t="s">
        <v>51</v>
      </c>
      <c r="L15640" t="s">
        <v>6676</v>
      </c>
      <c r="M15640" t="s">
        <v>6677</v>
      </c>
      <c r="N15640" t="s">
        <v>77</v>
      </c>
      <c r="O15640" t="s">
        <v>60</v>
      </c>
      <c r="P15640" t="s">
        <v>2200</v>
      </c>
      <c r="Q15640" t="s">
        <v>6678</v>
      </c>
    </row>
    <row r="15641" spans="11:17">
      <c r="K15641" t="s">
        <v>51</v>
      </c>
      <c r="L15641" t="s">
        <v>6676</v>
      </c>
      <c r="M15641" t="s">
        <v>6677</v>
      </c>
      <c r="N15641" t="s">
        <v>77</v>
      </c>
      <c r="O15641" t="s">
        <v>62</v>
      </c>
      <c r="P15641" t="s">
        <v>2201</v>
      </c>
      <c r="Q15641" t="s">
        <v>6678</v>
      </c>
    </row>
    <row r="15642" spans="11:17">
      <c r="K15642" t="s">
        <v>51</v>
      </c>
      <c r="L15642" t="s">
        <v>6676</v>
      </c>
      <c r="M15642" t="s">
        <v>6677</v>
      </c>
      <c r="N15642" t="s">
        <v>77</v>
      </c>
      <c r="O15642" t="s">
        <v>64</v>
      </c>
      <c r="P15642" t="s">
        <v>6679</v>
      </c>
      <c r="Q15642" t="s">
        <v>6678</v>
      </c>
    </row>
    <row r="15643" spans="11:17">
      <c r="K15643" t="s">
        <v>51</v>
      </c>
      <c r="L15643" t="s">
        <v>6676</v>
      </c>
      <c r="M15643" t="s">
        <v>6677</v>
      </c>
      <c r="N15643" t="s">
        <v>77</v>
      </c>
      <c r="O15643" t="s">
        <v>66</v>
      </c>
      <c r="P15643" t="s">
        <v>6680</v>
      </c>
      <c r="Q15643" t="s">
        <v>6678</v>
      </c>
    </row>
    <row r="15644" spans="11:17">
      <c r="K15644" t="s">
        <v>51</v>
      </c>
      <c r="L15644" t="s">
        <v>6676</v>
      </c>
      <c r="M15644" t="s">
        <v>6677</v>
      </c>
      <c r="N15644" t="s">
        <v>77</v>
      </c>
      <c r="O15644" t="s">
        <v>68</v>
      </c>
      <c r="Q15644" t="s">
        <v>6678</v>
      </c>
    </row>
    <row r="15645" spans="11:17">
      <c r="K15645" t="s">
        <v>51</v>
      </c>
      <c r="L15645" t="s">
        <v>6676</v>
      </c>
      <c r="M15645" t="s">
        <v>6677</v>
      </c>
      <c r="N15645" t="s">
        <v>77</v>
      </c>
      <c r="O15645" t="s">
        <v>70</v>
      </c>
      <c r="P15645" t="s">
        <v>71</v>
      </c>
      <c r="Q15645" t="s">
        <v>6678</v>
      </c>
    </row>
    <row r="15646" spans="11:17">
      <c r="K15646" t="s">
        <v>51</v>
      </c>
      <c r="L15646" t="s">
        <v>6676</v>
      </c>
      <c r="M15646" t="s">
        <v>6677</v>
      </c>
      <c r="N15646" t="s">
        <v>77</v>
      </c>
      <c r="O15646" t="s">
        <v>72</v>
      </c>
      <c r="P15646">
        <v>573</v>
      </c>
      <c r="Q15646" t="s">
        <v>6678</v>
      </c>
    </row>
    <row r="15647" spans="11:17">
      <c r="K15647" t="s">
        <v>51</v>
      </c>
      <c r="L15647" t="s">
        <v>6676</v>
      </c>
      <c r="M15647" t="s">
        <v>6677</v>
      </c>
      <c r="N15647" t="s">
        <v>77</v>
      </c>
      <c r="O15647" t="s">
        <v>73</v>
      </c>
      <c r="P15647" t="s">
        <v>82</v>
      </c>
      <c r="Q15647" t="s">
        <v>6678</v>
      </c>
    </row>
    <row r="15648" spans="11:17">
      <c r="K15648" t="s">
        <v>51</v>
      </c>
      <c r="L15648" t="s">
        <v>6681</v>
      </c>
      <c r="M15648" t="s">
        <v>6682</v>
      </c>
      <c r="N15648" t="s">
        <v>1337</v>
      </c>
      <c r="O15648" t="s">
        <v>14</v>
      </c>
      <c r="Q15648" t="s">
        <v>6683</v>
      </c>
    </row>
    <row r="15649" spans="11:17">
      <c r="K15649" t="s">
        <v>51</v>
      </c>
      <c r="L15649" t="s">
        <v>6681</v>
      </c>
      <c r="M15649" t="s">
        <v>6682</v>
      </c>
      <c r="N15649" t="s">
        <v>1337</v>
      </c>
      <c r="O15649" t="s">
        <v>56</v>
      </c>
      <c r="Q15649" t="s">
        <v>6683</v>
      </c>
    </row>
    <row r="15650" spans="11:17">
      <c r="K15650" t="s">
        <v>51</v>
      </c>
      <c r="L15650" t="s">
        <v>6681</v>
      </c>
      <c r="M15650" t="s">
        <v>6682</v>
      </c>
      <c r="N15650" t="s">
        <v>1337</v>
      </c>
      <c r="O15650" t="s">
        <v>57</v>
      </c>
      <c r="P15650" t="s">
        <v>1863</v>
      </c>
      <c r="Q15650" t="s">
        <v>6683</v>
      </c>
    </row>
    <row r="15651" spans="11:17">
      <c r="K15651" t="s">
        <v>51</v>
      </c>
      <c r="L15651" t="s">
        <v>6681</v>
      </c>
      <c r="M15651" t="s">
        <v>6682</v>
      </c>
      <c r="N15651" t="s">
        <v>1337</v>
      </c>
      <c r="O15651" t="s">
        <v>59</v>
      </c>
      <c r="P15651">
        <v>594</v>
      </c>
      <c r="Q15651" t="s">
        <v>6683</v>
      </c>
    </row>
    <row r="15652" spans="11:17">
      <c r="K15652" t="s">
        <v>51</v>
      </c>
      <c r="L15652" t="s">
        <v>6681</v>
      </c>
      <c r="M15652" t="s">
        <v>6682</v>
      </c>
      <c r="N15652" t="s">
        <v>1337</v>
      </c>
      <c r="O15652" t="s">
        <v>60</v>
      </c>
      <c r="P15652" t="s">
        <v>5805</v>
      </c>
      <c r="Q15652" t="s">
        <v>6683</v>
      </c>
    </row>
    <row r="15653" spans="11:17">
      <c r="K15653" t="s">
        <v>51</v>
      </c>
      <c r="L15653" t="s">
        <v>6681</v>
      </c>
      <c r="M15653" t="s">
        <v>6682</v>
      </c>
      <c r="N15653" t="s">
        <v>1337</v>
      </c>
      <c r="O15653" t="s">
        <v>62</v>
      </c>
      <c r="P15653" t="s">
        <v>5841</v>
      </c>
      <c r="Q15653" t="s">
        <v>6683</v>
      </c>
    </row>
    <row r="15654" spans="11:17">
      <c r="K15654" t="s">
        <v>51</v>
      </c>
      <c r="L15654" t="s">
        <v>6681</v>
      </c>
      <c r="M15654" t="s">
        <v>6682</v>
      </c>
      <c r="N15654" t="s">
        <v>1337</v>
      </c>
      <c r="O15654" t="s">
        <v>64</v>
      </c>
      <c r="P15654" t="s">
        <v>6684</v>
      </c>
      <c r="Q15654" t="s">
        <v>6683</v>
      </c>
    </row>
    <row r="15655" spans="11:17">
      <c r="K15655" t="s">
        <v>51</v>
      </c>
      <c r="L15655" t="s">
        <v>6681</v>
      </c>
      <c r="M15655" t="s">
        <v>6682</v>
      </c>
      <c r="N15655" t="s">
        <v>1337</v>
      </c>
      <c r="O15655" t="s">
        <v>66</v>
      </c>
      <c r="P15655" t="s">
        <v>6685</v>
      </c>
      <c r="Q15655" t="s">
        <v>6683</v>
      </c>
    </row>
    <row r="15656" spans="11:17">
      <c r="K15656" t="s">
        <v>51</v>
      </c>
      <c r="L15656" t="s">
        <v>6681</v>
      </c>
      <c r="M15656" t="s">
        <v>6682</v>
      </c>
      <c r="N15656" t="s">
        <v>1337</v>
      </c>
      <c r="O15656" t="s">
        <v>68</v>
      </c>
      <c r="P15656" t="e">
        <f>-ต้องการอาหารแห้ง ข้าวสาร
-ต้องการน้ำยาค่าเชื้อมาพ่นเองในชุมชน
-ปัญหาเศรษฐกิจ คนถูกพักงาน ราคาสินค้าสูง
-ความยากลำบากในการเดินทางและซื้อสินค้า</f>
        <v>#NAME?</v>
      </c>
      <c r="Q15656" t="s">
        <v>6683</v>
      </c>
    </row>
    <row r="15657" spans="11:17">
      <c r="K15657" t="s">
        <v>51</v>
      </c>
      <c r="L15657" t="s">
        <v>6681</v>
      </c>
      <c r="M15657" t="s">
        <v>6682</v>
      </c>
      <c r="N15657" t="s">
        <v>1337</v>
      </c>
      <c r="O15657" t="s">
        <v>70</v>
      </c>
      <c r="Q15657" t="s">
        <v>6683</v>
      </c>
    </row>
    <row r="15658" spans="11:17">
      <c r="K15658" t="s">
        <v>51</v>
      </c>
      <c r="L15658" t="s">
        <v>6681</v>
      </c>
      <c r="M15658" t="s">
        <v>6682</v>
      </c>
      <c r="N15658" t="s">
        <v>1337</v>
      </c>
      <c r="O15658" t="s">
        <v>72</v>
      </c>
      <c r="Q15658" t="s">
        <v>6683</v>
      </c>
    </row>
    <row r="15659" spans="11:17">
      <c r="K15659" t="s">
        <v>51</v>
      </c>
      <c r="L15659" t="s">
        <v>6681</v>
      </c>
      <c r="M15659" t="s">
        <v>6682</v>
      </c>
      <c r="N15659" t="s">
        <v>1337</v>
      </c>
      <c r="O15659" t="s">
        <v>73</v>
      </c>
      <c r="P15659" t="s">
        <v>1343</v>
      </c>
      <c r="Q15659" t="s">
        <v>6683</v>
      </c>
    </row>
    <row r="15660" spans="11:17">
      <c r="K15660" t="s">
        <v>51</v>
      </c>
      <c r="L15660" t="s">
        <v>6686</v>
      </c>
      <c r="M15660" t="s">
        <v>6687</v>
      </c>
      <c r="N15660" t="s">
        <v>77</v>
      </c>
      <c r="O15660" t="s">
        <v>14</v>
      </c>
      <c r="Q15660" t="s">
        <v>6688</v>
      </c>
    </row>
    <row r="15661" spans="11:17">
      <c r="K15661" t="s">
        <v>51</v>
      </c>
      <c r="L15661" t="s">
        <v>6686</v>
      </c>
      <c r="M15661" t="s">
        <v>6687</v>
      </c>
      <c r="N15661" t="s">
        <v>77</v>
      </c>
      <c r="O15661" t="s">
        <v>56</v>
      </c>
      <c r="Q15661" t="s">
        <v>6688</v>
      </c>
    </row>
    <row r="15662" spans="11:17">
      <c r="K15662" t="s">
        <v>51</v>
      </c>
      <c r="L15662" t="s">
        <v>6686</v>
      </c>
      <c r="M15662" t="s">
        <v>6687</v>
      </c>
      <c r="N15662" t="s">
        <v>77</v>
      </c>
      <c r="O15662" t="s">
        <v>57</v>
      </c>
      <c r="P15662" t="s">
        <v>58</v>
      </c>
      <c r="Q15662" t="s">
        <v>6688</v>
      </c>
    </row>
    <row r="15663" spans="11:17">
      <c r="K15663" t="s">
        <v>51</v>
      </c>
      <c r="L15663" t="s">
        <v>6686</v>
      </c>
      <c r="M15663" t="s">
        <v>6687</v>
      </c>
      <c r="N15663" t="s">
        <v>77</v>
      </c>
      <c r="O15663" t="s">
        <v>59</v>
      </c>
      <c r="P15663">
        <v>3083</v>
      </c>
      <c r="Q15663" t="s">
        <v>6688</v>
      </c>
    </row>
    <row r="15664" spans="11:17">
      <c r="K15664" t="s">
        <v>51</v>
      </c>
      <c r="L15664" t="s">
        <v>6686</v>
      </c>
      <c r="M15664" t="s">
        <v>6687</v>
      </c>
      <c r="N15664" t="s">
        <v>77</v>
      </c>
      <c r="O15664" t="s">
        <v>60</v>
      </c>
      <c r="P15664" t="s">
        <v>4873</v>
      </c>
      <c r="Q15664" t="s">
        <v>6688</v>
      </c>
    </row>
    <row r="15665" spans="11:17">
      <c r="K15665" t="s">
        <v>51</v>
      </c>
      <c r="L15665" t="s">
        <v>6686</v>
      </c>
      <c r="M15665" t="s">
        <v>6687</v>
      </c>
      <c r="N15665" t="s">
        <v>77</v>
      </c>
      <c r="O15665" t="s">
        <v>62</v>
      </c>
      <c r="P15665" t="s">
        <v>4874</v>
      </c>
      <c r="Q15665" t="s">
        <v>6688</v>
      </c>
    </row>
    <row r="15666" spans="11:17">
      <c r="K15666" t="s">
        <v>51</v>
      </c>
      <c r="L15666" t="s">
        <v>6686</v>
      </c>
      <c r="M15666" t="s">
        <v>6687</v>
      </c>
      <c r="N15666" t="s">
        <v>77</v>
      </c>
      <c r="O15666" t="s">
        <v>64</v>
      </c>
      <c r="P15666" t="s">
        <v>6689</v>
      </c>
      <c r="Q15666" t="s">
        <v>6688</v>
      </c>
    </row>
    <row r="15667" spans="11:17">
      <c r="K15667" t="s">
        <v>51</v>
      </c>
      <c r="L15667" t="s">
        <v>6686</v>
      </c>
      <c r="M15667" t="s">
        <v>6687</v>
      </c>
      <c r="N15667" t="s">
        <v>77</v>
      </c>
      <c r="O15667" t="s">
        <v>66</v>
      </c>
      <c r="P15667" t="s">
        <v>6690</v>
      </c>
      <c r="Q15667" t="s">
        <v>6688</v>
      </c>
    </row>
    <row r="15668" spans="11:17">
      <c r="K15668" t="s">
        <v>51</v>
      </c>
      <c r="L15668" t="s">
        <v>6686</v>
      </c>
      <c r="M15668" t="s">
        <v>6687</v>
      </c>
      <c r="N15668" t="s">
        <v>77</v>
      </c>
      <c r="O15668" t="s">
        <v>68</v>
      </c>
      <c r="P15668" t="e">
        <f>-ต้องการหน้ากากอนามัย เจลล้างมือ น้ำยาฆ่าเชื้อ
-ต้องการเครื่องตรวจวัดอุณหภูมิ</f>
        <v>#NAME?</v>
      </c>
      <c r="Q15668" t="s">
        <v>6688</v>
      </c>
    </row>
    <row r="15669" spans="11:17">
      <c r="K15669" t="s">
        <v>51</v>
      </c>
      <c r="L15669" t="s">
        <v>6686</v>
      </c>
      <c r="M15669" t="s">
        <v>6687</v>
      </c>
      <c r="N15669" t="s">
        <v>77</v>
      </c>
      <c r="O15669" t="s">
        <v>70</v>
      </c>
      <c r="P15669" t="s">
        <v>131</v>
      </c>
      <c r="Q15669" t="s">
        <v>6688</v>
      </c>
    </row>
    <row r="15670" spans="11:17">
      <c r="K15670" t="s">
        <v>51</v>
      </c>
      <c r="L15670" t="s">
        <v>6686</v>
      </c>
      <c r="M15670" t="s">
        <v>6687</v>
      </c>
      <c r="N15670" t="s">
        <v>77</v>
      </c>
      <c r="O15670" t="s">
        <v>72</v>
      </c>
      <c r="P15670">
        <v>71</v>
      </c>
      <c r="Q15670" t="s">
        <v>6688</v>
      </c>
    </row>
    <row r="15671" spans="11:17">
      <c r="K15671" t="s">
        <v>51</v>
      </c>
      <c r="L15671" t="s">
        <v>6686</v>
      </c>
      <c r="M15671" t="s">
        <v>6687</v>
      </c>
      <c r="N15671" t="s">
        <v>77</v>
      </c>
      <c r="O15671" t="s">
        <v>73</v>
      </c>
      <c r="P15671" t="s">
        <v>82</v>
      </c>
      <c r="Q15671" t="s">
        <v>6688</v>
      </c>
    </row>
    <row r="15672" spans="11:17">
      <c r="K15672" t="s">
        <v>51</v>
      </c>
      <c r="L15672" t="s">
        <v>6691</v>
      </c>
      <c r="M15672" t="s">
        <v>6692</v>
      </c>
      <c r="N15672" t="s">
        <v>77</v>
      </c>
      <c r="O15672" t="s">
        <v>14</v>
      </c>
      <c r="Q15672" t="s">
        <v>6693</v>
      </c>
    </row>
    <row r="15673" spans="11:17">
      <c r="K15673" t="s">
        <v>51</v>
      </c>
      <c r="L15673" t="s">
        <v>6691</v>
      </c>
      <c r="M15673" t="s">
        <v>6692</v>
      </c>
      <c r="N15673" t="s">
        <v>77</v>
      </c>
      <c r="O15673" t="s">
        <v>56</v>
      </c>
      <c r="Q15673" t="s">
        <v>6693</v>
      </c>
    </row>
    <row r="15674" spans="11:17">
      <c r="K15674" t="s">
        <v>51</v>
      </c>
      <c r="L15674" t="s">
        <v>6691</v>
      </c>
      <c r="M15674" t="s">
        <v>6692</v>
      </c>
      <c r="N15674" t="s">
        <v>77</v>
      </c>
      <c r="O15674" t="s">
        <v>57</v>
      </c>
      <c r="P15674" t="s">
        <v>58</v>
      </c>
      <c r="Q15674" t="s">
        <v>6693</v>
      </c>
    </row>
    <row r="15675" spans="11:17">
      <c r="K15675" t="s">
        <v>51</v>
      </c>
      <c r="L15675" t="s">
        <v>6691</v>
      </c>
      <c r="M15675" t="s">
        <v>6692</v>
      </c>
      <c r="N15675" t="s">
        <v>77</v>
      </c>
      <c r="O15675" t="s">
        <v>59</v>
      </c>
      <c r="P15675">
        <v>2109</v>
      </c>
      <c r="Q15675" t="s">
        <v>6693</v>
      </c>
    </row>
    <row r="15676" spans="11:17">
      <c r="K15676" t="s">
        <v>51</v>
      </c>
      <c r="L15676" t="s">
        <v>6691</v>
      </c>
      <c r="M15676" t="s">
        <v>6692</v>
      </c>
      <c r="N15676" t="s">
        <v>77</v>
      </c>
      <c r="O15676" t="s">
        <v>60</v>
      </c>
      <c r="P15676" t="s">
        <v>5512</v>
      </c>
      <c r="Q15676" t="s">
        <v>6693</v>
      </c>
    </row>
    <row r="15677" spans="11:17">
      <c r="K15677" t="s">
        <v>51</v>
      </c>
      <c r="L15677" t="s">
        <v>6691</v>
      </c>
      <c r="M15677" t="s">
        <v>6692</v>
      </c>
      <c r="N15677" t="s">
        <v>77</v>
      </c>
      <c r="O15677" t="s">
        <v>62</v>
      </c>
      <c r="P15677" t="s">
        <v>5513</v>
      </c>
      <c r="Q15677" t="s">
        <v>6693</v>
      </c>
    </row>
    <row r="15678" spans="11:17">
      <c r="K15678" t="s">
        <v>51</v>
      </c>
      <c r="L15678" t="s">
        <v>6691</v>
      </c>
      <c r="M15678" t="s">
        <v>6692</v>
      </c>
      <c r="N15678" t="s">
        <v>77</v>
      </c>
      <c r="O15678" t="s">
        <v>64</v>
      </c>
      <c r="P15678" t="s">
        <v>6694</v>
      </c>
      <c r="Q15678" t="s">
        <v>6693</v>
      </c>
    </row>
    <row r="15679" spans="11:17">
      <c r="K15679" t="s">
        <v>51</v>
      </c>
      <c r="L15679" t="s">
        <v>6691</v>
      </c>
      <c r="M15679" t="s">
        <v>6692</v>
      </c>
      <c r="N15679" t="s">
        <v>77</v>
      </c>
      <c r="O15679" t="s">
        <v>66</v>
      </c>
      <c r="P15679" t="s">
        <v>6695</v>
      </c>
      <c r="Q15679" t="s">
        <v>6693</v>
      </c>
    </row>
    <row r="15680" spans="11:17">
      <c r="K15680" t="s">
        <v>51</v>
      </c>
      <c r="L15680" t="s">
        <v>6691</v>
      </c>
      <c r="M15680" t="s">
        <v>6692</v>
      </c>
      <c r="N15680" t="s">
        <v>77</v>
      </c>
      <c r="O15680" t="s">
        <v>68</v>
      </c>
      <c r="P15680" t="s">
        <v>5521</v>
      </c>
      <c r="Q15680" t="s">
        <v>6693</v>
      </c>
    </row>
    <row r="15681" spans="11:17">
      <c r="K15681" t="s">
        <v>51</v>
      </c>
      <c r="L15681" t="s">
        <v>6691</v>
      </c>
      <c r="M15681" t="s">
        <v>6692</v>
      </c>
      <c r="N15681" t="s">
        <v>77</v>
      </c>
      <c r="O15681" t="s">
        <v>70</v>
      </c>
      <c r="P15681" t="s">
        <v>767</v>
      </c>
      <c r="Q15681" t="s">
        <v>6693</v>
      </c>
    </row>
    <row r="15682" spans="11:17">
      <c r="K15682" t="s">
        <v>51</v>
      </c>
      <c r="L15682" t="s">
        <v>6691</v>
      </c>
      <c r="M15682" t="s">
        <v>6692</v>
      </c>
      <c r="N15682" t="s">
        <v>77</v>
      </c>
      <c r="O15682" t="s">
        <v>72</v>
      </c>
      <c r="P15682">
        <v>427</v>
      </c>
      <c r="Q15682" t="s">
        <v>6693</v>
      </c>
    </row>
    <row r="15683" spans="11:17">
      <c r="K15683" t="s">
        <v>51</v>
      </c>
      <c r="L15683" t="s">
        <v>6691</v>
      </c>
      <c r="M15683" t="s">
        <v>6692</v>
      </c>
      <c r="N15683" t="s">
        <v>77</v>
      </c>
      <c r="O15683" t="s">
        <v>73</v>
      </c>
      <c r="P15683" t="s">
        <v>82</v>
      </c>
      <c r="Q15683" t="s">
        <v>6693</v>
      </c>
    </row>
    <row r="15684" spans="11:17">
      <c r="K15684" t="s">
        <v>51</v>
      </c>
      <c r="L15684" t="s">
        <v>6696</v>
      </c>
      <c r="M15684" t="s">
        <v>6697</v>
      </c>
      <c r="N15684" t="s">
        <v>1337</v>
      </c>
      <c r="O15684" t="s">
        <v>14</v>
      </c>
      <c r="Q15684" t="s">
        <v>6698</v>
      </c>
    </row>
    <row r="15685" spans="11:17">
      <c r="K15685" t="s">
        <v>51</v>
      </c>
      <c r="L15685" t="s">
        <v>6696</v>
      </c>
      <c r="M15685" t="s">
        <v>6697</v>
      </c>
      <c r="N15685" t="s">
        <v>1337</v>
      </c>
      <c r="O15685" t="s">
        <v>56</v>
      </c>
      <c r="Q15685" t="s">
        <v>6698</v>
      </c>
    </row>
    <row r="15686" spans="11:17">
      <c r="K15686" t="s">
        <v>51</v>
      </c>
      <c r="L15686" t="s">
        <v>6696</v>
      </c>
      <c r="M15686" t="s">
        <v>6697</v>
      </c>
      <c r="N15686" t="s">
        <v>1337</v>
      </c>
      <c r="O15686" t="s">
        <v>57</v>
      </c>
      <c r="P15686" t="s">
        <v>2701</v>
      </c>
      <c r="Q15686" t="s">
        <v>6698</v>
      </c>
    </row>
    <row r="15687" spans="11:17">
      <c r="K15687" t="s">
        <v>51</v>
      </c>
      <c r="L15687" t="s">
        <v>6696</v>
      </c>
      <c r="M15687" t="s">
        <v>6697</v>
      </c>
      <c r="N15687" t="s">
        <v>1337</v>
      </c>
      <c r="O15687" t="s">
        <v>59</v>
      </c>
      <c r="P15687">
        <v>434</v>
      </c>
      <c r="Q15687" t="s">
        <v>6698</v>
      </c>
    </row>
    <row r="15688" spans="11:17">
      <c r="K15688" t="s">
        <v>51</v>
      </c>
      <c r="L15688" t="s">
        <v>6696</v>
      </c>
      <c r="M15688" t="s">
        <v>6697</v>
      </c>
      <c r="N15688" t="s">
        <v>1337</v>
      </c>
      <c r="O15688" t="s">
        <v>60</v>
      </c>
      <c r="P15688" t="s">
        <v>5396</v>
      </c>
      <c r="Q15688" t="s">
        <v>6698</v>
      </c>
    </row>
    <row r="15689" spans="11:17">
      <c r="K15689" t="s">
        <v>51</v>
      </c>
      <c r="L15689" t="s">
        <v>6696</v>
      </c>
      <c r="M15689" t="s">
        <v>6697</v>
      </c>
      <c r="N15689" t="s">
        <v>1337</v>
      </c>
      <c r="O15689" t="s">
        <v>62</v>
      </c>
      <c r="P15689" t="s">
        <v>5397</v>
      </c>
      <c r="Q15689" t="s">
        <v>6698</v>
      </c>
    </row>
    <row r="15690" spans="11:17">
      <c r="K15690" t="s">
        <v>51</v>
      </c>
      <c r="L15690" t="s">
        <v>6696</v>
      </c>
      <c r="M15690" t="s">
        <v>6697</v>
      </c>
      <c r="N15690" t="s">
        <v>1337</v>
      </c>
      <c r="O15690" t="s">
        <v>64</v>
      </c>
      <c r="P15690" t="s">
        <v>6699</v>
      </c>
      <c r="Q15690" t="s">
        <v>6698</v>
      </c>
    </row>
    <row r="15691" spans="11:17">
      <c r="K15691" t="s">
        <v>51</v>
      </c>
      <c r="L15691" t="s">
        <v>6696</v>
      </c>
      <c r="M15691" t="s">
        <v>6697</v>
      </c>
      <c r="N15691" t="s">
        <v>1337</v>
      </c>
      <c r="O15691" t="s">
        <v>66</v>
      </c>
      <c r="P15691" t="s">
        <v>6700</v>
      </c>
      <c r="Q15691" t="s">
        <v>6698</v>
      </c>
    </row>
    <row r="15692" spans="11:17">
      <c r="K15692" t="s">
        <v>51</v>
      </c>
      <c r="L15692" t="s">
        <v>6696</v>
      </c>
      <c r="M15692" t="s">
        <v>6697</v>
      </c>
      <c r="N15692" t="s">
        <v>1337</v>
      </c>
      <c r="O15692" t="s">
        <v>68</v>
      </c>
      <c r="P15692" t="e">
        <f>-ปัญหาเศรษฐกิจ
-ต้องการหน้ากากอนามัยและเจลล้างมือ</f>
        <v>#NAME?</v>
      </c>
      <c r="Q15692" t="s">
        <v>6698</v>
      </c>
    </row>
    <row r="15693" spans="11:17">
      <c r="K15693" t="s">
        <v>51</v>
      </c>
      <c r="L15693" t="s">
        <v>6696</v>
      </c>
      <c r="M15693" t="s">
        <v>6697</v>
      </c>
      <c r="N15693" t="s">
        <v>1337</v>
      </c>
      <c r="O15693" t="s">
        <v>70</v>
      </c>
      <c r="P15693" t="s">
        <v>1020</v>
      </c>
      <c r="Q15693" t="s">
        <v>6698</v>
      </c>
    </row>
    <row r="15694" spans="11:17">
      <c r="K15694" t="s">
        <v>51</v>
      </c>
      <c r="L15694" t="s">
        <v>6696</v>
      </c>
      <c r="M15694" t="s">
        <v>6697</v>
      </c>
      <c r="N15694" t="s">
        <v>1337</v>
      </c>
      <c r="O15694" t="s">
        <v>72</v>
      </c>
      <c r="P15694">
        <v>55</v>
      </c>
      <c r="Q15694" t="s">
        <v>6698</v>
      </c>
    </row>
    <row r="15695" spans="11:17">
      <c r="K15695" t="s">
        <v>51</v>
      </c>
      <c r="L15695" t="s">
        <v>6696</v>
      </c>
      <c r="M15695" t="s">
        <v>6697</v>
      </c>
      <c r="N15695" t="s">
        <v>1337</v>
      </c>
      <c r="O15695" t="s">
        <v>73</v>
      </c>
      <c r="P15695" t="s">
        <v>1343</v>
      </c>
      <c r="Q15695" t="s">
        <v>6698</v>
      </c>
    </row>
    <row r="15696" spans="11:17">
      <c r="K15696" t="s">
        <v>51</v>
      </c>
      <c r="L15696" t="s">
        <v>6701</v>
      </c>
      <c r="M15696" t="s">
        <v>6702</v>
      </c>
      <c r="N15696" t="s">
        <v>77</v>
      </c>
      <c r="O15696" t="s">
        <v>14</v>
      </c>
      <c r="Q15696" t="s">
        <v>6703</v>
      </c>
    </row>
    <row r="15697" spans="11:17">
      <c r="K15697" t="s">
        <v>51</v>
      </c>
      <c r="L15697" t="s">
        <v>6701</v>
      </c>
      <c r="M15697" t="s">
        <v>6702</v>
      </c>
      <c r="N15697" t="s">
        <v>77</v>
      </c>
      <c r="O15697" t="s">
        <v>56</v>
      </c>
      <c r="Q15697" t="s">
        <v>6703</v>
      </c>
    </row>
    <row r="15698" spans="11:17">
      <c r="K15698" t="s">
        <v>51</v>
      </c>
      <c r="L15698" t="s">
        <v>6701</v>
      </c>
      <c r="M15698" t="s">
        <v>6702</v>
      </c>
      <c r="N15698" t="s">
        <v>77</v>
      </c>
      <c r="O15698" t="s">
        <v>57</v>
      </c>
      <c r="P15698" t="s">
        <v>2701</v>
      </c>
      <c r="Q15698" t="s">
        <v>6703</v>
      </c>
    </row>
    <row r="15699" spans="11:17">
      <c r="K15699" t="s">
        <v>51</v>
      </c>
      <c r="L15699" t="s">
        <v>6701</v>
      </c>
      <c r="M15699" t="s">
        <v>6702</v>
      </c>
      <c r="N15699" t="s">
        <v>77</v>
      </c>
      <c r="O15699" t="s">
        <v>59</v>
      </c>
      <c r="P15699">
        <v>3100</v>
      </c>
      <c r="Q15699" t="s">
        <v>6703</v>
      </c>
    </row>
    <row r="15700" spans="11:17">
      <c r="K15700" t="s">
        <v>51</v>
      </c>
      <c r="L15700" t="s">
        <v>6701</v>
      </c>
      <c r="M15700" t="s">
        <v>6702</v>
      </c>
      <c r="N15700" t="s">
        <v>77</v>
      </c>
      <c r="O15700" t="s">
        <v>60</v>
      </c>
      <c r="P15700" t="s">
        <v>2702</v>
      </c>
      <c r="Q15700" t="s">
        <v>6703</v>
      </c>
    </row>
    <row r="15701" spans="11:17">
      <c r="K15701" t="s">
        <v>51</v>
      </c>
      <c r="L15701" t="s">
        <v>6701</v>
      </c>
      <c r="M15701" t="s">
        <v>6702</v>
      </c>
      <c r="N15701" t="s">
        <v>77</v>
      </c>
      <c r="O15701" t="s">
        <v>62</v>
      </c>
      <c r="P15701" t="s">
        <v>2703</v>
      </c>
      <c r="Q15701" t="s">
        <v>6703</v>
      </c>
    </row>
    <row r="15702" spans="11:17">
      <c r="K15702" t="s">
        <v>51</v>
      </c>
      <c r="L15702" t="s">
        <v>6701</v>
      </c>
      <c r="M15702" t="s">
        <v>6702</v>
      </c>
      <c r="N15702" t="s">
        <v>77</v>
      </c>
      <c r="O15702" t="s">
        <v>64</v>
      </c>
      <c r="P15702" t="s">
        <v>6704</v>
      </c>
      <c r="Q15702" t="s">
        <v>6703</v>
      </c>
    </row>
    <row r="15703" spans="11:17">
      <c r="K15703" t="s">
        <v>51</v>
      </c>
      <c r="L15703" t="s">
        <v>6701</v>
      </c>
      <c r="M15703" t="s">
        <v>6702</v>
      </c>
      <c r="N15703" t="s">
        <v>77</v>
      </c>
      <c r="O15703" t="s">
        <v>66</v>
      </c>
      <c r="P15703" t="s">
        <v>6705</v>
      </c>
      <c r="Q15703" t="s">
        <v>6703</v>
      </c>
    </row>
    <row r="15704" spans="11:17">
      <c r="K15704" t="s">
        <v>51</v>
      </c>
      <c r="L15704" t="s">
        <v>6701</v>
      </c>
      <c r="M15704" t="s">
        <v>6702</v>
      </c>
      <c r="N15704" t="s">
        <v>77</v>
      </c>
      <c r="O15704" t="s">
        <v>68</v>
      </c>
      <c r="P15704" t="s">
        <v>751</v>
      </c>
      <c r="Q15704" t="s">
        <v>6703</v>
      </c>
    </row>
    <row r="15705" spans="11:17">
      <c r="K15705" t="s">
        <v>51</v>
      </c>
      <c r="L15705" t="s">
        <v>6701</v>
      </c>
      <c r="M15705" t="s">
        <v>6702</v>
      </c>
      <c r="N15705" t="s">
        <v>77</v>
      </c>
      <c r="O15705" t="s">
        <v>70</v>
      </c>
      <c r="Q15705" t="s">
        <v>6703</v>
      </c>
    </row>
    <row r="15706" spans="11:17">
      <c r="K15706" t="s">
        <v>51</v>
      </c>
      <c r="L15706" t="s">
        <v>6701</v>
      </c>
      <c r="M15706" t="s">
        <v>6702</v>
      </c>
      <c r="N15706" t="s">
        <v>77</v>
      </c>
      <c r="O15706" t="s">
        <v>72</v>
      </c>
      <c r="Q15706" t="s">
        <v>6703</v>
      </c>
    </row>
    <row r="15707" spans="11:17">
      <c r="K15707" t="s">
        <v>51</v>
      </c>
      <c r="L15707" t="s">
        <v>6701</v>
      </c>
      <c r="M15707" t="s">
        <v>6702</v>
      </c>
      <c r="N15707" t="s">
        <v>77</v>
      </c>
      <c r="O15707" t="s">
        <v>73</v>
      </c>
      <c r="P15707" t="s">
        <v>82</v>
      </c>
      <c r="Q15707" t="s">
        <v>6703</v>
      </c>
    </row>
    <row r="15708" spans="11:17">
      <c r="K15708" t="s">
        <v>51</v>
      </c>
      <c r="L15708" t="s">
        <v>6706</v>
      </c>
      <c r="M15708" t="s">
        <v>6707</v>
      </c>
      <c r="N15708" t="s">
        <v>77</v>
      </c>
      <c r="O15708" t="s">
        <v>14</v>
      </c>
      <c r="Q15708" t="s">
        <v>6708</v>
      </c>
    </row>
    <row r="15709" spans="11:17">
      <c r="K15709" t="s">
        <v>51</v>
      </c>
      <c r="L15709" t="s">
        <v>6706</v>
      </c>
      <c r="M15709" t="s">
        <v>6707</v>
      </c>
      <c r="N15709" t="s">
        <v>77</v>
      </c>
      <c r="O15709" t="s">
        <v>56</v>
      </c>
      <c r="Q15709" t="s">
        <v>6708</v>
      </c>
    </row>
    <row r="15710" spans="11:17">
      <c r="K15710" t="s">
        <v>51</v>
      </c>
      <c r="L15710" t="s">
        <v>6706</v>
      </c>
      <c r="M15710" t="s">
        <v>6707</v>
      </c>
      <c r="N15710" t="s">
        <v>77</v>
      </c>
      <c r="O15710" t="s">
        <v>57</v>
      </c>
      <c r="P15710" t="s">
        <v>2701</v>
      </c>
      <c r="Q15710" t="s">
        <v>6708</v>
      </c>
    </row>
    <row r="15711" spans="11:17">
      <c r="K15711" t="s">
        <v>51</v>
      </c>
      <c r="L15711" t="s">
        <v>6706</v>
      </c>
      <c r="M15711" t="s">
        <v>6707</v>
      </c>
      <c r="N15711" t="s">
        <v>77</v>
      </c>
      <c r="O15711" t="s">
        <v>59</v>
      </c>
      <c r="P15711">
        <v>3160</v>
      </c>
      <c r="Q15711" t="s">
        <v>6708</v>
      </c>
    </row>
    <row r="15712" spans="11:17">
      <c r="K15712" t="s">
        <v>51</v>
      </c>
      <c r="L15712" t="s">
        <v>6706</v>
      </c>
      <c r="M15712" t="s">
        <v>6707</v>
      </c>
      <c r="N15712" t="s">
        <v>77</v>
      </c>
      <c r="O15712" t="s">
        <v>60</v>
      </c>
      <c r="P15712" t="s">
        <v>2702</v>
      </c>
      <c r="Q15712" t="s">
        <v>6708</v>
      </c>
    </row>
    <row r="15713" spans="11:17">
      <c r="K15713" t="s">
        <v>51</v>
      </c>
      <c r="L15713" t="s">
        <v>6706</v>
      </c>
      <c r="M15713" t="s">
        <v>6707</v>
      </c>
      <c r="N15713" t="s">
        <v>77</v>
      </c>
      <c r="O15713" t="s">
        <v>62</v>
      </c>
      <c r="P15713" t="s">
        <v>6709</v>
      </c>
      <c r="Q15713" t="s">
        <v>6708</v>
      </c>
    </row>
    <row r="15714" spans="11:17">
      <c r="K15714" t="s">
        <v>51</v>
      </c>
      <c r="L15714" t="s">
        <v>6706</v>
      </c>
      <c r="M15714" t="s">
        <v>6707</v>
      </c>
      <c r="N15714" t="s">
        <v>77</v>
      </c>
      <c r="O15714" t="s">
        <v>64</v>
      </c>
      <c r="P15714" t="s">
        <v>6710</v>
      </c>
      <c r="Q15714" t="s">
        <v>6708</v>
      </c>
    </row>
    <row r="15715" spans="11:17">
      <c r="K15715" t="s">
        <v>51</v>
      </c>
      <c r="L15715" t="s">
        <v>6706</v>
      </c>
      <c r="M15715" t="s">
        <v>6707</v>
      </c>
      <c r="N15715" t="s">
        <v>77</v>
      </c>
      <c r="O15715" t="s">
        <v>66</v>
      </c>
      <c r="Q15715" t="s">
        <v>6708</v>
      </c>
    </row>
    <row r="15716" spans="11:17">
      <c r="K15716" t="s">
        <v>51</v>
      </c>
      <c r="L15716" t="s">
        <v>6706</v>
      </c>
      <c r="M15716" t="s">
        <v>6707</v>
      </c>
      <c r="N15716" t="s">
        <v>77</v>
      </c>
      <c r="O15716" t="s">
        <v>68</v>
      </c>
      <c r="Q15716" t="s">
        <v>6708</v>
      </c>
    </row>
    <row r="15717" spans="11:17">
      <c r="K15717" t="s">
        <v>51</v>
      </c>
      <c r="L15717" t="s">
        <v>6706</v>
      </c>
      <c r="M15717" t="s">
        <v>6707</v>
      </c>
      <c r="N15717" t="s">
        <v>77</v>
      </c>
      <c r="O15717" t="s">
        <v>70</v>
      </c>
      <c r="P15717" t="s">
        <v>131</v>
      </c>
      <c r="Q15717" t="s">
        <v>6708</v>
      </c>
    </row>
    <row r="15718" spans="11:17">
      <c r="K15718" t="s">
        <v>51</v>
      </c>
      <c r="L15718" t="s">
        <v>6706</v>
      </c>
      <c r="M15718" t="s">
        <v>6707</v>
      </c>
      <c r="N15718" t="s">
        <v>77</v>
      </c>
      <c r="O15718" t="s">
        <v>72</v>
      </c>
      <c r="P15718">
        <v>278</v>
      </c>
      <c r="Q15718" t="s">
        <v>6708</v>
      </c>
    </row>
    <row r="15719" spans="11:17">
      <c r="K15719" t="s">
        <v>51</v>
      </c>
      <c r="L15719" t="s">
        <v>6706</v>
      </c>
      <c r="M15719" t="s">
        <v>6707</v>
      </c>
      <c r="N15719" t="s">
        <v>77</v>
      </c>
      <c r="O15719" t="s">
        <v>73</v>
      </c>
      <c r="P15719" t="s">
        <v>82</v>
      </c>
      <c r="Q15719" t="s">
        <v>6708</v>
      </c>
    </row>
    <row r="15720" spans="11:17">
      <c r="K15720" t="s">
        <v>51</v>
      </c>
      <c r="L15720" t="s">
        <v>6711</v>
      </c>
      <c r="M15720" t="s">
        <v>6712</v>
      </c>
      <c r="N15720" t="s">
        <v>77</v>
      </c>
      <c r="O15720" t="s">
        <v>14</v>
      </c>
      <c r="Q15720" t="s">
        <v>6713</v>
      </c>
    </row>
    <row r="15721" spans="11:17">
      <c r="K15721" t="s">
        <v>51</v>
      </c>
      <c r="L15721" t="s">
        <v>6711</v>
      </c>
      <c r="M15721" t="s">
        <v>6712</v>
      </c>
      <c r="N15721" t="s">
        <v>77</v>
      </c>
      <c r="O15721" t="s">
        <v>56</v>
      </c>
      <c r="Q15721" t="s">
        <v>6713</v>
      </c>
    </row>
    <row r="15722" spans="11:17">
      <c r="K15722" t="s">
        <v>51</v>
      </c>
      <c r="L15722" t="s">
        <v>6711</v>
      </c>
      <c r="M15722" t="s">
        <v>6712</v>
      </c>
      <c r="N15722" t="s">
        <v>77</v>
      </c>
      <c r="O15722" t="s">
        <v>57</v>
      </c>
      <c r="P15722" t="s">
        <v>2701</v>
      </c>
      <c r="Q15722" t="s">
        <v>6713</v>
      </c>
    </row>
    <row r="15723" spans="11:17">
      <c r="K15723" t="s">
        <v>51</v>
      </c>
      <c r="L15723" t="s">
        <v>6711</v>
      </c>
      <c r="M15723" t="s">
        <v>6712</v>
      </c>
      <c r="N15723" t="s">
        <v>77</v>
      </c>
      <c r="O15723" t="s">
        <v>59</v>
      </c>
      <c r="P15723">
        <v>3491</v>
      </c>
      <c r="Q15723" t="s">
        <v>6713</v>
      </c>
    </row>
    <row r="15724" spans="11:17">
      <c r="K15724" t="s">
        <v>51</v>
      </c>
      <c r="L15724" t="s">
        <v>6711</v>
      </c>
      <c r="M15724" t="s">
        <v>6712</v>
      </c>
      <c r="N15724" t="s">
        <v>77</v>
      </c>
      <c r="O15724" t="s">
        <v>60</v>
      </c>
      <c r="P15724" t="s">
        <v>2702</v>
      </c>
      <c r="Q15724" t="s">
        <v>6713</v>
      </c>
    </row>
    <row r="15725" spans="11:17">
      <c r="K15725" t="s">
        <v>51</v>
      </c>
      <c r="L15725" t="s">
        <v>6711</v>
      </c>
      <c r="M15725" t="s">
        <v>6712</v>
      </c>
      <c r="N15725" t="s">
        <v>77</v>
      </c>
      <c r="O15725" t="s">
        <v>62</v>
      </c>
      <c r="P15725" t="s">
        <v>2709</v>
      </c>
      <c r="Q15725" t="s">
        <v>6713</v>
      </c>
    </row>
    <row r="15726" spans="11:17">
      <c r="K15726" t="s">
        <v>51</v>
      </c>
      <c r="L15726" t="s">
        <v>6711</v>
      </c>
      <c r="M15726" t="s">
        <v>6712</v>
      </c>
      <c r="N15726" t="s">
        <v>77</v>
      </c>
      <c r="O15726" t="s">
        <v>64</v>
      </c>
      <c r="P15726" t="s">
        <v>6714</v>
      </c>
      <c r="Q15726" t="s">
        <v>6713</v>
      </c>
    </row>
    <row r="15727" spans="11:17">
      <c r="K15727" t="s">
        <v>51</v>
      </c>
      <c r="L15727" t="s">
        <v>6711</v>
      </c>
      <c r="M15727" t="s">
        <v>6712</v>
      </c>
      <c r="N15727" t="s">
        <v>77</v>
      </c>
      <c r="O15727" t="s">
        <v>66</v>
      </c>
      <c r="P15727" t="s">
        <v>6715</v>
      </c>
      <c r="Q15727" t="s">
        <v>6713</v>
      </c>
    </row>
    <row r="15728" spans="11:17">
      <c r="K15728" t="s">
        <v>51</v>
      </c>
      <c r="L15728" t="s">
        <v>6711</v>
      </c>
      <c r="M15728" t="s">
        <v>6712</v>
      </c>
      <c r="N15728" t="s">
        <v>77</v>
      </c>
      <c r="O15728" t="s">
        <v>68</v>
      </c>
      <c r="P15728" t="e">
        <f>-ต้องการหน้ากากอนามัยและเจลล้างมือ
-ต้องการให้มีการพ่นยาฆ่าเชื้อ</f>
        <v>#NAME?</v>
      </c>
      <c r="Q15728" t="s">
        <v>6713</v>
      </c>
    </row>
    <row r="15729" spans="11:17">
      <c r="K15729" t="s">
        <v>51</v>
      </c>
      <c r="L15729" t="s">
        <v>6711</v>
      </c>
      <c r="M15729" t="s">
        <v>6712</v>
      </c>
      <c r="N15729" t="s">
        <v>77</v>
      </c>
      <c r="O15729" t="s">
        <v>70</v>
      </c>
      <c r="P15729" t="s">
        <v>131</v>
      </c>
      <c r="Q15729" t="s">
        <v>6713</v>
      </c>
    </row>
    <row r="15730" spans="11:17">
      <c r="K15730" t="s">
        <v>51</v>
      </c>
      <c r="L15730" t="s">
        <v>6711</v>
      </c>
      <c r="M15730" t="s">
        <v>6712</v>
      </c>
      <c r="N15730" t="s">
        <v>77</v>
      </c>
      <c r="O15730" t="s">
        <v>72</v>
      </c>
      <c r="P15730">
        <v>114</v>
      </c>
      <c r="Q15730" t="s">
        <v>6713</v>
      </c>
    </row>
    <row r="15731" spans="11:17">
      <c r="K15731" t="s">
        <v>51</v>
      </c>
      <c r="L15731" t="s">
        <v>6711</v>
      </c>
      <c r="M15731" t="s">
        <v>6712</v>
      </c>
      <c r="N15731" t="s">
        <v>77</v>
      </c>
      <c r="O15731" t="s">
        <v>73</v>
      </c>
      <c r="P15731" t="s">
        <v>82</v>
      </c>
      <c r="Q15731" t="s">
        <v>6713</v>
      </c>
    </row>
    <row r="15732" spans="11:17">
      <c r="K15732" t="s">
        <v>51</v>
      </c>
      <c r="L15732" t="s">
        <v>6716</v>
      </c>
      <c r="M15732" t="s">
        <v>6717</v>
      </c>
      <c r="N15732" t="s">
        <v>77</v>
      </c>
      <c r="O15732" t="s">
        <v>14</v>
      </c>
      <c r="Q15732" t="s">
        <v>6718</v>
      </c>
    </row>
    <row r="15733" spans="11:17">
      <c r="K15733" t="s">
        <v>51</v>
      </c>
      <c r="L15733" t="s">
        <v>6716</v>
      </c>
      <c r="M15733" t="s">
        <v>6717</v>
      </c>
      <c r="N15733" t="s">
        <v>77</v>
      </c>
      <c r="O15733" t="s">
        <v>56</v>
      </c>
      <c r="Q15733" t="s">
        <v>6718</v>
      </c>
    </row>
    <row r="15734" spans="11:17">
      <c r="K15734" t="s">
        <v>51</v>
      </c>
      <c r="L15734" t="s">
        <v>6716</v>
      </c>
      <c r="M15734" t="s">
        <v>6717</v>
      </c>
      <c r="N15734" t="s">
        <v>77</v>
      </c>
      <c r="O15734" t="s">
        <v>57</v>
      </c>
      <c r="P15734" t="s">
        <v>2701</v>
      </c>
      <c r="Q15734" t="s">
        <v>6718</v>
      </c>
    </row>
    <row r="15735" spans="11:17">
      <c r="K15735" t="s">
        <v>51</v>
      </c>
      <c r="L15735" t="s">
        <v>6716</v>
      </c>
      <c r="M15735" t="s">
        <v>6717</v>
      </c>
      <c r="N15735" t="s">
        <v>77</v>
      </c>
      <c r="O15735" t="s">
        <v>59</v>
      </c>
      <c r="P15735">
        <v>2978</v>
      </c>
      <c r="Q15735" t="s">
        <v>6718</v>
      </c>
    </row>
    <row r="15736" spans="11:17">
      <c r="K15736" t="s">
        <v>51</v>
      </c>
      <c r="L15736" t="s">
        <v>6716</v>
      </c>
      <c r="M15736" t="s">
        <v>6717</v>
      </c>
      <c r="N15736" t="s">
        <v>77</v>
      </c>
      <c r="O15736" t="s">
        <v>60</v>
      </c>
      <c r="P15736" t="s">
        <v>2702</v>
      </c>
      <c r="Q15736" t="s">
        <v>6718</v>
      </c>
    </row>
    <row r="15737" spans="11:17">
      <c r="K15737" t="s">
        <v>51</v>
      </c>
      <c r="L15737" t="s">
        <v>6716</v>
      </c>
      <c r="M15737" t="s">
        <v>6717</v>
      </c>
      <c r="N15737" t="s">
        <v>77</v>
      </c>
      <c r="O15737" t="s">
        <v>62</v>
      </c>
      <c r="P15737" t="s">
        <v>2709</v>
      </c>
      <c r="Q15737" t="s">
        <v>6718</v>
      </c>
    </row>
    <row r="15738" spans="11:17">
      <c r="K15738" t="s">
        <v>51</v>
      </c>
      <c r="L15738" t="s">
        <v>6716</v>
      </c>
      <c r="M15738" t="s">
        <v>6717</v>
      </c>
      <c r="N15738" t="s">
        <v>77</v>
      </c>
      <c r="O15738" t="s">
        <v>64</v>
      </c>
      <c r="P15738" t="s">
        <v>6719</v>
      </c>
      <c r="Q15738" t="s">
        <v>6718</v>
      </c>
    </row>
    <row r="15739" spans="11:17">
      <c r="K15739" t="s">
        <v>51</v>
      </c>
      <c r="L15739" t="s">
        <v>6716</v>
      </c>
      <c r="M15739" t="s">
        <v>6717</v>
      </c>
      <c r="N15739" t="s">
        <v>77</v>
      </c>
      <c r="O15739" t="s">
        <v>66</v>
      </c>
      <c r="Q15739" t="s">
        <v>6718</v>
      </c>
    </row>
    <row r="15740" spans="11:17">
      <c r="K15740" t="s">
        <v>51</v>
      </c>
      <c r="L15740" t="s">
        <v>6716</v>
      </c>
      <c r="M15740" t="s">
        <v>6717</v>
      </c>
      <c r="N15740" t="s">
        <v>77</v>
      </c>
      <c r="O15740" t="s">
        <v>68</v>
      </c>
      <c r="Q15740" t="s">
        <v>6718</v>
      </c>
    </row>
    <row r="15741" spans="11:17">
      <c r="K15741" t="s">
        <v>51</v>
      </c>
      <c r="L15741" t="s">
        <v>6716</v>
      </c>
      <c r="M15741" t="s">
        <v>6717</v>
      </c>
      <c r="N15741" t="s">
        <v>77</v>
      </c>
      <c r="O15741" t="s">
        <v>70</v>
      </c>
      <c r="P15741" t="s">
        <v>131</v>
      </c>
      <c r="Q15741" t="s">
        <v>6718</v>
      </c>
    </row>
    <row r="15742" spans="11:17">
      <c r="K15742" t="s">
        <v>51</v>
      </c>
      <c r="L15742" t="s">
        <v>6716</v>
      </c>
      <c r="M15742" t="s">
        <v>6717</v>
      </c>
      <c r="N15742" t="s">
        <v>77</v>
      </c>
      <c r="O15742" t="s">
        <v>72</v>
      </c>
      <c r="P15742">
        <v>104</v>
      </c>
      <c r="Q15742" t="s">
        <v>6718</v>
      </c>
    </row>
    <row r="15743" spans="11:17">
      <c r="K15743" t="s">
        <v>51</v>
      </c>
      <c r="L15743" t="s">
        <v>6716</v>
      </c>
      <c r="M15743" t="s">
        <v>6717</v>
      </c>
      <c r="N15743" t="s">
        <v>77</v>
      </c>
      <c r="O15743" t="s">
        <v>73</v>
      </c>
      <c r="P15743" t="s">
        <v>82</v>
      </c>
      <c r="Q15743" t="s">
        <v>6718</v>
      </c>
    </row>
    <row r="15744" spans="11:17">
      <c r="K15744" t="s">
        <v>51</v>
      </c>
      <c r="L15744" t="s">
        <v>6720</v>
      </c>
      <c r="M15744" t="s">
        <v>6721</v>
      </c>
      <c r="N15744" t="s">
        <v>77</v>
      </c>
      <c r="O15744" t="s">
        <v>14</v>
      </c>
      <c r="Q15744" t="s">
        <v>6722</v>
      </c>
    </row>
    <row r="15745" spans="11:17">
      <c r="K15745" t="s">
        <v>51</v>
      </c>
      <c r="L15745" t="s">
        <v>6720</v>
      </c>
      <c r="M15745" t="s">
        <v>6721</v>
      </c>
      <c r="N15745" t="s">
        <v>77</v>
      </c>
      <c r="O15745" t="s">
        <v>56</v>
      </c>
      <c r="Q15745" t="s">
        <v>6722</v>
      </c>
    </row>
    <row r="15746" spans="11:17">
      <c r="K15746" t="s">
        <v>51</v>
      </c>
      <c r="L15746" t="s">
        <v>6720</v>
      </c>
      <c r="M15746" t="s">
        <v>6721</v>
      </c>
      <c r="N15746" t="s">
        <v>77</v>
      </c>
      <c r="O15746" t="s">
        <v>57</v>
      </c>
      <c r="P15746" t="s">
        <v>2701</v>
      </c>
      <c r="Q15746" t="s">
        <v>6722</v>
      </c>
    </row>
    <row r="15747" spans="11:17">
      <c r="K15747" t="s">
        <v>51</v>
      </c>
      <c r="L15747" t="s">
        <v>6720</v>
      </c>
      <c r="M15747" t="s">
        <v>6721</v>
      </c>
      <c r="N15747" t="s">
        <v>77</v>
      </c>
      <c r="O15747" t="s">
        <v>59</v>
      </c>
      <c r="P15747">
        <v>3076</v>
      </c>
      <c r="Q15747" t="s">
        <v>6722</v>
      </c>
    </row>
    <row r="15748" spans="11:17">
      <c r="K15748" t="s">
        <v>51</v>
      </c>
      <c r="L15748" t="s">
        <v>6720</v>
      </c>
      <c r="M15748" t="s">
        <v>6721</v>
      </c>
      <c r="N15748" t="s">
        <v>77</v>
      </c>
      <c r="O15748" t="s">
        <v>60</v>
      </c>
      <c r="P15748" t="s">
        <v>2702</v>
      </c>
      <c r="Q15748" t="s">
        <v>6722</v>
      </c>
    </row>
    <row r="15749" spans="11:17">
      <c r="K15749" t="s">
        <v>51</v>
      </c>
      <c r="L15749" t="s">
        <v>6720</v>
      </c>
      <c r="M15749" t="s">
        <v>6721</v>
      </c>
      <c r="N15749" t="s">
        <v>77</v>
      </c>
      <c r="O15749" t="s">
        <v>62</v>
      </c>
      <c r="P15749" t="s">
        <v>2745</v>
      </c>
      <c r="Q15749" t="s">
        <v>6722</v>
      </c>
    </row>
    <row r="15750" spans="11:17">
      <c r="K15750" t="s">
        <v>51</v>
      </c>
      <c r="L15750" t="s">
        <v>6720</v>
      </c>
      <c r="M15750" t="s">
        <v>6721</v>
      </c>
      <c r="N15750" t="s">
        <v>77</v>
      </c>
      <c r="O15750" t="s">
        <v>64</v>
      </c>
      <c r="P15750" t="s">
        <v>6723</v>
      </c>
      <c r="Q15750" t="s">
        <v>6722</v>
      </c>
    </row>
    <row r="15751" spans="11:17">
      <c r="K15751" t="s">
        <v>51</v>
      </c>
      <c r="L15751" t="s">
        <v>6720</v>
      </c>
      <c r="M15751" t="s">
        <v>6721</v>
      </c>
      <c r="N15751" t="s">
        <v>77</v>
      </c>
      <c r="O15751" t="s">
        <v>66</v>
      </c>
      <c r="Q15751" t="s">
        <v>6722</v>
      </c>
    </row>
    <row r="15752" spans="11:17">
      <c r="K15752" t="s">
        <v>51</v>
      </c>
      <c r="L15752" t="s">
        <v>6720</v>
      </c>
      <c r="M15752" t="s">
        <v>6721</v>
      </c>
      <c r="N15752" t="s">
        <v>77</v>
      </c>
      <c r="O15752" t="s">
        <v>68</v>
      </c>
      <c r="Q15752" t="s">
        <v>6722</v>
      </c>
    </row>
    <row r="15753" spans="11:17">
      <c r="K15753" t="s">
        <v>51</v>
      </c>
      <c r="L15753" t="s">
        <v>6720</v>
      </c>
      <c r="M15753" t="s">
        <v>6721</v>
      </c>
      <c r="N15753" t="s">
        <v>77</v>
      </c>
      <c r="O15753" t="s">
        <v>70</v>
      </c>
      <c r="P15753" t="s">
        <v>131</v>
      </c>
      <c r="Q15753" t="s">
        <v>6722</v>
      </c>
    </row>
    <row r="15754" spans="11:17">
      <c r="K15754" t="s">
        <v>51</v>
      </c>
      <c r="L15754" t="s">
        <v>6720</v>
      </c>
      <c r="M15754" t="s">
        <v>6721</v>
      </c>
      <c r="N15754" t="s">
        <v>77</v>
      </c>
      <c r="O15754" t="s">
        <v>72</v>
      </c>
      <c r="P15754">
        <v>74</v>
      </c>
      <c r="Q15754" t="s">
        <v>6722</v>
      </c>
    </row>
    <row r="15755" spans="11:17">
      <c r="K15755" t="s">
        <v>51</v>
      </c>
      <c r="L15755" t="s">
        <v>6720</v>
      </c>
      <c r="M15755" t="s">
        <v>6721</v>
      </c>
      <c r="N15755" t="s">
        <v>77</v>
      </c>
      <c r="O15755" t="s">
        <v>73</v>
      </c>
      <c r="P15755" t="s">
        <v>82</v>
      </c>
      <c r="Q15755" t="s">
        <v>6722</v>
      </c>
    </row>
    <row r="15756" spans="11:17">
      <c r="K15756" t="s">
        <v>51</v>
      </c>
      <c r="L15756" t="s">
        <v>6724</v>
      </c>
      <c r="M15756" t="s">
        <v>6725</v>
      </c>
      <c r="N15756" t="s">
        <v>77</v>
      </c>
      <c r="O15756" t="s">
        <v>14</v>
      </c>
      <c r="Q15756" t="s">
        <v>6726</v>
      </c>
    </row>
    <row r="15757" spans="11:17">
      <c r="K15757" t="s">
        <v>51</v>
      </c>
      <c r="L15757" t="s">
        <v>6724</v>
      </c>
      <c r="M15757" t="s">
        <v>6725</v>
      </c>
      <c r="N15757" t="s">
        <v>77</v>
      </c>
      <c r="O15757" t="s">
        <v>56</v>
      </c>
      <c r="Q15757" t="s">
        <v>6726</v>
      </c>
    </row>
    <row r="15758" spans="11:17">
      <c r="K15758" t="s">
        <v>51</v>
      </c>
      <c r="L15758" t="s">
        <v>6724</v>
      </c>
      <c r="M15758" t="s">
        <v>6725</v>
      </c>
      <c r="N15758" t="s">
        <v>77</v>
      </c>
      <c r="O15758" t="s">
        <v>57</v>
      </c>
      <c r="P15758" t="s">
        <v>2701</v>
      </c>
      <c r="Q15758" t="s">
        <v>6726</v>
      </c>
    </row>
    <row r="15759" spans="11:17">
      <c r="K15759" t="s">
        <v>51</v>
      </c>
      <c r="L15759" t="s">
        <v>6724</v>
      </c>
      <c r="M15759" t="s">
        <v>6725</v>
      </c>
      <c r="N15759" t="s">
        <v>77</v>
      </c>
      <c r="O15759" t="s">
        <v>59</v>
      </c>
      <c r="P15759">
        <v>2710</v>
      </c>
      <c r="Q15759" t="s">
        <v>6726</v>
      </c>
    </row>
    <row r="15760" spans="11:17">
      <c r="K15760" t="s">
        <v>51</v>
      </c>
      <c r="L15760" t="s">
        <v>6724</v>
      </c>
      <c r="M15760" t="s">
        <v>6725</v>
      </c>
      <c r="N15760" t="s">
        <v>77</v>
      </c>
      <c r="O15760" t="s">
        <v>60</v>
      </c>
      <c r="P15760" t="s">
        <v>2702</v>
      </c>
      <c r="Q15760" t="s">
        <v>6726</v>
      </c>
    </row>
    <row r="15761" spans="11:17">
      <c r="K15761" t="s">
        <v>51</v>
      </c>
      <c r="L15761" t="s">
        <v>6724</v>
      </c>
      <c r="M15761" t="s">
        <v>6725</v>
      </c>
      <c r="N15761" t="s">
        <v>77</v>
      </c>
      <c r="O15761" t="s">
        <v>62</v>
      </c>
      <c r="P15761" t="s">
        <v>2703</v>
      </c>
      <c r="Q15761" t="s">
        <v>6726</v>
      </c>
    </row>
    <row r="15762" spans="11:17">
      <c r="K15762" t="s">
        <v>51</v>
      </c>
      <c r="L15762" t="s">
        <v>6724</v>
      </c>
      <c r="M15762" t="s">
        <v>6725</v>
      </c>
      <c r="N15762" t="s">
        <v>77</v>
      </c>
      <c r="O15762" t="s">
        <v>64</v>
      </c>
      <c r="P15762" t="s">
        <v>6727</v>
      </c>
      <c r="Q15762" t="s">
        <v>6726</v>
      </c>
    </row>
    <row r="15763" spans="11:17">
      <c r="K15763" t="s">
        <v>51</v>
      </c>
      <c r="L15763" t="s">
        <v>6724</v>
      </c>
      <c r="M15763" t="s">
        <v>6725</v>
      </c>
      <c r="N15763" t="s">
        <v>77</v>
      </c>
      <c r="O15763" t="s">
        <v>66</v>
      </c>
      <c r="P15763" t="s">
        <v>6728</v>
      </c>
      <c r="Q15763" t="s">
        <v>6726</v>
      </c>
    </row>
    <row r="15764" spans="11:17">
      <c r="K15764" t="s">
        <v>51</v>
      </c>
      <c r="L15764" t="s">
        <v>6724</v>
      </c>
      <c r="M15764" t="s">
        <v>6725</v>
      </c>
      <c r="N15764" t="s">
        <v>77</v>
      </c>
      <c r="O15764" t="s">
        <v>68</v>
      </c>
      <c r="P15764" t="e">
        <f>-ต้องการเจลล้างมือ
-ต้องการให้มีการพ่นยาฆ่าเชื้อ</f>
        <v>#NAME?</v>
      </c>
      <c r="Q15764" t="s">
        <v>6726</v>
      </c>
    </row>
    <row r="15765" spans="11:17">
      <c r="K15765" t="s">
        <v>51</v>
      </c>
      <c r="L15765" t="s">
        <v>6724</v>
      </c>
      <c r="M15765" t="s">
        <v>6725</v>
      </c>
      <c r="N15765" t="s">
        <v>77</v>
      </c>
      <c r="O15765" t="s">
        <v>70</v>
      </c>
      <c r="P15765" t="s">
        <v>131</v>
      </c>
      <c r="Q15765" t="s">
        <v>6726</v>
      </c>
    </row>
    <row r="15766" spans="11:17">
      <c r="K15766" t="s">
        <v>51</v>
      </c>
      <c r="L15766" t="s">
        <v>6724</v>
      </c>
      <c r="M15766" t="s">
        <v>6725</v>
      </c>
      <c r="N15766" t="s">
        <v>77</v>
      </c>
      <c r="O15766" t="s">
        <v>72</v>
      </c>
      <c r="P15766">
        <v>185</v>
      </c>
      <c r="Q15766" t="s">
        <v>6726</v>
      </c>
    </row>
    <row r="15767" spans="11:17">
      <c r="K15767" t="s">
        <v>51</v>
      </c>
      <c r="L15767" t="s">
        <v>6724</v>
      </c>
      <c r="M15767" t="s">
        <v>6725</v>
      </c>
      <c r="N15767" t="s">
        <v>77</v>
      </c>
      <c r="O15767" t="s">
        <v>73</v>
      </c>
      <c r="P15767" t="s">
        <v>82</v>
      </c>
      <c r="Q15767" t="s">
        <v>6726</v>
      </c>
    </row>
    <row r="15768" spans="11:17">
      <c r="K15768" t="s">
        <v>51</v>
      </c>
      <c r="L15768" t="s">
        <v>6729</v>
      </c>
      <c r="M15768" t="s">
        <v>6730</v>
      </c>
      <c r="N15768" t="s">
        <v>77</v>
      </c>
      <c r="O15768" t="s">
        <v>14</v>
      </c>
      <c r="Q15768" t="s">
        <v>6731</v>
      </c>
    </row>
    <row r="15769" spans="11:17">
      <c r="K15769" t="s">
        <v>51</v>
      </c>
      <c r="L15769" t="s">
        <v>6729</v>
      </c>
      <c r="M15769" t="s">
        <v>6730</v>
      </c>
      <c r="N15769" t="s">
        <v>77</v>
      </c>
      <c r="O15769" t="s">
        <v>56</v>
      </c>
      <c r="Q15769" t="s">
        <v>6731</v>
      </c>
    </row>
    <row r="15770" spans="11:17">
      <c r="K15770" t="s">
        <v>51</v>
      </c>
      <c r="L15770" t="s">
        <v>6729</v>
      </c>
      <c r="M15770" t="s">
        <v>6730</v>
      </c>
      <c r="N15770" t="s">
        <v>77</v>
      </c>
      <c r="O15770" t="s">
        <v>57</v>
      </c>
      <c r="P15770" t="s">
        <v>2701</v>
      </c>
      <c r="Q15770" t="s">
        <v>6731</v>
      </c>
    </row>
    <row r="15771" spans="11:17">
      <c r="K15771" t="s">
        <v>51</v>
      </c>
      <c r="L15771" t="s">
        <v>6729</v>
      </c>
      <c r="M15771" t="s">
        <v>6730</v>
      </c>
      <c r="N15771" t="s">
        <v>77</v>
      </c>
      <c r="O15771" t="s">
        <v>59</v>
      </c>
      <c r="P15771">
        <v>2807</v>
      </c>
      <c r="Q15771" t="s">
        <v>6731</v>
      </c>
    </row>
    <row r="15772" spans="11:17">
      <c r="K15772" t="s">
        <v>51</v>
      </c>
      <c r="L15772" t="s">
        <v>6729</v>
      </c>
      <c r="M15772" t="s">
        <v>6730</v>
      </c>
      <c r="N15772" t="s">
        <v>77</v>
      </c>
      <c r="O15772" t="s">
        <v>60</v>
      </c>
      <c r="P15772" t="s">
        <v>2702</v>
      </c>
      <c r="Q15772" t="s">
        <v>6731</v>
      </c>
    </row>
    <row r="15773" spans="11:17">
      <c r="K15773" t="s">
        <v>51</v>
      </c>
      <c r="L15773" t="s">
        <v>6729</v>
      </c>
      <c r="M15773" t="s">
        <v>6730</v>
      </c>
      <c r="N15773" t="s">
        <v>77</v>
      </c>
      <c r="O15773" t="s">
        <v>62</v>
      </c>
      <c r="P15773" t="s">
        <v>2703</v>
      </c>
      <c r="Q15773" t="s">
        <v>6731</v>
      </c>
    </row>
    <row r="15774" spans="11:17">
      <c r="K15774" t="s">
        <v>51</v>
      </c>
      <c r="L15774" t="s">
        <v>6729</v>
      </c>
      <c r="M15774" t="s">
        <v>6730</v>
      </c>
      <c r="N15774" t="s">
        <v>77</v>
      </c>
      <c r="O15774" t="s">
        <v>64</v>
      </c>
      <c r="P15774" t="s">
        <v>6732</v>
      </c>
      <c r="Q15774" t="s">
        <v>6731</v>
      </c>
    </row>
    <row r="15775" spans="11:17">
      <c r="K15775" t="s">
        <v>51</v>
      </c>
      <c r="L15775" t="s">
        <v>6729</v>
      </c>
      <c r="M15775" t="s">
        <v>6730</v>
      </c>
      <c r="N15775" t="s">
        <v>77</v>
      </c>
      <c r="O15775" t="s">
        <v>66</v>
      </c>
      <c r="Q15775" t="s">
        <v>6731</v>
      </c>
    </row>
    <row r="15776" spans="11:17">
      <c r="K15776" t="s">
        <v>51</v>
      </c>
      <c r="L15776" t="s">
        <v>6729</v>
      </c>
      <c r="M15776" t="s">
        <v>6730</v>
      </c>
      <c r="N15776" t="s">
        <v>77</v>
      </c>
      <c r="O15776" t="s">
        <v>68</v>
      </c>
      <c r="Q15776" t="s">
        <v>6731</v>
      </c>
    </row>
    <row r="15777" spans="11:17">
      <c r="K15777" t="s">
        <v>51</v>
      </c>
      <c r="L15777" t="s">
        <v>6729</v>
      </c>
      <c r="M15777" t="s">
        <v>6730</v>
      </c>
      <c r="N15777" t="s">
        <v>77</v>
      </c>
      <c r="O15777" t="s">
        <v>70</v>
      </c>
      <c r="P15777" t="s">
        <v>131</v>
      </c>
      <c r="Q15777" t="s">
        <v>6731</v>
      </c>
    </row>
    <row r="15778" spans="11:17">
      <c r="K15778" t="s">
        <v>51</v>
      </c>
      <c r="L15778" t="s">
        <v>6729</v>
      </c>
      <c r="M15778" t="s">
        <v>6730</v>
      </c>
      <c r="N15778" t="s">
        <v>77</v>
      </c>
      <c r="O15778" t="s">
        <v>72</v>
      </c>
      <c r="P15778">
        <v>91</v>
      </c>
      <c r="Q15778" t="s">
        <v>6731</v>
      </c>
    </row>
    <row r="15779" spans="11:17">
      <c r="K15779" t="s">
        <v>51</v>
      </c>
      <c r="L15779" t="s">
        <v>6729</v>
      </c>
      <c r="M15779" t="s">
        <v>6730</v>
      </c>
      <c r="N15779" t="s">
        <v>77</v>
      </c>
      <c r="O15779" t="s">
        <v>73</v>
      </c>
      <c r="P15779" t="s">
        <v>82</v>
      </c>
      <c r="Q15779" t="s">
        <v>6731</v>
      </c>
    </row>
    <row r="15780" spans="11:17">
      <c r="K15780" t="s">
        <v>51</v>
      </c>
      <c r="L15780" t="s">
        <v>6733</v>
      </c>
      <c r="M15780" t="s">
        <v>6734</v>
      </c>
      <c r="N15780" t="s">
        <v>1337</v>
      </c>
      <c r="O15780" t="s">
        <v>14</v>
      </c>
      <c r="Q15780" t="s">
        <v>6735</v>
      </c>
    </row>
    <row r="15781" spans="11:17">
      <c r="K15781" t="s">
        <v>51</v>
      </c>
      <c r="L15781" t="s">
        <v>6733</v>
      </c>
      <c r="M15781" t="s">
        <v>6734</v>
      </c>
      <c r="N15781" t="s">
        <v>1337</v>
      </c>
      <c r="O15781" t="s">
        <v>56</v>
      </c>
      <c r="Q15781" t="s">
        <v>6735</v>
      </c>
    </row>
    <row r="15782" spans="11:17">
      <c r="K15782" t="s">
        <v>51</v>
      </c>
      <c r="L15782" t="s">
        <v>6733</v>
      </c>
      <c r="M15782" t="s">
        <v>6734</v>
      </c>
      <c r="N15782" t="s">
        <v>1337</v>
      </c>
      <c r="O15782" t="s">
        <v>57</v>
      </c>
      <c r="P15782" t="s">
        <v>2701</v>
      </c>
      <c r="Q15782" t="s">
        <v>6735</v>
      </c>
    </row>
    <row r="15783" spans="11:17">
      <c r="K15783" t="s">
        <v>51</v>
      </c>
      <c r="L15783" t="s">
        <v>6733</v>
      </c>
      <c r="M15783" t="s">
        <v>6734</v>
      </c>
      <c r="N15783" t="s">
        <v>1337</v>
      </c>
      <c r="O15783" t="s">
        <v>59</v>
      </c>
      <c r="P15783">
        <v>1953</v>
      </c>
      <c r="Q15783" t="s">
        <v>6735</v>
      </c>
    </row>
    <row r="15784" spans="11:17">
      <c r="K15784" t="s">
        <v>51</v>
      </c>
      <c r="L15784" t="s">
        <v>6733</v>
      </c>
      <c r="M15784" t="s">
        <v>6734</v>
      </c>
      <c r="N15784" t="s">
        <v>1337</v>
      </c>
      <c r="O15784" t="s">
        <v>60</v>
      </c>
      <c r="P15784" t="s">
        <v>2702</v>
      </c>
      <c r="Q15784" t="s">
        <v>6735</v>
      </c>
    </row>
    <row r="15785" spans="11:17">
      <c r="K15785" t="s">
        <v>51</v>
      </c>
      <c r="L15785" t="s">
        <v>6733</v>
      </c>
      <c r="M15785" t="s">
        <v>6734</v>
      </c>
      <c r="N15785" t="s">
        <v>1337</v>
      </c>
      <c r="O15785" t="s">
        <v>62</v>
      </c>
      <c r="P15785" t="s">
        <v>2745</v>
      </c>
      <c r="Q15785" t="s">
        <v>6735</v>
      </c>
    </row>
    <row r="15786" spans="11:17">
      <c r="K15786" t="s">
        <v>51</v>
      </c>
      <c r="L15786" t="s">
        <v>6733</v>
      </c>
      <c r="M15786" t="s">
        <v>6734</v>
      </c>
      <c r="N15786" t="s">
        <v>1337</v>
      </c>
      <c r="O15786" t="s">
        <v>64</v>
      </c>
      <c r="P15786" t="s">
        <v>6736</v>
      </c>
      <c r="Q15786" t="s">
        <v>6735</v>
      </c>
    </row>
    <row r="15787" spans="11:17">
      <c r="K15787" t="s">
        <v>51</v>
      </c>
      <c r="L15787" t="s">
        <v>6733</v>
      </c>
      <c r="M15787" t="s">
        <v>6734</v>
      </c>
      <c r="N15787" t="s">
        <v>1337</v>
      </c>
      <c r="O15787" t="s">
        <v>66</v>
      </c>
      <c r="Q15787" t="s">
        <v>6735</v>
      </c>
    </row>
    <row r="15788" spans="11:17">
      <c r="K15788" t="s">
        <v>51</v>
      </c>
      <c r="L15788" t="s">
        <v>6733</v>
      </c>
      <c r="M15788" t="s">
        <v>6734</v>
      </c>
      <c r="N15788" t="s">
        <v>1337</v>
      </c>
      <c r="O15788" t="s">
        <v>68</v>
      </c>
      <c r="Q15788" t="s">
        <v>6735</v>
      </c>
    </row>
    <row r="15789" spans="11:17">
      <c r="K15789" t="s">
        <v>51</v>
      </c>
      <c r="L15789" t="s">
        <v>6733</v>
      </c>
      <c r="M15789" t="s">
        <v>6734</v>
      </c>
      <c r="N15789" t="s">
        <v>1337</v>
      </c>
      <c r="O15789" t="s">
        <v>70</v>
      </c>
      <c r="P15789" t="s">
        <v>1020</v>
      </c>
      <c r="Q15789" t="s">
        <v>6735</v>
      </c>
    </row>
    <row r="15790" spans="11:17">
      <c r="K15790" t="s">
        <v>51</v>
      </c>
      <c r="L15790" t="s">
        <v>6733</v>
      </c>
      <c r="M15790" t="s">
        <v>6734</v>
      </c>
      <c r="N15790" t="s">
        <v>1337</v>
      </c>
      <c r="O15790" t="s">
        <v>72</v>
      </c>
      <c r="P15790">
        <v>150</v>
      </c>
      <c r="Q15790" t="s">
        <v>6735</v>
      </c>
    </row>
    <row r="15791" spans="11:17">
      <c r="K15791" t="s">
        <v>51</v>
      </c>
      <c r="L15791" t="s">
        <v>6733</v>
      </c>
      <c r="M15791" t="s">
        <v>6734</v>
      </c>
      <c r="N15791" t="s">
        <v>1337</v>
      </c>
      <c r="O15791" t="s">
        <v>73</v>
      </c>
      <c r="P15791" t="s">
        <v>1343</v>
      </c>
      <c r="Q15791" t="s">
        <v>6735</v>
      </c>
    </row>
    <row r="15792" spans="11:17">
      <c r="K15792" t="s">
        <v>51</v>
      </c>
      <c r="L15792" t="s">
        <v>6737</v>
      </c>
      <c r="M15792" t="s">
        <v>6738</v>
      </c>
      <c r="N15792" t="s">
        <v>1337</v>
      </c>
      <c r="O15792" t="s">
        <v>14</v>
      </c>
      <c r="Q15792" t="s">
        <v>6739</v>
      </c>
    </row>
    <row r="15793" spans="11:17">
      <c r="K15793" t="s">
        <v>51</v>
      </c>
      <c r="L15793" t="s">
        <v>6737</v>
      </c>
      <c r="M15793" t="s">
        <v>6738</v>
      </c>
      <c r="N15793" t="s">
        <v>1337</v>
      </c>
      <c r="O15793" t="s">
        <v>56</v>
      </c>
      <c r="Q15793" t="s">
        <v>6739</v>
      </c>
    </row>
    <row r="15794" spans="11:17">
      <c r="K15794" t="s">
        <v>51</v>
      </c>
      <c r="L15794" t="s">
        <v>6737</v>
      </c>
      <c r="M15794" t="s">
        <v>6738</v>
      </c>
      <c r="N15794" t="s">
        <v>1337</v>
      </c>
      <c r="O15794" t="s">
        <v>57</v>
      </c>
      <c r="P15794" t="s">
        <v>2701</v>
      </c>
      <c r="Q15794" t="s">
        <v>6739</v>
      </c>
    </row>
    <row r="15795" spans="11:17">
      <c r="K15795" t="s">
        <v>51</v>
      </c>
      <c r="L15795" t="s">
        <v>6737</v>
      </c>
      <c r="M15795" t="s">
        <v>6738</v>
      </c>
      <c r="N15795" t="s">
        <v>1337</v>
      </c>
      <c r="O15795" t="s">
        <v>59</v>
      </c>
      <c r="P15795">
        <v>1806</v>
      </c>
      <c r="Q15795" t="s">
        <v>6739</v>
      </c>
    </row>
    <row r="15796" spans="11:17">
      <c r="K15796" t="s">
        <v>51</v>
      </c>
      <c r="L15796" t="s">
        <v>6737</v>
      </c>
      <c r="M15796" t="s">
        <v>6738</v>
      </c>
      <c r="N15796" t="s">
        <v>1337</v>
      </c>
      <c r="O15796" t="s">
        <v>60</v>
      </c>
      <c r="P15796" t="s">
        <v>2702</v>
      </c>
      <c r="Q15796" t="s">
        <v>6739</v>
      </c>
    </row>
    <row r="15797" spans="11:17">
      <c r="K15797" t="s">
        <v>51</v>
      </c>
      <c r="L15797" t="s">
        <v>6737</v>
      </c>
      <c r="M15797" t="s">
        <v>6738</v>
      </c>
      <c r="N15797" t="s">
        <v>1337</v>
      </c>
      <c r="O15797" t="s">
        <v>62</v>
      </c>
      <c r="P15797" t="s">
        <v>253</v>
      </c>
      <c r="Q15797" t="s">
        <v>6739</v>
      </c>
    </row>
    <row r="15798" spans="11:17">
      <c r="K15798" t="s">
        <v>51</v>
      </c>
      <c r="L15798" t="s">
        <v>6737</v>
      </c>
      <c r="M15798" t="s">
        <v>6738</v>
      </c>
      <c r="N15798" t="s">
        <v>1337</v>
      </c>
      <c r="O15798" t="s">
        <v>64</v>
      </c>
      <c r="P15798" t="s">
        <v>6740</v>
      </c>
      <c r="Q15798" t="s">
        <v>6739</v>
      </c>
    </row>
    <row r="15799" spans="11:17">
      <c r="K15799" t="s">
        <v>51</v>
      </c>
      <c r="L15799" t="s">
        <v>6737</v>
      </c>
      <c r="M15799" t="s">
        <v>6738</v>
      </c>
      <c r="N15799" t="s">
        <v>1337</v>
      </c>
      <c r="O15799" t="s">
        <v>66</v>
      </c>
      <c r="Q15799" t="s">
        <v>6739</v>
      </c>
    </row>
    <row r="15800" spans="11:17">
      <c r="K15800" t="s">
        <v>51</v>
      </c>
      <c r="L15800" t="s">
        <v>6737</v>
      </c>
      <c r="M15800" t="s">
        <v>6738</v>
      </c>
      <c r="N15800" t="s">
        <v>1337</v>
      </c>
      <c r="O15800" t="s">
        <v>68</v>
      </c>
      <c r="Q15800" t="s">
        <v>6739</v>
      </c>
    </row>
    <row r="15801" spans="11:17">
      <c r="K15801" t="s">
        <v>51</v>
      </c>
      <c r="L15801" t="s">
        <v>6737</v>
      </c>
      <c r="M15801" t="s">
        <v>6738</v>
      </c>
      <c r="N15801" t="s">
        <v>1337</v>
      </c>
      <c r="O15801" t="s">
        <v>70</v>
      </c>
      <c r="P15801" t="s">
        <v>131</v>
      </c>
      <c r="Q15801" t="s">
        <v>6739</v>
      </c>
    </row>
    <row r="15802" spans="11:17">
      <c r="K15802" t="s">
        <v>51</v>
      </c>
      <c r="L15802" t="s">
        <v>6737</v>
      </c>
      <c r="M15802" t="s">
        <v>6738</v>
      </c>
      <c r="N15802" t="s">
        <v>1337</v>
      </c>
      <c r="O15802" t="s">
        <v>72</v>
      </c>
      <c r="P15802">
        <v>134</v>
      </c>
      <c r="Q15802" t="s">
        <v>6739</v>
      </c>
    </row>
    <row r="15803" spans="11:17">
      <c r="K15803" t="s">
        <v>51</v>
      </c>
      <c r="L15803" t="s">
        <v>6737</v>
      </c>
      <c r="M15803" t="s">
        <v>6738</v>
      </c>
      <c r="N15803" t="s">
        <v>1337</v>
      </c>
      <c r="O15803" t="s">
        <v>73</v>
      </c>
      <c r="P15803" t="s">
        <v>1343</v>
      </c>
      <c r="Q15803" t="s">
        <v>6739</v>
      </c>
    </row>
    <row r="15804" spans="11:17">
      <c r="K15804" t="s">
        <v>51</v>
      </c>
      <c r="L15804" t="s">
        <v>6741</v>
      </c>
      <c r="M15804" t="s">
        <v>6742</v>
      </c>
      <c r="N15804" t="s">
        <v>77</v>
      </c>
      <c r="O15804" t="s">
        <v>14</v>
      </c>
      <c r="Q15804" t="s">
        <v>6743</v>
      </c>
    </row>
    <row r="15805" spans="11:17">
      <c r="K15805" t="s">
        <v>51</v>
      </c>
      <c r="L15805" t="s">
        <v>6741</v>
      </c>
      <c r="M15805" t="s">
        <v>6742</v>
      </c>
      <c r="N15805" t="s">
        <v>77</v>
      </c>
      <c r="O15805" t="s">
        <v>56</v>
      </c>
      <c r="Q15805" t="s">
        <v>6743</v>
      </c>
    </row>
    <row r="15806" spans="11:17">
      <c r="K15806" t="s">
        <v>51</v>
      </c>
      <c r="L15806" t="s">
        <v>6741</v>
      </c>
      <c r="M15806" t="s">
        <v>6742</v>
      </c>
      <c r="N15806" t="s">
        <v>77</v>
      </c>
      <c r="O15806" t="s">
        <v>57</v>
      </c>
      <c r="P15806" t="s">
        <v>2701</v>
      </c>
      <c r="Q15806" t="s">
        <v>6743</v>
      </c>
    </row>
    <row r="15807" spans="11:17">
      <c r="K15807" t="s">
        <v>51</v>
      </c>
      <c r="L15807" t="s">
        <v>6741</v>
      </c>
      <c r="M15807" t="s">
        <v>6742</v>
      </c>
      <c r="N15807" t="s">
        <v>77</v>
      </c>
      <c r="O15807" t="s">
        <v>59</v>
      </c>
      <c r="P15807">
        <v>2685</v>
      </c>
      <c r="Q15807" t="s">
        <v>6743</v>
      </c>
    </row>
    <row r="15808" spans="11:17">
      <c r="K15808" t="s">
        <v>51</v>
      </c>
      <c r="L15808" t="s">
        <v>6741</v>
      </c>
      <c r="M15808" t="s">
        <v>6742</v>
      </c>
      <c r="N15808" t="s">
        <v>77</v>
      </c>
      <c r="O15808" t="s">
        <v>60</v>
      </c>
      <c r="P15808" t="s">
        <v>2702</v>
      </c>
      <c r="Q15808" t="s">
        <v>6743</v>
      </c>
    </row>
    <row r="15809" spans="11:17">
      <c r="K15809" t="s">
        <v>51</v>
      </c>
      <c r="L15809" t="s">
        <v>6741</v>
      </c>
      <c r="M15809" t="s">
        <v>6742</v>
      </c>
      <c r="N15809" t="s">
        <v>77</v>
      </c>
      <c r="O15809" t="s">
        <v>62</v>
      </c>
      <c r="P15809" t="s">
        <v>2745</v>
      </c>
      <c r="Q15809" t="s">
        <v>6743</v>
      </c>
    </row>
    <row r="15810" spans="11:17">
      <c r="K15810" t="s">
        <v>51</v>
      </c>
      <c r="L15810" t="s">
        <v>6741</v>
      </c>
      <c r="M15810" t="s">
        <v>6742</v>
      </c>
      <c r="N15810" t="s">
        <v>77</v>
      </c>
      <c r="O15810" t="s">
        <v>64</v>
      </c>
      <c r="P15810" t="s">
        <v>6744</v>
      </c>
      <c r="Q15810" t="s">
        <v>6743</v>
      </c>
    </row>
    <row r="15811" spans="11:17">
      <c r="K15811" t="s">
        <v>51</v>
      </c>
      <c r="L15811" t="s">
        <v>6741</v>
      </c>
      <c r="M15811" t="s">
        <v>6742</v>
      </c>
      <c r="N15811" t="s">
        <v>77</v>
      </c>
      <c r="O15811" t="s">
        <v>66</v>
      </c>
      <c r="P15811" t="s">
        <v>6745</v>
      </c>
      <c r="Q15811" t="s">
        <v>6743</v>
      </c>
    </row>
    <row r="15812" spans="11:17">
      <c r="K15812" t="s">
        <v>51</v>
      </c>
      <c r="L15812" t="s">
        <v>6741</v>
      </c>
      <c r="M15812" t="s">
        <v>6742</v>
      </c>
      <c r="N15812" t="s">
        <v>77</v>
      </c>
      <c r="O15812" t="s">
        <v>68</v>
      </c>
      <c r="P15812" t="e">
        <f>-ต้องการหน้ากากอนามัยและเจลล้างมือ
-ต้องการเครื่องตรวจวัดอุณหภูมิ</f>
        <v>#NAME?</v>
      </c>
      <c r="Q15812" t="s">
        <v>6743</v>
      </c>
    </row>
    <row r="15813" spans="11:17">
      <c r="K15813" t="s">
        <v>51</v>
      </c>
      <c r="L15813" t="s">
        <v>6741</v>
      </c>
      <c r="M15813" t="s">
        <v>6742</v>
      </c>
      <c r="N15813" t="s">
        <v>77</v>
      </c>
      <c r="O15813" t="s">
        <v>70</v>
      </c>
      <c r="P15813" t="s">
        <v>131</v>
      </c>
      <c r="Q15813" t="s">
        <v>6743</v>
      </c>
    </row>
    <row r="15814" spans="11:17">
      <c r="K15814" t="s">
        <v>51</v>
      </c>
      <c r="L15814" t="s">
        <v>6741</v>
      </c>
      <c r="M15814" t="s">
        <v>6742</v>
      </c>
      <c r="N15814" t="s">
        <v>77</v>
      </c>
      <c r="O15814" t="s">
        <v>72</v>
      </c>
      <c r="P15814">
        <v>152</v>
      </c>
      <c r="Q15814" t="s">
        <v>6743</v>
      </c>
    </row>
    <row r="15815" spans="11:17">
      <c r="K15815" t="s">
        <v>51</v>
      </c>
      <c r="L15815" t="s">
        <v>6741</v>
      </c>
      <c r="M15815" t="s">
        <v>6742</v>
      </c>
      <c r="N15815" t="s">
        <v>77</v>
      </c>
      <c r="O15815" t="s">
        <v>73</v>
      </c>
      <c r="P15815" t="s">
        <v>82</v>
      </c>
      <c r="Q15815" t="s">
        <v>6743</v>
      </c>
    </row>
    <row r="15816" spans="11:17">
      <c r="K15816" t="s">
        <v>51</v>
      </c>
      <c r="L15816" t="s">
        <v>6746</v>
      </c>
      <c r="M15816" t="s">
        <v>6747</v>
      </c>
      <c r="N15816" t="s">
        <v>1337</v>
      </c>
      <c r="O15816" t="s">
        <v>14</v>
      </c>
      <c r="Q15816" t="s">
        <v>6748</v>
      </c>
    </row>
    <row r="15817" spans="11:17">
      <c r="K15817" t="s">
        <v>51</v>
      </c>
      <c r="L15817" t="s">
        <v>6746</v>
      </c>
      <c r="M15817" t="s">
        <v>6747</v>
      </c>
      <c r="N15817" t="s">
        <v>1337</v>
      </c>
      <c r="O15817" t="s">
        <v>56</v>
      </c>
      <c r="Q15817" t="s">
        <v>6748</v>
      </c>
    </row>
    <row r="15818" spans="11:17">
      <c r="K15818" t="s">
        <v>51</v>
      </c>
      <c r="L15818" t="s">
        <v>6746</v>
      </c>
      <c r="M15818" t="s">
        <v>6747</v>
      </c>
      <c r="N15818" t="s">
        <v>1337</v>
      </c>
      <c r="O15818" t="s">
        <v>57</v>
      </c>
      <c r="P15818" t="s">
        <v>1863</v>
      </c>
      <c r="Q15818" t="s">
        <v>6748</v>
      </c>
    </row>
    <row r="15819" spans="11:17">
      <c r="K15819" t="s">
        <v>51</v>
      </c>
      <c r="L15819" t="s">
        <v>6746</v>
      </c>
      <c r="M15819" t="s">
        <v>6747</v>
      </c>
      <c r="N15819" t="s">
        <v>1337</v>
      </c>
      <c r="O15819" t="s">
        <v>59</v>
      </c>
      <c r="P15819">
        <v>60</v>
      </c>
      <c r="Q15819" t="s">
        <v>6748</v>
      </c>
    </row>
    <row r="15820" spans="11:17">
      <c r="K15820" t="s">
        <v>51</v>
      </c>
      <c r="L15820" t="s">
        <v>6746</v>
      </c>
      <c r="M15820" t="s">
        <v>6747</v>
      </c>
      <c r="N15820" t="s">
        <v>1337</v>
      </c>
      <c r="O15820" t="s">
        <v>60</v>
      </c>
      <c r="P15820" t="s">
        <v>2068</v>
      </c>
      <c r="Q15820" t="s">
        <v>6748</v>
      </c>
    </row>
    <row r="15821" spans="11:17">
      <c r="K15821" t="s">
        <v>51</v>
      </c>
      <c r="L15821" t="s">
        <v>6746</v>
      </c>
      <c r="M15821" t="s">
        <v>6747</v>
      </c>
      <c r="N15821" t="s">
        <v>1337</v>
      </c>
      <c r="O15821" t="s">
        <v>62</v>
      </c>
      <c r="P15821" t="s">
        <v>2075</v>
      </c>
      <c r="Q15821" t="s">
        <v>6748</v>
      </c>
    </row>
    <row r="15822" spans="11:17">
      <c r="K15822" t="s">
        <v>51</v>
      </c>
      <c r="L15822" t="s">
        <v>6746</v>
      </c>
      <c r="M15822" t="s">
        <v>6747</v>
      </c>
      <c r="N15822" t="s">
        <v>1337</v>
      </c>
      <c r="O15822" t="s">
        <v>64</v>
      </c>
      <c r="P15822" t="s">
        <v>6749</v>
      </c>
      <c r="Q15822" t="s">
        <v>6748</v>
      </c>
    </row>
    <row r="15823" spans="11:17">
      <c r="K15823" t="s">
        <v>51</v>
      </c>
      <c r="L15823" t="s">
        <v>6746</v>
      </c>
      <c r="M15823" t="s">
        <v>6747</v>
      </c>
      <c r="N15823" t="s">
        <v>1337</v>
      </c>
      <c r="O15823" t="s">
        <v>66</v>
      </c>
      <c r="P15823" t="s">
        <v>6750</v>
      </c>
      <c r="Q15823" t="s">
        <v>6748</v>
      </c>
    </row>
    <row r="15824" spans="11:17">
      <c r="K15824" t="s">
        <v>51</v>
      </c>
      <c r="L15824" t="s">
        <v>6746</v>
      </c>
      <c r="M15824" t="s">
        <v>6747</v>
      </c>
      <c r="N15824" t="s">
        <v>1337</v>
      </c>
      <c r="O15824" t="s">
        <v>68</v>
      </c>
      <c r="Q15824" t="s">
        <v>6748</v>
      </c>
    </row>
    <row r="15825" spans="11:17">
      <c r="K15825" t="s">
        <v>51</v>
      </c>
      <c r="L15825" t="s">
        <v>6746</v>
      </c>
      <c r="M15825" t="s">
        <v>6747</v>
      </c>
      <c r="N15825" t="s">
        <v>1337</v>
      </c>
      <c r="O15825" t="s">
        <v>70</v>
      </c>
      <c r="P15825" t="s">
        <v>767</v>
      </c>
      <c r="Q15825" t="s">
        <v>6748</v>
      </c>
    </row>
    <row r="15826" spans="11:17">
      <c r="K15826" t="s">
        <v>51</v>
      </c>
      <c r="L15826" t="s">
        <v>6746</v>
      </c>
      <c r="M15826" t="s">
        <v>6747</v>
      </c>
      <c r="N15826" t="s">
        <v>1337</v>
      </c>
      <c r="O15826" t="s">
        <v>72</v>
      </c>
      <c r="P15826">
        <v>492</v>
      </c>
      <c r="Q15826" t="s">
        <v>6748</v>
      </c>
    </row>
    <row r="15827" spans="11:17">
      <c r="K15827" t="s">
        <v>51</v>
      </c>
      <c r="L15827" t="s">
        <v>6746</v>
      </c>
      <c r="M15827" t="s">
        <v>6747</v>
      </c>
      <c r="N15827" t="s">
        <v>1337</v>
      </c>
      <c r="O15827" t="s">
        <v>73</v>
      </c>
      <c r="P15827" t="s">
        <v>1343</v>
      </c>
      <c r="Q15827" t="s">
        <v>6748</v>
      </c>
    </row>
    <row r="15828" spans="11:17">
      <c r="K15828" t="s">
        <v>51</v>
      </c>
      <c r="L15828" t="s">
        <v>6751</v>
      </c>
      <c r="M15828" t="s">
        <v>6752</v>
      </c>
      <c r="N15828" t="s">
        <v>1337</v>
      </c>
      <c r="O15828" t="s">
        <v>14</v>
      </c>
      <c r="Q15828" t="s">
        <v>6753</v>
      </c>
    </row>
    <row r="15829" spans="11:17">
      <c r="K15829" t="s">
        <v>51</v>
      </c>
      <c r="L15829" t="s">
        <v>6751</v>
      </c>
      <c r="M15829" t="s">
        <v>6752</v>
      </c>
      <c r="N15829" t="s">
        <v>1337</v>
      </c>
      <c r="O15829" t="s">
        <v>56</v>
      </c>
      <c r="Q15829" t="s">
        <v>6753</v>
      </c>
    </row>
    <row r="15830" spans="11:17">
      <c r="K15830" t="s">
        <v>51</v>
      </c>
      <c r="L15830" t="s">
        <v>6751</v>
      </c>
      <c r="M15830" t="s">
        <v>6752</v>
      </c>
      <c r="N15830" t="s">
        <v>1337</v>
      </c>
      <c r="O15830" t="s">
        <v>57</v>
      </c>
      <c r="P15830" t="s">
        <v>1863</v>
      </c>
      <c r="Q15830" t="s">
        <v>6753</v>
      </c>
    </row>
    <row r="15831" spans="11:17">
      <c r="K15831" t="s">
        <v>51</v>
      </c>
      <c r="L15831" t="s">
        <v>6751</v>
      </c>
      <c r="M15831" t="s">
        <v>6752</v>
      </c>
      <c r="N15831" t="s">
        <v>1337</v>
      </c>
      <c r="O15831" t="s">
        <v>59</v>
      </c>
      <c r="P15831">
        <v>1563</v>
      </c>
      <c r="Q15831" t="s">
        <v>6753</v>
      </c>
    </row>
    <row r="15832" spans="11:17">
      <c r="K15832" t="s">
        <v>51</v>
      </c>
      <c r="L15832" t="s">
        <v>6751</v>
      </c>
      <c r="M15832" t="s">
        <v>6752</v>
      </c>
      <c r="N15832" t="s">
        <v>1337</v>
      </c>
      <c r="O15832" t="s">
        <v>60</v>
      </c>
      <c r="P15832" t="s">
        <v>2068</v>
      </c>
      <c r="Q15832" t="s">
        <v>6753</v>
      </c>
    </row>
    <row r="15833" spans="11:17">
      <c r="K15833" t="s">
        <v>51</v>
      </c>
      <c r="L15833" t="s">
        <v>6751</v>
      </c>
      <c r="M15833" t="s">
        <v>6752</v>
      </c>
      <c r="N15833" t="s">
        <v>1337</v>
      </c>
      <c r="O15833" t="s">
        <v>62</v>
      </c>
      <c r="P15833" t="s">
        <v>2069</v>
      </c>
      <c r="Q15833" t="s">
        <v>6753</v>
      </c>
    </row>
    <row r="15834" spans="11:17">
      <c r="K15834" t="s">
        <v>51</v>
      </c>
      <c r="L15834" t="s">
        <v>6751</v>
      </c>
      <c r="M15834" t="s">
        <v>6752</v>
      </c>
      <c r="N15834" t="s">
        <v>1337</v>
      </c>
      <c r="O15834" t="s">
        <v>64</v>
      </c>
      <c r="P15834" t="s">
        <v>6754</v>
      </c>
      <c r="Q15834" t="s">
        <v>6753</v>
      </c>
    </row>
    <row r="15835" spans="11:17">
      <c r="K15835" t="s">
        <v>51</v>
      </c>
      <c r="L15835" t="s">
        <v>6751</v>
      </c>
      <c r="M15835" t="s">
        <v>6752</v>
      </c>
      <c r="N15835" t="s">
        <v>1337</v>
      </c>
      <c r="O15835" t="s">
        <v>66</v>
      </c>
      <c r="P15835" t="s">
        <v>6755</v>
      </c>
      <c r="Q15835" t="s">
        <v>6753</v>
      </c>
    </row>
    <row r="15836" spans="11:17">
      <c r="K15836" t="s">
        <v>51</v>
      </c>
      <c r="L15836" t="s">
        <v>6751</v>
      </c>
      <c r="M15836" t="s">
        <v>6752</v>
      </c>
      <c r="N15836" t="s">
        <v>1337</v>
      </c>
      <c r="O15836" t="s">
        <v>68</v>
      </c>
      <c r="P15836" t="s">
        <v>2109</v>
      </c>
      <c r="Q15836" t="s">
        <v>6753</v>
      </c>
    </row>
    <row r="15837" spans="11:17">
      <c r="K15837" t="s">
        <v>51</v>
      </c>
      <c r="L15837" t="s">
        <v>6751</v>
      </c>
      <c r="M15837" t="s">
        <v>6752</v>
      </c>
      <c r="N15837" t="s">
        <v>1337</v>
      </c>
      <c r="O15837" t="s">
        <v>70</v>
      </c>
      <c r="P15837" t="s">
        <v>131</v>
      </c>
      <c r="Q15837" t="s">
        <v>6753</v>
      </c>
    </row>
    <row r="15838" spans="11:17">
      <c r="K15838" t="s">
        <v>51</v>
      </c>
      <c r="L15838" t="s">
        <v>6751</v>
      </c>
      <c r="M15838" t="s">
        <v>6752</v>
      </c>
      <c r="N15838" t="s">
        <v>1337</v>
      </c>
      <c r="O15838" t="s">
        <v>72</v>
      </c>
      <c r="P15838">
        <v>164</v>
      </c>
      <c r="Q15838" t="s">
        <v>6753</v>
      </c>
    </row>
    <row r="15839" spans="11:17">
      <c r="K15839" t="s">
        <v>51</v>
      </c>
      <c r="L15839" t="s">
        <v>6751</v>
      </c>
      <c r="M15839" t="s">
        <v>6752</v>
      </c>
      <c r="N15839" t="s">
        <v>1337</v>
      </c>
      <c r="O15839" t="s">
        <v>73</v>
      </c>
      <c r="P15839" t="s">
        <v>1343</v>
      </c>
      <c r="Q15839" t="s">
        <v>6753</v>
      </c>
    </row>
    <row r="15840" spans="11:17">
      <c r="K15840" t="s">
        <v>51</v>
      </c>
      <c r="L15840" t="s">
        <v>6756</v>
      </c>
      <c r="M15840" t="s">
        <v>6757</v>
      </c>
      <c r="N15840" t="s">
        <v>1337</v>
      </c>
      <c r="O15840" t="s">
        <v>14</v>
      </c>
      <c r="Q15840" t="s">
        <v>6758</v>
      </c>
    </row>
    <row r="15841" spans="11:17">
      <c r="K15841" t="s">
        <v>51</v>
      </c>
      <c r="L15841" t="s">
        <v>6756</v>
      </c>
      <c r="M15841" t="s">
        <v>6757</v>
      </c>
      <c r="N15841" t="s">
        <v>1337</v>
      </c>
      <c r="O15841" t="s">
        <v>56</v>
      </c>
      <c r="Q15841" t="s">
        <v>6758</v>
      </c>
    </row>
    <row r="15842" spans="11:17">
      <c r="K15842" t="s">
        <v>51</v>
      </c>
      <c r="L15842" t="s">
        <v>6756</v>
      </c>
      <c r="M15842" t="s">
        <v>6757</v>
      </c>
      <c r="N15842" t="s">
        <v>1337</v>
      </c>
      <c r="O15842" t="s">
        <v>57</v>
      </c>
      <c r="P15842" t="s">
        <v>1863</v>
      </c>
      <c r="Q15842" t="s">
        <v>6758</v>
      </c>
    </row>
    <row r="15843" spans="11:17">
      <c r="K15843" t="s">
        <v>51</v>
      </c>
      <c r="L15843" t="s">
        <v>6756</v>
      </c>
      <c r="M15843" t="s">
        <v>6757</v>
      </c>
      <c r="N15843" t="s">
        <v>1337</v>
      </c>
      <c r="O15843" t="s">
        <v>59</v>
      </c>
      <c r="P15843">
        <v>811</v>
      </c>
      <c r="Q15843" t="s">
        <v>6758</v>
      </c>
    </row>
    <row r="15844" spans="11:17">
      <c r="K15844" t="s">
        <v>51</v>
      </c>
      <c r="L15844" t="s">
        <v>6756</v>
      </c>
      <c r="M15844" t="s">
        <v>6757</v>
      </c>
      <c r="N15844" t="s">
        <v>1337</v>
      </c>
      <c r="O15844" t="s">
        <v>60</v>
      </c>
      <c r="P15844" t="s">
        <v>2068</v>
      </c>
      <c r="Q15844" t="s">
        <v>6758</v>
      </c>
    </row>
    <row r="15845" spans="11:17">
      <c r="K15845" t="s">
        <v>51</v>
      </c>
      <c r="L15845" t="s">
        <v>6756</v>
      </c>
      <c r="M15845" t="s">
        <v>6757</v>
      </c>
      <c r="N15845" t="s">
        <v>1337</v>
      </c>
      <c r="O15845" t="s">
        <v>62</v>
      </c>
      <c r="P15845" t="s">
        <v>2075</v>
      </c>
      <c r="Q15845" t="s">
        <v>6758</v>
      </c>
    </row>
    <row r="15846" spans="11:17">
      <c r="K15846" t="s">
        <v>51</v>
      </c>
      <c r="L15846" t="s">
        <v>6756</v>
      </c>
      <c r="M15846" t="s">
        <v>6757</v>
      </c>
      <c r="N15846" t="s">
        <v>1337</v>
      </c>
      <c r="O15846" t="s">
        <v>64</v>
      </c>
      <c r="P15846" t="s">
        <v>6759</v>
      </c>
      <c r="Q15846" t="s">
        <v>6758</v>
      </c>
    </row>
    <row r="15847" spans="11:17">
      <c r="K15847" t="s">
        <v>51</v>
      </c>
      <c r="L15847" t="s">
        <v>6756</v>
      </c>
      <c r="M15847" t="s">
        <v>6757</v>
      </c>
      <c r="N15847" t="s">
        <v>1337</v>
      </c>
      <c r="O15847" t="s">
        <v>66</v>
      </c>
      <c r="P15847" t="s">
        <v>6760</v>
      </c>
      <c r="Q15847" t="s">
        <v>6758</v>
      </c>
    </row>
    <row r="15848" spans="11:17">
      <c r="K15848" t="s">
        <v>51</v>
      </c>
      <c r="L15848" t="s">
        <v>6756</v>
      </c>
      <c r="M15848" t="s">
        <v>6757</v>
      </c>
      <c r="N15848" t="s">
        <v>1337</v>
      </c>
      <c r="O15848" t="s">
        <v>68</v>
      </c>
      <c r="P15848" t="e">
        <f>-ต้องการหน้ากากอนามัยและเจลแอลกอฮอล์
-ต้องการถุงยังชีพ</f>
        <v>#NAME?</v>
      </c>
      <c r="Q15848" t="s">
        <v>6758</v>
      </c>
    </row>
    <row r="15849" spans="11:17">
      <c r="K15849" t="s">
        <v>51</v>
      </c>
      <c r="L15849" t="s">
        <v>6756</v>
      </c>
      <c r="M15849" t="s">
        <v>6757</v>
      </c>
      <c r="N15849" t="s">
        <v>1337</v>
      </c>
      <c r="O15849" t="s">
        <v>70</v>
      </c>
      <c r="P15849" t="s">
        <v>1020</v>
      </c>
      <c r="Q15849" t="s">
        <v>6758</v>
      </c>
    </row>
    <row r="15850" spans="11:17">
      <c r="K15850" t="s">
        <v>51</v>
      </c>
      <c r="L15850" t="s">
        <v>6756</v>
      </c>
      <c r="M15850" t="s">
        <v>6757</v>
      </c>
      <c r="N15850" t="s">
        <v>1337</v>
      </c>
      <c r="O15850" t="s">
        <v>72</v>
      </c>
      <c r="P15850">
        <v>129</v>
      </c>
      <c r="Q15850" t="s">
        <v>6758</v>
      </c>
    </row>
    <row r="15851" spans="11:17">
      <c r="K15851" t="s">
        <v>51</v>
      </c>
      <c r="L15851" t="s">
        <v>6756</v>
      </c>
      <c r="M15851" t="s">
        <v>6757</v>
      </c>
      <c r="N15851" t="s">
        <v>1337</v>
      </c>
      <c r="O15851" t="s">
        <v>73</v>
      </c>
      <c r="P15851" t="s">
        <v>1343</v>
      </c>
      <c r="Q15851" t="s">
        <v>6758</v>
      </c>
    </row>
    <row r="15852" spans="11:17">
      <c r="K15852" t="s">
        <v>51</v>
      </c>
      <c r="L15852" t="s">
        <v>6761</v>
      </c>
      <c r="M15852" t="s">
        <v>6762</v>
      </c>
      <c r="N15852" t="s">
        <v>77</v>
      </c>
      <c r="O15852" t="s">
        <v>14</v>
      </c>
      <c r="Q15852" t="s">
        <v>6763</v>
      </c>
    </row>
    <row r="15853" spans="11:17">
      <c r="K15853" t="s">
        <v>51</v>
      </c>
      <c r="L15853" t="s">
        <v>6761</v>
      </c>
      <c r="M15853" t="s">
        <v>6762</v>
      </c>
      <c r="N15853" t="s">
        <v>77</v>
      </c>
      <c r="O15853" t="s">
        <v>56</v>
      </c>
      <c r="Q15853" t="s">
        <v>6763</v>
      </c>
    </row>
    <row r="15854" spans="11:17">
      <c r="K15854" t="s">
        <v>51</v>
      </c>
      <c r="L15854" t="s">
        <v>6761</v>
      </c>
      <c r="M15854" t="s">
        <v>6762</v>
      </c>
      <c r="N15854" t="s">
        <v>77</v>
      </c>
      <c r="O15854" t="s">
        <v>57</v>
      </c>
      <c r="P15854" t="s">
        <v>1863</v>
      </c>
      <c r="Q15854" t="s">
        <v>6763</v>
      </c>
    </row>
    <row r="15855" spans="11:17">
      <c r="K15855" t="s">
        <v>51</v>
      </c>
      <c r="L15855" t="s">
        <v>6761</v>
      </c>
      <c r="M15855" t="s">
        <v>6762</v>
      </c>
      <c r="N15855" t="s">
        <v>77</v>
      </c>
      <c r="O15855" t="s">
        <v>59</v>
      </c>
      <c r="P15855">
        <v>2446</v>
      </c>
      <c r="Q15855" t="s">
        <v>6763</v>
      </c>
    </row>
    <row r="15856" spans="11:17">
      <c r="K15856" t="s">
        <v>51</v>
      </c>
      <c r="L15856" t="s">
        <v>6761</v>
      </c>
      <c r="M15856" t="s">
        <v>6762</v>
      </c>
      <c r="N15856" t="s">
        <v>77</v>
      </c>
      <c r="O15856" t="s">
        <v>60</v>
      </c>
      <c r="P15856" t="s">
        <v>5625</v>
      </c>
      <c r="Q15856" t="s">
        <v>6763</v>
      </c>
    </row>
    <row r="15857" spans="11:17">
      <c r="K15857" t="s">
        <v>51</v>
      </c>
      <c r="L15857" t="s">
        <v>6761</v>
      </c>
      <c r="M15857" t="s">
        <v>6762</v>
      </c>
      <c r="N15857" t="s">
        <v>77</v>
      </c>
      <c r="O15857" t="s">
        <v>62</v>
      </c>
      <c r="P15857" t="s">
        <v>5626</v>
      </c>
      <c r="Q15857" t="s">
        <v>6763</v>
      </c>
    </row>
    <row r="15858" spans="11:17">
      <c r="K15858" t="s">
        <v>51</v>
      </c>
      <c r="L15858" t="s">
        <v>6761</v>
      </c>
      <c r="M15858" t="s">
        <v>6762</v>
      </c>
      <c r="N15858" t="s">
        <v>77</v>
      </c>
      <c r="O15858" t="s">
        <v>64</v>
      </c>
      <c r="P15858" t="s">
        <v>6764</v>
      </c>
      <c r="Q15858" t="s">
        <v>6763</v>
      </c>
    </row>
    <row r="15859" spans="11:17">
      <c r="K15859" t="s">
        <v>51</v>
      </c>
      <c r="L15859" t="s">
        <v>6761</v>
      </c>
      <c r="M15859" t="s">
        <v>6762</v>
      </c>
      <c r="N15859" t="s">
        <v>77</v>
      </c>
      <c r="O15859" t="s">
        <v>66</v>
      </c>
      <c r="P15859" t="s">
        <v>6765</v>
      </c>
      <c r="Q15859" t="s">
        <v>6763</v>
      </c>
    </row>
    <row r="15860" spans="11:17">
      <c r="K15860" t="s">
        <v>51</v>
      </c>
      <c r="L15860" t="s">
        <v>6761</v>
      </c>
      <c r="M15860" t="s">
        <v>6762</v>
      </c>
      <c r="N15860" t="s">
        <v>77</v>
      </c>
      <c r="O15860" t="s">
        <v>68</v>
      </c>
      <c r="P15860" t="s">
        <v>536</v>
      </c>
      <c r="Q15860" t="s">
        <v>6763</v>
      </c>
    </row>
    <row r="15861" spans="11:17">
      <c r="K15861" t="s">
        <v>51</v>
      </c>
      <c r="L15861" t="s">
        <v>6761</v>
      </c>
      <c r="M15861" t="s">
        <v>6762</v>
      </c>
      <c r="N15861" t="s">
        <v>77</v>
      </c>
      <c r="O15861" t="s">
        <v>70</v>
      </c>
      <c r="P15861" t="s">
        <v>131</v>
      </c>
      <c r="Q15861" t="s">
        <v>6763</v>
      </c>
    </row>
    <row r="15862" spans="11:17">
      <c r="K15862" t="s">
        <v>51</v>
      </c>
      <c r="L15862" t="s">
        <v>6761</v>
      </c>
      <c r="M15862" t="s">
        <v>6762</v>
      </c>
      <c r="N15862" t="s">
        <v>77</v>
      </c>
      <c r="O15862" t="s">
        <v>72</v>
      </c>
      <c r="P15862">
        <v>97</v>
      </c>
      <c r="Q15862" t="s">
        <v>6763</v>
      </c>
    </row>
    <row r="15863" spans="11:17">
      <c r="K15863" t="s">
        <v>51</v>
      </c>
      <c r="L15863" t="s">
        <v>6761</v>
      </c>
      <c r="M15863" t="s">
        <v>6762</v>
      </c>
      <c r="N15863" t="s">
        <v>77</v>
      </c>
      <c r="O15863" t="s">
        <v>73</v>
      </c>
      <c r="P15863" t="s">
        <v>82</v>
      </c>
      <c r="Q15863" t="s">
        <v>6763</v>
      </c>
    </row>
    <row r="15864" spans="11:17">
      <c r="K15864" t="s">
        <v>51</v>
      </c>
      <c r="L15864" t="s">
        <v>6766</v>
      </c>
      <c r="M15864" t="s">
        <v>6767</v>
      </c>
      <c r="N15864" t="s">
        <v>77</v>
      </c>
      <c r="O15864" t="s">
        <v>14</v>
      </c>
      <c r="Q15864" t="s">
        <v>6768</v>
      </c>
    </row>
    <row r="15865" spans="11:17">
      <c r="K15865" t="s">
        <v>51</v>
      </c>
      <c r="L15865" t="s">
        <v>6766</v>
      </c>
      <c r="M15865" t="s">
        <v>6767</v>
      </c>
      <c r="N15865" t="s">
        <v>77</v>
      </c>
      <c r="O15865" t="s">
        <v>56</v>
      </c>
      <c r="Q15865" t="s">
        <v>6768</v>
      </c>
    </row>
    <row r="15866" spans="11:17">
      <c r="K15866" t="s">
        <v>51</v>
      </c>
      <c r="L15866" t="s">
        <v>6766</v>
      </c>
      <c r="M15866" t="s">
        <v>6767</v>
      </c>
      <c r="N15866" t="s">
        <v>77</v>
      </c>
      <c r="O15866" t="s">
        <v>57</v>
      </c>
      <c r="P15866" t="s">
        <v>1863</v>
      </c>
      <c r="Q15866" t="s">
        <v>6768</v>
      </c>
    </row>
    <row r="15867" spans="11:17">
      <c r="K15867" t="s">
        <v>51</v>
      </c>
      <c r="L15867" t="s">
        <v>6766</v>
      </c>
      <c r="M15867" t="s">
        <v>6767</v>
      </c>
      <c r="N15867" t="s">
        <v>77</v>
      </c>
      <c r="O15867" t="s">
        <v>59</v>
      </c>
      <c r="P15867">
        <v>2168</v>
      </c>
      <c r="Q15867" t="s">
        <v>6768</v>
      </c>
    </row>
    <row r="15868" spans="11:17">
      <c r="K15868" t="s">
        <v>51</v>
      </c>
      <c r="L15868" t="s">
        <v>6766</v>
      </c>
      <c r="M15868" t="s">
        <v>6767</v>
      </c>
      <c r="N15868" t="s">
        <v>77</v>
      </c>
      <c r="O15868" t="s">
        <v>60</v>
      </c>
      <c r="P15868" t="s">
        <v>5625</v>
      </c>
      <c r="Q15868" t="s">
        <v>6768</v>
      </c>
    </row>
    <row r="15869" spans="11:17">
      <c r="K15869" t="s">
        <v>51</v>
      </c>
      <c r="L15869" t="s">
        <v>6766</v>
      </c>
      <c r="M15869" t="s">
        <v>6767</v>
      </c>
      <c r="N15869" t="s">
        <v>77</v>
      </c>
      <c r="O15869" t="s">
        <v>62</v>
      </c>
      <c r="P15869" t="s">
        <v>5626</v>
      </c>
      <c r="Q15869" t="s">
        <v>6768</v>
      </c>
    </row>
    <row r="15870" spans="11:17">
      <c r="K15870" t="s">
        <v>51</v>
      </c>
      <c r="L15870" t="s">
        <v>6766</v>
      </c>
      <c r="M15870" t="s">
        <v>6767</v>
      </c>
      <c r="N15870" t="s">
        <v>77</v>
      </c>
      <c r="O15870" t="s">
        <v>64</v>
      </c>
      <c r="P15870" t="s">
        <v>6769</v>
      </c>
      <c r="Q15870" t="s">
        <v>6768</v>
      </c>
    </row>
    <row r="15871" spans="11:17">
      <c r="K15871" t="s">
        <v>51</v>
      </c>
      <c r="L15871" t="s">
        <v>6766</v>
      </c>
      <c r="M15871" t="s">
        <v>6767</v>
      </c>
      <c r="N15871" t="s">
        <v>77</v>
      </c>
      <c r="O15871" t="s">
        <v>66</v>
      </c>
      <c r="P15871" t="s">
        <v>6770</v>
      </c>
      <c r="Q15871" t="s">
        <v>6768</v>
      </c>
    </row>
    <row r="15872" spans="11:17">
      <c r="K15872" t="s">
        <v>51</v>
      </c>
      <c r="L15872" t="s">
        <v>6766</v>
      </c>
      <c r="M15872" t="s">
        <v>6767</v>
      </c>
      <c r="N15872" t="s">
        <v>77</v>
      </c>
      <c r="O15872" t="s">
        <v>68</v>
      </c>
      <c r="P15872" t="e">
        <f>-ต้องการผ้าอ้อมผู้ใหญ่สำหรับผู้ป่วยติดเตียง
-ต้องการให้มีการสอนวิธีทำเจลล้างมือ</f>
        <v>#NAME?</v>
      </c>
      <c r="Q15872" t="s">
        <v>6768</v>
      </c>
    </row>
    <row r="15873" spans="11:17">
      <c r="K15873" t="s">
        <v>51</v>
      </c>
      <c r="L15873" t="s">
        <v>6766</v>
      </c>
      <c r="M15873" t="s">
        <v>6767</v>
      </c>
      <c r="N15873" t="s">
        <v>77</v>
      </c>
      <c r="O15873" t="s">
        <v>70</v>
      </c>
      <c r="P15873" t="s">
        <v>131</v>
      </c>
      <c r="Q15873" t="s">
        <v>6768</v>
      </c>
    </row>
    <row r="15874" spans="11:17">
      <c r="K15874" t="s">
        <v>51</v>
      </c>
      <c r="L15874" t="s">
        <v>6766</v>
      </c>
      <c r="M15874" t="s">
        <v>6767</v>
      </c>
      <c r="N15874" t="s">
        <v>77</v>
      </c>
      <c r="O15874" t="s">
        <v>72</v>
      </c>
      <c r="P15874">
        <v>105</v>
      </c>
      <c r="Q15874" t="s">
        <v>6768</v>
      </c>
    </row>
    <row r="15875" spans="11:17">
      <c r="K15875" t="s">
        <v>51</v>
      </c>
      <c r="L15875" t="s">
        <v>6766</v>
      </c>
      <c r="M15875" t="s">
        <v>6767</v>
      </c>
      <c r="N15875" t="s">
        <v>77</v>
      </c>
      <c r="O15875" t="s">
        <v>73</v>
      </c>
      <c r="P15875" t="s">
        <v>82</v>
      </c>
      <c r="Q15875" t="s">
        <v>6768</v>
      </c>
    </row>
    <row r="15876" spans="11:17">
      <c r="K15876" t="s">
        <v>51</v>
      </c>
      <c r="L15876" t="s">
        <v>6771</v>
      </c>
      <c r="M15876" t="s">
        <v>6772</v>
      </c>
      <c r="N15876" t="s">
        <v>1337</v>
      </c>
      <c r="O15876" t="s">
        <v>14</v>
      </c>
      <c r="Q15876" t="s">
        <v>6773</v>
      </c>
    </row>
    <row r="15877" spans="11:17">
      <c r="K15877" t="s">
        <v>51</v>
      </c>
      <c r="L15877" t="s">
        <v>6771</v>
      </c>
      <c r="M15877" t="s">
        <v>6772</v>
      </c>
      <c r="N15877" t="s">
        <v>1337</v>
      </c>
      <c r="O15877" t="s">
        <v>56</v>
      </c>
      <c r="Q15877" t="s">
        <v>6773</v>
      </c>
    </row>
    <row r="15878" spans="11:17">
      <c r="K15878" t="s">
        <v>51</v>
      </c>
      <c r="L15878" t="s">
        <v>6771</v>
      </c>
      <c r="M15878" t="s">
        <v>6772</v>
      </c>
      <c r="N15878" t="s">
        <v>1337</v>
      </c>
      <c r="O15878" t="s">
        <v>57</v>
      </c>
      <c r="P15878" t="s">
        <v>1863</v>
      </c>
      <c r="Q15878" t="s">
        <v>6773</v>
      </c>
    </row>
    <row r="15879" spans="11:17">
      <c r="K15879" t="s">
        <v>51</v>
      </c>
      <c r="L15879" t="s">
        <v>6771</v>
      </c>
      <c r="M15879" t="s">
        <v>6772</v>
      </c>
      <c r="N15879" t="s">
        <v>1337</v>
      </c>
      <c r="O15879" t="s">
        <v>59</v>
      </c>
      <c r="P15879">
        <v>1377</v>
      </c>
      <c r="Q15879" t="s">
        <v>6773</v>
      </c>
    </row>
    <row r="15880" spans="11:17">
      <c r="K15880" t="s">
        <v>51</v>
      </c>
      <c r="L15880" t="s">
        <v>6771</v>
      </c>
      <c r="M15880" t="s">
        <v>6772</v>
      </c>
      <c r="N15880" t="s">
        <v>1337</v>
      </c>
      <c r="O15880" t="s">
        <v>60</v>
      </c>
      <c r="P15880" t="s">
        <v>5625</v>
      </c>
      <c r="Q15880" t="s">
        <v>6773</v>
      </c>
    </row>
    <row r="15881" spans="11:17">
      <c r="K15881" t="s">
        <v>51</v>
      </c>
      <c r="L15881" t="s">
        <v>6771</v>
      </c>
      <c r="M15881" t="s">
        <v>6772</v>
      </c>
      <c r="N15881" t="s">
        <v>1337</v>
      </c>
      <c r="O15881" t="s">
        <v>62</v>
      </c>
      <c r="P15881" t="s">
        <v>5626</v>
      </c>
      <c r="Q15881" t="s">
        <v>6773</v>
      </c>
    </row>
    <row r="15882" spans="11:17">
      <c r="K15882" t="s">
        <v>51</v>
      </c>
      <c r="L15882" t="s">
        <v>6771</v>
      </c>
      <c r="M15882" t="s">
        <v>6772</v>
      </c>
      <c r="N15882" t="s">
        <v>1337</v>
      </c>
      <c r="O15882" t="s">
        <v>64</v>
      </c>
      <c r="P15882" t="s">
        <v>6774</v>
      </c>
      <c r="Q15882" t="s">
        <v>6773</v>
      </c>
    </row>
    <row r="15883" spans="11:17">
      <c r="K15883" t="s">
        <v>51</v>
      </c>
      <c r="L15883" t="s">
        <v>6771</v>
      </c>
      <c r="M15883" t="s">
        <v>6772</v>
      </c>
      <c r="N15883" t="s">
        <v>1337</v>
      </c>
      <c r="O15883" t="s">
        <v>66</v>
      </c>
      <c r="P15883" t="s">
        <v>6775</v>
      </c>
      <c r="Q15883" t="s">
        <v>6773</v>
      </c>
    </row>
    <row r="15884" spans="11:17">
      <c r="K15884" t="s">
        <v>51</v>
      </c>
      <c r="L15884" t="s">
        <v>6771</v>
      </c>
      <c r="M15884" t="s">
        <v>6772</v>
      </c>
      <c r="N15884" t="s">
        <v>1337</v>
      </c>
      <c r="O15884" t="s">
        <v>68</v>
      </c>
      <c r="Q15884" t="s">
        <v>6773</v>
      </c>
    </row>
    <row r="15885" spans="11:17">
      <c r="K15885" t="s">
        <v>51</v>
      </c>
      <c r="L15885" t="s">
        <v>6771</v>
      </c>
      <c r="M15885" t="s">
        <v>6772</v>
      </c>
      <c r="N15885" t="s">
        <v>1337</v>
      </c>
      <c r="O15885" t="s">
        <v>70</v>
      </c>
      <c r="P15885" t="s">
        <v>71</v>
      </c>
      <c r="Q15885" t="s">
        <v>6773</v>
      </c>
    </row>
    <row r="15886" spans="11:17">
      <c r="K15886" t="s">
        <v>51</v>
      </c>
      <c r="L15886" t="s">
        <v>6771</v>
      </c>
      <c r="M15886" t="s">
        <v>6772</v>
      </c>
      <c r="N15886" t="s">
        <v>1337</v>
      </c>
      <c r="O15886" t="s">
        <v>72</v>
      </c>
      <c r="P15886">
        <v>77</v>
      </c>
      <c r="Q15886" t="s">
        <v>6773</v>
      </c>
    </row>
    <row r="15887" spans="11:17">
      <c r="K15887" t="s">
        <v>51</v>
      </c>
      <c r="L15887" t="s">
        <v>6771</v>
      </c>
      <c r="M15887" t="s">
        <v>6772</v>
      </c>
      <c r="N15887" t="s">
        <v>1337</v>
      </c>
      <c r="O15887" t="s">
        <v>73</v>
      </c>
      <c r="P15887" t="s">
        <v>1343</v>
      </c>
      <c r="Q15887" t="s">
        <v>6773</v>
      </c>
    </row>
    <row r="15888" spans="11:17">
      <c r="K15888" t="s">
        <v>51</v>
      </c>
      <c r="L15888" t="s">
        <v>6776</v>
      </c>
      <c r="M15888" t="s">
        <v>6777</v>
      </c>
      <c r="N15888" t="s">
        <v>77</v>
      </c>
      <c r="O15888" t="s">
        <v>14</v>
      </c>
      <c r="Q15888" t="s">
        <v>6778</v>
      </c>
    </row>
    <row r="15889" spans="11:17">
      <c r="K15889" t="s">
        <v>51</v>
      </c>
      <c r="L15889" t="s">
        <v>6776</v>
      </c>
      <c r="M15889" t="s">
        <v>6777</v>
      </c>
      <c r="N15889" t="s">
        <v>77</v>
      </c>
      <c r="O15889" t="s">
        <v>56</v>
      </c>
      <c r="Q15889" t="s">
        <v>6778</v>
      </c>
    </row>
    <row r="15890" spans="11:17">
      <c r="K15890" t="s">
        <v>51</v>
      </c>
      <c r="L15890" t="s">
        <v>6776</v>
      </c>
      <c r="M15890" t="s">
        <v>6777</v>
      </c>
      <c r="N15890" t="s">
        <v>77</v>
      </c>
      <c r="O15890" t="s">
        <v>57</v>
      </c>
      <c r="P15890" t="s">
        <v>2701</v>
      </c>
      <c r="Q15890" t="s">
        <v>6778</v>
      </c>
    </row>
    <row r="15891" spans="11:17">
      <c r="K15891" t="s">
        <v>51</v>
      </c>
      <c r="L15891" t="s">
        <v>6776</v>
      </c>
      <c r="M15891" t="s">
        <v>6777</v>
      </c>
      <c r="N15891" t="s">
        <v>77</v>
      </c>
      <c r="O15891" t="s">
        <v>59</v>
      </c>
      <c r="P15891">
        <v>2356</v>
      </c>
      <c r="Q15891" t="s">
        <v>6778</v>
      </c>
    </row>
    <row r="15892" spans="11:17">
      <c r="K15892" t="s">
        <v>51</v>
      </c>
      <c r="L15892" t="s">
        <v>6776</v>
      </c>
      <c r="M15892" t="s">
        <v>6777</v>
      </c>
      <c r="N15892" t="s">
        <v>77</v>
      </c>
      <c r="O15892" t="s">
        <v>60</v>
      </c>
      <c r="P15892" t="s">
        <v>2870</v>
      </c>
      <c r="Q15892" t="s">
        <v>6778</v>
      </c>
    </row>
    <row r="15893" spans="11:17">
      <c r="K15893" t="s">
        <v>51</v>
      </c>
      <c r="L15893" t="s">
        <v>6776</v>
      </c>
      <c r="M15893" t="s">
        <v>6777</v>
      </c>
      <c r="N15893" t="s">
        <v>77</v>
      </c>
      <c r="O15893" t="s">
        <v>62</v>
      </c>
      <c r="P15893" t="s">
        <v>2871</v>
      </c>
      <c r="Q15893" t="s">
        <v>6778</v>
      </c>
    </row>
    <row r="15894" spans="11:17">
      <c r="K15894" t="s">
        <v>51</v>
      </c>
      <c r="L15894" t="s">
        <v>6776</v>
      </c>
      <c r="M15894" t="s">
        <v>6777</v>
      </c>
      <c r="N15894" t="s">
        <v>77</v>
      </c>
      <c r="O15894" t="s">
        <v>64</v>
      </c>
      <c r="P15894" t="s">
        <v>6779</v>
      </c>
      <c r="Q15894" t="s">
        <v>6778</v>
      </c>
    </row>
    <row r="15895" spans="11:17">
      <c r="K15895" t="s">
        <v>51</v>
      </c>
      <c r="L15895" t="s">
        <v>6776</v>
      </c>
      <c r="M15895" t="s">
        <v>6777</v>
      </c>
      <c r="N15895" t="s">
        <v>77</v>
      </c>
      <c r="O15895" t="s">
        <v>66</v>
      </c>
      <c r="Q15895" t="s">
        <v>6778</v>
      </c>
    </row>
    <row r="15896" spans="11:17">
      <c r="K15896" t="s">
        <v>51</v>
      </c>
      <c r="L15896" t="s">
        <v>6776</v>
      </c>
      <c r="M15896" t="s">
        <v>6777</v>
      </c>
      <c r="N15896" t="s">
        <v>77</v>
      </c>
      <c r="O15896" t="s">
        <v>68</v>
      </c>
      <c r="Q15896" t="s">
        <v>6778</v>
      </c>
    </row>
    <row r="15897" spans="11:17">
      <c r="K15897" t="s">
        <v>51</v>
      </c>
      <c r="L15897" t="s">
        <v>6776</v>
      </c>
      <c r="M15897" t="s">
        <v>6777</v>
      </c>
      <c r="N15897" t="s">
        <v>77</v>
      </c>
      <c r="O15897" t="s">
        <v>70</v>
      </c>
      <c r="P15897" t="s">
        <v>131</v>
      </c>
      <c r="Q15897" t="s">
        <v>6778</v>
      </c>
    </row>
    <row r="15898" spans="11:17">
      <c r="K15898" t="s">
        <v>51</v>
      </c>
      <c r="L15898" t="s">
        <v>6776</v>
      </c>
      <c r="M15898" t="s">
        <v>6777</v>
      </c>
      <c r="N15898" t="s">
        <v>77</v>
      </c>
      <c r="O15898" t="s">
        <v>72</v>
      </c>
      <c r="P15898">
        <v>127</v>
      </c>
      <c r="Q15898" t="s">
        <v>6778</v>
      </c>
    </row>
    <row r="15899" spans="11:17">
      <c r="K15899" t="s">
        <v>51</v>
      </c>
      <c r="L15899" t="s">
        <v>6776</v>
      </c>
      <c r="M15899" t="s">
        <v>6777</v>
      </c>
      <c r="N15899" t="s">
        <v>77</v>
      </c>
      <c r="O15899" t="s">
        <v>73</v>
      </c>
      <c r="P15899" t="s">
        <v>82</v>
      </c>
      <c r="Q15899" t="s">
        <v>6778</v>
      </c>
    </row>
    <row r="15900" spans="11:17">
      <c r="K15900" t="s">
        <v>51</v>
      </c>
      <c r="L15900" t="s">
        <v>6780</v>
      </c>
      <c r="M15900" t="s">
        <v>6781</v>
      </c>
      <c r="N15900" t="s">
        <v>1337</v>
      </c>
      <c r="O15900" t="s">
        <v>14</v>
      </c>
      <c r="Q15900" t="s">
        <v>6782</v>
      </c>
    </row>
    <row r="15901" spans="11:17">
      <c r="K15901" t="s">
        <v>51</v>
      </c>
      <c r="L15901" t="s">
        <v>6780</v>
      </c>
      <c r="M15901" t="s">
        <v>6781</v>
      </c>
      <c r="N15901" t="s">
        <v>1337</v>
      </c>
      <c r="O15901" t="s">
        <v>56</v>
      </c>
      <c r="Q15901" t="s">
        <v>6782</v>
      </c>
    </row>
    <row r="15902" spans="11:17">
      <c r="K15902" t="s">
        <v>51</v>
      </c>
      <c r="L15902" t="s">
        <v>6780</v>
      </c>
      <c r="M15902" t="s">
        <v>6781</v>
      </c>
      <c r="N15902" t="s">
        <v>1337</v>
      </c>
      <c r="O15902" t="s">
        <v>57</v>
      </c>
      <c r="P15902" t="s">
        <v>2701</v>
      </c>
      <c r="Q15902" t="s">
        <v>6782</v>
      </c>
    </row>
    <row r="15903" spans="11:17">
      <c r="K15903" t="s">
        <v>51</v>
      </c>
      <c r="L15903" t="s">
        <v>6780</v>
      </c>
      <c r="M15903" t="s">
        <v>6781</v>
      </c>
      <c r="N15903" t="s">
        <v>1337</v>
      </c>
      <c r="O15903" t="s">
        <v>59</v>
      </c>
      <c r="P15903">
        <v>1564</v>
      </c>
      <c r="Q15903" t="s">
        <v>6782</v>
      </c>
    </row>
    <row r="15904" spans="11:17">
      <c r="K15904" t="s">
        <v>51</v>
      </c>
      <c r="L15904" t="s">
        <v>6780</v>
      </c>
      <c r="M15904" t="s">
        <v>6781</v>
      </c>
      <c r="N15904" t="s">
        <v>1337</v>
      </c>
      <c r="O15904" t="s">
        <v>60</v>
      </c>
      <c r="P15904" t="s">
        <v>2870</v>
      </c>
      <c r="Q15904" t="s">
        <v>6782</v>
      </c>
    </row>
    <row r="15905" spans="11:17">
      <c r="K15905" t="s">
        <v>51</v>
      </c>
      <c r="L15905" t="s">
        <v>6780</v>
      </c>
      <c r="M15905" t="s">
        <v>6781</v>
      </c>
      <c r="N15905" t="s">
        <v>1337</v>
      </c>
      <c r="O15905" t="s">
        <v>62</v>
      </c>
      <c r="P15905" t="s">
        <v>2886</v>
      </c>
      <c r="Q15905" t="s">
        <v>6782</v>
      </c>
    </row>
    <row r="15906" spans="11:17">
      <c r="K15906" t="s">
        <v>51</v>
      </c>
      <c r="L15906" t="s">
        <v>6780</v>
      </c>
      <c r="M15906" t="s">
        <v>6781</v>
      </c>
      <c r="N15906" t="s">
        <v>1337</v>
      </c>
      <c r="O15906" t="s">
        <v>64</v>
      </c>
      <c r="P15906" t="s">
        <v>6783</v>
      </c>
      <c r="Q15906" t="s">
        <v>6782</v>
      </c>
    </row>
    <row r="15907" spans="11:17">
      <c r="K15907" t="s">
        <v>51</v>
      </c>
      <c r="L15907" t="s">
        <v>6780</v>
      </c>
      <c r="M15907" t="s">
        <v>6781</v>
      </c>
      <c r="N15907" t="s">
        <v>1337</v>
      </c>
      <c r="O15907" t="s">
        <v>66</v>
      </c>
      <c r="P15907" t="s">
        <v>6784</v>
      </c>
      <c r="Q15907" t="s">
        <v>6782</v>
      </c>
    </row>
    <row r="15908" spans="11:17">
      <c r="K15908" t="s">
        <v>51</v>
      </c>
      <c r="L15908" t="s">
        <v>6780</v>
      </c>
      <c r="M15908" t="s">
        <v>6781</v>
      </c>
      <c r="N15908" t="s">
        <v>1337</v>
      </c>
      <c r="O15908" t="s">
        <v>68</v>
      </c>
      <c r="Q15908" t="s">
        <v>6782</v>
      </c>
    </row>
    <row r="15909" spans="11:17">
      <c r="K15909" t="s">
        <v>51</v>
      </c>
      <c r="L15909" t="s">
        <v>6780</v>
      </c>
      <c r="M15909" t="s">
        <v>6781</v>
      </c>
      <c r="N15909" t="s">
        <v>1337</v>
      </c>
      <c r="O15909" t="s">
        <v>70</v>
      </c>
      <c r="P15909" t="s">
        <v>1020</v>
      </c>
      <c r="Q15909" t="s">
        <v>6782</v>
      </c>
    </row>
    <row r="15910" spans="11:17">
      <c r="K15910" t="s">
        <v>51</v>
      </c>
      <c r="L15910" t="s">
        <v>6780</v>
      </c>
      <c r="M15910" t="s">
        <v>6781</v>
      </c>
      <c r="N15910" t="s">
        <v>1337</v>
      </c>
      <c r="O15910" t="s">
        <v>72</v>
      </c>
      <c r="P15910">
        <v>135</v>
      </c>
      <c r="Q15910" t="s">
        <v>6782</v>
      </c>
    </row>
    <row r="15911" spans="11:17">
      <c r="K15911" t="s">
        <v>51</v>
      </c>
      <c r="L15911" t="s">
        <v>6780</v>
      </c>
      <c r="M15911" t="s">
        <v>6781</v>
      </c>
      <c r="N15911" t="s">
        <v>1337</v>
      </c>
      <c r="O15911" t="s">
        <v>73</v>
      </c>
      <c r="P15911" t="s">
        <v>1343</v>
      </c>
      <c r="Q15911" t="s">
        <v>6782</v>
      </c>
    </row>
    <row r="15912" spans="11:17">
      <c r="K15912" t="s">
        <v>51</v>
      </c>
      <c r="L15912" t="s">
        <v>6785</v>
      </c>
      <c r="M15912" t="s">
        <v>6786</v>
      </c>
      <c r="N15912" t="s">
        <v>77</v>
      </c>
      <c r="O15912" t="s">
        <v>14</v>
      </c>
      <c r="Q15912" t="s">
        <v>6787</v>
      </c>
    </row>
    <row r="15913" spans="11:17">
      <c r="K15913" t="s">
        <v>51</v>
      </c>
      <c r="L15913" t="s">
        <v>6785</v>
      </c>
      <c r="M15913" t="s">
        <v>6786</v>
      </c>
      <c r="N15913" t="s">
        <v>77</v>
      </c>
      <c r="O15913" t="s">
        <v>56</v>
      </c>
      <c r="Q15913" t="s">
        <v>6787</v>
      </c>
    </row>
    <row r="15914" spans="11:17">
      <c r="K15914" t="s">
        <v>51</v>
      </c>
      <c r="L15914" t="s">
        <v>6785</v>
      </c>
      <c r="M15914" t="s">
        <v>6786</v>
      </c>
      <c r="N15914" t="s">
        <v>77</v>
      </c>
      <c r="O15914" t="s">
        <v>57</v>
      </c>
      <c r="P15914" t="s">
        <v>2701</v>
      </c>
      <c r="Q15914" t="s">
        <v>6787</v>
      </c>
    </row>
    <row r="15915" spans="11:17">
      <c r="K15915" t="s">
        <v>51</v>
      </c>
      <c r="L15915" t="s">
        <v>6785</v>
      </c>
      <c r="M15915" t="s">
        <v>6786</v>
      </c>
      <c r="N15915" t="s">
        <v>77</v>
      </c>
      <c r="O15915" t="s">
        <v>59</v>
      </c>
      <c r="P15915">
        <v>2988</v>
      </c>
      <c r="Q15915" t="s">
        <v>6787</v>
      </c>
    </row>
    <row r="15916" spans="11:17">
      <c r="K15916" t="s">
        <v>51</v>
      </c>
      <c r="L15916" t="s">
        <v>6785</v>
      </c>
      <c r="M15916" t="s">
        <v>6786</v>
      </c>
      <c r="N15916" t="s">
        <v>77</v>
      </c>
      <c r="O15916" t="s">
        <v>60</v>
      </c>
      <c r="P15916" t="s">
        <v>2870</v>
      </c>
      <c r="Q15916" t="s">
        <v>6787</v>
      </c>
    </row>
    <row r="15917" spans="11:17">
      <c r="K15917" t="s">
        <v>51</v>
      </c>
      <c r="L15917" t="s">
        <v>6785</v>
      </c>
      <c r="M15917" t="s">
        <v>6786</v>
      </c>
      <c r="N15917" t="s">
        <v>77</v>
      </c>
      <c r="O15917" t="s">
        <v>62</v>
      </c>
      <c r="P15917" t="s">
        <v>2886</v>
      </c>
      <c r="Q15917" t="s">
        <v>6787</v>
      </c>
    </row>
    <row r="15918" spans="11:17">
      <c r="K15918" t="s">
        <v>51</v>
      </c>
      <c r="L15918" t="s">
        <v>6785</v>
      </c>
      <c r="M15918" t="s">
        <v>6786</v>
      </c>
      <c r="N15918" t="s">
        <v>77</v>
      </c>
      <c r="O15918" t="s">
        <v>64</v>
      </c>
      <c r="P15918" t="s">
        <v>6788</v>
      </c>
      <c r="Q15918" t="s">
        <v>6787</v>
      </c>
    </row>
    <row r="15919" spans="11:17">
      <c r="K15919" t="s">
        <v>51</v>
      </c>
      <c r="L15919" t="s">
        <v>6785</v>
      </c>
      <c r="M15919" t="s">
        <v>6786</v>
      </c>
      <c r="N15919" t="s">
        <v>77</v>
      </c>
      <c r="O15919" t="s">
        <v>66</v>
      </c>
      <c r="P15919" t="s">
        <v>6789</v>
      </c>
      <c r="Q15919" t="s">
        <v>6787</v>
      </c>
    </row>
    <row r="15920" spans="11:17">
      <c r="K15920" t="s">
        <v>51</v>
      </c>
      <c r="L15920" t="s">
        <v>6785</v>
      </c>
      <c r="M15920" t="s">
        <v>6786</v>
      </c>
      <c r="N15920" t="s">
        <v>77</v>
      </c>
      <c r="O15920" t="s">
        <v>68</v>
      </c>
      <c r="Q15920" t="s">
        <v>6787</v>
      </c>
    </row>
    <row r="15921" spans="11:17">
      <c r="K15921" t="s">
        <v>51</v>
      </c>
      <c r="L15921" t="s">
        <v>6785</v>
      </c>
      <c r="M15921" t="s">
        <v>6786</v>
      </c>
      <c r="N15921" t="s">
        <v>77</v>
      </c>
      <c r="O15921" t="s">
        <v>70</v>
      </c>
      <c r="P15921" t="s">
        <v>1020</v>
      </c>
      <c r="Q15921" t="s">
        <v>6787</v>
      </c>
    </row>
    <row r="15922" spans="11:17">
      <c r="K15922" t="s">
        <v>51</v>
      </c>
      <c r="L15922" t="s">
        <v>6785</v>
      </c>
      <c r="M15922" t="s">
        <v>6786</v>
      </c>
      <c r="N15922" t="s">
        <v>77</v>
      </c>
      <c r="O15922" t="s">
        <v>72</v>
      </c>
      <c r="P15922">
        <v>94</v>
      </c>
      <c r="Q15922" t="s">
        <v>6787</v>
      </c>
    </row>
    <row r="15923" spans="11:17">
      <c r="K15923" t="s">
        <v>51</v>
      </c>
      <c r="L15923" t="s">
        <v>6785</v>
      </c>
      <c r="M15923" t="s">
        <v>6786</v>
      </c>
      <c r="N15923" t="s">
        <v>77</v>
      </c>
      <c r="O15923" t="s">
        <v>73</v>
      </c>
      <c r="P15923" t="s">
        <v>82</v>
      </c>
      <c r="Q15923" t="s">
        <v>6787</v>
      </c>
    </row>
    <row r="15924" spans="11:17">
      <c r="K15924" t="s">
        <v>51</v>
      </c>
      <c r="L15924" t="s">
        <v>6790</v>
      </c>
      <c r="M15924" t="s">
        <v>6791</v>
      </c>
      <c r="N15924" t="s">
        <v>1337</v>
      </c>
      <c r="O15924" t="s">
        <v>14</v>
      </c>
      <c r="Q15924" t="s">
        <v>6792</v>
      </c>
    </row>
    <row r="15925" spans="11:17">
      <c r="K15925" t="s">
        <v>51</v>
      </c>
      <c r="L15925" t="s">
        <v>6790</v>
      </c>
      <c r="M15925" t="s">
        <v>6791</v>
      </c>
      <c r="N15925" t="s">
        <v>1337</v>
      </c>
      <c r="O15925" t="s">
        <v>56</v>
      </c>
      <c r="Q15925" t="s">
        <v>6792</v>
      </c>
    </row>
    <row r="15926" spans="11:17">
      <c r="K15926" t="s">
        <v>51</v>
      </c>
      <c r="L15926" t="s">
        <v>6790</v>
      </c>
      <c r="M15926" t="s">
        <v>6791</v>
      </c>
      <c r="N15926" t="s">
        <v>1337</v>
      </c>
      <c r="O15926" t="s">
        <v>57</v>
      </c>
      <c r="P15926" t="s">
        <v>2701</v>
      </c>
      <c r="Q15926" t="s">
        <v>6792</v>
      </c>
    </row>
    <row r="15927" spans="11:17">
      <c r="K15927" t="s">
        <v>51</v>
      </c>
      <c r="L15927" t="s">
        <v>6790</v>
      </c>
      <c r="M15927" t="s">
        <v>6791</v>
      </c>
      <c r="N15927" t="s">
        <v>1337</v>
      </c>
      <c r="O15927" t="s">
        <v>59</v>
      </c>
      <c r="P15927">
        <v>1078</v>
      </c>
      <c r="Q15927" t="s">
        <v>6792</v>
      </c>
    </row>
    <row r="15928" spans="11:17">
      <c r="K15928" t="s">
        <v>51</v>
      </c>
      <c r="L15928" t="s">
        <v>6790</v>
      </c>
      <c r="M15928" t="s">
        <v>6791</v>
      </c>
      <c r="N15928" t="s">
        <v>1337</v>
      </c>
      <c r="O15928" t="s">
        <v>60</v>
      </c>
      <c r="P15928" t="s">
        <v>2870</v>
      </c>
      <c r="Q15928" t="s">
        <v>6792</v>
      </c>
    </row>
    <row r="15929" spans="11:17">
      <c r="K15929" t="s">
        <v>51</v>
      </c>
      <c r="L15929" t="s">
        <v>6790</v>
      </c>
      <c r="M15929" t="s">
        <v>6791</v>
      </c>
      <c r="N15929" t="s">
        <v>1337</v>
      </c>
      <c r="O15929" t="s">
        <v>62</v>
      </c>
      <c r="P15929" t="s">
        <v>2871</v>
      </c>
      <c r="Q15929" t="s">
        <v>6792</v>
      </c>
    </row>
    <row r="15930" spans="11:17">
      <c r="K15930" t="s">
        <v>51</v>
      </c>
      <c r="L15930" t="s">
        <v>6790</v>
      </c>
      <c r="M15930" t="s">
        <v>6791</v>
      </c>
      <c r="N15930" t="s">
        <v>1337</v>
      </c>
      <c r="O15930" t="s">
        <v>64</v>
      </c>
      <c r="P15930" t="s">
        <v>6793</v>
      </c>
      <c r="Q15930" t="s">
        <v>6792</v>
      </c>
    </row>
    <row r="15931" spans="11:17">
      <c r="K15931" t="s">
        <v>51</v>
      </c>
      <c r="L15931" t="s">
        <v>6790</v>
      </c>
      <c r="M15931" t="s">
        <v>6791</v>
      </c>
      <c r="N15931" t="s">
        <v>1337</v>
      </c>
      <c r="O15931" t="s">
        <v>66</v>
      </c>
      <c r="P15931" t="s">
        <v>6794</v>
      </c>
      <c r="Q15931" t="s">
        <v>6792</v>
      </c>
    </row>
    <row r="15932" spans="11:17">
      <c r="K15932" t="s">
        <v>51</v>
      </c>
      <c r="L15932" t="s">
        <v>6790</v>
      </c>
      <c r="M15932" t="s">
        <v>6791</v>
      </c>
      <c r="N15932" t="s">
        <v>1337</v>
      </c>
      <c r="O15932" t="s">
        <v>68</v>
      </c>
      <c r="P15932" t="s">
        <v>751</v>
      </c>
      <c r="Q15932" t="s">
        <v>6792</v>
      </c>
    </row>
    <row r="15933" spans="11:17">
      <c r="K15933" t="s">
        <v>51</v>
      </c>
      <c r="L15933" t="s">
        <v>6790</v>
      </c>
      <c r="M15933" t="s">
        <v>6791</v>
      </c>
      <c r="N15933" t="s">
        <v>1337</v>
      </c>
      <c r="O15933" t="s">
        <v>70</v>
      </c>
      <c r="P15933" t="s">
        <v>1020</v>
      </c>
      <c r="Q15933" t="s">
        <v>6792</v>
      </c>
    </row>
    <row r="15934" spans="11:17">
      <c r="K15934" t="s">
        <v>51</v>
      </c>
      <c r="L15934" t="s">
        <v>6790</v>
      </c>
      <c r="M15934" t="s">
        <v>6791</v>
      </c>
      <c r="N15934" t="s">
        <v>1337</v>
      </c>
      <c r="O15934" t="s">
        <v>72</v>
      </c>
      <c r="P15934">
        <v>87</v>
      </c>
      <c r="Q15934" t="s">
        <v>6792</v>
      </c>
    </row>
    <row r="15935" spans="11:17">
      <c r="K15935" t="s">
        <v>51</v>
      </c>
      <c r="L15935" t="s">
        <v>6790</v>
      </c>
      <c r="M15935" t="s">
        <v>6791</v>
      </c>
      <c r="N15935" t="s">
        <v>1337</v>
      </c>
      <c r="O15935" t="s">
        <v>73</v>
      </c>
      <c r="P15935" t="s">
        <v>1343</v>
      </c>
      <c r="Q15935" t="s">
        <v>6792</v>
      </c>
    </row>
    <row r="15936" spans="11:17">
      <c r="K15936" t="s">
        <v>51</v>
      </c>
      <c r="L15936" t="s">
        <v>6795</v>
      </c>
      <c r="M15936" t="s">
        <v>6796</v>
      </c>
      <c r="N15936" t="s">
        <v>1337</v>
      </c>
      <c r="O15936" t="s">
        <v>14</v>
      </c>
      <c r="Q15936" t="s">
        <v>6797</v>
      </c>
    </row>
    <row r="15937" spans="11:17">
      <c r="K15937" t="s">
        <v>51</v>
      </c>
      <c r="L15937" t="s">
        <v>6795</v>
      </c>
      <c r="M15937" t="s">
        <v>6796</v>
      </c>
      <c r="N15937" t="s">
        <v>1337</v>
      </c>
      <c r="O15937" t="s">
        <v>56</v>
      </c>
      <c r="Q15937" t="s">
        <v>6797</v>
      </c>
    </row>
    <row r="15938" spans="11:17">
      <c r="K15938" t="s">
        <v>51</v>
      </c>
      <c r="L15938" t="s">
        <v>6795</v>
      </c>
      <c r="M15938" t="s">
        <v>6796</v>
      </c>
      <c r="N15938" t="s">
        <v>1337</v>
      </c>
      <c r="O15938" t="s">
        <v>57</v>
      </c>
      <c r="P15938" t="s">
        <v>2701</v>
      </c>
      <c r="Q15938" t="s">
        <v>6797</v>
      </c>
    </row>
    <row r="15939" spans="11:17">
      <c r="K15939" t="s">
        <v>51</v>
      </c>
      <c r="L15939" t="s">
        <v>6795</v>
      </c>
      <c r="M15939" t="s">
        <v>6796</v>
      </c>
      <c r="N15939" t="s">
        <v>1337</v>
      </c>
      <c r="O15939" t="s">
        <v>59</v>
      </c>
      <c r="P15939">
        <v>1361</v>
      </c>
      <c r="Q15939" t="s">
        <v>6797</v>
      </c>
    </row>
    <row r="15940" spans="11:17">
      <c r="K15940" t="s">
        <v>51</v>
      </c>
      <c r="L15940" t="s">
        <v>6795</v>
      </c>
      <c r="M15940" t="s">
        <v>6796</v>
      </c>
      <c r="N15940" t="s">
        <v>1337</v>
      </c>
      <c r="O15940" t="s">
        <v>60</v>
      </c>
      <c r="P15940" t="s">
        <v>2870</v>
      </c>
      <c r="Q15940" t="s">
        <v>6797</v>
      </c>
    </row>
    <row r="15941" spans="11:17">
      <c r="K15941" t="s">
        <v>51</v>
      </c>
      <c r="L15941" t="s">
        <v>6795</v>
      </c>
      <c r="M15941" t="s">
        <v>6796</v>
      </c>
      <c r="N15941" t="s">
        <v>1337</v>
      </c>
      <c r="O15941" t="s">
        <v>62</v>
      </c>
      <c r="P15941" t="s">
        <v>2871</v>
      </c>
      <c r="Q15941" t="s">
        <v>6797</v>
      </c>
    </row>
    <row r="15942" spans="11:17">
      <c r="K15942" t="s">
        <v>51</v>
      </c>
      <c r="L15942" t="s">
        <v>6795</v>
      </c>
      <c r="M15942" t="s">
        <v>6796</v>
      </c>
      <c r="N15942" t="s">
        <v>1337</v>
      </c>
      <c r="O15942" t="s">
        <v>64</v>
      </c>
      <c r="P15942" t="s">
        <v>6798</v>
      </c>
      <c r="Q15942" t="s">
        <v>6797</v>
      </c>
    </row>
    <row r="15943" spans="11:17">
      <c r="K15943" t="s">
        <v>51</v>
      </c>
      <c r="L15943" t="s">
        <v>6795</v>
      </c>
      <c r="M15943" t="s">
        <v>6796</v>
      </c>
      <c r="N15943" t="s">
        <v>1337</v>
      </c>
      <c r="O15943" t="s">
        <v>66</v>
      </c>
      <c r="Q15943" t="s">
        <v>6797</v>
      </c>
    </row>
    <row r="15944" spans="11:17">
      <c r="K15944" t="s">
        <v>51</v>
      </c>
      <c r="L15944" t="s">
        <v>6795</v>
      </c>
      <c r="M15944" t="s">
        <v>6796</v>
      </c>
      <c r="N15944" t="s">
        <v>1337</v>
      </c>
      <c r="O15944" t="s">
        <v>68</v>
      </c>
      <c r="Q15944" t="s">
        <v>6797</v>
      </c>
    </row>
    <row r="15945" spans="11:17">
      <c r="K15945" t="s">
        <v>51</v>
      </c>
      <c r="L15945" t="s">
        <v>6795</v>
      </c>
      <c r="M15945" t="s">
        <v>6796</v>
      </c>
      <c r="N15945" t="s">
        <v>1337</v>
      </c>
      <c r="O15945" t="s">
        <v>70</v>
      </c>
      <c r="Q15945" t="s">
        <v>6797</v>
      </c>
    </row>
    <row r="15946" spans="11:17">
      <c r="K15946" t="s">
        <v>51</v>
      </c>
      <c r="L15946" t="s">
        <v>6795</v>
      </c>
      <c r="M15946" t="s">
        <v>6796</v>
      </c>
      <c r="N15946" t="s">
        <v>1337</v>
      </c>
      <c r="O15946" t="s">
        <v>72</v>
      </c>
      <c r="Q15946" t="s">
        <v>6797</v>
      </c>
    </row>
    <row r="15947" spans="11:17">
      <c r="K15947" t="s">
        <v>51</v>
      </c>
      <c r="L15947" t="s">
        <v>6795</v>
      </c>
      <c r="M15947" t="s">
        <v>6796</v>
      </c>
      <c r="N15947" t="s">
        <v>1337</v>
      </c>
      <c r="O15947" t="s">
        <v>73</v>
      </c>
      <c r="P15947" t="s">
        <v>1343</v>
      </c>
      <c r="Q15947" t="s">
        <v>6797</v>
      </c>
    </row>
    <row r="15948" spans="11:17">
      <c r="K15948" t="s">
        <v>51</v>
      </c>
      <c r="L15948" t="s">
        <v>6799</v>
      </c>
      <c r="M15948" t="s">
        <v>6800</v>
      </c>
      <c r="N15948" t="s">
        <v>77</v>
      </c>
      <c r="O15948" t="s">
        <v>14</v>
      </c>
      <c r="Q15948" t="s">
        <v>6801</v>
      </c>
    </row>
    <row r="15949" spans="11:17">
      <c r="K15949" t="s">
        <v>51</v>
      </c>
      <c r="L15949" t="s">
        <v>6799</v>
      </c>
      <c r="M15949" t="s">
        <v>6800</v>
      </c>
      <c r="N15949" t="s">
        <v>77</v>
      </c>
      <c r="O15949" t="s">
        <v>56</v>
      </c>
      <c r="Q15949" t="s">
        <v>6801</v>
      </c>
    </row>
    <row r="15950" spans="11:17">
      <c r="K15950" t="s">
        <v>51</v>
      </c>
      <c r="L15950" t="s">
        <v>6799</v>
      </c>
      <c r="M15950" t="s">
        <v>6800</v>
      </c>
      <c r="N15950" t="s">
        <v>77</v>
      </c>
      <c r="O15950" t="s">
        <v>57</v>
      </c>
      <c r="P15950" t="s">
        <v>2701</v>
      </c>
      <c r="Q15950" t="s">
        <v>6801</v>
      </c>
    </row>
    <row r="15951" spans="11:17">
      <c r="K15951" t="s">
        <v>51</v>
      </c>
      <c r="L15951" t="s">
        <v>6799</v>
      </c>
      <c r="M15951" t="s">
        <v>6800</v>
      </c>
      <c r="N15951" t="s">
        <v>77</v>
      </c>
      <c r="O15951" t="s">
        <v>59</v>
      </c>
      <c r="P15951">
        <v>2222</v>
      </c>
      <c r="Q15951" t="s">
        <v>6801</v>
      </c>
    </row>
    <row r="15952" spans="11:17">
      <c r="K15952" t="s">
        <v>51</v>
      </c>
      <c r="L15952" t="s">
        <v>6799</v>
      </c>
      <c r="M15952" t="s">
        <v>6800</v>
      </c>
      <c r="N15952" t="s">
        <v>77</v>
      </c>
      <c r="O15952" t="s">
        <v>60</v>
      </c>
      <c r="P15952" t="s">
        <v>2870</v>
      </c>
      <c r="Q15952" t="s">
        <v>6801</v>
      </c>
    </row>
    <row r="15953" spans="11:17">
      <c r="K15953" t="s">
        <v>51</v>
      </c>
      <c r="L15953" t="s">
        <v>6799</v>
      </c>
      <c r="M15953" t="s">
        <v>6800</v>
      </c>
      <c r="N15953" t="s">
        <v>77</v>
      </c>
      <c r="O15953" t="s">
        <v>62</v>
      </c>
      <c r="P15953" t="s">
        <v>2871</v>
      </c>
      <c r="Q15953" t="s">
        <v>6801</v>
      </c>
    </row>
    <row r="15954" spans="11:17">
      <c r="K15954" t="s">
        <v>51</v>
      </c>
      <c r="L15954" t="s">
        <v>6799</v>
      </c>
      <c r="M15954" t="s">
        <v>6800</v>
      </c>
      <c r="N15954" t="s">
        <v>77</v>
      </c>
      <c r="O15954" t="s">
        <v>64</v>
      </c>
      <c r="P15954" t="s">
        <v>6802</v>
      </c>
      <c r="Q15954" t="s">
        <v>6801</v>
      </c>
    </row>
    <row r="15955" spans="11:17">
      <c r="K15955" t="s">
        <v>51</v>
      </c>
      <c r="L15955" t="s">
        <v>6799</v>
      </c>
      <c r="M15955" t="s">
        <v>6800</v>
      </c>
      <c r="N15955" t="s">
        <v>77</v>
      </c>
      <c r="O15955" t="s">
        <v>66</v>
      </c>
      <c r="Q15955" t="s">
        <v>6801</v>
      </c>
    </row>
    <row r="15956" spans="11:17">
      <c r="K15956" t="s">
        <v>51</v>
      </c>
      <c r="L15956" t="s">
        <v>6799</v>
      </c>
      <c r="M15956" t="s">
        <v>6800</v>
      </c>
      <c r="N15956" t="s">
        <v>77</v>
      </c>
      <c r="O15956" t="s">
        <v>68</v>
      </c>
      <c r="Q15956" t="s">
        <v>6801</v>
      </c>
    </row>
    <row r="15957" spans="11:17">
      <c r="K15957" t="s">
        <v>51</v>
      </c>
      <c r="L15957" t="s">
        <v>6799</v>
      </c>
      <c r="M15957" t="s">
        <v>6800</v>
      </c>
      <c r="N15957" t="s">
        <v>77</v>
      </c>
      <c r="O15957" t="s">
        <v>70</v>
      </c>
      <c r="P15957" t="s">
        <v>1020</v>
      </c>
      <c r="Q15957" t="s">
        <v>6801</v>
      </c>
    </row>
    <row r="15958" spans="11:17">
      <c r="K15958" t="s">
        <v>51</v>
      </c>
      <c r="L15958" t="s">
        <v>6799</v>
      </c>
      <c r="M15958" t="s">
        <v>6800</v>
      </c>
      <c r="N15958" t="s">
        <v>77</v>
      </c>
      <c r="O15958" t="s">
        <v>72</v>
      </c>
      <c r="P15958">
        <v>84</v>
      </c>
      <c r="Q15958" t="s">
        <v>6801</v>
      </c>
    </row>
    <row r="15959" spans="11:17">
      <c r="K15959" t="s">
        <v>51</v>
      </c>
      <c r="L15959" t="s">
        <v>6799</v>
      </c>
      <c r="M15959" t="s">
        <v>6800</v>
      </c>
      <c r="N15959" t="s">
        <v>77</v>
      </c>
      <c r="O15959" t="s">
        <v>73</v>
      </c>
      <c r="P15959" t="s">
        <v>82</v>
      </c>
      <c r="Q15959" t="s">
        <v>6801</v>
      </c>
    </row>
    <row r="15960" spans="11:17">
      <c r="K15960" t="s">
        <v>51</v>
      </c>
      <c r="L15960" t="s">
        <v>6803</v>
      </c>
      <c r="M15960" t="s">
        <v>6804</v>
      </c>
      <c r="N15960" t="s">
        <v>77</v>
      </c>
      <c r="O15960" t="s">
        <v>14</v>
      </c>
      <c r="Q15960" t="s">
        <v>6805</v>
      </c>
    </row>
    <row r="15961" spans="11:17">
      <c r="K15961" t="s">
        <v>51</v>
      </c>
      <c r="L15961" t="s">
        <v>6803</v>
      </c>
      <c r="M15961" t="s">
        <v>6804</v>
      </c>
      <c r="N15961" t="s">
        <v>77</v>
      </c>
      <c r="O15961" t="s">
        <v>56</v>
      </c>
      <c r="Q15961" t="s">
        <v>6805</v>
      </c>
    </row>
    <row r="15962" spans="11:17">
      <c r="K15962" t="s">
        <v>51</v>
      </c>
      <c r="L15962" t="s">
        <v>6803</v>
      </c>
      <c r="M15962" t="s">
        <v>6804</v>
      </c>
      <c r="N15962" t="s">
        <v>77</v>
      </c>
      <c r="O15962" t="s">
        <v>57</v>
      </c>
      <c r="P15962" t="s">
        <v>2263</v>
      </c>
      <c r="Q15962" t="s">
        <v>6805</v>
      </c>
    </row>
    <row r="15963" spans="11:17">
      <c r="K15963" t="s">
        <v>51</v>
      </c>
      <c r="L15963" t="s">
        <v>6803</v>
      </c>
      <c r="M15963" t="s">
        <v>6804</v>
      </c>
      <c r="N15963" t="s">
        <v>77</v>
      </c>
      <c r="O15963" t="s">
        <v>59</v>
      </c>
      <c r="P15963">
        <v>3090</v>
      </c>
      <c r="Q15963" t="s">
        <v>6805</v>
      </c>
    </row>
    <row r="15964" spans="11:17">
      <c r="K15964" t="s">
        <v>51</v>
      </c>
      <c r="L15964" t="s">
        <v>6803</v>
      </c>
      <c r="M15964" t="s">
        <v>6804</v>
      </c>
      <c r="N15964" t="s">
        <v>77</v>
      </c>
      <c r="O15964" t="s">
        <v>60</v>
      </c>
      <c r="P15964" t="s">
        <v>5027</v>
      </c>
      <c r="Q15964" t="s">
        <v>6805</v>
      </c>
    </row>
    <row r="15965" spans="11:17">
      <c r="K15965" t="s">
        <v>51</v>
      </c>
      <c r="L15965" t="s">
        <v>6803</v>
      </c>
      <c r="M15965" t="s">
        <v>6804</v>
      </c>
      <c r="N15965" t="s">
        <v>77</v>
      </c>
      <c r="O15965" t="s">
        <v>62</v>
      </c>
      <c r="P15965" t="s">
        <v>5028</v>
      </c>
      <c r="Q15965" t="s">
        <v>6805</v>
      </c>
    </row>
    <row r="15966" spans="11:17">
      <c r="K15966" t="s">
        <v>51</v>
      </c>
      <c r="L15966" t="s">
        <v>6803</v>
      </c>
      <c r="M15966" t="s">
        <v>6804</v>
      </c>
      <c r="N15966" t="s">
        <v>77</v>
      </c>
      <c r="O15966" t="s">
        <v>64</v>
      </c>
      <c r="P15966" t="s">
        <v>6806</v>
      </c>
      <c r="Q15966" t="s">
        <v>6805</v>
      </c>
    </row>
    <row r="15967" spans="11:17">
      <c r="K15967" t="s">
        <v>51</v>
      </c>
      <c r="L15967" t="s">
        <v>6803</v>
      </c>
      <c r="M15967" t="s">
        <v>6804</v>
      </c>
      <c r="N15967" t="s">
        <v>77</v>
      </c>
      <c r="O15967" t="s">
        <v>66</v>
      </c>
      <c r="P15967" t="s">
        <v>6807</v>
      </c>
      <c r="Q15967" t="s">
        <v>6805</v>
      </c>
    </row>
    <row r="15968" spans="11:17">
      <c r="K15968" t="s">
        <v>51</v>
      </c>
      <c r="L15968" t="s">
        <v>6803</v>
      </c>
      <c r="M15968" t="s">
        <v>6804</v>
      </c>
      <c r="N15968" t="s">
        <v>77</v>
      </c>
      <c r="O15968" t="s">
        <v>68</v>
      </c>
      <c r="P15968" t="s">
        <v>3662</v>
      </c>
      <c r="Q15968" t="s">
        <v>6805</v>
      </c>
    </row>
    <row r="15969" spans="11:17">
      <c r="K15969" t="s">
        <v>51</v>
      </c>
      <c r="L15969" t="s">
        <v>6803</v>
      </c>
      <c r="M15969" t="s">
        <v>6804</v>
      </c>
      <c r="N15969" t="s">
        <v>77</v>
      </c>
      <c r="O15969" t="s">
        <v>70</v>
      </c>
      <c r="P15969" t="s">
        <v>71</v>
      </c>
      <c r="Q15969" t="s">
        <v>6805</v>
      </c>
    </row>
    <row r="15970" spans="11:17">
      <c r="K15970" t="s">
        <v>51</v>
      </c>
      <c r="L15970" t="s">
        <v>6803</v>
      </c>
      <c r="M15970" t="s">
        <v>6804</v>
      </c>
      <c r="N15970" t="s">
        <v>77</v>
      </c>
      <c r="O15970" t="s">
        <v>72</v>
      </c>
      <c r="P15970">
        <v>210</v>
      </c>
      <c r="Q15970" t="s">
        <v>6805</v>
      </c>
    </row>
    <row r="15971" spans="11:17">
      <c r="K15971" t="s">
        <v>51</v>
      </c>
      <c r="L15971" t="s">
        <v>6803</v>
      </c>
      <c r="M15971" t="s">
        <v>6804</v>
      </c>
      <c r="N15971" t="s">
        <v>77</v>
      </c>
      <c r="O15971" t="s">
        <v>73</v>
      </c>
      <c r="P15971" t="s">
        <v>82</v>
      </c>
      <c r="Q15971" t="s">
        <v>6805</v>
      </c>
    </row>
    <row r="15972" spans="11:17">
      <c r="K15972" t="s">
        <v>51</v>
      </c>
      <c r="L15972" t="s">
        <v>6808</v>
      </c>
      <c r="M15972" t="s">
        <v>6809</v>
      </c>
      <c r="N15972" t="s">
        <v>1337</v>
      </c>
      <c r="O15972" t="s">
        <v>14</v>
      </c>
      <c r="Q15972" t="s">
        <v>6810</v>
      </c>
    </row>
    <row r="15973" spans="11:17">
      <c r="K15973" t="s">
        <v>51</v>
      </c>
      <c r="L15973" t="s">
        <v>6808</v>
      </c>
      <c r="M15973" t="s">
        <v>6809</v>
      </c>
      <c r="N15973" t="s">
        <v>1337</v>
      </c>
      <c r="O15973" t="s">
        <v>56</v>
      </c>
      <c r="Q15973" t="s">
        <v>6810</v>
      </c>
    </row>
    <row r="15974" spans="11:17">
      <c r="K15974" t="s">
        <v>51</v>
      </c>
      <c r="L15974" t="s">
        <v>6808</v>
      </c>
      <c r="M15974" t="s">
        <v>6809</v>
      </c>
      <c r="N15974" t="s">
        <v>1337</v>
      </c>
      <c r="O15974" t="s">
        <v>57</v>
      </c>
      <c r="P15974" t="s">
        <v>1863</v>
      </c>
      <c r="Q15974" t="s">
        <v>6810</v>
      </c>
    </row>
    <row r="15975" spans="11:17">
      <c r="K15975" t="s">
        <v>51</v>
      </c>
      <c r="L15975" t="s">
        <v>6808</v>
      </c>
      <c r="M15975" t="s">
        <v>6809</v>
      </c>
      <c r="N15975" t="s">
        <v>1337</v>
      </c>
      <c r="O15975" t="s">
        <v>59</v>
      </c>
      <c r="P15975">
        <v>573</v>
      </c>
      <c r="Q15975" t="s">
        <v>6810</v>
      </c>
    </row>
    <row r="15976" spans="11:17">
      <c r="K15976" t="s">
        <v>51</v>
      </c>
      <c r="L15976" t="s">
        <v>6808</v>
      </c>
      <c r="M15976" t="s">
        <v>6809</v>
      </c>
      <c r="N15976" t="s">
        <v>1337</v>
      </c>
      <c r="O15976" t="s">
        <v>60</v>
      </c>
      <c r="P15976" t="s">
        <v>2379</v>
      </c>
      <c r="Q15976" t="s">
        <v>6810</v>
      </c>
    </row>
    <row r="15977" spans="11:17">
      <c r="K15977" t="s">
        <v>51</v>
      </c>
      <c r="L15977" t="s">
        <v>6808</v>
      </c>
      <c r="M15977" t="s">
        <v>6809</v>
      </c>
      <c r="N15977" t="s">
        <v>1337</v>
      </c>
      <c r="O15977" t="s">
        <v>62</v>
      </c>
      <c r="P15977" t="s">
        <v>2386</v>
      </c>
      <c r="Q15977" t="s">
        <v>6810</v>
      </c>
    </row>
    <row r="15978" spans="11:17">
      <c r="K15978" t="s">
        <v>51</v>
      </c>
      <c r="L15978" t="s">
        <v>6808</v>
      </c>
      <c r="M15978" t="s">
        <v>6809</v>
      </c>
      <c r="N15978" t="s">
        <v>1337</v>
      </c>
      <c r="O15978" t="s">
        <v>64</v>
      </c>
      <c r="P15978" t="s">
        <v>6811</v>
      </c>
      <c r="Q15978" t="s">
        <v>6810</v>
      </c>
    </row>
    <row r="15979" spans="11:17">
      <c r="K15979" t="s">
        <v>51</v>
      </c>
      <c r="L15979" t="s">
        <v>6808</v>
      </c>
      <c r="M15979" t="s">
        <v>6809</v>
      </c>
      <c r="N15979" t="s">
        <v>1337</v>
      </c>
      <c r="O15979" t="s">
        <v>66</v>
      </c>
      <c r="P15979" t="s">
        <v>6812</v>
      </c>
      <c r="Q15979" t="s">
        <v>6810</v>
      </c>
    </row>
    <row r="15980" spans="11:17">
      <c r="K15980" t="s">
        <v>51</v>
      </c>
      <c r="L15980" t="s">
        <v>6808</v>
      </c>
      <c r="M15980" t="s">
        <v>6809</v>
      </c>
      <c r="N15980" t="s">
        <v>1337</v>
      </c>
      <c r="O15980" t="s">
        <v>68</v>
      </c>
      <c r="Q15980" t="s">
        <v>6810</v>
      </c>
    </row>
    <row r="15981" spans="11:17">
      <c r="K15981" t="s">
        <v>51</v>
      </c>
      <c r="L15981" t="s">
        <v>6808</v>
      </c>
      <c r="M15981" t="s">
        <v>6809</v>
      </c>
      <c r="N15981" t="s">
        <v>1337</v>
      </c>
      <c r="O15981" t="s">
        <v>70</v>
      </c>
      <c r="P15981" t="s">
        <v>1020</v>
      </c>
      <c r="Q15981" t="s">
        <v>6810</v>
      </c>
    </row>
    <row r="15982" spans="11:17">
      <c r="K15982" t="s">
        <v>51</v>
      </c>
      <c r="L15982" t="s">
        <v>6808</v>
      </c>
      <c r="M15982" t="s">
        <v>6809</v>
      </c>
      <c r="N15982" t="s">
        <v>1337</v>
      </c>
      <c r="O15982" t="s">
        <v>72</v>
      </c>
      <c r="P15982">
        <v>110</v>
      </c>
      <c r="Q15982" t="s">
        <v>6810</v>
      </c>
    </row>
    <row r="15983" spans="11:17">
      <c r="K15983" t="s">
        <v>51</v>
      </c>
      <c r="L15983" t="s">
        <v>6808</v>
      </c>
      <c r="M15983" t="s">
        <v>6809</v>
      </c>
      <c r="N15983" t="s">
        <v>1337</v>
      </c>
      <c r="O15983" t="s">
        <v>73</v>
      </c>
      <c r="P15983" t="s">
        <v>1343</v>
      </c>
      <c r="Q15983" t="s">
        <v>6810</v>
      </c>
    </row>
    <row r="15984" spans="11:17">
      <c r="K15984" t="s">
        <v>51</v>
      </c>
      <c r="L15984" t="s">
        <v>6813</v>
      </c>
      <c r="M15984" t="s">
        <v>6814</v>
      </c>
      <c r="N15984" t="s">
        <v>1337</v>
      </c>
      <c r="O15984" t="s">
        <v>14</v>
      </c>
      <c r="Q15984" t="s">
        <v>6815</v>
      </c>
    </row>
    <row r="15985" spans="11:17">
      <c r="K15985" t="s">
        <v>51</v>
      </c>
      <c r="L15985" t="s">
        <v>6813</v>
      </c>
      <c r="M15985" t="s">
        <v>6814</v>
      </c>
      <c r="N15985" t="s">
        <v>1337</v>
      </c>
      <c r="O15985" t="s">
        <v>56</v>
      </c>
      <c r="Q15985" t="s">
        <v>6815</v>
      </c>
    </row>
    <row r="15986" spans="11:17">
      <c r="K15986" t="s">
        <v>51</v>
      </c>
      <c r="L15986" t="s">
        <v>6813</v>
      </c>
      <c r="M15986" t="s">
        <v>6814</v>
      </c>
      <c r="N15986" t="s">
        <v>1337</v>
      </c>
      <c r="O15986" t="s">
        <v>57</v>
      </c>
      <c r="P15986" t="s">
        <v>1863</v>
      </c>
      <c r="Q15986" t="s">
        <v>6815</v>
      </c>
    </row>
    <row r="15987" spans="11:17">
      <c r="K15987" t="s">
        <v>51</v>
      </c>
      <c r="L15987" t="s">
        <v>6813</v>
      </c>
      <c r="M15987" t="s">
        <v>6814</v>
      </c>
      <c r="N15987" t="s">
        <v>1337</v>
      </c>
      <c r="O15987" t="s">
        <v>59</v>
      </c>
      <c r="P15987">
        <v>79</v>
      </c>
      <c r="Q15987" t="s">
        <v>6815</v>
      </c>
    </row>
    <row r="15988" spans="11:17">
      <c r="K15988" t="s">
        <v>51</v>
      </c>
      <c r="L15988" t="s">
        <v>6813</v>
      </c>
      <c r="M15988" t="s">
        <v>6814</v>
      </c>
      <c r="N15988" t="s">
        <v>1337</v>
      </c>
      <c r="O15988" t="s">
        <v>60</v>
      </c>
      <c r="P15988" t="s">
        <v>2379</v>
      </c>
      <c r="Q15988" t="s">
        <v>6815</v>
      </c>
    </row>
    <row r="15989" spans="11:17">
      <c r="K15989" t="s">
        <v>51</v>
      </c>
      <c r="L15989" t="s">
        <v>6813</v>
      </c>
      <c r="M15989" t="s">
        <v>6814</v>
      </c>
      <c r="N15989" t="s">
        <v>1337</v>
      </c>
      <c r="O15989" t="s">
        <v>62</v>
      </c>
      <c r="P15989" t="s">
        <v>2462</v>
      </c>
      <c r="Q15989" t="s">
        <v>6815</v>
      </c>
    </row>
    <row r="15990" spans="11:17">
      <c r="K15990" t="s">
        <v>51</v>
      </c>
      <c r="L15990" t="s">
        <v>6813</v>
      </c>
      <c r="M15990" t="s">
        <v>6814</v>
      </c>
      <c r="N15990" t="s">
        <v>1337</v>
      </c>
      <c r="O15990" t="s">
        <v>64</v>
      </c>
      <c r="P15990" t="s">
        <v>6816</v>
      </c>
      <c r="Q15990" t="s">
        <v>6815</v>
      </c>
    </row>
    <row r="15991" spans="11:17">
      <c r="K15991" t="s">
        <v>51</v>
      </c>
      <c r="L15991" t="s">
        <v>6813</v>
      </c>
      <c r="M15991" t="s">
        <v>6814</v>
      </c>
      <c r="N15991" t="s">
        <v>1337</v>
      </c>
      <c r="O15991" t="s">
        <v>66</v>
      </c>
      <c r="P15991" t="s">
        <v>6817</v>
      </c>
      <c r="Q15991" t="s">
        <v>6815</v>
      </c>
    </row>
    <row r="15992" spans="11:17">
      <c r="K15992" t="s">
        <v>51</v>
      </c>
      <c r="L15992" t="s">
        <v>6813</v>
      </c>
      <c r="M15992" t="s">
        <v>6814</v>
      </c>
      <c r="N15992" t="s">
        <v>1337</v>
      </c>
      <c r="O15992" t="s">
        <v>68</v>
      </c>
      <c r="Q15992" t="s">
        <v>6815</v>
      </c>
    </row>
    <row r="15993" spans="11:17">
      <c r="K15993" t="s">
        <v>51</v>
      </c>
      <c r="L15993" t="s">
        <v>6813</v>
      </c>
      <c r="M15993" t="s">
        <v>6814</v>
      </c>
      <c r="N15993" t="s">
        <v>1337</v>
      </c>
      <c r="O15993" t="s">
        <v>70</v>
      </c>
      <c r="P15993" t="s">
        <v>1020</v>
      </c>
      <c r="Q15993" t="s">
        <v>6815</v>
      </c>
    </row>
    <row r="15994" spans="11:17">
      <c r="K15994" t="s">
        <v>51</v>
      </c>
      <c r="L15994" t="s">
        <v>6813</v>
      </c>
      <c r="M15994" t="s">
        <v>6814</v>
      </c>
      <c r="N15994" t="s">
        <v>1337</v>
      </c>
      <c r="O15994" t="s">
        <v>72</v>
      </c>
      <c r="P15994">
        <v>155</v>
      </c>
      <c r="Q15994" t="s">
        <v>6815</v>
      </c>
    </row>
    <row r="15995" spans="11:17">
      <c r="K15995" t="s">
        <v>51</v>
      </c>
      <c r="L15995" t="s">
        <v>6813</v>
      </c>
      <c r="M15995" t="s">
        <v>6814</v>
      </c>
      <c r="N15995" t="s">
        <v>1337</v>
      </c>
      <c r="O15995" t="s">
        <v>73</v>
      </c>
      <c r="P15995" t="s">
        <v>1343</v>
      </c>
      <c r="Q15995" t="s">
        <v>6815</v>
      </c>
    </row>
    <row r="15996" spans="11:17">
      <c r="K15996" t="s">
        <v>51</v>
      </c>
      <c r="L15996" t="s">
        <v>6818</v>
      </c>
      <c r="M15996" t="s">
        <v>6819</v>
      </c>
      <c r="N15996" t="s">
        <v>1337</v>
      </c>
      <c r="O15996" t="s">
        <v>14</v>
      </c>
      <c r="Q15996" t="s">
        <v>6820</v>
      </c>
    </row>
    <row r="15997" spans="11:17">
      <c r="K15997" t="s">
        <v>51</v>
      </c>
      <c r="L15997" t="s">
        <v>6818</v>
      </c>
      <c r="M15997" t="s">
        <v>6819</v>
      </c>
      <c r="N15997" t="s">
        <v>1337</v>
      </c>
      <c r="O15997" t="s">
        <v>56</v>
      </c>
      <c r="Q15997" t="s">
        <v>6820</v>
      </c>
    </row>
    <row r="15998" spans="11:17">
      <c r="K15998" t="s">
        <v>51</v>
      </c>
      <c r="L15998" t="s">
        <v>6818</v>
      </c>
      <c r="M15998" t="s">
        <v>6819</v>
      </c>
      <c r="N15998" t="s">
        <v>1337</v>
      </c>
      <c r="O15998" t="s">
        <v>57</v>
      </c>
      <c r="P15998" t="s">
        <v>1863</v>
      </c>
      <c r="Q15998" t="s">
        <v>6820</v>
      </c>
    </row>
    <row r="15999" spans="11:17">
      <c r="K15999" t="s">
        <v>51</v>
      </c>
      <c r="L15999" t="s">
        <v>6818</v>
      </c>
      <c r="M15999" t="s">
        <v>6819</v>
      </c>
      <c r="N15999" t="s">
        <v>1337</v>
      </c>
      <c r="O15999" t="s">
        <v>59</v>
      </c>
      <c r="P15999">
        <v>244</v>
      </c>
      <c r="Q15999" t="s">
        <v>6820</v>
      </c>
    </row>
    <row r="16000" spans="11:17">
      <c r="K16000" t="s">
        <v>51</v>
      </c>
      <c r="L16000" t="s">
        <v>6818</v>
      </c>
      <c r="M16000" t="s">
        <v>6819</v>
      </c>
      <c r="N16000" t="s">
        <v>1337</v>
      </c>
      <c r="O16000" t="s">
        <v>60</v>
      </c>
      <c r="P16000" t="s">
        <v>2379</v>
      </c>
      <c r="Q16000" t="s">
        <v>6820</v>
      </c>
    </row>
    <row r="16001" spans="11:17">
      <c r="K16001" t="s">
        <v>51</v>
      </c>
      <c r="L16001" t="s">
        <v>6818</v>
      </c>
      <c r="M16001" t="s">
        <v>6819</v>
      </c>
      <c r="N16001" t="s">
        <v>1337</v>
      </c>
      <c r="O16001" t="s">
        <v>62</v>
      </c>
      <c r="P16001" t="s">
        <v>2462</v>
      </c>
      <c r="Q16001" t="s">
        <v>6820</v>
      </c>
    </row>
    <row r="16002" spans="11:17">
      <c r="K16002" t="s">
        <v>51</v>
      </c>
      <c r="L16002" t="s">
        <v>6818</v>
      </c>
      <c r="M16002" t="s">
        <v>6819</v>
      </c>
      <c r="N16002" t="s">
        <v>1337</v>
      </c>
      <c r="O16002" t="s">
        <v>64</v>
      </c>
      <c r="P16002" t="s">
        <v>6821</v>
      </c>
      <c r="Q16002" t="s">
        <v>6820</v>
      </c>
    </row>
    <row r="16003" spans="11:17">
      <c r="K16003" t="s">
        <v>51</v>
      </c>
      <c r="L16003" t="s">
        <v>6818</v>
      </c>
      <c r="M16003" t="s">
        <v>6819</v>
      </c>
      <c r="N16003" t="s">
        <v>1337</v>
      </c>
      <c r="O16003" t="s">
        <v>66</v>
      </c>
      <c r="P16003" t="s">
        <v>6822</v>
      </c>
      <c r="Q16003" t="s">
        <v>6820</v>
      </c>
    </row>
    <row r="16004" spans="11:17">
      <c r="K16004" t="s">
        <v>51</v>
      </c>
      <c r="L16004" t="s">
        <v>6818</v>
      </c>
      <c r="M16004" t="s">
        <v>6819</v>
      </c>
      <c r="N16004" t="s">
        <v>1337</v>
      </c>
      <c r="O16004" t="s">
        <v>68</v>
      </c>
      <c r="Q16004" t="s">
        <v>6820</v>
      </c>
    </row>
    <row r="16005" spans="11:17">
      <c r="K16005" t="s">
        <v>51</v>
      </c>
      <c r="L16005" t="s">
        <v>6818</v>
      </c>
      <c r="M16005" t="s">
        <v>6819</v>
      </c>
      <c r="N16005" t="s">
        <v>1337</v>
      </c>
      <c r="O16005" t="s">
        <v>70</v>
      </c>
      <c r="P16005" t="s">
        <v>1020</v>
      </c>
      <c r="Q16005" t="s">
        <v>6820</v>
      </c>
    </row>
    <row r="16006" spans="11:17">
      <c r="K16006" t="s">
        <v>51</v>
      </c>
      <c r="L16006" t="s">
        <v>6818</v>
      </c>
      <c r="M16006" t="s">
        <v>6819</v>
      </c>
      <c r="N16006" t="s">
        <v>1337</v>
      </c>
      <c r="O16006" t="s">
        <v>72</v>
      </c>
      <c r="P16006">
        <v>108</v>
      </c>
      <c r="Q16006" t="s">
        <v>6820</v>
      </c>
    </row>
    <row r="16007" spans="11:17">
      <c r="K16007" t="s">
        <v>51</v>
      </c>
      <c r="L16007" t="s">
        <v>6818</v>
      </c>
      <c r="M16007" t="s">
        <v>6819</v>
      </c>
      <c r="N16007" t="s">
        <v>1337</v>
      </c>
      <c r="O16007" t="s">
        <v>73</v>
      </c>
      <c r="P16007" t="s">
        <v>1343</v>
      </c>
      <c r="Q16007" t="s">
        <v>6820</v>
      </c>
    </row>
    <row r="16008" spans="11:17">
      <c r="K16008" t="s">
        <v>51</v>
      </c>
      <c r="L16008" t="s">
        <v>6823</v>
      </c>
      <c r="M16008" t="s">
        <v>6824</v>
      </c>
      <c r="N16008" t="s">
        <v>1337</v>
      </c>
      <c r="O16008" t="s">
        <v>14</v>
      </c>
      <c r="Q16008" t="s">
        <v>6825</v>
      </c>
    </row>
    <row r="16009" spans="11:17">
      <c r="K16009" t="s">
        <v>51</v>
      </c>
      <c r="L16009" t="s">
        <v>6823</v>
      </c>
      <c r="M16009" t="s">
        <v>6824</v>
      </c>
      <c r="N16009" t="s">
        <v>1337</v>
      </c>
      <c r="O16009" t="s">
        <v>56</v>
      </c>
      <c r="Q16009" t="s">
        <v>6825</v>
      </c>
    </row>
    <row r="16010" spans="11:17">
      <c r="K16010" t="s">
        <v>51</v>
      </c>
      <c r="L16010" t="s">
        <v>6823</v>
      </c>
      <c r="M16010" t="s">
        <v>6824</v>
      </c>
      <c r="N16010" t="s">
        <v>1337</v>
      </c>
      <c r="O16010" t="s">
        <v>57</v>
      </c>
      <c r="P16010" t="s">
        <v>1863</v>
      </c>
      <c r="Q16010" t="s">
        <v>6825</v>
      </c>
    </row>
    <row r="16011" spans="11:17">
      <c r="K16011" t="s">
        <v>51</v>
      </c>
      <c r="L16011" t="s">
        <v>6823</v>
      </c>
      <c r="M16011" t="s">
        <v>6824</v>
      </c>
      <c r="N16011" t="s">
        <v>1337</v>
      </c>
      <c r="O16011" t="s">
        <v>59</v>
      </c>
      <c r="P16011">
        <v>519</v>
      </c>
      <c r="Q16011" t="s">
        <v>6825</v>
      </c>
    </row>
    <row r="16012" spans="11:17">
      <c r="K16012" t="s">
        <v>51</v>
      </c>
      <c r="L16012" t="s">
        <v>6823</v>
      </c>
      <c r="M16012" t="s">
        <v>6824</v>
      </c>
      <c r="N16012" t="s">
        <v>1337</v>
      </c>
      <c r="O16012" t="s">
        <v>60</v>
      </c>
      <c r="P16012" t="s">
        <v>2379</v>
      </c>
      <c r="Q16012" t="s">
        <v>6825</v>
      </c>
    </row>
    <row r="16013" spans="11:17">
      <c r="K16013" t="s">
        <v>51</v>
      </c>
      <c r="L16013" t="s">
        <v>6823</v>
      </c>
      <c r="M16013" t="s">
        <v>6824</v>
      </c>
      <c r="N16013" t="s">
        <v>1337</v>
      </c>
      <c r="O16013" t="s">
        <v>62</v>
      </c>
      <c r="P16013" t="s">
        <v>2444</v>
      </c>
      <c r="Q16013" t="s">
        <v>6825</v>
      </c>
    </row>
    <row r="16014" spans="11:17">
      <c r="K16014" t="s">
        <v>51</v>
      </c>
      <c r="L16014" t="s">
        <v>6823</v>
      </c>
      <c r="M16014" t="s">
        <v>6824</v>
      </c>
      <c r="N16014" t="s">
        <v>1337</v>
      </c>
      <c r="O16014" t="s">
        <v>64</v>
      </c>
      <c r="P16014" t="s">
        <v>6826</v>
      </c>
      <c r="Q16014" t="s">
        <v>6825</v>
      </c>
    </row>
    <row r="16015" spans="11:17">
      <c r="K16015" t="s">
        <v>51</v>
      </c>
      <c r="L16015" t="s">
        <v>6823</v>
      </c>
      <c r="M16015" t="s">
        <v>6824</v>
      </c>
      <c r="N16015" t="s">
        <v>1337</v>
      </c>
      <c r="O16015" t="s">
        <v>66</v>
      </c>
      <c r="P16015" t="s">
        <v>6827</v>
      </c>
      <c r="Q16015" t="s">
        <v>6825</v>
      </c>
    </row>
    <row r="16016" spans="11:17">
      <c r="K16016" t="s">
        <v>51</v>
      </c>
      <c r="L16016" t="s">
        <v>6823</v>
      </c>
      <c r="M16016" t="s">
        <v>6824</v>
      </c>
      <c r="N16016" t="s">
        <v>1337</v>
      </c>
      <c r="O16016" t="s">
        <v>68</v>
      </c>
      <c r="P16016" t="e">
        <f>-ต้องการหน้ากากอนามัยและเจลล้างมือ
-ต้องการถุงยังชีพ</f>
        <v>#NAME?</v>
      </c>
      <c r="Q16016" t="s">
        <v>6825</v>
      </c>
    </row>
    <row r="16017" spans="11:17">
      <c r="K16017" t="s">
        <v>51</v>
      </c>
      <c r="L16017" t="s">
        <v>6823</v>
      </c>
      <c r="M16017" t="s">
        <v>6824</v>
      </c>
      <c r="N16017" t="s">
        <v>1337</v>
      </c>
      <c r="O16017" t="s">
        <v>70</v>
      </c>
      <c r="Q16017" t="s">
        <v>6825</v>
      </c>
    </row>
    <row r="16018" spans="11:17">
      <c r="K16018" t="s">
        <v>51</v>
      </c>
      <c r="L16018" t="s">
        <v>6823</v>
      </c>
      <c r="M16018" t="s">
        <v>6824</v>
      </c>
      <c r="N16018" t="s">
        <v>1337</v>
      </c>
      <c r="O16018" t="s">
        <v>72</v>
      </c>
      <c r="Q16018" t="s">
        <v>6825</v>
      </c>
    </row>
    <row r="16019" spans="11:17">
      <c r="K16019" t="s">
        <v>51</v>
      </c>
      <c r="L16019" t="s">
        <v>6823</v>
      </c>
      <c r="M16019" t="s">
        <v>6824</v>
      </c>
      <c r="N16019" t="s">
        <v>1337</v>
      </c>
      <c r="O16019" t="s">
        <v>73</v>
      </c>
      <c r="P16019" t="s">
        <v>1343</v>
      </c>
      <c r="Q16019" t="s">
        <v>6825</v>
      </c>
    </row>
    <row r="16020" spans="11:17">
      <c r="K16020" t="s">
        <v>51</v>
      </c>
      <c r="L16020" t="s">
        <v>6828</v>
      </c>
      <c r="M16020" t="s">
        <v>6829</v>
      </c>
      <c r="N16020" t="s">
        <v>77</v>
      </c>
      <c r="O16020" t="s">
        <v>14</v>
      </c>
      <c r="Q16020" t="s">
        <v>6830</v>
      </c>
    </row>
    <row r="16021" spans="11:17">
      <c r="K16021" t="s">
        <v>51</v>
      </c>
      <c r="L16021" t="s">
        <v>6828</v>
      </c>
      <c r="M16021" t="s">
        <v>6829</v>
      </c>
      <c r="N16021" t="s">
        <v>77</v>
      </c>
      <c r="O16021" t="s">
        <v>56</v>
      </c>
      <c r="Q16021" t="s">
        <v>6830</v>
      </c>
    </row>
    <row r="16022" spans="11:17">
      <c r="K16022" t="s">
        <v>51</v>
      </c>
      <c r="L16022" t="s">
        <v>6828</v>
      </c>
      <c r="M16022" t="s">
        <v>6829</v>
      </c>
      <c r="N16022" t="s">
        <v>77</v>
      </c>
      <c r="O16022" t="s">
        <v>57</v>
      </c>
      <c r="P16022" t="s">
        <v>58</v>
      </c>
      <c r="Q16022" t="s">
        <v>6830</v>
      </c>
    </row>
    <row r="16023" spans="11:17">
      <c r="K16023" t="s">
        <v>51</v>
      </c>
      <c r="L16023" t="s">
        <v>6828</v>
      </c>
      <c r="M16023" t="s">
        <v>6829</v>
      </c>
      <c r="N16023" t="s">
        <v>77</v>
      </c>
      <c r="O16023" t="s">
        <v>59</v>
      </c>
      <c r="P16023">
        <v>2738</v>
      </c>
      <c r="Q16023" t="s">
        <v>6830</v>
      </c>
    </row>
    <row r="16024" spans="11:17">
      <c r="K16024" t="s">
        <v>51</v>
      </c>
      <c r="L16024" t="s">
        <v>6828</v>
      </c>
      <c r="M16024" t="s">
        <v>6829</v>
      </c>
      <c r="N16024" t="s">
        <v>77</v>
      </c>
      <c r="O16024" t="s">
        <v>60</v>
      </c>
      <c r="P16024" t="s">
        <v>4873</v>
      </c>
      <c r="Q16024" t="s">
        <v>6830</v>
      </c>
    </row>
    <row r="16025" spans="11:17">
      <c r="K16025" t="s">
        <v>51</v>
      </c>
      <c r="L16025" t="s">
        <v>6828</v>
      </c>
      <c r="M16025" t="s">
        <v>6829</v>
      </c>
      <c r="N16025" t="s">
        <v>77</v>
      </c>
      <c r="O16025" t="s">
        <v>62</v>
      </c>
      <c r="P16025" t="s">
        <v>4874</v>
      </c>
      <c r="Q16025" t="s">
        <v>6830</v>
      </c>
    </row>
    <row r="16026" spans="11:17">
      <c r="K16026" t="s">
        <v>51</v>
      </c>
      <c r="L16026" t="s">
        <v>6828</v>
      </c>
      <c r="M16026" t="s">
        <v>6829</v>
      </c>
      <c r="N16026" t="s">
        <v>77</v>
      </c>
      <c r="O16026" t="s">
        <v>64</v>
      </c>
      <c r="P16026" t="s">
        <v>6831</v>
      </c>
      <c r="Q16026" t="s">
        <v>6830</v>
      </c>
    </row>
    <row r="16027" spans="11:17">
      <c r="K16027" t="s">
        <v>51</v>
      </c>
      <c r="L16027" t="s">
        <v>6828</v>
      </c>
      <c r="M16027" t="s">
        <v>6829</v>
      </c>
      <c r="N16027" t="s">
        <v>77</v>
      </c>
      <c r="O16027" t="s">
        <v>66</v>
      </c>
      <c r="P16027" t="s">
        <v>6832</v>
      </c>
      <c r="Q16027" t="s">
        <v>6830</v>
      </c>
    </row>
    <row r="16028" spans="11:17">
      <c r="K16028" t="s">
        <v>51</v>
      </c>
      <c r="L16028" t="s">
        <v>6828</v>
      </c>
      <c r="M16028" t="s">
        <v>6829</v>
      </c>
      <c r="N16028" t="s">
        <v>77</v>
      </c>
      <c r="O16028" t="s">
        <v>68</v>
      </c>
      <c r="P16028" t="e">
        <f>-ต้องการหน้ากากอนามัย เจลล้างมือ น้ำยาฆ่าเชื้อ
-ต้องการเครื่องตรวจวัดอุณหภูมิ</f>
        <v>#NAME?</v>
      </c>
      <c r="Q16028" t="s">
        <v>6830</v>
      </c>
    </row>
    <row r="16029" spans="11:17">
      <c r="K16029" t="s">
        <v>51</v>
      </c>
      <c r="L16029" t="s">
        <v>6828</v>
      </c>
      <c r="M16029" t="s">
        <v>6829</v>
      </c>
      <c r="N16029" t="s">
        <v>77</v>
      </c>
      <c r="O16029" t="s">
        <v>70</v>
      </c>
      <c r="P16029" t="s">
        <v>131</v>
      </c>
      <c r="Q16029" t="s">
        <v>6830</v>
      </c>
    </row>
    <row r="16030" spans="11:17">
      <c r="K16030" t="s">
        <v>51</v>
      </c>
      <c r="L16030" t="s">
        <v>6828</v>
      </c>
      <c r="M16030" t="s">
        <v>6829</v>
      </c>
      <c r="N16030" t="s">
        <v>77</v>
      </c>
      <c r="O16030" t="s">
        <v>72</v>
      </c>
      <c r="P16030">
        <v>137</v>
      </c>
      <c r="Q16030" t="s">
        <v>6830</v>
      </c>
    </row>
    <row r="16031" spans="11:17">
      <c r="K16031" t="s">
        <v>51</v>
      </c>
      <c r="L16031" t="s">
        <v>6828</v>
      </c>
      <c r="M16031" t="s">
        <v>6829</v>
      </c>
      <c r="N16031" t="s">
        <v>77</v>
      </c>
      <c r="O16031" t="s">
        <v>73</v>
      </c>
      <c r="P16031" t="s">
        <v>82</v>
      </c>
      <c r="Q16031" t="s">
        <v>6830</v>
      </c>
    </row>
    <row r="16032" spans="11:17">
      <c r="K16032" t="s">
        <v>51</v>
      </c>
      <c r="L16032" t="s">
        <v>6833</v>
      </c>
      <c r="M16032" t="s">
        <v>6834</v>
      </c>
      <c r="N16032" t="s">
        <v>525</v>
      </c>
      <c r="O16032" t="s">
        <v>14</v>
      </c>
      <c r="Q16032" t="s">
        <v>6835</v>
      </c>
    </row>
    <row r="16033" spans="11:17">
      <c r="K16033" t="s">
        <v>51</v>
      </c>
      <c r="L16033" t="s">
        <v>6833</v>
      </c>
      <c r="M16033" t="s">
        <v>6834</v>
      </c>
      <c r="N16033" t="s">
        <v>525</v>
      </c>
      <c r="O16033" t="s">
        <v>56</v>
      </c>
      <c r="Q16033" t="s">
        <v>6835</v>
      </c>
    </row>
    <row r="16034" spans="11:17">
      <c r="K16034" t="s">
        <v>51</v>
      </c>
      <c r="L16034" t="s">
        <v>6833</v>
      </c>
      <c r="M16034" t="s">
        <v>6834</v>
      </c>
      <c r="N16034" t="s">
        <v>525</v>
      </c>
      <c r="O16034" t="s">
        <v>57</v>
      </c>
      <c r="P16034" t="s">
        <v>58</v>
      </c>
      <c r="Q16034" t="s">
        <v>6835</v>
      </c>
    </row>
    <row r="16035" spans="11:17">
      <c r="K16035" t="s">
        <v>51</v>
      </c>
      <c r="L16035" t="s">
        <v>6833</v>
      </c>
      <c r="M16035" t="s">
        <v>6834</v>
      </c>
      <c r="N16035" t="s">
        <v>525</v>
      </c>
      <c r="O16035" t="s">
        <v>59</v>
      </c>
      <c r="P16035">
        <v>6236</v>
      </c>
      <c r="Q16035" t="s">
        <v>6835</v>
      </c>
    </row>
    <row r="16036" spans="11:17">
      <c r="K16036" t="s">
        <v>51</v>
      </c>
      <c r="L16036" t="s">
        <v>6833</v>
      </c>
      <c r="M16036" t="s">
        <v>6834</v>
      </c>
      <c r="N16036" t="s">
        <v>525</v>
      </c>
      <c r="O16036" t="s">
        <v>60</v>
      </c>
      <c r="P16036" t="s">
        <v>3358</v>
      </c>
      <c r="Q16036" t="s">
        <v>6835</v>
      </c>
    </row>
    <row r="16037" spans="11:17">
      <c r="K16037" t="s">
        <v>51</v>
      </c>
      <c r="L16037" t="s">
        <v>6833</v>
      </c>
      <c r="M16037" t="s">
        <v>6834</v>
      </c>
      <c r="N16037" t="s">
        <v>525</v>
      </c>
      <c r="O16037" t="s">
        <v>62</v>
      </c>
      <c r="P16037" t="s">
        <v>3365</v>
      </c>
      <c r="Q16037" t="s">
        <v>6835</v>
      </c>
    </row>
    <row r="16038" spans="11:17">
      <c r="K16038" t="s">
        <v>51</v>
      </c>
      <c r="L16038" t="s">
        <v>6833</v>
      </c>
      <c r="M16038" t="s">
        <v>6834</v>
      </c>
      <c r="N16038" t="s">
        <v>525</v>
      </c>
      <c r="O16038" t="s">
        <v>64</v>
      </c>
      <c r="P16038" t="s">
        <v>6836</v>
      </c>
      <c r="Q16038" t="s">
        <v>6835</v>
      </c>
    </row>
    <row r="16039" spans="11:17">
      <c r="K16039" t="s">
        <v>51</v>
      </c>
      <c r="L16039" t="s">
        <v>6833</v>
      </c>
      <c r="M16039" t="s">
        <v>6834</v>
      </c>
      <c r="N16039" t="s">
        <v>525</v>
      </c>
      <c r="O16039" t="s">
        <v>66</v>
      </c>
      <c r="P16039" t="s">
        <v>6837</v>
      </c>
      <c r="Q16039" t="s">
        <v>6835</v>
      </c>
    </row>
    <row r="16040" spans="11:17">
      <c r="K16040" t="s">
        <v>51</v>
      </c>
      <c r="L16040" t="s">
        <v>6833</v>
      </c>
      <c r="M16040" t="s">
        <v>6834</v>
      </c>
      <c r="N16040" t="s">
        <v>525</v>
      </c>
      <c r="O16040" t="s">
        <v>68</v>
      </c>
      <c r="P16040" t="s">
        <v>3419</v>
      </c>
      <c r="Q16040" t="s">
        <v>6835</v>
      </c>
    </row>
    <row r="16041" spans="11:17">
      <c r="K16041" t="s">
        <v>51</v>
      </c>
      <c r="L16041" t="s">
        <v>6833</v>
      </c>
      <c r="M16041" t="s">
        <v>6834</v>
      </c>
      <c r="N16041" t="s">
        <v>525</v>
      </c>
      <c r="O16041" t="s">
        <v>70</v>
      </c>
      <c r="P16041" t="s">
        <v>131</v>
      </c>
      <c r="Q16041" t="s">
        <v>6835</v>
      </c>
    </row>
    <row r="16042" spans="11:17">
      <c r="K16042" t="s">
        <v>51</v>
      </c>
      <c r="L16042" t="s">
        <v>6833</v>
      </c>
      <c r="M16042" t="s">
        <v>6834</v>
      </c>
      <c r="N16042" t="s">
        <v>525</v>
      </c>
      <c r="O16042" t="s">
        <v>72</v>
      </c>
      <c r="P16042">
        <v>83</v>
      </c>
      <c r="Q16042" t="s">
        <v>6835</v>
      </c>
    </row>
    <row r="16043" spans="11:17">
      <c r="K16043" t="s">
        <v>51</v>
      </c>
      <c r="L16043" t="s">
        <v>6833</v>
      </c>
      <c r="M16043" t="s">
        <v>6834</v>
      </c>
      <c r="N16043" t="s">
        <v>525</v>
      </c>
      <c r="O16043" t="s">
        <v>73</v>
      </c>
      <c r="P16043" t="s">
        <v>530</v>
      </c>
      <c r="Q16043" t="s">
        <v>6835</v>
      </c>
    </row>
    <row r="16044" spans="11:17">
      <c r="K16044" t="s">
        <v>51</v>
      </c>
      <c r="L16044" t="s">
        <v>6838</v>
      </c>
      <c r="M16044" t="s">
        <v>6839</v>
      </c>
      <c r="N16044" t="s">
        <v>77</v>
      </c>
      <c r="O16044" t="s">
        <v>14</v>
      </c>
      <c r="Q16044" t="s">
        <v>6840</v>
      </c>
    </row>
    <row r="16045" spans="11:17">
      <c r="K16045" t="s">
        <v>51</v>
      </c>
      <c r="L16045" t="s">
        <v>6838</v>
      </c>
      <c r="M16045" t="s">
        <v>6839</v>
      </c>
      <c r="N16045" t="s">
        <v>77</v>
      </c>
      <c r="O16045" t="s">
        <v>56</v>
      </c>
      <c r="Q16045" t="s">
        <v>6840</v>
      </c>
    </row>
    <row r="16046" spans="11:17">
      <c r="K16046" t="s">
        <v>51</v>
      </c>
      <c r="L16046" t="s">
        <v>6838</v>
      </c>
      <c r="M16046" t="s">
        <v>6839</v>
      </c>
      <c r="N16046" t="s">
        <v>77</v>
      </c>
      <c r="O16046" t="s">
        <v>57</v>
      </c>
      <c r="P16046" t="s">
        <v>1035</v>
      </c>
      <c r="Q16046" t="s">
        <v>6840</v>
      </c>
    </row>
    <row r="16047" spans="11:17">
      <c r="K16047" t="s">
        <v>51</v>
      </c>
      <c r="L16047" t="s">
        <v>6838</v>
      </c>
      <c r="M16047" t="s">
        <v>6839</v>
      </c>
      <c r="N16047" t="s">
        <v>77</v>
      </c>
      <c r="O16047" t="s">
        <v>59</v>
      </c>
      <c r="P16047">
        <v>2809</v>
      </c>
      <c r="Q16047" t="s">
        <v>6840</v>
      </c>
    </row>
    <row r="16048" spans="11:17">
      <c r="K16048" t="s">
        <v>51</v>
      </c>
      <c r="L16048" t="s">
        <v>6838</v>
      </c>
      <c r="M16048" t="s">
        <v>6839</v>
      </c>
      <c r="N16048" t="s">
        <v>77</v>
      </c>
      <c r="O16048" t="s">
        <v>60</v>
      </c>
      <c r="P16048" t="s">
        <v>1339</v>
      </c>
      <c r="Q16048" t="s">
        <v>6840</v>
      </c>
    </row>
    <row r="16049" spans="11:17">
      <c r="K16049" t="s">
        <v>51</v>
      </c>
      <c r="L16049" t="s">
        <v>6838</v>
      </c>
      <c r="M16049" t="s">
        <v>6839</v>
      </c>
      <c r="N16049" t="s">
        <v>77</v>
      </c>
      <c r="O16049" t="s">
        <v>62</v>
      </c>
      <c r="P16049" t="s">
        <v>1347</v>
      </c>
      <c r="Q16049" t="s">
        <v>6840</v>
      </c>
    </row>
    <row r="16050" spans="11:17">
      <c r="K16050" t="s">
        <v>51</v>
      </c>
      <c r="L16050" t="s">
        <v>6838</v>
      </c>
      <c r="M16050" t="s">
        <v>6839</v>
      </c>
      <c r="N16050" t="s">
        <v>77</v>
      </c>
      <c r="O16050" t="s">
        <v>64</v>
      </c>
      <c r="P16050" t="s">
        <v>6841</v>
      </c>
      <c r="Q16050" t="s">
        <v>6840</v>
      </c>
    </row>
    <row r="16051" spans="11:17">
      <c r="K16051" t="s">
        <v>51</v>
      </c>
      <c r="L16051" t="s">
        <v>6838</v>
      </c>
      <c r="M16051" t="s">
        <v>6839</v>
      </c>
      <c r="N16051" t="s">
        <v>77</v>
      </c>
      <c r="O16051" t="s">
        <v>66</v>
      </c>
      <c r="P16051" t="s">
        <v>6842</v>
      </c>
      <c r="Q16051" t="s">
        <v>6840</v>
      </c>
    </row>
    <row r="16052" spans="11:17">
      <c r="K16052" t="s">
        <v>51</v>
      </c>
      <c r="L16052" t="s">
        <v>6838</v>
      </c>
      <c r="M16052" t="s">
        <v>6839</v>
      </c>
      <c r="N16052" t="s">
        <v>77</v>
      </c>
      <c r="O16052" t="s">
        <v>68</v>
      </c>
      <c r="Q16052" t="s">
        <v>6840</v>
      </c>
    </row>
    <row r="16053" spans="11:17">
      <c r="K16053" t="s">
        <v>51</v>
      </c>
      <c r="L16053" t="s">
        <v>6838</v>
      </c>
      <c r="M16053" t="s">
        <v>6839</v>
      </c>
      <c r="N16053" t="s">
        <v>77</v>
      </c>
      <c r="O16053" t="s">
        <v>70</v>
      </c>
      <c r="P16053" t="s">
        <v>131</v>
      </c>
      <c r="Q16053" t="s">
        <v>6840</v>
      </c>
    </row>
    <row r="16054" spans="11:17">
      <c r="K16054" t="s">
        <v>51</v>
      </c>
      <c r="L16054" t="s">
        <v>6838</v>
      </c>
      <c r="M16054" t="s">
        <v>6839</v>
      </c>
      <c r="N16054" t="s">
        <v>77</v>
      </c>
      <c r="O16054" t="s">
        <v>72</v>
      </c>
      <c r="P16054">
        <v>60</v>
      </c>
      <c r="Q16054" t="s">
        <v>6840</v>
      </c>
    </row>
    <row r="16055" spans="11:17">
      <c r="K16055" t="s">
        <v>51</v>
      </c>
      <c r="L16055" t="s">
        <v>6838</v>
      </c>
      <c r="M16055" t="s">
        <v>6839</v>
      </c>
      <c r="N16055" t="s">
        <v>77</v>
      </c>
      <c r="O16055" t="s">
        <v>73</v>
      </c>
      <c r="P16055" t="s">
        <v>82</v>
      </c>
      <c r="Q16055" t="s">
        <v>6840</v>
      </c>
    </row>
    <row r="16056" spans="11:17">
      <c r="K16056" t="s">
        <v>51</v>
      </c>
      <c r="L16056" t="s">
        <v>6843</v>
      </c>
      <c r="M16056" t="s">
        <v>6844</v>
      </c>
      <c r="N16056" t="s">
        <v>1337</v>
      </c>
      <c r="O16056" t="s">
        <v>14</v>
      </c>
      <c r="Q16056" t="s">
        <v>6845</v>
      </c>
    </row>
    <row r="16057" spans="11:17">
      <c r="K16057" t="s">
        <v>51</v>
      </c>
      <c r="L16057" t="s">
        <v>6843</v>
      </c>
      <c r="M16057" t="s">
        <v>6844</v>
      </c>
      <c r="N16057" t="s">
        <v>1337</v>
      </c>
      <c r="O16057" t="s">
        <v>56</v>
      </c>
      <c r="Q16057" t="s">
        <v>6845</v>
      </c>
    </row>
    <row r="16058" spans="11:17">
      <c r="K16058" t="s">
        <v>51</v>
      </c>
      <c r="L16058" t="s">
        <v>6843</v>
      </c>
      <c r="M16058" t="s">
        <v>6844</v>
      </c>
      <c r="N16058" t="s">
        <v>1337</v>
      </c>
      <c r="O16058" t="s">
        <v>57</v>
      </c>
      <c r="P16058" t="s">
        <v>1035</v>
      </c>
      <c r="Q16058" t="s">
        <v>6845</v>
      </c>
    </row>
    <row r="16059" spans="11:17">
      <c r="K16059" t="s">
        <v>51</v>
      </c>
      <c r="L16059" t="s">
        <v>6843</v>
      </c>
      <c r="M16059" t="s">
        <v>6844</v>
      </c>
      <c r="N16059" t="s">
        <v>1337</v>
      </c>
      <c r="O16059" t="s">
        <v>59</v>
      </c>
      <c r="P16059">
        <v>1350</v>
      </c>
      <c r="Q16059" t="s">
        <v>6845</v>
      </c>
    </row>
    <row r="16060" spans="11:17">
      <c r="K16060" t="s">
        <v>51</v>
      </c>
      <c r="L16060" t="s">
        <v>6843</v>
      </c>
      <c r="M16060" t="s">
        <v>6844</v>
      </c>
      <c r="N16060" t="s">
        <v>1337</v>
      </c>
      <c r="O16060" t="s">
        <v>60</v>
      </c>
      <c r="P16060" t="s">
        <v>1339</v>
      </c>
      <c r="Q16060" t="s">
        <v>6845</v>
      </c>
    </row>
    <row r="16061" spans="11:17">
      <c r="K16061" t="s">
        <v>51</v>
      </c>
      <c r="L16061" t="s">
        <v>6843</v>
      </c>
      <c r="M16061" t="s">
        <v>6844</v>
      </c>
      <c r="N16061" t="s">
        <v>1337</v>
      </c>
      <c r="O16061" t="s">
        <v>62</v>
      </c>
      <c r="P16061" t="s">
        <v>1436</v>
      </c>
      <c r="Q16061" t="s">
        <v>6845</v>
      </c>
    </row>
    <row r="16062" spans="11:17">
      <c r="K16062" t="s">
        <v>51</v>
      </c>
      <c r="L16062" t="s">
        <v>6843</v>
      </c>
      <c r="M16062" t="s">
        <v>6844</v>
      </c>
      <c r="N16062" t="s">
        <v>1337</v>
      </c>
      <c r="O16062" t="s">
        <v>64</v>
      </c>
      <c r="P16062" t="s">
        <v>6846</v>
      </c>
      <c r="Q16062" t="s">
        <v>6845</v>
      </c>
    </row>
    <row r="16063" spans="11:17">
      <c r="K16063" t="s">
        <v>51</v>
      </c>
      <c r="L16063" t="s">
        <v>6843</v>
      </c>
      <c r="M16063" t="s">
        <v>6844</v>
      </c>
      <c r="N16063" t="s">
        <v>1337</v>
      </c>
      <c r="O16063" t="s">
        <v>66</v>
      </c>
      <c r="P16063" t="s">
        <v>6847</v>
      </c>
      <c r="Q16063" t="s">
        <v>6845</v>
      </c>
    </row>
    <row r="16064" spans="11:17">
      <c r="K16064" t="s">
        <v>51</v>
      </c>
      <c r="L16064" t="s">
        <v>6843</v>
      </c>
      <c r="M16064" t="s">
        <v>6844</v>
      </c>
      <c r="N16064" t="s">
        <v>1337</v>
      </c>
      <c r="O16064" t="s">
        <v>68</v>
      </c>
      <c r="P16064" t="e">
        <f>-ต้องการเจลล้างมือและหน้ากากอนามัย
-รายได้ลดลงจากการหยุดงาน</f>
        <v>#NAME?</v>
      </c>
      <c r="Q16064" t="s">
        <v>6845</v>
      </c>
    </row>
    <row r="16065" spans="11:17">
      <c r="K16065" t="s">
        <v>51</v>
      </c>
      <c r="L16065" t="s">
        <v>6843</v>
      </c>
      <c r="M16065" t="s">
        <v>6844</v>
      </c>
      <c r="N16065" t="s">
        <v>1337</v>
      </c>
      <c r="O16065" t="s">
        <v>70</v>
      </c>
      <c r="Q16065" t="s">
        <v>6845</v>
      </c>
    </row>
    <row r="16066" spans="11:17">
      <c r="K16066" t="s">
        <v>51</v>
      </c>
      <c r="L16066" t="s">
        <v>6843</v>
      </c>
      <c r="M16066" t="s">
        <v>6844</v>
      </c>
      <c r="N16066" t="s">
        <v>1337</v>
      </c>
      <c r="O16066" t="s">
        <v>72</v>
      </c>
      <c r="Q16066" t="s">
        <v>6845</v>
      </c>
    </row>
    <row r="16067" spans="11:17">
      <c r="K16067" t="s">
        <v>51</v>
      </c>
      <c r="L16067" t="s">
        <v>6843</v>
      </c>
      <c r="M16067" t="s">
        <v>6844</v>
      </c>
      <c r="N16067" t="s">
        <v>1337</v>
      </c>
      <c r="O16067" t="s">
        <v>73</v>
      </c>
      <c r="P16067" t="s">
        <v>1343</v>
      </c>
      <c r="Q16067" t="s">
        <v>6845</v>
      </c>
    </row>
    <row r="16068" spans="11:17">
      <c r="K16068" t="s">
        <v>51</v>
      </c>
      <c r="L16068" t="s">
        <v>6848</v>
      </c>
      <c r="M16068" t="s">
        <v>6849</v>
      </c>
      <c r="N16068" t="s">
        <v>1337</v>
      </c>
      <c r="O16068" t="s">
        <v>14</v>
      </c>
      <c r="Q16068" t="s">
        <v>6850</v>
      </c>
    </row>
    <row r="16069" spans="11:17">
      <c r="K16069" t="s">
        <v>51</v>
      </c>
      <c r="L16069" t="s">
        <v>6848</v>
      </c>
      <c r="M16069" t="s">
        <v>6849</v>
      </c>
      <c r="N16069" t="s">
        <v>1337</v>
      </c>
      <c r="O16069" t="s">
        <v>56</v>
      </c>
      <c r="Q16069" t="s">
        <v>6850</v>
      </c>
    </row>
    <row r="16070" spans="11:17">
      <c r="K16070" t="s">
        <v>51</v>
      </c>
      <c r="L16070" t="s">
        <v>6848</v>
      </c>
      <c r="M16070" t="s">
        <v>6849</v>
      </c>
      <c r="N16070" t="s">
        <v>1337</v>
      </c>
      <c r="O16070" t="s">
        <v>57</v>
      </c>
      <c r="P16070" t="s">
        <v>1035</v>
      </c>
      <c r="Q16070" t="s">
        <v>6850</v>
      </c>
    </row>
    <row r="16071" spans="11:17">
      <c r="K16071" t="s">
        <v>51</v>
      </c>
      <c r="L16071" t="s">
        <v>6848</v>
      </c>
      <c r="M16071" t="s">
        <v>6849</v>
      </c>
      <c r="N16071" t="s">
        <v>1337</v>
      </c>
      <c r="O16071" t="s">
        <v>59</v>
      </c>
      <c r="P16071">
        <v>1338</v>
      </c>
      <c r="Q16071" t="s">
        <v>6850</v>
      </c>
    </row>
    <row r="16072" spans="11:17">
      <c r="K16072" t="s">
        <v>51</v>
      </c>
      <c r="L16072" t="s">
        <v>6848</v>
      </c>
      <c r="M16072" t="s">
        <v>6849</v>
      </c>
      <c r="N16072" t="s">
        <v>1337</v>
      </c>
      <c r="O16072" t="s">
        <v>60</v>
      </c>
      <c r="P16072" t="s">
        <v>1339</v>
      </c>
      <c r="Q16072" t="s">
        <v>6850</v>
      </c>
    </row>
    <row r="16073" spans="11:17">
      <c r="K16073" t="s">
        <v>51</v>
      </c>
      <c r="L16073" t="s">
        <v>6848</v>
      </c>
      <c r="M16073" t="s">
        <v>6849</v>
      </c>
      <c r="N16073" t="s">
        <v>1337</v>
      </c>
      <c r="O16073" t="s">
        <v>62</v>
      </c>
      <c r="P16073" t="s">
        <v>1340</v>
      </c>
      <c r="Q16073" t="s">
        <v>6850</v>
      </c>
    </row>
    <row r="16074" spans="11:17">
      <c r="K16074" t="s">
        <v>51</v>
      </c>
      <c r="L16074" t="s">
        <v>6848</v>
      </c>
      <c r="M16074" t="s">
        <v>6849</v>
      </c>
      <c r="N16074" t="s">
        <v>1337</v>
      </c>
      <c r="O16074" t="s">
        <v>64</v>
      </c>
      <c r="P16074" t="s">
        <v>6851</v>
      </c>
      <c r="Q16074" t="s">
        <v>6850</v>
      </c>
    </row>
    <row r="16075" spans="11:17">
      <c r="K16075" t="s">
        <v>51</v>
      </c>
      <c r="L16075" t="s">
        <v>6848</v>
      </c>
      <c r="M16075" t="s">
        <v>6849</v>
      </c>
      <c r="N16075" t="s">
        <v>1337</v>
      </c>
      <c r="O16075" t="s">
        <v>66</v>
      </c>
      <c r="P16075" t="s">
        <v>6852</v>
      </c>
      <c r="Q16075" t="s">
        <v>6850</v>
      </c>
    </row>
    <row r="16076" spans="11:17">
      <c r="K16076" t="s">
        <v>51</v>
      </c>
      <c r="L16076" t="s">
        <v>6848</v>
      </c>
      <c r="M16076" t="s">
        <v>6849</v>
      </c>
      <c r="N16076" t="s">
        <v>1337</v>
      </c>
      <c r="O16076" t="s">
        <v>68</v>
      </c>
      <c r="P16076" t="e">
        <f>-ต้องการเจลล้างมือและหน้ากากอนามัย
-ห่วงเรื่องคนนอกเข้ามาในชุมชน เช่น คนขายของ</f>
        <v>#NAME?</v>
      </c>
      <c r="Q16076" t="s">
        <v>6850</v>
      </c>
    </row>
    <row r="16077" spans="11:17">
      <c r="K16077" t="s">
        <v>51</v>
      </c>
      <c r="L16077" t="s">
        <v>6848</v>
      </c>
      <c r="M16077" t="s">
        <v>6849</v>
      </c>
      <c r="N16077" t="s">
        <v>1337</v>
      </c>
      <c r="O16077" t="s">
        <v>70</v>
      </c>
      <c r="P16077" t="s">
        <v>1020</v>
      </c>
      <c r="Q16077" t="s">
        <v>6850</v>
      </c>
    </row>
    <row r="16078" spans="11:17">
      <c r="K16078" t="s">
        <v>51</v>
      </c>
      <c r="L16078" t="s">
        <v>6848</v>
      </c>
      <c r="M16078" t="s">
        <v>6849</v>
      </c>
      <c r="N16078" t="s">
        <v>1337</v>
      </c>
      <c r="O16078" t="s">
        <v>72</v>
      </c>
      <c r="P16078">
        <v>130</v>
      </c>
      <c r="Q16078" t="s">
        <v>6850</v>
      </c>
    </row>
    <row r="16079" spans="11:17">
      <c r="K16079" t="s">
        <v>51</v>
      </c>
      <c r="L16079" t="s">
        <v>6848</v>
      </c>
      <c r="M16079" t="s">
        <v>6849</v>
      </c>
      <c r="N16079" t="s">
        <v>1337</v>
      </c>
      <c r="O16079" t="s">
        <v>73</v>
      </c>
      <c r="P16079" t="s">
        <v>1343</v>
      </c>
      <c r="Q16079" t="s">
        <v>6850</v>
      </c>
    </row>
    <row r="16080" spans="11:17">
      <c r="K16080" t="s">
        <v>51</v>
      </c>
      <c r="L16080" t="s">
        <v>6853</v>
      </c>
      <c r="M16080" t="s">
        <v>6854</v>
      </c>
      <c r="N16080" t="s">
        <v>1337</v>
      </c>
      <c r="O16080" t="s">
        <v>14</v>
      </c>
      <c r="Q16080" t="s">
        <v>6855</v>
      </c>
    </row>
    <row r="16081" spans="11:17">
      <c r="K16081" t="s">
        <v>51</v>
      </c>
      <c r="L16081" t="s">
        <v>6853</v>
      </c>
      <c r="M16081" t="s">
        <v>6854</v>
      </c>
      <c r="N16081" t="s">
        <v>1337</v>
      </c>
      <c r="O16081" t="s">
        <v>56</v>
      </c>
      <c r="Q16081" t="s">
        <v>6855</v>
      </c>
    </row>
    <row r="16082" spans="11:17">
      <c r="K16082" t="s">
        <v>51</v>
      </c>
      <c r="L16082" t="s">
        <v>6853</v>
      </c>
      <c r="M16082" t="s">
        <v>6854</v>
      </c>
      <c r="N16082" t="s">
        <v>1337</v>
      </c>
      <c r="O16082" t="s">
        <v>57</v>
      </c>
      <c r="P16082" t="s">
        <v>1035</v>
      </c>
      <c r="Q16082" t="s">
        <v>6855</v>
      </c>
    </row>
    <row r="16083" spans="11:17">
      <c r="K16083" t="s">
        <v>51</v>
      </c>
      <c r="L16083" t="s">
        <v>6853</v>
      </c>
      <c r="M16083" t="s">
        <v>6854</v>
      </c>
      <c r="N16083" t="s">
        <v>1337</v>
      </c>
      <c r="O16083" t="s">
        <v>59</v>
      </c>
      <c r="P16083">
        <v>1212</v>
      </c>
      <c r="Q16083" t="s">
        <v>6855</v>
      </c>
    </row>
    <row r="16084" spans="11:17">
      <c r="K16084" t="s">
        <v>51</v>
      </c>
      <c r="L16084" t="s">
        <v>6853</v>
      </c>
      <c r="M16084" t="s">
        <v>6854</v>
      </c>
      <c r="N16084" t="s">
        <v>1337</v>
      </c>
      <c r="O16084" t="s">
        <v>60</v>
      </c>
      <c r="P16084" t="s">
        <v>1339</v>
      </c>
      <c r="Q16084" t="s">
        <v>6855</v>
      </c>
    </row>
    <row r="16085" spans="11:17">
      <c r="K16085" t="s">
        <v>51</v>
      </c>
      <c r="L16085" t="s">
        <v>6853</v>
      </c>
      <c r="M16085" t="s">
        <v>6854</v>
      </c>
      <c r="N16085" t="s">
        <v>1337</v>
      </c>
      <c r="O16085" t="s">
        <v>62</v>
      </c>
      <c r="P16085" t="s">
        <v>1404</v>
      </c>
      <c r="Q16085" t="s">
        <v>6855</v>
      </c>
    </row>
    <row r="16086" spans="11:17">
      <c r="K16086" t="s">
        <v>51</v>
      </c>
      <c r="L16086" t="s">
        <v>6853</v>
      </c>
      <c r="M16086" t="s">
        <v>6854</v>
      </c>
      <c r="N16086" t="s">
        <v>1337</v>
      </c>
      <c r="O16086" t="s">
        <v>64</v>
      </c>
      <c r="P16086" t="s">
        <v>6856</v>
      </c>
      <c r="Q16086" t="s">
        <v>6855</v>
      </c>
    </row>
    <row r="16087" spans="11:17">
      <c r="K16087" t="s">
        <v>51</v>
      </c>
      <c r="L16087" t="s">
        <v>6853</v>
      </c>
      <c r="M16087" t="s">
        <v>6854</v>
      </c>
      <c r="N16087" t="s">
        <v>1337</v>
      </c>
      <c r="O16087" t="s">
        <v>66</v>
      </c>
      <c r="P16087" t="s">
        <v>6857</v>
      </c>
      <c r="Q16087" t="s">
        <v>6855</v>
      </c>
    </row>
    <row r="16088" spans="11:17">
      <c r="K16088" t="s">
        <v>51</v>
      </c>
      <c r="L16088" t="s">
        <v>6853</v>
      </c>
      <c r="M16088" t="s">
        <v>6854</v>
      </c>
      <c r="N16088" t="s">
        <v>1337</v>
      </c>
      <c r="O16088" t="s">
        <v>68</v>
      </c>
      <c r="Q16088" t="s">
        <v>6855</v>
      </c>
    </row>
    <row r="16089" spans="11:17">
      <c r="K16089" t="s">
        <v>51</v>
      </c>
      <c r="L16089" t="s">
        <v>6853</v>
      </c>
      <c r="M16089" t="s">
        <v>6854</v>
      </c>
      <c r="N16089" t="s">
        <v>1337</v>
      </c>
      <c r="O16089" t="s">
        <v>70</v>
      </c>
      <c r="P16089" t="s">
        <v>1020</v>
      </c>
      <c r="Q16089" t="s">
        <v>6855</v>
      </c>
    </row>
    <row r="16090" spans="11:17">
      <c r="K16090" t="s">
        <v>51</v>
      </c>
      <c r="L16090" t="s">
        <v>6853</v>
      </c>
      <c r="M16090" t="s">
        <v>6854</v>
      </c>
      <c r="N16090" t="s">
        <v>1337</v>
      </c>
      <c r="O16090" t="s">
        <v>72</v>
      </c>
      <c r="P16090">
        <v>100</v>
      </c>
      <c r="Q16090" t="s">
        <v>6855</v>
      </c>
    </row>
    <row r="16091" spans="11:17">
      <c r="K16091" t="s">
        <v>51</v>
      </c>
      <c r="L16091" t="s">
        <v>6853</v>
      </c>
      <c r="M16091" t="s">
        <v>6854</v>
      </c>
      <c r="N16091" t="s">
        <v>1337</v>
      </c>
      <c r="O16091" t="s">
        <v>73</v>
      </c>
      <c r="P16091" t="s">
        <v>1343</v>
      </c>
      <c r="Q16091" t="s">
        <v>6855</v>
      </c>
    </row>
    <row r="16092" spans="11:17">
      <c r="K16092" t="s">
        <v>51</v>
      </c>
      <c r="L16092" t="s">
        <v>6858</v>
      </c>
      <c r="M16092" t="s">
        <v>6859</v>
      </c>
      <c r="N16092" t="s">
        <v>1337</v>
      </c>
      <c r="O16092" t="s">
        <v>14</v>
      </c>
      <c r="Q16092" t="s">
        <v>6860</v>
      </c>
    </row>
    <row r="16093" spans="11:17">
      <c r="K16093" t="s">
        <v>51</v>
      </c>
      <c r="L16093" t="s">
        <v>6858</v>
      </c>
      <c r="M16093" t="s">
        <v>6859</v>
      </c>
      <c r="N16093" t="s">
        <v>1337</v>
      </c>
      <c r="O16093" t="s">
        <v>56</v>
      </c>
      <c r="Q16093" t="s">
        <v>6860</v>
      </c>
    </row>
    <row r="16094" spans="11:17">
      <c r="K16094" t="s">
        <v>51</v>
      </c>
      <c r="L16094" t="s">
        <v>6858</v>
      </c>
      <c r="M16094" t="s">
        <v>6859</v>
      </c>
      <c r="N16094" t="s">
        <v>1337</v>
      </c>
      <c r="O16094" t="s">
        <v>57</v>
      </c>
      <c r="P16094" t="s">
        <v>1035</v>
      </c>
      <c r="Q16094" t="s">
        <v>6860</v>
      </c>
    </row>
    <row r="16095" spans="11:17">
      <c r="K16095" t="s">
        <v>51</v>
      </c>
      <c r="L16095" t="s">
        <v>6858</v>
      </c>
      <c r="M16095" t="s">
        <v>6859</v>
      </c>
      <c r="N16095" t="s">
        <v>1337</v>
      </c>
      <c r="O16095" t="s">
        <v>59</v>
      </c>
      <c r="P16095">
        <v>1905</v>
      </c>
      <c r="Q16095" t="s">
        <v>6860</v>
      </c>
    </row>
    <row r="16096" spans="11:17">
      <c r="K16096" t="s">
        <v>51</v>
      </c>
      <c r="L16096" t="s">
        <v>6858</v>
      </c>
      <c r="M16096" t="s">
        <v>6859</v>
      </c>
      <c r="N16096" t="s">
        <v>1337</v>
      </c>
      <c r="O16096" t="s">
        <v>60</v>
      </c>
      <c r="P16096" t="s">
        <v>1339</v>
      </c>
      <c r="Q16096" t="s">
        <v>6860</v>
      </c>
    </row>
    <row r="16097" spans="11:17">
      <c r="K16097" t="s">
        <v>51</v>
      </c>
      <c r="L16097" t="s">
        <v>6858</v>
      </c>
      <c r="M16097" t="s">
        <v>6859</v>
      </c>
      <c r="N16097" t="s">
        <v>1337</v>
      </c>
      <c r="O16097" t="s">
        <v>62</v>
      </c>
      <c r="P16097" t="s">
        <v>1359</v>
      </c>
      <c r="Q16097" t="s">
        <v>6860</v>
      </c>
    </row>
    <row r="16098" spans="11:17">
      <c r="K16098" t="s">
        <v>51</v>
      </c>
      <c r="L16098" t="s">
        <v>6858</v>
      </c>
      <c r="M16098" t="s">
        <v>6859</v>
      </c>
      <c r="N16098" t="s">
        <v>1337</v>
      </c>
      <c r="O16098" t="s">
        <v>64</v>
      </c>
      <c r="P16098" t="s">
        <v>6861</v>
      </c>
      <c r="Q16098" t="s">
        <v>6860</v>
      </c>
    </row>
    <row r="16099" spans="11:17">
      <c r="K16099" t="s">
        <v>51</v>
      </c>
      <c r="L16099" t="s">
        <v>6858</v>
      </c>
      <c r="M16099" t="s">
        <v>6859</v>
      </c>
      <c r="N16099" t="s">
        <v>1337</v>
      </c>
      <c r="O16099" t="s">
        <v>66</v>
      </c>
      <c r="P16099" t="s">
        <v>6862</v>
      </c>
      <c r="Q16099" t="s">
        <v>6860</v>
      </c>
    </row>
    <row r="16100" spans="11:17">
      <c r="K16100" t="s">
        <v>51</v>
      </c>
      <c r="L16100" t="s">
        <v>6858</v>
      </c>
      <c r="M16100" t="s">
        <v>6859</v>
      </c>
      <c r="N16100" t="s">
        <v>1337</v>
      </c>
      <c r="O16100" t="s">
        <v>68</v>
      </c>
      <c r="P16100" t="e">
        <f>-ต้องการเจลล้างมือและหน้ากากอนามัย
-ต้องการให้มีการฉีดพ่นยาฆ่าเชื้อ</f>
        <v>#NAME?</v>
      </c>
      <c r="Q16100" t="s">
        <v>6860</v>
      </c>
    </row>
    <row r="16101" spans="11:17">
      <c r="K16101" t="s">
        <v>51</v>
      </c>
      <c r="L16101" t="s">
        <v>6858</v>
      </c>
      <c r="M16101" t="s">
        <v>6859</v>
      </c>
      <c r="N16101" t="s">
        <v>1337</v>
      </c>
      <c r="O16101" t="s">
        <v>70</v>
      </c>
      <c r="P16101" t="s">
        <v>1020</v>
      </c>
      <c r="Q16101" t="s">
        <v>6860</v>
      </c>
    </row>
    <row r="16102" spans="11:17">
      <c r="K16102" t="s">
        <v>51</v>
      </c>
      <c r="L16102" t="s">
        <v>6858</v>
      </c>
      <c r="M16102" t="s">
        <v>6859</v>
      </c>
      <c r="N16102" t="s">
        <v>1337</v>
      </c>
      <c r="O16102" t="s">
        <v>72</v>
      </c>
      <c r="P16102">
        <v>107</v>
      </c>
      <c r="Q16102" t="s">
        <v>6860</v>
      </c>
    </row>
    <row r="16103" spans="11:17">
      <c r="K16103" t="s">
        <v>51</v>
      </c>
      <c r="L16103" t="s">
        <v>6858</v>
      </c>
      <c r="M16103" t="s">
        <v>6859</v>
      </c>
      <c r="N16103" t="s">
        <v>1337</v>
      </c>
      <c r="O16103" t="s">
        <v>73</v>
      </c>
      <c r="P16103" t="s">
        <v>1343</v>
      </c>
      <c r="Q16103" t="s">
        <v>6860</v>
      </c>
    </row>
    <row r="16104" spans="11:17">
      <c r="K16104" t="s">
        <v>51</v>
      </c>
      <c r="L16104" t="s">
        <v>6863</v>
      </c>
      <c r="M16104" t="s">
        <v>6864</v>
      </c>
      <c r="N16104" t="s">
        <v>54</v>
      </c>
      <c r="O16104" t="s">
        <v>14</v>
      </c>
      <c r="Q16104" t="s">
        <v>6865</v>
      </c>
    </row>
    <row r="16105" spans="11:17">
      <c r="K16105" t="s">
        <v>51</v>
      </c>
      <c r="L16105" t="s">
        <v>6863</v>
      </c>
      <c r="M16105" t="s">
        <v>6864</v>
      </c>
      <c r="N16105" t="s">
        <v>54</v>
      </c>
      <c r="O16105" t="s">
        <v>56</v>
      </c>
      <c r="Q16105" t="s">
        <v>6865</v>
      </c>
    </row>
    <row r="16106" spans="11:17">
      <c r="K16106" t="s">
        <v>51</v>
      </c>
      <c r="L16106" t="s">
        <v>6863</v>
      </c>
      <c r="M16106" t="s">
        <v>6864</v>
      </c>
      <c r="N16106" t="s">
        <v>54</v>
      </c>
      <c r="O16106" t="s">
        <v>57</v>
      </c>
      <c r="P16106" t="s">
        <v>1035</v>
      </c>
      <c r="Q16106" t="s">
        <v>6865</v>
      </c>
    </row>
    <row r="16107" spans="11:17">
      <c r="K16107" t="s">
        <v>51</v>
      </c>
      <c r="L16107" t="s">
        <v>6863</v>
      </c>
      <c r="M16107" t="s">
        <v>6864</v>
      </c>
      <c r="N16107" t="s">
        <v>54</v>
      </c>
      <c r="O16107" t="s">
        <v>59</v>
      </c>
      <c r="P16107">
        <v>5551</v>
      </c>
      <c r="Q16107" t="s">
        <v>6865</v>
      </c>
    </row>
    <row r="16108" spans="11:17">
      <c r="K16108" t="s">
        <v>51</v>
      </c>
      <c r="L16108" t="s">
        <v>6863</v>
      </c>
      <c r="M16108" t="s">
        <v>6864</v>
      </c>
      <c r="N16108" t="s">
        <v>54</v>
      </c>
      <c r="O16108" t="s">
        <v>60</v>
      </c>
      <c r="P16108" t="s">
        <v>1475</v>
      </c>
      <c r="Q16108" t="s">
        <v>6865</v>
      </c>
    </row>
    <row r="16109" spans="11:17">
      <c r="K16109" t="s">
        <v>51</v>
      </c>
      <c r="L16109" t="s">
        <v>6863</v>
      </c>
      <c r="M16109" t="s">
        <v>6864</v>
      </c>
      <c r="N16109" t="s">
        <v>54</v>
      </c>
      <c r="O16109" t="s">
        <v>62</v>
      </c>
      <c r="P16109" t="s">
        <v>1608</v>
      </c>
      <c r="Q16109" t="s">
        <v>6865</v>
      </c>
    </row>
    <row r="16110" spans="11:17">
      <c r="K16110" t="s">
        <v>51</v>
      </c>
      <c r="L16110" t="s">
        <v>6863</v>
      </c>
      <c r="M16110" t="s">
        <v>6864</v>
      </c>
      <c r="N16110" t="s">
        <v>54</v>
      </c>
      <c r="O16110" t="s">
        <v>64</v>
      </c>
      <c r="P16110" t="s">
        <v>6866</v>
      </c>
      <c r="Q16110" t="s">
        <v>6865</v>
      </c>
    </row>
    <row r="16111" spans="11:17">
      <c r="K16111" t="s">
        <v>51</v>
      </c>
      <c r="L16111" t="s">
        <v>6863</v>
      </c>
      <c r="M16111" t="s">
        <v>6864</v>
      </c>
      <c r="N16111" t="s">
        <v>54</v>
      </c>
      <c r="O16111" t="s">
        <v>66</v>
      </c>
      <c r="P16111" t="s">
        <v>6867</v>
      </c>
      <c r="Q16111" t="s">
        <v>6865</v>
      </c>
    </row>
    <row r="16112" spans="11:17">
      <c r="K16112" t="s">
        <v>51</v>
      </c>
      <c r="L16112" t="s">
        <v>6863</v>
      </c>
      <c r="M16112" t="s">
        <v>6864</v>
      </c>
      <c r="N16112" t="s">
        <v>54</v>
      </c>
      <c r="O16112" t="s">
        <v>68</v>
      </c>
      <c r="P16112" t="s">
        <v>6868</v>
      </c>
      <c r="Q16112" t="s">
        <v>6865</v>
      </c>
    </row>
    <row r="16113" spans="11:17">
      <c r="K16113" t="s">
        <v>51</v>
      </c>
      <c r="L16113" t="s">
        <v>6863</v>
      </c>
      <c r="M16113" t="s">
        <v>6864</v>
      </c>
      <c r="N16113" t="s">
        <v>54</v>
      </c>
      <c r="O16113" t="s">
        <v>70</v>
      </c>
      <c r="P16113" t="s">
        <v>71</v>
      </c>
      <c r="Q16113" t="s">
        <v>6865</v>
      </c>
    </row>
    <row r="16114" spans="11:17">
      <c r="K16114" t="s">
        <v>51</v>
      </c>
      <c r="L16114" t="s">
        <v>6863</v>
      </c>
      <c r="M16114" t="s">
        <v>6864</v>
      </c>
      <c r="N16114" t="s">
        <v>54</v>
      </c>
      <c r="O16114" t="s">
        <v>72</v>
      </c>
      <c r="P16114">
        <v>350</v>
      </c>
      <c r="Q16114" t="s">
        <v>6865</v>
      </c>
    </row>
    <row r="16115" spans="11:17">
      <c r="K16115" t="s">
        <v>51</v>
      </c>
      <c r="L16115" t="s">
        <v>6863</v>
      </c>
      <c r="M16115" t="s">
        <v>6864</v>
      </c>
      <c r="N16115" t="s">
        <v>54</v>
      </c>
      <c r="O16115" t="s">
        <v>73</v>
      </c>
      <c r="P16115" t="s">
        <v>74</v>
      </c>
      <c r="Q16115" t="s">
        <v>6865</v>
      </c>
    </row>
    <row r="16116" spans="11:17">
      <c r="K16116" t="s">
        <v>51</v>
      </c>
      <c r="L16116" t="s">
        <v>6869</v>
      </c>
      <c r="M16116" t="s">
        <v>6870</v>
      </c>
      <c r="N16116" t="s">
        <v>54</v>
      </c>
      <c r="O16116" t="s">
        <v>14</v>
      </c>
      <c r="Q16116" t="s">
        <v>6871</v>
      </c>
    </row>
    <row r="16117" spans="11:17">
      <c r="K16117" t="s">
        <v>51</v>
      </c>
      <c r="L16117" t="s">
        <v>6869</v>
      </c>
      <c r="M16117" t="s">
        <v>6870</v>
      </c>
      <c r="N16117" t="s">
        <v>54</v>
      </c>
      <c r="O16117" t="s">
        <v>56</v>
      </c>
      <c r="Q16117" t="s">
        <v>6871</v>
      </c>
    </row>
    <row r="16118" spans="11:17">
      <c r="K16118" t="s">
        <v>51</v>
      </c>
      <c r="L16118" t="s">
        <v>6869</v>
      </c>
      <c r="M16118" t="s">
        <v>6870</v>
      </c>
      <c r="N16118" t="s">
        <v>54</v>
      </c>
      <c r="O16118" t="s">
        <v>57</v>
      </c>
      <c r="P16118" t="s">
        <v>168</v>
      </c>
      <c r="Q16118" t="s">
        <v>6871</v>
      </c>
    </row>
    <row r="16119" spans="11:17">
      <c r="K16119" t="s">
        <v>51</v>
      </c>
      <c r="L16119" t="s">
        <v>6869</v>
      </c>
      <c r="M16119" t="s">
        <v>6870</v>
      </c>
      <c r="N16119" t="s">
        <v>54</v>
      </c>
      <c r="O16119" t="s">
        <v>59</v>
      </c>
      <c r="P16119">
        <v>5977</v>
      </c>
      <c r="Q16119" t="s">
        <v>6871</v>
      </c>
    </row>
    <row r="16120" spans="11:17">
      <c r="K16120" t="s">
        <v>51</v>
      </c>
      <c r="L16120" t="s">
        <v>6869</v>
      </c>
      <c r="M16120" t="s">
        <v>6870</v>
      </c>
      <c r="N16120" t="s">
        <v>54</v>
      </c>
      <c r="O16120" t="s">
        <v>60</v>
      </c>
      <c r="P16120" t="s">
        <v>781</v>
      </c>
      <c r="Q16120" t="s">
        <v>6871</v>
      </c>
    </row>
    <row r="16121" spans="11:17">
      <c r="K16121" t="s">
        <v>51</v>
      </c>
      <c r="L16121" t="s">
        <v>6869</v>
      </c>
      <c r="M16121" t="s">
        <v>6870</v>
      </c>
      <c r="N16121" t="s">
        <v>54</v>
      </c>
      <c r="O16121" t="s">
        <v>62</v>
      </c>
      <c r="P16121" t="s">
        <v>782</v>
      </c>
      <c r="Q16121" t="s">
        <v>6871</v>
      </c>
    </row>
    <row r="16122" spans="11:17">
      <c r="K16122" t="s">
        <v>51</v>
      </c>
      <c r="L16122" t="s">
        <v>6869</v>
      </c>
      <c r="M16122" t="s">
        <v>6870</v>
      </c>
      <c r="N16122" t="s">
        <v>54</v>
      </c>
      <c r="O16122" t="s">
        <v>64</v>
      </c>
      <c r="P16122" t="s">
        <v>6872</v>
      </c>
      <c r="Q16122" t="s">
        <v>6871</v>
      </c>
    </row>
    <row r="16123" spans="11:17">
      <c r="K16123" t="s">
        <v>51</v>
      </c>
      <c r="L16123" t="s">
        <v>6869</v>
      </c>
      <c r="M16123" t="s">
        <v>6870</v>
      </c>
      <c r="N16123" t="s">
        <v>54</v>
      </c>
      <c r="O16123" t="s">
        <v>66</v>
      </c>
      <c r="P16123" t="s">
        <v>6873</v>
      </c>
      <c r="Q16123" t="s">
        <v>6871</v>
      </c>
    </row>
    <row r="16124" spans="11:17">
      <c r="K16124" t="s">
        <v>51</v>
      </c>
      <c r="L16124" t="s">
        <v>6869</v>
      </c>
      <c r="M16124" t="s">
        <v>6870</v>
      </c>
      <c r="N16124" t="s">
        <v>54</v>
      </c>
      <c r="O16124" t="s">
        <v>68</v>
      </c>
      <c r="P16124" t="e">
        <f>-ต้องการเจลล้างมือและน้ำยาฆ่าเชื้อ
-ต้องการอาหารแห้ง</f>
        <v>#NAME?</v>
      </c>
      <c r="Q16124" t="s">
        <v>6871</v>
      </c>
    </row>
    <row r="16125" spans="11:17">
      <c r="K16125" t="s">
        <v>51</v>
      </c>
      <c r="L16125" t="s">
        <v>6869</v>
      </c>
      <c r="M16125" t="s">
        <v>6870</v>
      </c>
      <c r="N16125" t="s">
        <v>54</v>
      </c>
      <c r="O16125" t="s">
        <v>70</v>
      </c>
      <c r="P16125" t="s">
        <v>71</v>
      </c>
      <c r="Q16125" t="s">
        <v>6871</v>
      </c>
    </row>
    <row r="16126" spans="11:17">
      <c r="K16126" t="s">
        <v>51</v>
      </c>
      <c r="L16126" t="s">
        <v>6869</v>
      </c>
      <c r="M16126" t="s">
        <v>6870</v>
      </c>
      <c r="N16126" t="s">
        <v>54</v>
      </c>
      <c r="O16126" t="s">
        <v>72</v>
      </c>
      <c r="P16126">
        <v>145</v>
      </c>
      <c r="Q16126" t="s">
        <v>6871</v>
      </c>
    </row>
    <row r="16127" spans="11:17">
      <c r="K16127" t="s">
        <v>51</v>
      </c>
      <c r="L16127" t="s">
        <v>6869</v>
      </c>
      <c r="M16127" t="s">
        <v>6870</v>
      </c>
      <c r="N16127" t="s">
        <v>54</v>
      </c>
      <c r="O16127" t="s">
        <v>73</v>
      </c>
      <c r="P16127" t="s">
        <v>74</v>
      </c>
      <c r="Q16127" t="s">
        <v>6871</v>
      </c>
    </row>
    <row r="16128" spans="11:17">
      <c r="K16128" t="s">
        <v>51</v>
      </c>
      <c r="L16128" t="s">
        <v>6874</v>
      </c>
      <c r="M16128" t="s">
        <v>6875</v>
      </c>
      <c r="N16128" t="s">
        <v>54</v>
      </c>
      <c r="O16128" t="s">
        <v>14</v>
      </c>
      <c r="Q16128" t="s">
        <v>6876</v>
      </c>
    </row>
    <row r="16129" spans="11:17">
      <c r="K16129" t="s">
        <v>51</v>
      </c>
      <c r="L16129" t="s">
        <v>6874</v>
      </c>
      <c r="M16129" t="s">
        <v>6875</v>
      </c>
      <c r="N16129" t="s">
        <v>54</v>
      </c>
      <c r="O16129" t="s">
        <v>56</v>
      </c>
      <c r="Q16129" t="s">
        <v>6876</v>
      </c>
    </row>
    <row r="16130" spans="11:17">
      <c r="K16130" t="s">
        <v>51</v>
      </c>
      <c r="L16130" t="s">
        <v>6874</v>
      </c>
      <c r="M16130" t="s">
        <v>6875</v>
      </c>
      <c r="N16130" t="s">
        <v>54</v>
      </c>
      <c r="O16130" t="s">
        <v>57</v>
      </c>
      <c r="P16130" t="s">
        <v>58</v>
      </c>
      <c r="Q16130" t="s">
        <v>6876</v>
      </c>
    </row>
    <row r="16131" spans="11:17">
      <c r="K16131" t="s">
        <v>51</v>
      </c>
      <c r="L16131" t="s">
        <v>6874</v>
      </c>
      <c r="M16131" t="s">
        <v>6875</v>
      </c>
      <c r="N16131" t="s">
        <v>54</v>
      </c>
      <c r="O16131" t="s">
        <v>59</v>
      </c>
      <c r="P16131">
        <v>4481</v>
      </c>
      <c r="Q16131" t="s">
        <v>6876</v>
      </c>
    </row>
    <row r="16132" spans="11:17">
      <c r="K16132" t="s">
        <v>51</v>
      </c>
      <c r="L16132" t="s">
        <v>6874</v>
      </c>
      <c r="M16132" t="s">
        <v>6875</v>
      </c>
      <c r="N16132" t="s">
        <v>54</v>
      </c>
      <c r="O16132" t="s">
        <v>60</v>
      </c>
      <c r="P16132" t="s">
        <v>725</v>
      </c>
      <c r="Q16132" t="s">
        <v>6876</v>
      </c>
    </row>
    <row r="16133" spans="11:17">
      <c r="K16133" t="s">
        <v>51</v>
      </c>
      <c r="L16133" t="s">
        <v>6874</v>
      </c>
      <c r="M16133" t="s">
        <v>6875</v>
      </c>
      <c r="N16133" t="s">
        <v>54</v>
      </c>
      <c r="O16133" t="s">
        <v>62</v>
      </c>
      <c r="P16133" t="s">
        <v>726</v>
      </c>
      <c r="Q16133" t="s">
        <v>6876</v>
      </c>
    </row>
    <row r="16134" spans="11:17">
      <c r="K16134" t="s">
        <v>51</v>
      </c>
      <c r="L16134" t="s">
        <v>6874</v>
      </c>
      <c r="M16134" t="s">
        <v>6875</v>
      </c>
      <c r="N16134" t="s">
        <v>54</v>
      </c>
      <c r="O16134" t="s">
        <v>64</v>
      </c>
      <c r="P16134" t="s">
        <v>6509</v>
      </c>
      <c r="Q16134" t="s">
        <v>6876</v>
      </c>
    </row>
    <row r="16135" spans="11:17">
      <c r="K16135" t="s">
        <v>51</v>
      </c>
      <c r="L16135" t="s">
        <v>6874</v>
      </c>
      <c r="M16135" t="s">
        <v>6875</v>
      </c>
      <c r="N16135" t="s">
        <v>54</v>
      </c>
      <c r="O16135" t="s">
        <v>66</v>
      </c>
      <c r="P16135" t="s">
        <v>6510</v>
      </c>
      <c r="Q16135" t="s">
        <v>6876</v>
      </c>
    </row>
    <row r="16136" spans="11:17">
      <c r="K16136" t="s">
        <v>51</v>
      </c>
      <c r="L16136" t="s">
        <v>6874</v>
      </c>
      <c r="M16136" t="s">
        <v>6875</v>
      </c>
      <c r="N16136" t="s">
        <v>54</v>
      </c>
      <c r="O16136" t="s">
        <v>68</v>
      </c>
      <c r="Q16136" t="s">
        <v>6876</v>
      </c>
    </row>
    <row r="16137" spans="11:17">
      <c r="K16137" t="s">
        <v>51</v>
      </c>
      <c r="L16137" t="s">
        <v>6874</v>
      </c>
      <c r="M16137" t="s">
        <v>6875</v>
      </c>
      <c r="N16137" t="s">
        <v>54</v>
      </c>
      <c r="O16137" t="s">
        <v>70</v>
      </c>
      <c r="P16137" t="s">
        <v>71</v>
      </c>
      <c r="Q16137" t="s">
        <v>6876</v>
      </c>
    </row>
    <row r="16138" spans="11:17">
      <c r="K16138" t="s">
        <v>51</v>
      </c>
      <c r="L16138" t="s">
        <v>6874</v>
      </c>
      <c r="M16138" t="s">
        <v>6875</v>
      </c>
      <c r="N16138" t="s">
        <v>54</v>
      </c>
      <c r="O16138" t="s">
        <v>72</v>
      </c>
      <c r="P16138">
        <v>66</v>
      </c>
      <c r="Q16138" t="s">
        <v>6876</v>
      </c>
    </row>
    <row r="16139" spans="11:17">
      <c r="K16139" t="s">
        <v>51</v>
      </c>
      <c r="L16139" t="s">
        <v>6874</v>
      </c>
      <c r="M16139" t="s">
        <v>6875</v>
      </c>
      <c r="N16139" t="s">
        <v>54</v>
      </c>
      <c r="O16139" t="s">
        <v>73</v>
      </c>
      <c r="P16139" t="s">
        <v>74</v>
      </c>
      <c r="Q16139" t="s">
        <v>6876</v>
      </c>
    </row>
    <row r="16140" spans="11:17">
      <c r="K16140" t="s">
        <v>51</v>
      </c>
      <c r="L16140" t="s">
        <v>6877</v>
      </c>
      <c r="M16140" t="s">
        <v>6878</v>
      </c>
      <c r="N16140" t="s">
        <v>1337</v>
      </c>
      <c r="O16140" t="s">
        <v>14</v>
      </c>
      <c r="Q16140" t="s">
        <v>6879</v>
      </c>
    </row>
    <row r="16141" spans="11:17">
      <c r="K16141" t="s">
        <v>51</v>
      </c>
      <c r="L16141" t="s">
        <v>6877</v>
      </c>
      <c r="M16141" t="s">
        <v>6878</v>
      </c>
      <c r="N16141" t="s">
        <v>1337</v>
      </c>
      <c r="O16141" t="s">
        <v>56</v>
      </c>
      <c r="Q16141" t="s">
        <v>6879</v>
      </c>
    </row>
    <row r="16142" spans="11:17">
      <c r="K16142" t="s">
        <v>51</v>
      </c>
      <c r="L16142" t="s">
        <v>6877</v>
      </c>
      <c r="M16142" t="s">
        <v>6878</v>
      </c>
      <c r="N16142" t="s">
        <v>1337</v>
      </c>
      <c r="O16142" t="s">
        <v>57</v>
      </c>
      <c r="P16142" t="s">
        <v>1863</v>
      </c>
      <c r="Q16142" t="s">
        <v>6879</v>
      </c>
    </row>
    <row r="16143" spans="11:17">
      <c r="K16143" t="s">
        <v>51</v>
      </c>
      <c r="L16143" t="s">
        <v>6877</v>
      </c>
      <c r="M16143" t="s">
        <v>6878</v>
      </c>
      <c r="N16143" t="s">
        <v>1337</v>
      </c>
      <c r="O16143" t="s">
        <v>59</v>
      </c>
      <c r="P16143">
        <v>912</v>
      </c>
      <c r="Q16143" t="s">
        <v>6879</v>
      </c>
    </row>
    <row r="16144" spans="11:17">
      <c r="K16144" t="s">
        <v>51</v>
      </c>
      <c r="L16144" t="s">
        <v>6877</v>
      </c>
      <c r="M16144" t="s">
        <v>6878</v>
      </c>
      <c r="N16144" t="s">
        <v>1337</v>
      </c>
      <c r="O16144" t="s">
        <v>60</v>
      </c>
      <c r="P16144" t="s">
        <v>1864</v>
      </c>
      <c r="Q16144" t="s">
        <v>6879</v>
      </c>
    </row>
    <row r="16145" spans="11:17">
      <c r="K16145" t="s">
        <v>51</v>
      </c>
      <c r="L16145" t="s">
        <v>6877</v>
      </c>
      <c r="M16145" t="s">
        <v>6878</v>
      </c>
      <c r="N16145" t="s">
        <v>1337</v>
      </c>
      <c r="O16145" t="s">
        <v>62</v>
      </c>
      <c r="P16145" t="s">
        <v>1906</v>
      </c>
      <c r="Q16145" t="s">
        <v>6879</v>
      </c>
    </row>
    <row r="16146" spans="11:17">
      <c r="K16146" t="s">
        <v>51</v>
      </c>
      <c r="L16146" t="s">
        <v>6877</v>
      </c>
      <c r="M16146" t="s">
        <v>6878</v>
      </c>
      <c r="N16146" t="s">
        <v>1337</v>
      </c>
      <c r="O16146" t="s">
        <v>64</v>
      </c>
      <c r="P16146" t="s">
        <v>6880</v>
      </c>
      <c r="Q16146" t="s">
        <v>6879</v>
      </c>
    </row>
    <row r="16147" spans="11:17">
      <c r="K16147" t="s">
        <v>51</v>
      </c>
      <c r="L16147" t="s">
        <v>6877</v>
      </c>
      <c r="M16147" t="s">
        <v>6878</v>
      </c>
      <c r="N16147" t="s">
        <v>1337</v>
      </c>
      <c r="O16147" t="s">
        <v>66</v>
      </c>
      <c r="P16147" t="s">
        <v>6881</v>
      </c>
      <c r="Q16147" t="s">
        <v>6879</v>
      </c>
    </row>
    <row r="16148" spans="11:17">
      <c r="K16148" t="s">
        <v>51</v>
      </c>
      <c r="L16148" t="s">
        <v>6877</v>
      </c>
      <c r="M16148" t="s">
        <v>6878</v>
      </c>
      <c r="N16148" t="s">
        <v>1337</v>
      </c>
      <c r="O16148" t="s">
        <v>68</v>
      </c>
      <c r="Q16148" t="s">
        <v>6879</v>
      </c>
    </row>
    <row r="16149" spans="11:17">
      <c r="K16149" t="s">
        <v>51</v>
      </c>
      <c r="L16149" t="s">
        <v>6877</v>
      </c>
      <c r="M16149" t="s">
        <v>6878</v>
      </c>
      <c r="N16149" t="s">
        <v>1337</v>
      </c>
      <c r="O16149" t="s">
        <v>70</v>
      </c>
      <c r="P16149" t="s">
        <v>131</v>
      </c>
      <c r="Q16149" t="s">
        <v>6879</v>
      </c>
    </row>
    <row r="16150" spans="11:17">
      <c r="K16150" t="s">
        <v>51</v>
      </c>
      <c r="L16150" t="s">
        <v>6877</v>
      </c>
      <c r="M16150" t="s">
        <v>6878</v>
      </c>
      <c r="N16150" t="s">
        <v>1337</v>
      </c>
      <c r="O16150" t="s">
        <v>72</v>
      </c>
      <c r="P16150">
        <v>203</v>
      </c>
      <c r="Q16150" t="s">
        <v>6879</v>
      </c>
    </row>
    <row r="16151" spans="11:17">
      <c r="K16151" t="s">
        <v>51</v>
      </c>
      <c r="L16151" t="s">
        <v>6877</v>
      </c>
      <c r="M16151" t="s">
        <v>6878</v>
      </c>
      <c r="N16151" t="s">
        <v>1337</v>
      </c>
      <c r="O16151" t="s">
        <v>73</v>
      </c>
      <c r="P16151" t="s">
        <v>1343</v>
      </c>
      <c r="Q16151" t="s">
        <v>6879</v>
      </c>
    </row>
    <row r="16152" spans="11:17">
      <c r="K16152" t="s">
        <v>51</v>
      </c>
      <c r="L16152" t="s">
        <v>6882</v>
      </c>
      <c r="M16152" t="s">
        <v>6883</v>
      </c>
      <c r="N16152" t="s">
        <v>1337</v>
      </c>
      <c r="O16152" t="s">
        <v>14</v>
      </c>
      <c r="Q16152" t="s">
        <v>6884</v>
      </c>
    </row>
    <row r="16153" spans="11:17">
      <c r="K16153" t="s">
        <v>51</v>
      </c>
      <c r="L16153" t="s">
        <v>6882</v>
      </c>
      <c r="M16153" t="s">
        <v>6883</v>
      </c>
      <c r="N16153" t="s">
        <v>1337</v>
      </c>
      <c r="O16153" t="s">
        <v>56</v>
      </c>
      <c r="Q16153" t="s">
        <v>6884</v>
      </c>
    </row>
    <row r="16154" spans="11:17">
      <c r="K16154" t="s">
        <v>51</v>
      </c>
      <c r="L16154" t="s">
        <v>6882</v>
      </c>
      <c r="M16154" t="s">
        <v>6883</v>
      </c>
      <c r="N16154" t="s">
        <v>1337</v>
      </c>
      <c r="O16154" t="s">
        <v>57</v>
      </c>
      <c r="P16154" t="s">
        <v>1863</v>
      </c>
      <c r="Q16154" t="s">
        <v>6884</v>
      </c>
    </row>
    <row r="16155" spans="11:17">
      <c r="K16155" t="s">
        <v>51</v>
      </c>
      <c r="L16155" t="s">
        <v>6882</v>
      </c>
      <c r="M16155" t="s">
        <v>6883</v>
      </c>
      <c r="N16155" t="s">
        <v>1337</v>
      </c>
      <c r="O16155" t="s">
        <v>59</v>
      </c>
      <c r="P16155">
        <v>1381</v>
      </c>
      <c r="Q16155" t="s">
        <v>6884</v>
      </c>
    </row>
    <row r="16156" spans="11:17">
      <c r="K16156" t="s">
        <v>51</v>
      </c>
      <c r="L16156" t="s">
        <v>6882</v>
      </c>
      <c r="M16156" t="s">
        <v>6883</v>
      </c>
      <c r="N16156" t="s">
        <v>1337</v>
      </c>
      <c r="O16156" t="s">
        <v>60</v>
      </c>
      <c r="P16156" t="s">
        <v>1864</v>
      </c>
      <c r="Q16156" t="s">
        <v>6884</v>
      </c>
    </row>
    <row r="16157" spans="11:17">
      <c r="K16157" t="s">
        <v>51</v>
      </c>
      <c r="L16157" t="s">
        <v>6882</v>
      </c>
      <c r="M16157" t="s">
        <v>6883</v>
      </c>
      <c r="N16157" t="s">
        <v>1337</v>
      </c>
      <c r="O16157" t="s">
        <v>62</v>
      </c>
      <c r="P16157" t="s">
        <v>2009</v>
      </c>
      <c r="Q16157" t="s">
        <v>6884</v>
      </c>
    </row>
    <row r="16158" spans="11:17">
      <c r="K16158" t="s">
        <v>51</v>
      </c>
      <c r="L16158" t="s">
        <v>6882</v>
      </c>
      <c r="M16158" t="s">
        <v>6883</v>
      </c>
      <c r="N16158" t="s">
        <v>1337</v>
      </c>
      <c r="O16158" t="s">
        <v>64</v>
      </c>
      <c r="P16158" t="s">
        <v>6885</v>
      </c>
      <c r="Q16158" t="s">
        <v>6884</v>
      </c>
    </row>
    <row r="16159" spans="11:17">
      <c r="K16159" t="s">
        <v>51</v>
      </c>
      <c r="L16159" t="s">
        <v>6882</v>
      </c>
      <c r="M16159" t="s">
        <v>6883</v>
      </c>
      <c r="N16159" t="s">
        <v>1337</v>
      </c>
      <c r="O16159" t="s">
        <v>66</v>
      </c>
      <c r="P16159" t="s">
        <v>6886</v>
      </c>
      <c r="Q16159" t="s">
        <v>6884</v>
      </c>
    </row>
    <row r="16160" spans="11:17">
      <c r="K16160" t="s">
        <v>51</v>
      </c>
      <c r="L16160" t="s">
        <v>6882</v>
      </c>
      <c r="M16160" t="s">
        <v>6883</v>
      </c>
      <c r="N16160" t="s">
        <v>1337</v>
      </c>
      <c r="O16160" t="s">
        <v>68</v>
      </c>
      <c r="Q16160" t="s">
        <v>6884</v>
      </c>
    </row>
    <row r="16161" spans="11:17">
      <c r="K16161" t="s">
        <v>51</v>
      </c>
      <c r="L16161" t="s">
        <v>6882</v>
      </c>
      <c r="M16161" t="s">
        <v>6883</v>
      </c>
      <c r="N16161" t="s">
        <v>1337</v>
      </c>
      <c r="O16161" t="s">
        <v>70</v>
      </c>
      <c r="P16161" t="s">
        <v>1020</v>
      </c>
      <c r="Q16161" t="s">
        <v>6884</v>
      </c>
    </row>
    <row r="16162" spans="11:17">
      <c r="K16162" t="s">
        <v>51</v>
      </c>
      <c r="L16162" t="s">
        <v>6882</v>
      </c>
      <c r="M16162" t="s">
        <v>6883</v>
      </c>
      <c r="N16162" t="s">
        <v>1337</v>
      </c>
      <c r="O16162" t="s">
        <v>72</v>
      </c>
      <c r="P16162">
        <v>246</v>
      </c>
      <c r="Q16162" t="s">
        <v>6884</v>
      </c>
    </row>
    <row r="16163" spans="11:17">
      <c r="K16163" t="s">
        <v>51</v>
      </c>
      <c r="L16163" t="s">
        <v>6882</v>
      </c>
      <c r="M16163" t="s">
        <v>6883</v>
      </c>
      <c r="N16163" t="s">
        <v>1337</v>
      </c>
      <c r="O16163" t="s">
        <v>73</v>
      </c>
      <c r="P16163" t="s">
        <v>1343</v>
      </c>
      <c r="Q16163" t="s">
        <v>6884</v>
      </c>
    </row>
    <row r="16164" spans="11:17">
      <c r="K16164" t="s">
        <v>51</v>
      </c>
      <c r="L16164" t="s">
        <v>6887</v>
      </c>
      <c r="M16164" t="s">
        <v>6888</v>
      </c>
      <c r="N16164" t="s">
        <v>1337</v>
      </c>
      <c r="O16164" t="s">
        <v>14</v>
      </c>
      <c r="Q16164" t="s">
        <v>6889</v>
      </c>
    </row>
    <row r="16165" spans="11:17">
      <c r="K16165" t="s">
        <v>51</v>
      </c>
      <c r="L16165" t="s">
        <v>6887</v>
      </c>
      <c r="M16165" t="s">
        <v>6888</v>
      </c>
      <c r="N16165" t="s">
        <v>1337</v>
      </c>
      <c r="O16165" t="s">
        <v>56</v>
      </c>
      <c r="Q16165" t="s">
        <v>6889</v>
      </c>
    </row>
    <row r="16166" spans="11:17">
      <c r="K16166" t="s">
        <v>51</v>
      </c>
      <c r="L16166" t="s">
        <v>6887</v>
      </c>
      <c r="M16166" t="s">
        <v>6888</v>
      </c>
      <c r="N16166" t="s">
        <v>1337</v>
      </c>
      <c r="O16166" t="s">
        <v>57</v>
      </c>
      <c r="P16166" t="s">
        <v>1863</v>
      </c>
      <c r="Q16166" t="s">
        <v>6889</v>
      </c>
    </row>
    <row r="16167" spans="11:17">
      <c r="K16167" t="s">
        <v>51</v>
      </c>
      <c r="L16167" t="s">
        <v>6887</v>
      </c>
      <c r="M16167" t="s">
        <v>6888</v>
      </c>
      <c r="N16167" t="s">
        <v>1337</v>
      </c>
      <c r="O16167" t="s">
        <v>59</v>
      </c>
      <c r="P16167">
        <v>1200</v>
      </c>
      <c r="Q16167" t="s">
        <v>6889</v>
      </c>
    </row>
    <row r="16168" spans="11:17">
      <c r="K16168" t="s">
        <v>51</v>
      </c>
      <c r="L16168" t="s">
        <v>6887</v>
      </c>
      <c r="M16168" t="s">
        <v>6888</v>
      </c>
      <c r="N16168" t="s">
        <v>1337</v>
      </c>
      <c r="O16168" t="s">
        <v>60</v>
      </c>
      <c r="P16168" t="s">
        <v>1864</v>
      </c>
      <c r="Q16168" t="s">
        <v>6889</v>
      </c>
    </row>
    <row r="16169" spans="11:17">
      <c r="K16169" t="s">
        <v>51</v>
      </c>
      <c r="L16169" t="s">
        <v>6887</v>
      </c>
      <c r="M16169" t="s">
        <v>6888</v>
      </c>
      <c r="N16169" t="s">
        <v>1337</v>
      </c>
      <c r="O16169" t="s">
        <v>62</v>
      </c>
      <c r="P16169" t="s">
        <v>1865</v>
      </c>
      <c r="Q16169" t="s">
        <v>6889</v>
      </c>
    </row>
    <row r="16170" spans="11:17">
      <c r="K16170" t="s">
        <v>51</v>
      </c>
      <c r="L16170" t="s">
        <v>6887</v>
      </c>
      <c r="M16170" t="s">
        <v>6888</v>
      </c>
      <c r="N16170" t="s">
        <v>1337</v>
      </c>
      <c r="O16170" t="s">
        <v>64</v>
      </c>
      <c r="P16170" t="s">
        <v>6890</v>
      </c>
      <c r="Q16170" t="s">
        <v>6889</v>
      </c>
    </row>
    <row r="16171" spans="11:17">
      <c r="K16171" t="s">
        <v>51</v>
      </c>
      <c r="L16171" t="s">
        <v>6887</v>
      </c>
      <c r="M16171" t="s">
        <v>6888</v>
      </c>
      <c r="N16171" t="s">
        <v>1337</v>
      </c>
      <c r="O16171" t="s">
        <v>66</v>
      </c>
      <c r="P16171" t="s">
        <v>6891</v>
      </c>
      <c r="Q16171" t="s">
        <v>6889</v>
      </c>
    </row>
    <row r="16172" spans="11:17">
      <c r="K16172" t="s">
        <v>51</v>
      </c>
      <c r="L16172" t="s">
        <v>6887</v>
      </c>
      <c r="M16172" t="s">
        <v>6888</v>
      </c>
      <c r="N16172" t="s">
        <v>1337</v>
      </c>
      <c r="O16172" t="s">
        <v>68</v>
      </c>
      <c r="Q16172" t="s">
        <v>6889</v>
      </c>
    </row>
    <row r="16173" spans="11:17">
      <c r="K16173" t="s">
        <v>51</v>
      </c>
      <c r="L16173" t="s">
        <v>6887</v>
      </c>
      <c r="M16173" t="s">
        <v>6888</v>
      </c>
      <c r="N16173" t="s">
        <v>1337</v>
      </c>
      <c r="O16173" t="s">
        <v>70</v>
      </c>
      <c r="P16173" t="s">
        <v>1020</v>
      </c>
      <c r="Q16173" t="s">
        <v>6889</v>
      </c>
    </row>
    <row r="16174" spans="11:17">
      <c r="K16174" t="s">
        <v>51</v>
      </c>
      <c r="L16174" t="s">
        <v>6887</v>
      </c>
      <c r="M16174" t="s">
        <v>6888</v>
      </c>
      <c r="N16174" t="s">
        <v>1337</v>
      </c>
      <c r="O16174" t="s">
        <v>72</v>
      </c>
      <c r="P16174">
        <v>145</v>
      </c>
      <c r="Q16174" t="s">
        <v>6889</v>
      </c>
    </row>
    <row r="16175" spans="11:17">
      <c r="K16175" t="s">
        <v>51</v>
      </c>
      <c r="L16175" t="s">
        <v>6887</v>
      </c>
      <c r="M16175" t="s">
        <v>6888</v>
      </c>
      <c r="N16175" t="s">
        <v>1337</v>
      </c>
      <c r="O16175" t="s">
        <v>73</v>
      </c>
      <c r="P16175" t="s">
        <v>1343</v>
      </c>
      <c r="Q16175" t="s">
        <v>6889</v>
      </c>
    </row>
    <row r="16176" spans="11:17">
      <c r="K16176" t="s">
        <v>51</v>
      </c>
      <c r="L16176" t="s">
        <v>6892</v>
      </c>
      <c r="M16176" t="s">
        <v>6893</v>
      </c>
      <c r="N16176" t="s">
        <v>54</v>
      </c>
      <c r="O16176" t="s">
        <v>14</v>
      </c>
      <c r="Q16176" t="s">
        <v>6894</v>
      </c>
    </row>
    <row r="16177" spans="11:17">
      <c r="K16177" t="s">
        <v>51</v>
      </c>
      <c r="L16177" t="s">
        <v>6892</v>
      </c>
      <c r="M16177" t="s">
        <v>6893</v>
      </c>
      <c r="N16177" t="s">
        <v>54</v>
      </c>
      <c r="O16177" t="s">
        <v>56</v>
      </c>
      <c r="Q16177" t="s">
        <v>6894</v>
      </c>
    </row>
    <row r="16178" spans="11:17">
      <c r="K16178" t="s">
        <v>51</v>
      </c>
      <c r="L16178" t="s">
        <v>6892</v>
      </c>
      <c r="M16178" t="s">
        <v>6893</v>
      </c>
      <c r="N16178" t="s">
        <v>54</v>
      </c>
      <c r="O16178" t="s">
        <v>57</v>
      </c>
      <c r="P16178" t="s">
        <v>1863</v>
      </c>
      <c r="Q16178" t="s">
        <v>6894</v>
      </c>
    </row>
    <row r="16179" spans="11:17">
      <c r="K16179" t="s">
        <v>51</v>
      </c>
      <c r="L16179" t="s">
        <v>6892</v>
      </c>
      <c r="M16179" t="s">
        <v>6893</v>
      </c>
      <c r="N16179" t="s">
        <v>54</v>
      </c>
      <c r="O16179" t="s">
        <v>59</v>
      </c>
      <c r="P16179">
        <v>4701</v>
      </c>
      <c r="Q16179" t="s">
        <v>6894</v>
      </c>
    </row>
    <row r="16180" spans="11:17">
      <c r="K16180" t="s">
        <v>51</v>
      </c>
      <c r="L16180" t="s">
        <v>6892</v>
      </c>
      <c r="M16180" t="s">
        <v>6893</v>
      </c>
      <c r="N16180" t="s">
        <v>54</v>
      </c>
      <c r="O16180" t="s">
        <v>60</v>
      </c>
      <c r="P16180" t="s">
        <v>2200</v>
      </c>
      <c r="Q16180" t="s">
        <v>6894</v>
      </c>
    </row>
    <row r="16181" spans="11:17">
      <c r="K16181" t="s">
        <v>51</v>
      </c>
      <c r="L16181" t="s">
        <v>6892</v>
      </c>
      <c r="M16181" t="s">
        <v>6893</v>
      </c>
      <c r="N16181" t="s">
        <v>54</v>
      </c>
      <c r="O16181" t="s">
        <v>62</v>
      </c>
      <c r="P16181" t="s">
        <v>2201</v>
      </c>
      <c r="Q16181" t="s">
        <v>6894</v>
      </c>
    </row>
    <row r="16182" spans="11:17">
      <c r="K16182" t="s">
        <v>51</v>
      </c>
      <c r="L16182" t="s">
        <v>6892</v>
      </c>
      <c r="M16182" t="s">
        <v>6893</v>
      </c>
      <c r="N16182" t="s">
        <v>54</v>
      </c>
      <c r="O16182" t="s">
        <v>64</v>
      </c>
      <c r="P16182" t="s">
        <v>6895</v>
      </c>
      <c r="Q16182" t="s">
        <v>6894</v>
      </c>
    </row>
    <row r="16183" spans="11:17">
      <c r="K16183" t="s">
        <v>51</v>
      </c>
      <c r="L16183" t="s">
        <v>6892</v>
      </c>
      <c r="M16183" t="s">
        <v>6893</v>
      </c>
      <c r="N16183" t="s">
        <v>54</v>
      </c>
      <c r="O16183" t="s">
        <v>66</v>
      </c>
      <c r="P16183" t="s">
        <v>6896</v>
      </c>
      <c r="Q16183" t="s">
        <v>6894</v>
      </c>
    </row>
    <row r="16184" spans="11:17">
      <c r="K16184" t="s">
        <v>51</v>
      </c>
      <c r="L16184" t="s">
        <v>6892</v>
      </c>
      <c r="M16184" t="s">
        <v>6893</v>
      </c>
      <c r="N16184" t="s">
        <v>54</v>
      </c>
      <c r="O16184" t="s">
        <v>68</v>
      </c>
      <c r="Q16184" t="s">
        <v>6894</v>
      </c>
    </row>
    <row r="16185" spans="11:17">
      <c r="K16185" t="s">
        <v>51</v>
      </c>
      <c r="L16185" t="s">
        <v>6892</v>
      </c>
      <c r="M16185" t="s">
        <v>6893</v>
      </c>
      <c r="N16185" t="s">
        <v>54</v>
      </c>
      <c r="O16185" t="s">
        <v>70</v>
      </c>
      <c r="P16185" t="s">
        <v>71</v>
      </c>
      <c r="Q16185" t="s">
        <v>6894</v>
      </c>
    </row>
    <row r="16186" spans="11:17">
      <c r="K16186" t="s">
        <v>51</v>
      </c>
      <c r="L16186" t="s">
        <v>6892</v>
      </c>
      <c r="M16186" t="s">
        <v>6893</v>
      </c>
      <c r="N16186" t="s">
        <v>54</v>
      </c>
      <c r="O16186" t="s">
        <v>72</v>
      </c>
      <c r="P16186">
        <v>61</v>
      </c>
      <c r="Q16186" t="s">
        <v>6894</v>
      </c>
    </row>
    <row r="16187" spans="11:17">
      <c r="K16187" t="s">
        <v>51</v>
      </c>
      <c r="L16187" t="s">
        <v>6892</v>
      </c>
      <c r="M16187" t="s">
        <v>6893</v>
      </c>
      <c r="N16187" t="s">
        <v>54</v>
      </c>
      <c r="O16187" t="s">
        <v>73</v>
      </c>
      <c r="P16187" t="s">
        <v>74</v>
      </c>
      <c r="Q16187" t="s">
        <v>6894</v>
      </c>
    </row>
    <row r="16188" spans="11:17">
      <c r="K16188" t="s">
        <v>51</v>
      </c>
      <c r="L16188" t="s">
        <v>6897</v>
      </c>
      <c r="M16188" t="s">
        <v>6898</v>
      </c>
      <c r="N16188" t="s">
        <v>54</v>
      </c>
      <c r="O16188" t="s">
        <v>14</v>
      </c>
      <c r="Q16188" t="s">
        <v>6899</v>
      </c>
    </row>
    <row r="16189" spans="11:17">
      <c r="K16189" t="s">
        <v>51</v>
      </c>
      <c r="L16189" t="s">
        <v>6897</v>
      </c>
      <c r="M16189" t="s">
        <v>6898</v>
      </c>
      <c r="N16189" t="s">
        <v>54</v>
      </c>
      <c r="O16189" t="s">
        <v>56</v>
      </c>
      <c r="Q16189" t="s">
        <v>6899</v>
      </c>
    </row>
    <row r="16190" spans="11:17">
      <c r="K16190" t="s">
        <v>51</v>
      </c>
      <c r="L16190" t="s">
        <v>6897</v>
      </c>
      <c r="M16190" t="s">
        <v>6898</v>
      </c>
      <c r="N16190" t="s">
        <v>54</v>
      </c>
      <c r="O16190" t="s">
        <v>57</v>
      </c>
      <c r="P16190" t="s">
        <v>1863</v>
      </c>
      <c r="Q16190" t="s">
        <v>6899</v>
      </c>
    </row>
    <row r="16191" spans="11:17">
      <c r="K16191" t="s">
        <v>51</v>
      </c>
      <c r="L16191" t="s">
        <v>6897</v>
      </c>
      <c r="M16191" t="s">
        <v>6898</v>
      </c>
      <c r="N16191" t="s">
        <v>54</v>
      </c>
      <c r="O16191" t="s">
        <v>59</v>
      </c>
      <c r="P16191">
        <v>4511</v>
      </c>
      <c r="Q16191" t="s">
        <v>6899</v>
      </c>
    </row>
    <row r="16192" spans="11:17">
      <c r="K16192" t="s">
        <v>51</v>
      </c>
      <c r="L16192" t="s">
        <v>6897</v>
      </c>
      <c r="M16192" t="s">
        <v>6898</v>
      </c>
      <c r="N16192" t="s">
        <v>54</v>
      </c>
      <c r="O16192" t="s">
        <v>60</v>
      </c>
      <c r="P16192" t="s">
        <v>2200</v>
      </c>
      <c r="Q16192" t="s">
        <v>6899</v>
      </c>
    </row>
    <row r="16193" spans="11:17">
      <c r="K16193" t="s">
        <v>51</v>
      </c>
      <c r="L16193" t="s">
        <v>6897</v>
      </c>
      <c r="M16193" t="s">
        <v>6898</v>
      </c>
      <c r="N16193" t="s">
        <v>54</v>
      </c>
      <c r="O16193" t="s">
        <v>62</v>
      </c>
      <c r="P16193" t="s">
        <v>2201</v>
      </c>
      <c r="Q16193" t="s">
        <v>6899</v>
      </c>
    </row>
    <row r="16194" spans="11:17">
      <c r="K16194" t="s">
        <v>51</v>
      </c>
      <c r="L16194" t="s">
        <v>6897</v>
      </c>
      <c r="M16194" t="s">
        <v>6898</v>
      </c>
      <c r="N16194" t="s">
        <v>54</v>
      </c>
      <c r="O16194" t="s">
        <v>64</v>
      </c>
      <c r="P16194" t="s">
        <v>6900</v>
      </c>
      <c r="Q16194" t="s">
        <v>6899</v>
      </c>
    </row>
    <row r="16195" spans="11:17">
      <c r="K16195" t="s">
        <v>51</v>
      </c>
      <c r="L16195" t="s">
        <v>6897</v>
      </c>
      <c r="M16195" t="s">
        <v>6898</v>
      </c>
      <c r="N16195" t="s">
        <v>54</v>
      </c>
      <c r="O16195" t="s">
        <v>66</v>
      </c>
      <c r="P16195" t="s">
        <v>6901</v>
      </c>
      <c r="Q16195" t="s">
        <v>6899</v>
      </c>
    </row>
    <row r="16196" spans="11:17">
      <c r="K16196" t="s">
        <v>51</v>
      </c>
      <c r="L16196" t="s">
        <v>6897</v>
      </c>
      <c r="M16196" t="s">
        <v>6898</v>
      </c>
      <c r="N16196" t="s">
        <v>54</v>
      </c>
      <c r="O16196" t="s">
        <v>68</v>
      </c>
      <c r="Q16196" t="s">
        <v>6899</v>
      </c>
    </row>
    <row r="16197" spans="11:17">
      <c r="K16197" t="s">
        <v>51</v>
      </c>
      <c r="L16197" t="s">
        <v>6897</v>
      </c>
      <c r="M16197" t="s">
        <v>6898</v>
      </c>
      <c r="N16197" t="s">
        <v>54</v>
      </c>
      <c r="O16197" t="s">
        <v>70</v>
      </c>
      <c r="P16197" t="s">
        <v>131</v>
      </c>
      <c r="Q16197" t="s">
        <v>6899</v>
      </c>
    </row>
    <row r="16198" spans="11:17">
      <c r="K16198" t="s">
        <v>51</v>
      </c>
      <c r="L16198" t="s">
        <v>6897</v>
      </c>
      <c r="M16198" t="s">
        <v>6898</v>
      </c>
      <c r="N16198" t="s">
        <v>54</v>
      </c>
      <c r="O16198" t="s">
        <v>72</v>
      </c>
      <c r="P16198">
        <v>341</v>
      </c>
      <c r="Q16198" t="s">
        <v>6899</v>
      </c>
    </row>
    <row r="16199" spans="11:17">
      <c r="K16199" t="s">
        <v>51</v>
      </c>
      <c r="L16199" t="s">
        <v>6897</v>
      </c>
      <c r="M16199" t="s">
        <v>6898</v>
      </c>
      <c r="N16199" t="s">
        <v>54</v>
      </c>
      <c r="O16199" t="s">
        <v>73</v>
      </c>
      <c r="P16199" t="s">
        <v>74</v>
      </c>
      <c r="Q16199" t="s">
        <v>6899</v>
      </c>
    </row>
    <row r="16200" spans="11:17">
      <c r="K16200" t="s">
        <v>51</v>
      </c>
      <c r="L16200" t="s">
        <v>6902</v>
      </c>
      <c r="M16200" t="s">
        <v>6903</v>
      </c>
      <c r="N16200" t="s">
        <v>77</v>
      </c>
      <c r="O16200" t="s">
        <v>14</v>
      </c>
      <c r="Q16200" t="s">
        <v>6904</v>
      </c>
    </row>
    <row r="16201" spans="11:17">
      <c r="K16201" t="s">
        <v>51</v>
      </c>
      <c r="L16201" t="s">
        <v>6902</v>
      </c>
      <c r="M16201" t="s">
        <v>6903</v>
      </c>
      <c r="N16201" t="s">
        <v>77</v>
      </c>
      <c r="O16201" t="s">
        <v>56</v>
      </c>
      <c r="Q16201" t="s">
        <v>6904</v>
      </c>
    </row>
    <row r="16202" spans="11:17">
      <c r="K16202" t="s">
        <v>51</v>
      </c>
      <c r="L16202" t="s">
        <v>6902</v>
      </c>
      <c r="M16202" t="s">
        <v>6903</v>
      </c>
      <c r="N16202" t="s">
        <v>77</v>
      </c>
      <c r="O16202" t="s">
        <v>57</v>
      </c>
      <c r="P16202" t="s">
        <v>1035</v>
      </c>
      <c r="Q16202" t="s">
        <v>6904</v>
      </c>
    </row>
    <row r="16203" spans="11:17">
      <c r="K16203" t="s">
        <v>51</v>
      </c>
      <c r="L16203" t="s">
        <v>6902</v>
      </c>
      <c r="M16203" t="s">
        <v>6903</v>
      </c>
      <c r="N16203" t="s">
        <v>77</v>
      </c>
      <c r="O16203" t="s">
        <v>59</v>
      </c>
      <c r="P16203">
        <v>3187</v>
      </c>
      <c r="Q16203" t="s">
        <v>6904</v>
      </c>
    </row>
    <row r="16204" spans="11:17">
      <c r="K16204" t="s">
        <v>51</v>
      </c>
      <c r="L16204" t="s">
        <v>6902</v>
      </c>
      <c r="M16204" t="s">
        <v>6903</v>
      </c>
      <c r="N16204" t="s">
        <v>77</v>
      </c>
      <c r="O16204" t="s">
        <v>60</v>
      </c>
      <c r="P16204" t="s">
        <v>4076</v>
      </c>
      <c r="Q16204" t="s">
        <v>6904</v>
      </c>
    </row>
    <row r="16205" spans="11:17">
      <c r="K16205" t="s">
        <v>51</v>
      </c>
      <c r="L16205" t="s">
        <v>6902</v>
      </c>
      <c r="M16205" t="s">
        <v>6903</v>
      </c>
      <c r="N16205" t="s">
        <v>77</v>
      </c>
      <c r="O16205" t="s">
        <v>62</v>
      </c>
      <c r="P16205" t="s">
        <v>4139</v>
      </c>
      <c r="Q16205" t="s">
        <v>6904</v>
      </c>
    </row>
    <row r="16206" spans="11:17">
      <c r="K16206" t="s">
        <v>51</v>
      </c>
      <c r="L16206" t="s">
        <v>6902</v>
      </c>
      <c r="M16206" t="s">
        <v>6903</v>
      </c>
      <c r="N16206" t="s">
        <v>77</v>
      </c>
      <c r="O16206" t="s">
        <v>64</v>
      </c>
      <c r="P16206" t="s">
        <v>6905</v>
      </c>
      <c r="Q16206" t="s">
        <v>6904</v>
      </c>
    </row>
    <row r="16207" spans="11:17">
      <c r="K16207" t="s">
        <v>51</v>
      </c>
      <c r="L16207" t="s">
        <v>6902</v>
      </c>
      <c r="M16207" t="s">
        <v>6903</v>
      </c>
      <c r="N16207" t="s">
        <v>77</v>
      </c>
      <c r="O16207" t="s">
        <v>66</v>
      </c>
      <c r="P16207" t="s">
        <v>6906</v>
      </c>
      <c r="Q16207" t="s">
        <v>6904</v>
      </c>
    </row>
    <row r="16208" spans="11:17">
      <c r="K16208" t="s">
        <v>51</v>
      </c>
      <c r="L16208" t="s">
        <v>6902</v>
      </c>
      <c r="M16208" t="s">
        <v>6903</v>
      </c>
      <c r="N16208" t="s">
        <v>77</v>
      </c>
      <c r="O16208" t="s">
        <v>68</v>
      </c>
      <c r="P16208" t="e">
        <f>-ปัญหาเศรษฐกิจ รายได้ลดลง
-ไข่ไก่หายาก
-ต้องการหน้ากากอนามัยและเจลล้างมือ</f>
        <v>#NAME?</v>
      </c>
      <c r="Q16208" t="s">
        <v>6904</v>
      </c>
    </row>
    <row r="16209" spans="11:17">
      <c r="K16209" t="s">
        <v>51</v>
      </c>
      <c r="L16209" t="s">
        <v>6902</v>
      </c>
      <c r="M16209" t="s">
        <v>6903</v>
      </c>
      <c r="N16209" t="s">
        <v>77</v>
      </c>
      <c r="O16209" t="s">
        <v>70</v>
      </c>
      <c r="P16209" t="s">
        <v>1020</v>
      </c>
      <c r="Q16209" t="s">
        <v>6904</v>
      </c>
    </row>
    <row r="16210" spans="11:17">
      <c r="K16210" t="s">
        <v>51</v>
      </c>
      <c r="L16210" t="s">
        <v>6902</v>
      </c>
      <c r="M16210" t="s">
        <v>6903</v>
      </c>
      <c r="N16210" t="s">
        <v>77</v>
      </c>
      <c r="O16210" t="s">
        <v>72</v>
      </c>
      <c r="P16210">
        <v>220</v>
      </c>
      <c r="Q16210" t="s">
        <v>6904</v>
      </c>
    </row>
    <row r="16211" spans="11:17">
      <c r="K16211" t="s">
        <v>51</v>
      </c>
      <c r="L16211" t="s">
        <v>6902</v>
      </c>
      <c r="M16211" t="s">
        <v>6903</v>
      </c>
      <c r="N16211" t="s">
        <v>77</v>
      </c>
      <c r="O16211" t="s">
        <v>73</v>
      </c>
      <c r="P16211" t="s">
        <v>82</v>
      </c>
      <c r="Q16211" t="s">
        <v>6904</v>
      </c>
    </row>
    <row r="16212" spans="11:17">
      <c r="K16212" t="s">
        <v>51</v>
      </c>
      <c r="L16212" t="s">
        <v>2794</v>
      </c>
      <c r="M16212" t="s">
        <v>6907</v>
      </c>
      <c r="N16212" t="s">
        <v>77</v>
      </c>
      <c r="O16212" t="s">
        <v>14</v>
      </c>
      <c r="Q16212" t="s">
        <v>6908</v>
      </c>
    </row>
    <row r="16213" spans="11:17">
      <c r="K16213" t="s">
        <v>51</v>
      </c>
      <c r="L16213" t="s">
        <v>2794</v>
      </c>
      <c r="M16213" t="s">
        <v>6907</v>
      </c>
      <c r="N16213" t="s">
        <v>77</v>
      </c>
      <c r="O16213" t="s">
        <v>56</v>
      </c>
      <c r="Q16213" t="s">
        <v>6908</v>
      </c>
    </row>
    <row r="16214" spans="11:17">
      <c r="K16214" t="s">
        <v>51</v>
      </c>
      <c r="L16214" t="s">
        <v>2794</v>
      </c>
      <c r="M16214" t="s">
        <v>6907</v>
      </c>
      <c r="N16214" t="s">
        <v>77</v>
      </c>
      <c r="O16214" t="s">
        <v>57</v>
      </c>
      <c r="P16214" t="s">
        <v>58</v>
      </c>
      <c r="Q16214" t="s">
        <v>6908</v>
      </c>
    </row>
    <row r="16215" spans="11:17">
      <c r="K16215" t="s">
        <v>51</v>
      </c>
      <c r="L16215" t="s">
        <v>2794</v>
      </c>
      <c r="M16215" t="s">
        <v>6907</v>
      </c>
      <c r="N16215" t="s">
        <v>77</v>
      </c>
      <c r="O16215" t="s">
        <v>59</v>
      </c>
      <c r="P16215">
        <v>3267</v>
      </c>
      <c r="Q16215" t="s">
        <v>6908</v>
      </c>
    </row>
    <row r="16216" spans="11:17">
      <c r="K16216" t="s">
        <v>51</v>
      </c>
      <c r="L16216" t="s">
        <v>2794</v>
      </c>
      <c r="M16216" t="s">
        <v>6907</v>
      </c>
      <c r="N16216" t="s">
        <v>77</v>
      </c>
      <c r="O16216" t="s">
        <v>60</v>
      </c>
      <c r="P16216" t="s">
        <v>4552</v>
      </c>
      <c r="Q16216" t="s">
        <v>6908</v>
      </c>
    </row>
    <row r="16217" spans="11:17">
      <c r="K16217" t="s">
        <v>51</v>
      </c>
      <c r="L16217" t="s">
        <v>2794</v>
      </c>
      <c r="M16217" t="s">
        <v>6907</v>
      </c>
      <c r="N16217" t="s">
        <v>77</v>
      </c>
      <c r="O16217" t="s">
        <v>62</v>
      </c>
      <c r="P16217" t="s">
        <v>4568</v>
      </c>
      <c r="Q16217" t="s">
        <v>6908</v>
      </c>
    </row>
    <row r="16218" spans="11:17">
      <c r="K16218" t="s">
        <v>51</v>
      </c>
      <c r="L16218" t="s">
        <v>2794</v>
      </c>
      <c r="M16218" t="s">
        <v>6907</v>
      </c>
      <c r="N16218" t="s">
        <v>77</v>
      </c>
      <c r="O16218" t="s">
        <v>64</v>
      </c>
      <c r="P16218" t="s">
        <v>2797</v>
      </c>
      <c r="Q16218" t="s">
        <v>6908</v>
      </c>
    </row>
    <row r="16219" spans="11:17">
      <c r="K16219" t="s">
        <v>51</v>
      </c>
      <c r="L16219" t="s">
        <v>2794</v>
      </c>
      <c r="M16219" t="s">
        <v>6907</v>
      </c>
      <c r="N16219" t="s">
        <v>77</v>
      </c>
      <c r="O16219" t="s">
        <v>66</v>
      </c>
      <c r="P16219" t="s">
        <v>2798</v>
      </c>
      <c r="Q16219" t="s">
        <v>6908</v>
      </c>
    </row>
    <row r="16220" spans="11:17">
      <c r="K16220" t="s">
        <v>51</v>
      </c>
      <c r="L16220" t="s">
        <v>2794</v>
      </c>
      <c r="M16220" t="s">
        <v>6907</v>
      </c>
      <c r="N16220" t="s">
        <v>77</v>
      </c>
      <c r="O16220" t="s">
        <v>68</v>
      </c>
      <c r="P16220" t="e">
        <f>-ต้องการหน้ากากอนามัยสำหรับเด็กและวัยรุ่น
-เจลล้างมือแบบพกพา</f>
        <v>#NAME?</v>
      </c>
      <c r="Q16220" t="s">
        <v>6908</v>
      </c>
    </row>
    <row r="16221" spans="11:17">
      <c r="K16221" t="s">
        <v>51</v>
      </c>
      <c r="L16221" t="s">
        <v>2794</v>
      </c>
      <c r="M16221" t="s">
        <v>6907</v>
      </c>
      <c r="N16221" t="s">
        <v>77</v>
      </c>
      <c r="O16221" t="s">
        <v>70</v>
      </c>
      <c r="P16221" t="s">
        <v>131</v>
      </c>
      <c r="Q16221" t="s">
        <v>6908</v>
      </c>
    </row>
    <row r="16222" spans="11:17">
      <c r="K16222" t="s">
        <v>51</v>
      </c>
      <c r="L16222" t="s">
        <v>2794</v>
      </c>
      <c r="M16222" t="s">
        <v>6907</v>
      </c>
      <c r="N16222" t="s">
        <v>77</v>
      </c>
      <c r="O16222" t="s">
        <v>72</v>
      </c>
      <c r="P16222">
        <v>68</v>
      </c>
      <c r="Q16222" t="s">
        <v>6908</v>
      </c>
    </row>
    <row r="16223" spans="11:17">
      <c r="K16223" t="s">
        <v>51</v>
      </c>
      <c r="L16223" t="s">
        <v>2794</v>
      </c>
      <c r="M16223" t="s">
        <v>6907</v>
      </c>
      <c r="N16223" t="s">
        <v>77</v>
      </c>
      <c r="O16223" t="s">
        <v>73</v>
      </c>
      <c r="P16223" t="s">
        <v>82</v>
      </c>
      <c r="Q16223" t="s">
        <v>6908</v>
      </c>
    </row>
    <row r="16224" spans="11:17">
      <c r="K16224" t="s">
        <v>51</v>
      </c>
      <c r="L16224" t="s">
        <v>6909</v>
      </c>
      <c r="M16224" t="s">
        <v>6910</v>
      </c>
      <c r="N16224" t="s">
        <v>1337</v>
      </c>
      <c r="O16224" t="s">
        <v>14</v>
      </c>
      <c r="Q16224" t="s">
        <v>6911</v>
      </c>
    </row>
    <row r="16225" spans="11:17">
      <c r="K16225" t="s">
        <v>51</v>
      </c>
      <c r="L16225" t="s">
        <v>6909</v>
      </c>
      <c r="M16225" t="s">
        <v>6910</v>
      </c>
      <c r="N16225" t="s">
        <v>1337</v>
      </c>
      <c r="O16225" t="s">
        <v>56</v>
      </c>
      <c r="Q16225" t="s">
        <v>6911</v>
      </c>
    </row>
    <row r="16226" spans="11:17">
      <c r="K16226" t="s">
        <v>51</v>
      </c>
      <c r="L16226" t="s">
        <v>6909</v>
      </c>
      <c r="M16226" t="s">
        <v>6910</v>
      </c>
      <c r="N16226" t="s">
        <v>1337</v>
      </c>
      <c r="O16226" t="s">
        <v>57</v>
      </c>
      <c r="P16226" t="s">
        <v>1863</v>
      </c>
      <c r="Q16226" t="s">
        <v>6911</v>
      </c>
    </row>
    <row r="16227" spans="11:17">
      <c r="K16227" t="s">
        <v>51</v>
      </c>
      <c r="L16227" t="s">
        <v>6909</v>
      </c>
      <c r="M16227" t="s">
        <v>6910</v>
      </c>
      <c r="N16227" t="s">
        <v>1337</v>
      </c>
      <c r="O16227" t="s">
        <v>59</v>
      </c>
      <c r="P16227">
        <v>1003</v>
      </c>
      <c r="Q16227" t="s">
        <v>6911</v>
      </c>
    </row>
    <row r="16228" spans="11:17">
      <c r="K16228" t="s">
        <v>51</v>
      </c>
      <c r="L16228" t="s">
        <v>6909</v>
      </c>
      <c r="M16228" t="s">
        <v>6910</v>
      </c>
      <c r="N16228" t="s">
        <v>1337</v>
      </c>
      <c r="O16228" t="s">
        <v>60</v>
      </c>
      <c r="P16228" t="s">
        <v>5625</v>
      </c>
      <c r="Q16228" t="s">
        <v>6911</v>
      </c>
    </row>
    <row r="16229" spans="11:17">
      <c r="K16229" t="s">
        <v>51</v>
      </c>
      <c r="L16229" t="s">
        <v>6909</v>
      </c>
      <c r="M16229" t="s">
        <v>6910</v>
      </c>
      <c r="N16229" t="s">
        <v>1337</v>
      </c>
      <c r="O16229" t="s">
        <v>62</v>
      </c>
      <c r="P16229" t="s">
        <v>5642</v>
      </c>
      <c r="Q16229" t="s">
        <v>6911</v>
      </c>
    </row>
    <row r="16230" spans="11:17">
      <c r="K16230" t="s">
        <v>51</v>
      </c>
      <c r="L16230" t="s">
        <v>6909</v>
      </c>
      <c r="M16230" t="s">
        <v>6910</v>
      </c>
      <c r="N16230" t="s">
        <v>1337</v>
      </c>
      <c r="O16230" t="s">
        <v>64</v>
      </c>
      <c r="P16230" t="s">
        <v>6912</v>
      </c>
      <c r="Q16230" t="s">
        <v>6911</v>
      </c>
    </row>
    <row r="16231" spans="11:17">
      <c r="K16231" t="s">
        <v>51</v>
      </c>
      <c r="L16231" t="s">
        <v>6909</v>
      </c>
      <c r="M16231" t="s">
        <v>6910</v>
      </c>
      <c r="N16231" t="s">
        <v>1337</v>
      </c>
      <c r="O16231" t="s">
        <v>66</v>
      </c>
      <c r="P16231" t="s">
        <v>6913</v>
      </c>
      <c r="Q16231" t="s">
        <v>6911</v>
      </c>
    </row>
    <row r="16232" spans="11:17">
      <c r="K16232" t="s">
        <v>51</v>
      </c>
      <c r="L16232" t="s">
        <v>6909</v>
      </c>
      <c r="M16232" t="s">
        <v>6910</v>
      </c>
      <c r="N16232" t="s">
        <v>1337</v>
      </c>
      <c r="O16232" t="s">
        <v>68</v>
      </c>
      <c r="P16232" t="e">
        <f>-ต้องการอาหารแห้ง ข้าวสาร
-ต้องการหน้ากากอนามัย
-ต้องการให้มีการสอนวิธีทำเจลล้างมือ</f>
        <v>#NAME?</v>
      </c>
      <c r="Q16232" t="s">
        <v>6911</v>
      </c>
    </row>
    <row r="16233" spans="11:17">
      <c r="K16233" t="s">
        <v>51</v>
      </c>
      <c r="L16233" t="s">
        <v>6909</v>
      </c>
      <c r="M16233" t="s">
        <v>6910</v>
      </c>
      <c r="N16233" t="s">
        <v>1337</v>
      </c>
      <c r="O16233" t="s">
        <v>70</v>
      </c>
      <c r="P16233" t="s">
        <v>71</v>
      </c>
      <c r="Q16233" t="s">
        <v>6911</v>
      </c>
    </row>
    <row r="16234" spans="11:17">
      <c r="K16234" t="s">
        <v>51</v>
      </c>
      <c r="L16234" t="s">
        <v>6909</v>
      </c>
      <c r="M16234" t="s">
        <v>6910</v>
      </c>
      <c r="N16234" t="s">
        <v>1337</v>
      </c>
      <c r="O16234" t="s">
        <v>72</v>
      </c>
      <c r="P16234">
        <v>138</v>
      </c>
      <c r="Q16234" t="s">
        <v>6911</v>
      </c>
    </row>
    <row r="16235" spans="11:17">
      <c r="K16235" t="s">
        <v>51</v>
      </c>
      <c r="L16235" t="s">
        <v>6909</v>
      </c>
      <c r="M16235" t="s">
        <v>6910</v>
      </c>
      <c r="N16235" t="s">
        <v>1337</v>
      </c>
      <c r="O16235" t="s">
        <v>73</v>
      </c>
      <c r="P16235" t="s">
        <v>1343</v>
      </c>
      <c r="Q16235" t="s">
        <v>6911</v>
      </c>
    </row>
    <row r="16236" spans="11:17">
      <c r="K16236" t="s">
        <v>51</v>
      </c>
      <c r="L16236" t="s">
        <v>6914</v>
      </c>
      <c r="M16236" t="s">
        <v>6915</v>
      </c>
      <c r="N16236" t="s">
        <v>1337</v>
      </c>
      <c r="O16236" t="s">
        <v>14</v>
      </c>
      <c r="Q16236" t="s">
        <v>6916</v>
      </c>
    </row>
    <row r="16237" spans="11:17">
      <c r="K16237" t="s">
        <v>51</v>
      </c>
      <c r="L16237" t="s">
        <v>6914</v>
      </c>
      <c r="M16237" t="s">
        <v>6915</v>
      </c>
      <c r="N16237" t="s">
        <v>1337</v>
      </c>
      <c r="O16237" t="s">
        <v>56</v>
      </c>
      <c r="Q16237" t="s">
        <v>6916</v>
      </c>
    </row>
    <row r="16238" spans="11:17">
      <c r="K16238" t="s">
        <v>51</v>
      </c>
      <c r="L16238" t="s">
        <v>6914</v>
      </c>
      <c r="M16238" t="s">
        <v>6915</v>
      </c>
      <c r="N16238" t="s">
        <v>1337</v>
      </c>
      <c r="O16238" t="s">
        <v>57</v>
      </c>
      <c r="P16238" t="s">
        <v>1863</v>
      </c>
      <c r="Q16238" t="s">
        <v>6916</v>
      </c>
    </row>
    <row r="16239" spans="11:17">
      <c r="K16239" t="s">
        <v>51</v>
      </c>
      <c r="L16239" t="s">
        <v>6914</v>
      </c>
      <c r="M16239" t="s">
        <v>6915</v>
      </c>
      <c r="N16239" t="s">
        <v>1337</v>
      </c>
      <c r="O16239" t="s">
        <v>59</v>
      </c>
      <c r="P16239">
        <v>705</v>
      </c>
      <c r="Q16239" t="s">
        <v>6916</v>
      </c>
    </row>
    <row r="16240" spans="11:17">
      <c r="K16240" t="s">
        <v>51</v>
      </c>
      <c r="L16240" t="s">
        <v>6914</v>
      </c>
      <c r="M16240" t="s">
        <v>6915</v>
      </c>
      <c r="N16240" t="s">
        <v>1337</v>
      </c>
      <c r="O16240" t="s">
        <v>60</v>
      </c>
      <c r="P16240" t="s">
        <v>5625</v>
      </c>
      <c r="Q16240" t="s">
        <v>6916</v>
      </c>
    </row>
    <row r="16241" spans="11:17">
      <c r="K16241" t="s">
        <v>51</v>
      </c>
      <c r="L16241" t="s">
        <v>6914</v>
      </c>
      <c r="M16241" t="s">
        <v>6915</v>
      </c>
      <c r="N16241" t="s">
        <v>1337</v>
      </c>
      <c r="O16241" t="s">
        <v>62</v>
      </c>
      <c r="P16241" t="s">
        <v>5642</v>
      </c>
      <c r="Q16241" t="s">
        <v>6916</v>
      </c>
    </row>
    <row r="16242" spans="11:17">
      <c r="K16242" t="s">
        <v>51</v>
      </c>
      <c r="L16242" t="s">
        <v>6914</v>
      </c>
      <c r="M16242" t="s">
        <v>6915</v>
      </c>
      <c r="N16242" t="s">
        <v>1337</v>
      </c>
      <c r="O16242" t="s">
        <v>64</v>
      </c>
      <c r="P16242" t="s">
        <v>6917</v>
      </c>
      <c r="Q16242" t="s">
        <v>6916</v>
      </c>
    </row>
    <row r="16243" spans="11:17">
      <c r="K16243" t="s">
        <v>51</v>
      </c>
      <c r="L16243" t="s">
        <v>6914</v>
      </c>
      <c r="M16243" t="s">
        <v>6915</v>
      </c>
      <c r="N16243" t="s">
        <v>1337</v>
      </c>
      <c r="O16243" t="s">
        <v>66</v>
      </c>
      <c r="P16243" t="s">
        <v>6918</v>
      </c>
      <c r="Q16243" t="s">
        <v>6916</v>
      </c>
    </row>
    <row r="16244" spans="11:17">
      <c r="K16244" t="s">
        <v>51</v>
      </c>
      <c r="L16244" t="s">
        <v>6914</v>
      </c>
      <c r="M16244" t="s">
        <v>6915</v>
      </c>
      <c r="N16244" t="s">
        <v>1337</v>
      </c>
      <c r="O16244" t="s">
        <v>68</v>
      </c>
      <c r="P16244" t="e">
        <f>-ต้องการอาหารแห้ง ข้าวสาร
-ต้องการหน้ากากอนามัย
-ต้องการให้มีการสอนวิธีทำเจลล้างมือ</f>
        <v>#NAME?</v>
      </c>
      <c r="Q16244" t="s">
        <v>6916</v>
      </c>
    </row>
    <row r="16245" spans="11:17">
      <c r="K16245" t="s">
        <v>51</v>
      </c>
      <c r="L16245" t="s">
        <v>6914</v>
      </c>
      <c r="M16245" t="s">
        <v>6915</v>
      </c>
      <c r="N16245" t="s">
        <v>1337</v>
      </c>
      <c r="O16245" t="s">
        <v>70</v>
      </c>
      <c r="P16245" t="s">
        <v>71</v>
      </c>
      <c r="Q16245" t="s">
        <v>6916</v>
      </c>
    </row>
    <row r="16246" spans="11:17">
      <c r="K16246" t="s">
        <v>51</v>
      </c>
      <c r="L16246" t="s">
        <v>6914</v>
      </c>
      <c r="M16246" t="s">
        <v>6915</v>
      </c>
      <c r="N16246" t="s">
        <v>1337</v>
      </c>
      <c r="O16246" t="s">
        <v>72</v>
      </c>
      <c r="P16246">
        <v>53</v>
      </c>
      <c r="Q16246" t="s">
        <v>6916</v>
      </c>
    </row>
    <row r="16247" spans="11:17">
      <c r="K16247" t="s">
        <v>51</v>
      </c>
      <c r="L16247" t="s">
        <v>6914</v>
      </c>
      <c r="M16247" t="s">
        <v>6915</v>
      </c>
      <c r="N16247" t="s">
        <v>1337</v>
      </c>
      <c r="O16247" t="s">
        <v>73</v>
      </c>
      <c r="P16247" t="s">
        <v>1343</v>
      </c>
      <c r="Q16247" t="s">
        <v>6916</v>
      </c>
    </row>
    <row r="16248" spans="11:17">
      <c r="K16248" t="s">
        <v>51</v>
      </c>
      <c r="L16248" t="s">
        <v>6919</v>
      </c>
      <c r="M16248" t="s">
        <v>6920</v>
      </c>
      <c r="N16248" t="s">
        <v>1337</v>
      </c>
      <c r="O16248" t="s">
        <v>14</v>
      </c>
      <c r="Q16248" t="s">
        <v>6921</v>
      </c>
    </row>
    <row r="16249" spans="11:17">
      <c r="K16249" t="s">
        <v>51</v>
      </c>
      <c r="L16249" t="s">
        <v>6919</v>
      </c>
      <c r="M16249" t="s">
        <v>6920</v>
      </c>
      <c r="N16249" t="s">
        <v>1337</v>
      </c>
      <c r="O16249" t="s">
        <v>56</v>
      </c>
      <c r="Q16249" t="s">
        <v>6921</v>
      </c>
    </row>
    <row r="16250" spans="11:17">
      <c r="K16250" t="s">
        <v>51</v>
      </c>
      <c r="L16250" t="s">
        <v>6919</v>
      </c>
      <c r="M16250" t="s">
        <v>6920</v>
      </c>
      <c r="N16250" t="s">
        <v>1337</v>
      </c>
      <c r="O16250" t="s">
        <v>57</v>
      </c>
      <c r="P16250" t="s">
        <v>1863</v>
      </c>
      <c r="Q16250" t="s">
        <v>6921</v>
      </c>
    </row>
    <row r="16251" spans="11:17">
      <c r="K16251" t="s">
        <v>51</v>
      </c>
      <c r="L16251" t="s">
        <v>6919</v>
      </c>
      <c r="M16251" t="s">
        <v>6920</v>
      </c>
      <c r="N16251" t="s">
        <v>1337</v>
      </c>
      <c r="O16251" t="s">
        <v>59</v>
      </c>
      <c r="P16251">
        <v>1538</v>
      </c>
      <c r="Q16251" t="s">
        <v>6921</v>
      </c>
    </row>
    <row r="16252" spans="11:17">
      <c r="K16252" t="s">
        <v>51</v>
      </c>
      <c r="L16252" t="s">
        <v>6919</v>
      </c>
      <c r="M16252" t="s">
        <v>6920</v>
      </c>
      <c r="N16252" t="s">
        <v>1337</v>
      </c>
      <c r="O16252" t="s">
        <v>60</v>
      </c>
      <c r="P16252" t="s">
        <v>5625</v>
      </c>
      <c r="Q16252" t="s">
        <v>6921</v>
      </c>
    </row>
    <row r="16253" spans="11:17">
      <c r="K16253" t="s">
        <v>51</v>
      </c>
      <c r="L16253" t="s">
        <v>6919</v>
      </c>
      <c r="M16253" t="s">
        <v>6920</v>
      </c>
      <c r="N16253" t="s">
        <v>1337</v>
      </c>
      <c r="O16253" t="s">
        <v>62</v>
      </c>
      <c r="P16253" t="s">
        <v>5626</v>
      </c>
      <c r="Q16253" t="s">
        <v>6921</v>
      </c>
    </row>
    <row r="16254" spans="11:17">
      <c r="K16254" t="s">
        <v>51</v>
      </c>
      <c r="L16254" t="s">
        <v>6919</v>
      </c>
      <c r="M16254" t="s">
        <v>6920</v>
      </c>
      <c r="N16254" t="s">
        <v>1337</v>
      </c>
      <c r="O16254" t="s">
        <v>64</v>
      </c>
      <c r="P16254" t="s">
        <v>6922</v>
      </c>
      <c r="Q16254" t="s">
        <v>6921</v>
      </c>
    </row>
    <row r="16255" spans="11:17">
      <c r="K16255" t="s">
        <v>51</v>
      </c>
      <c r="L16255" t="s">
        <v>6919</v>
      </c>
      <c r="M16255" t="s">
        <v>6920</v>
      </c>
      <c r="N16255" t="s">
        <v>1337</v>
      </c>
      <c r="O16255" t="s">
        <v>66</v>
      </c>
      <c r="P16255" t="s">
        <v>6923</v>
      </c>
      <c r="Q16255" t="s">
        <v>6921</v>
      </c>
    </row>
    <row r="16256" spans="11:17">
      <c r="K16256" t="s">
        <v>51</v>
      </c>
      <c r="L16256" t="s">
        <v>6919</v>
      </c>
      <c r="M16256" t="s">
        <v>6920</v>
      </c>
      <c r="N16256" t="s">
        <v>1337</v>
      </c>
      <c r="O16256" t="s">
        <v>68</v>
      </c>
      <c r="Q16256" t="s">
        <v>6921</v>
      </c>
    </row>
    <row r="16257" spans="11:17">
      <c r="K16257" t="s">
        <v>51</v>
      </c>
      <c r="L16257" t="s">
        <v>6919</v>
      </c>
      <c r="M16257" t="s">
        <v>6920</v>
      </c>
      <c r="N16257" t="s">
        <v>1337</v>
      </c>
      <c r="O16257" t="s">
        <v>70</v>
      </c>
      <c r="Q16257" t="s">
        <v>6921</v>
      </c>
    </row>
    <row r="16258" spans="11:17">
      <c r="K16258" t="s">
        <v>51</v>
      </c>
      <c r="L16258" t="s">
        <v>6919</v>
      </c>
      <c r="M16258" t="s">
        <v>6920</v>
      </c>
      <c r="N16258" t="s">
        <v>1337</v>
      </c>
      <c r="O16258" t="s">
        <v>72</v>
      </c>
      <c r="Q16258" t="s">
        <v>6921</v>
      </c>
    </row>
    <row r="16259" spans="11:17">
      <c r="K16259" t="s">
        <v>51</v>
      </c>
      <c r="L16259" t="s">
        <v>6919</v>
      </c>
      <c r="M16259" t="s">
        <v>6920</v>
      </c>
      <c r="N16259" t="s">
        <v>1337</v>
      </c>
      <c r="O16259" t="s">
        <v>73</v>
      </c>
      <c r="P16259" t="s">
        <v>1343</v>
      </c>
      <c r="Q16259" t="s">
        <v>6921</v>
      </c>
    </row>
    <row r="16260" spans="11:17">
      <c r="K16260" t="s">
        <v>51</v>
      </c>
      <c r="L16260" t="s">
        <v>6924</v>
      </c>
      <c r="M16260" t="s">
        <v>6925</v>
      </c>
      <c r="N16260" t="s">
        <v>77</v>
      </c>
      <c r="O16260" t="s">
        <v>14</v>
      </c>
      <c r="Q16260" t="s">
        <v>6926</v>
      </c>
    </row>
    <row r="16261" spans="11:17">
      <c r="K16261" t="s">
        <v>51</v>
      </c>
      <c r="L16261" t="s">
        <v>6924</v>
      </c>
      <c r="M16261" t="s">
        <v>6925</v>
      </c>
      <c r="N16261" t="s">
        <v>77</v>
      </c>
      <c r="O16261" t="s">
        <v>56</v>
      </c>
      <c r="Q16261" t="s">
        <v>6926</v>
      </c>
    </row>
    <row r="16262" spans="11:17">
      <c r="K16262" t="s">
        <v>51</v>
      </c>
      <c r="L16262" t="s">
        <v>6924</v>
      </c>
      <c r="M16262" t="s">
        <v>6925</v>
      </c>
      <c r="N16262" t="s">
        <v>77</v>
      </c>
      <c r="O16262" t="s">
        <v>57</v>
      </c>
      <c r="P16262" t="s">
        <v>168</v>
      </c>
      <c r="Q16262" t="s">
        <v>6926</v>
      </c>
    </row>
    <row r="16263" spans="11:17">
      <c r="K16263" t="s">
        <v>51</v>
      </c>
      <c r="L16263" t="s">
        <v>6924</v>
      </c>
      <c r="M16263" t="s">
        <v>6925</v>
      </c>
      <c r="N16263" t="s">
        <v>77</v>
      </c>
      <c r="O16263" t="s">
        <v>59</v>
      </c>
      <c r="P16263">
        <v>3203</v>
      </c>
      <c r="Q16263" t="s">
        <v>6926</v>
      </c>
    </row>
    <row r="16264" spans="11:17">
      <c r="K16264" t="s">
        <v>51</v>
      </c>
      <c r="L16264" t="s">
        <v>6924</v>
      </c>
      <c r="M16264" t="s">
        <v>6925</v>
      </c>
      <c r="N16264" t="s">
        <v>77</v>
      </c>
      <c r="O16264" t="s">
        <v>60</v>
      </c>
      <c r="P16264" t="s">
        <v>843</v>
      </c>
      <c r="Q16264" t="s">
        <v>6926</v>
      </c>
    </row>
    <row r="16265" spans="11:17">
      <c r="K16265" t="s">
        <v>51</v>
      </c>
      <c r="L16265" t="s">
        <v>6924</v>
      </c>
      <c r="M16265" t="s">
        <v>6925</v>
      </c>
      <c r="N16265" t="s">
        <v>77</v>
      </c>
      <c r="O16265" t="s">
        <v>62</v>
      </c>
      <c r="P16265" t="s">
        <v>850</v>
      </c>
      <c r="Q16265" t="s">
        <v>6926</v>
      </c>
    </row>
    <row r="16266" spans="11:17">
      <c r="K16266" t="s">
        <v>51</v>
      </c>
      <c r="L16266" t="s">
        <v>6924</v>
      </c>
      <c r="M16266" t="s">
        <v>6925</v>
      </c>
      <c r="N16266" t="s">
        <v>77</v>
      </c>
      <c r="O16266" t="s">
        <v>64</v>
      </c>
      <c r="P16266" t="s">
        <v>6927</v>
      </c>
      <c r="Q16266" t="s">
        <v>6926</v>
      </c>
    </row>
    <row r="16267" spans="11:17">
      <c r="K16267" t="s">
        <v>51</v>
      </c>
      <c r="L16267" t="s">
        <v>6924</v>
      </c>
      <c r="M16267" t="s">
        <v>6925</v>
      </c>
      <c r="N16267" t="s">
        <v>77</v>
      </c>
      <c r="O16267" t="s">
        <v>66</v>
      </c>
      <c r="P16267" t="s">
        <v>6928</v>
      </c>
      <c r="Q16267" t="s">
        <v>6926</v>
      </c>
    </row>
    <row r="16268" spans="11:17">
      <c r="K16268" t="s">
        <v>51</v>
      </c>
      <c r="L16268" t="s">
        <v>6924</v>
      </c>
      <c r="M16268" t="s">
        <v>6925</v>
      </c>
      <c r="N16268" t="s">
        <v>77</v>
      </c>
      <c r="O16268" t="s">
        <v>68</v>
      </c>
      <c r="P16268" t="e">
        <f>-ต้องการเจลล้างมือและน้ำยาฆ่าเชื้อ
-ต้องการอาหารแห้ง</f>
        <v>#NAME?</v>
      </c>
      <c r="Q16268" t="s">
        <v>6926</v>
      </c>
    </row>
    <row r="16269" spans="11:17">
      <c r="K16269" t="s">
        <v>51</v>
      </c>
      <c r="L16269" t="s">
        <v>6924</v>
      </c>
      <c r="M16269" t="s">
        <v>6925</v>
      </c>
      <c r="N16269" t="s">
        <v>77</v>
      </c>
      <c r="O16269" t="s">
        <v>70</v>
      </c>
      <c r="P16269" t="s">
        <v>131</v>
      </c>
      <c r="Q16269" t="s">
        <v>6926</v>
      </c>
    </row>
    <row r="16270" spans="11:17">
      <c r="K16270" t="s">
        <v>51</v>
      </c>
      <c r="L16270" t="s">
        <v>6924</v>
      </c>
      <c r="M16270" t="s">
        <v>6925</v>
      </c>
      <c r="N16270" t="s">
        <v>77</v>
      </c>
      <c r="O16270" t="s">
        <v>72</v>
      </c>
      <c r="P16270">
        <v>251</v>
      </c>
      <c r="Q16270" t="s">
        <v>6926</v>
      </c>
    </row>
    <row r="16271" spans="11:17">
      <c r="K16271" t="s">
        <v>51</v>
      </c>
      <c r="L16271" t="s">
        <v>6924</v>
      </c>
      <c r="M16271" t="s">
        <v>6925</v>
      </c>
      <c r="N16271" t="s">
        <v>77</v>
      </c>
      <c r="O16271" t="s">
        <v>73</v>
      </c>
      <c r="P16271" t="s">
        <v>82</v>
      </c>
      <c r="Q16271" t="s">
        <v>6926</v>
      </c>
    </row>
    <row r="16272" spans="11:17">
      <c r="K16272" t="s">
        <v>51</v>
      </c>
      <c r="L16272" t="s">
        <v>6929</v>
      </c>
      <c r="M16272" t="s">
        <v>6930</v>
      </c>
      <c r="N16272" t="s">
        <v>525</v>
      </c>
      <c r="O16272" t="s">
        <v>14</v>
      </c>
      <c r="Q16272" t="s">
        <v>6931</v>
      </c>
    </row>
    <row r="16273" spans="11:17">
      <c r="K16273" t="s">
        <v>51</v>
      </c>
      <c r="L16273" t="s">
        <v>6929</v>
      </c>
      <c r="M16273" t="s">
        <v>6930</v>
      </c>
      <c r="N16273" t="s">
        <v>525</v>
      </c>
      <c r="O16273" t="s">
        <v>56</v>
      </c>
      <c r="Q16273" t="s">
        <v>6931</v>
      </c>
    </row>
    <row r="16274" spans="11:17">
      <c r="K16274" t="s">
        <v>51</v>
      </c>
      <c r="L16274" t="s">
        <v>6929</v>
      </c>
      <c r="M16274" t="s">
        <v>6930</v>
      </c>
      <c r="N16274" t="s">
        <v>525</v>
      </c>
      <c r="O16274" t="s">
        <v>57</v>
      </c>
      <c r="P16274" t="s">
        <v>168</v>
      </c>
      <c r="Q16274" t="s">
        <v>6931</v>
      </c>
    </row>
    <row r="16275" spans="11:17">
      <c r="K16275" t="s">
        <v>51</v>
      </c>
      <c r="L16275" t="s">
        <v>6929</v>
      </c>
      <c r="M16275" t="s">
        <v>6930</v>
      </c>
      <c r="N16275" t="s">
        <v>525</v>
      </c>
      <c r="O16275" t="s">
        <v>59</v>
      </c>
      <c r="P16275">
        <v>8863</v>
      </c>
      <c r="Q16275" t="s">
        <v>6931</v>
      </c>
    </row>
    <row r="16276" spans="11:17">
      <c r="K16276" t="s">
        <v>51</v>
      </c>
      <c r="L16276" t="s">
        <v>6929</v>
      </c>
      <c r="M16276" t="s">
        <v>6930</v>
      </c>
      <c r="N16276" t="s">
        <v>525</v>
      </c>
      <c r="O16276" t="s">
        <v>60</v>
      </c>
      <c r="P16276" t="s">
        <v>4411</v>
      </c>
      <c r="Q16276" t="s">
        <v>6931</v>
      </c>
    </row>
    <row r="16277" spans="11:17">
      <c r="K16277" t="s">
        <v>51</v>
      </c>
      <c r="L16277" t="s">
        <v>6929</v>
      </c>
      <c r="M16277" t="s">
        <v>6930</v>
      </c>
      <c r="N16277" t="s">
        <v>525</v>
      </c>
      <c r="O16277" t="s">
        <v>62</v>
      </c>
      <c r="P16277" t="s">
        <v>4412</v>
      </c>
      <c r="Q16277" t="s">
        <v>6931</v>
      </c>
    </row>
    <row r="16278" spans="11:17">
      <c r="K16278" t="s">
        <v>51</v>
      </c>
      <c r="L16278" t="s">
        <v>6929</v>
      </c>
      <c r="M16278" t="s">
        <v>6930</v>
      </c>
      <c r="N16278" t="s">
        <v>525</v>
      </c>
      <c r="O16278" t="s">
        <v>64</v>
      </c>
      <c r="P16278" t="s">
        <v>6932</v>
      </c>
      <c r="Q16278" t="s">
        <v>6931</v>
      </c>
    </row>
    <row r="16279" spans="11:17">
      <c r="K16279" t="s">
        <v>51</v>
      </c>
      <c r="L16279" t="s">
        <v>6929</v>
      </c>
      <c r="M16279" t="s">
        <v>6930</v>
      </c>
      <c r="N16279" t="s">
        <v>525</v>
      </c>
      <c r="O16279" t="s">
        <v>66</v>
      </c>
      <c r="P16279" t="s">
        <v>6933</v>
      </c>
      <c r="Q16279" t="s">
        <v>6931</v>
      </c>
    </row>
    <row r="16280" spans="11:17">
      <c r="K16280" t="s">
        <v>51</v>
      </c>
      <c r="L16280" t="s">
        <v>6929</v>
      </c>
      <c r="M16280" t="s">
        <v>6930</v>
      </c>
      <c r="N16280" t="s">
        <v>525</v>
      </c>
      <c r="O16280" t="s">
        <v>68</v>
      </c>
      <c r="P16280" t="e">
        <f>-ต้องการเจลล้างมือและน้ำยาฆ่าเชื้อ
-ต้องการอาหารจำพวก ข้าวสาร น้ำปลา ปลากระป๋อง ไข่ น้ำมันพืช</f>
        <v>#NAME?</v>
      </c>
      <c r="Q16280" t="s">
        <v>6931</v>
      </c>
    </row>
    <row r="16281" spans="11:17">
      <c r="K16281" t="s">
        <v>51</v>
      </c>
      <c r="L16281" t="s">
        <v>6929</v>
      </c>
      <c r="M16281" t="s">
        <v>6930</v>
      </c>
      <c r="N16281" t="s">
        <v>525</v>
      </c>
      <c r="O16281" t="s">
        <v>70</v>
      </c>
      <c r="Q16281" t="s">
        <v>6931</v>
      </c>
    </row>
    <row r="16282" spans="11:17">
      <c r="K16282" t="s">
        <v>51</v>
      </c>
      <c r="L16282" t="s">
        <v>6929</v>
      </c>
      <c r="M16282" t="s">
        <v>6930</v>
      </c>
      <c r="N16282" t="s">
        <v>525</v>
      </c>
      <c r="O16282" t="s">
        <v>72</v>
      </c>
      <c r="Q16282" t="s">
        <v>6931</v>
      </c>
    </row>
    <row r="16283" spans="11:17">
      <c r="K16283" t="s">
        <v>51</v>
      </c>
      <c r="L16283" t="s">
        <v>6929</v>
      </c>
      <c r="M16283" t="s">
        <v>6930</v>
      </c>
      <c r="N16283" t="s">
        <v>525</v>
      </c>
      <c r="O16283" t="s">
        <v>73</v>
      </c>
      <c r="P16283" t="s">
        <v>530</v>
      </c>
      <c r="Q16283" t="s">
        <v>6931</v>
      </c>
    </row>
    <row r="16284" spans="11:17">
      <c r="K16284" t="s">
        <v>51</v>
      </c>
      <c r="L16284" t="s">
        <v>4716</v>
      </c>
      <c r="M16284" t="s">
        <v>6934</v>
      </c>
      <c r="N16284" t="s">
        <v>54</v>
      </c>
      <c r="O16284" t="s">
        <v>14</v>
      </c>
      <c r="Q16284" t="s">
        <v>6935</v>
      </c>
    </row>
    <row r="16285" spans="11:17">
      <c r="K16285" t="s">
        <v>51</v>
      </c>
      <c r="L16285" t="s">
        <v>4716</v>
      </c>
      <c r="M16285" t="s">
        <v>6934</v>
      </c>
      <c r="N16285" t="s">
        <v>54</v>
      </c>
      <c r="O16285" t="s">
        <v>56</v>
      </c>
      <c r="Q16285" t="s">
        <v>6935</v>
      </c>
    </row>
    <row r="16286" spans="11:17">
      <c r="K16286" t="s">
        <v>51</v>
      </c>
      <c r="L16286" t="s">
        <v>4716</v>
      </c>
      <c r="M16286" t="s">
        <v>6934</v>
      </c>
      <c r="N16286" t="s">
        <v>54</v>
      </c>
      <c r="O16286" t="s">
        <v>57</v>
      </c>
      <c r="P16286" t="s">
        <v>168</v>
      </c>
      <c r="Q16286" t="s">
        <v>6935</v>
      </c>
    </row>
    <row r="16287" spans="11:17">
      <c r="K16287" t="s">
        <v>51</v>
      </c>
      <c r="L16287" t="s">
        <v>4716</v>
      </c>
      <c r="M16287" t="s">
        <v>6934</v>
      </c>
      <c r="N16287" t="s">
        <v>54</v>
      </c>
      <c r="O16287" t="s">
        <v>59</v>
      </c>
      <c r="P16287">
        <v>4224</v>
      </c>
      <c r="Q16287" t="s">
        <v>6935</v>
      </c>
    </row>
    <row r="16288" spans="11:17">
      <c r="K16288" t="s">
        <v>51</v>
      </c>
      <c r="L16288" t="s">
        <v>4716</v>
      </c>
      <c r="M16288" t="s">
        <v>6934</v>
      </c>
      <c r="N16288" t="s">
        <v>54</v>
      </c>
      <c r="O16288" t="s">
        <v>60</v>
      </c>
      <c r="P16288" t="s">
        <v>4411</v>
      </c>
      <c r="Q16288" t="s">
        <v>6935</v>
      </c>
    </row>
    <row r="16289" spans="11:17">
      <c r="K16289" t="s">
        <v>51</v>
      </c>
      <c r="L16289" t="s">
        <v>4716</v>
      </c>
      <c r="M16289" t="s">
        <v>6934</v>
      </c>
      <c r="N16289" t="s">
        <v>54</v>
      </c>
      <c r="O16289" t="s">
        <v>62</v>
      </c>
      <c r="P16289" t="s">
        <v>4412</v>
      </c>
      <c r="Q16289" t="s">
        <v>6935</v>
      </c>
    </row>
    <row r="16290" spans="11:17">
      <c r="K16290" t="s">
        <v>51</v>
      </c>
      <c r="L16290" t="s">
        <v>4716</v>
      </c>
      <c r="M16290" t="s">
        <v>6934</v>
      </c>
      <c r="N16290" t="s">
        <v>54</v>
      </c>
      <c r="O16290" t="s">
        <v>64</v>
      </c>
      <c r="P16290" t="s">
        <v>238</v>
      </c>
      <c r="Q16290" t="s">
        <v>6935</v>
      </c>
    </row>
    <row r="16291" spans="11:17">
      <c r="K16291" t="s">
        <v>51</v>
      </c>
      <c r="L16291" t="s">
        <v>4716</v>
      </c>
      <c r="M16291" t="s">
        <v>6934</v>
      </c>
      <c r="N16291" t="s">
        <v>54</v>
      </c>
      <c r="O16291" t="s">
        <v>66</v>
      </c>
      <c r="P16291" t="s">
        <v>238</v>
      </c>
      <c r="Q16291" t="s">
        <v>6935</v>
      </c>
    </row>
    <row r="16292" spans="11:17">
      <c r="K16292" t="s">
        <v>51</v>
      </c>
      <c r="L16292" t="s">
        <v>4716</v>
      </c>
      <c r="M16292" t="s">
        <v>6934</v>
      </c>
      <c r="N16292" t="s">
        <v>54</v>
      </c>
      <c r="O16292" t="s">
        <v>68</v>
      </c>
      <c r="Q16292" t="s">
        <v>6935</v>
      </c>
    </row>
    <row r="16293" spans="11:17">
      <c r="K16293" t="s">
        <v>51</v>
      </c>
      <c r="L16293" t="s">
        <v>4716</v>
      </c>
      <c r="M16293" t="s">
        <v>6934</v>
      </c>
      <c r="N16293" t="s">
        <v>54</v>
      </c>
      <c r="O16293" t="s">
        <v>70</v>
      </c>
      <c r="P16293" t="s">
        <v>131</v>
      </c>
      <c r="Q16293" t="s">
        <v>6935</v>
      </c>
    </row>
    <row r="16294" spans="11:17">
      <c r="K16294" t="s">
        <v>51</v>
      </c>
      <c r="L16294" t="s">
        <v>4716</v>
      </c>
      <c r="M16294" t="s">
        <v>6934</v>
      </c>
      <c r="N16294" t="s">
        <v>54</v>
      </c>
      <c r="O16294" t="s">
        <v>72</v>
      </c>
      <c r="P16294">
        <v>374</v>
      </c>
      <c r="Q16294" t="s">
        <v>6935</v>
      </c>
    </row>
    <row r="16295" spans="11:17">
      <c r="K16295" t="s">
        <v>51</v>
      </c>
      <c r="L16295" t="s">
        <v>4716</v>
      </c>
      <c r="M16295" t="s">
        <v>6934</v>
      </c>
      <c r="N16295" t="s">
        <v>54</v>
      </c>
      <c r="O16295" t="s">
        <v>73</v>
      </c>
      <c r="P16295" t="s">
        <v>74</v>
      </c>
      <c r="Q16295" t="s">
        <v>6935</v>
      </c>
    </row>
    <row r="16296" spans="11:17">
      <c r="K16296" t="s">
        <v>51</v>
      </c>
      <c r="L16296" t="s">
        <v>6936</v>
      </c>
      <c r="M16296" t="s">
        <v>6937</v>
      </c>
      <c r="N16296" t="s">
        <v>77</v>
      </c>
      <c r="O16296" t="s">
        <v>14</v>
      </c>
      <c r="Q16296" t="s">
        <v>6938</v>
      </c>
    </row>
    <row r="16297" spans="11:17">
      <c r="K16297" t="s">
        <v>51</v>
      </c>
      <c r="L16297" t="s">
        <v>6936</v>
      </c>
      <c r="M16297" t="s">
        <v>6937</v>
      </c>
      <c r="N16297" t="s">
        <v>77</v>
      </c>
      <c r="O16297" t="s">
        <v>56</v>
      </c>
      <c r="Q16297" t="s">
        <v>6938</v>
      </c>
    </row>
    <row r="16298" spans="11:17">
      <c r="K16298" t="s">
        <v>51</v>
      </c>
      <c r="L16298" t="s">
        <v>6936</v>
      </c>
      <c r="M16298" t="s">
        <v>6937</v>
      </c>
      <c r="N16298" t="s">
        <v>77</v>
      </c>
      <c r="O16298" t="s">
        <v>57</v>
      </c>
      <c r="P16298" t="s">
        <v>58</v>
      </c>
      <c r="Q16298" t="s">
        <v>6938</v>
      </c>
    </row>
    <row r="16299" spans="11:17">
      <c r="K16299" t="s">
        <v>51</v>
      </c>
      <c r="L16299" t="s">
        <v>6936</v>
      </c>
      <c r="M16299" t="s">
        <v>6937</v>
      </c>
      <c r="N16299" t="s">
        <v>77</v>
      </c>
      <c r="O16299" t="s">
        <v>59</v>
      </c>
      <c r="P16299">
        <v>2929</v>
      </c>
      <c r="Q16299" t="s">
        <v>6938</v>
      </c>
    </row>
    <row r="16300" spans="11:17">
      <c r="K16300" t="s">
        <v>51</v>
      </c>
      <c r="L16300" t="s">
        <v>6936</v>
      </c>
      <c r="M16300" t="s">
        <v>6937</v>
      </c>
      <c r="N16300" t="s">
        <v>77</v>
      </c>
      <c r="O16300" t="s">
        <v>60</v>
      </c>
      <c r="P16300" t="s">
        <v>5512</v>
      </c>
      <c r="Q16300" t="s">
        <v>6938</v>
      </c>
    </row>
    <row r="16301" spans="11:17">
      <c r="K16301" t="s">
        <v>51</v>
      </c>
      <c r="L16301" t="s">
        <v>6936</v>
      </c>
      <c r="M16301" t="s">
        <v>6937</v>
      </c>
      <c r="N16301" t="s">
        <v>77</v>
      </c>
      <c r="O16301" t="s">
        <v>62</v>
      </c>
      <c r="P16301" t="s">
        <v>5513</v>
      </c>
      <c r="Q16301" t="s">
        <v>6938</v>
      </c>
    </row>
    <row r="16302" spans="11:17">
      <c r="K16302" t="s">
        <v>51</v>
      </c>
      <c r="L16302" t="s">
        <v>6936</v>
      </c>
      <c r="M16302" t="s">
        <v>6937</v>
      </c>
      <c r="N16302" t="s">
        <v>77</v>
      </c>
      <c r="O16302" t="s">
        <v>64</v>
      </c>
      <c r="P16302" t="s">
        <v>6939</v>
      </c>
      <c r="Q16302" t="s">
        <v>6938</v>
      </c>
    </row>
    <row r="16303" spans="11:17">
      <c r="K16303" t="s">
        <v>51</v>
      </c>
      <c r="L16303" t="s">
        <v>6936</v>
      </c>
      <c r="M16303" t="s">
        <v>6937</v>
      </c>
      <c r="N16303" t="s">
        <v>77</v>
      </c>
      <c r="O16303" t="s">
        <v>66</v>
      </c>
      <c r="P16303" t="s">
        <v>6940</v>
      </c>
      <c r="Q16303" t="s">
        <v>6938</v>
      </c>
    </row>
    <row r="16304" spans="11:17">
      <c r="K16304" t="s">
        <v>51</v>
      </c>
      <c r="L16304" t="s">
        <v>6936</v>
      </c>
      <c r="M16304" t="s">
        <v>6937</v>
      </c>
      <c r="N16304" t="s">
        <v>77</v>
      </c>
      <c r="O16304" t="s">
        <v>68</v>
      </c>
      <c r="P16304" t="s">
        <v>5521</v>
      </c>
      <c r="Q16304" t="s">
        <v>6938</v>
      </c>
    </row>
    <row r="16305" spans="11:17">
      <c r="K16305" t="s">
        <v>51</v>
      </c>
      <c r="L16305" t="s">
        <v>6936</v>
      </c>
      <c r="M16305" t="s">
        <v>6937</v>
      </c>
      <c r="N16305" t="s">
        <v>77</v>
      </c>
      <c r="O16305" t="s">
        <v>70</v>
      </c>
      <c r="P16305" t="s">
        <v>131</v>
      </c>
      <c r="Q16305" t="s">
        <v>6938</v>
      </c>
    </row>
    <row r="16306" spans="11:17">
      <c r="K16306" t="s">
        <v>51</v>
      </c>
      <c r="L16306" t="s">
        <v>6936</v>
      </c>
      <c r="M16306" t="s">
        <v>6937</v>
      </c>
      <c r="N16306" t="s">
        <v>77</v>
      </c>
      <c r="O16306" t="s">
        <v>72</v>
      </c>
      <c r="P16306">
        <v>793</v>
      </c>
      <c r="Q16306" t="s">
        <v>6938</v>
      </c>
    </row>
    <row r="16307" spans="11:17">
      <c r="K16307" t="s">
        <v>51</v>
      </c>
      <c r="L16307" t="s">
        <v>6936</v>
      </c>
      <c r="M16307" t="s">
        <v>6937</v>
      </c>
      <c r="N16307" t="s">
        <v>77</v>
      </c>
      <c r="O16307" t="s">
        <v>73</v>
      </c>
      <c r="P16307" t="s">
        <v>82</v>
      </c>
      <c r="Q16307" t="s">
        <v>6938</v>
      </c>
    </row>
    <row r="16308" spans="11:17">
      <c r="K16308" t="s">
        <v>51</v>
      </c>
      <c r="L16308" t="s">
        <v>6941</v>
      </c>
      <c r="M16308" t="s">
        <v>6942</v>
      </c>
      <c r="N16308" t="s">
        <v>1337</v>
      </c>
      <c r="O16308" t="s">
        <v>14</v>
      </c>
      <c r="Q16308" t="s">
        <v>6943</v>
      </c>
    </row>
    <row r="16309" spans="11:17">
      <c r="K16309" t="s">
        <v>51</v>
      </c>
      <c r="L16309" t="s">
        <v>6941</v>
      </c>
      <c r="M16309" t="s">
        <v>6942</v>
      </c>
      <c r="N16309" t="s">
        <v>1337</v>
      </c>
      <c r="O16309" t="s">
        <v>56</v>
      </c>
      <c r="Q16309" t="s">
        <v>6943</v>
      </c>
    </row>
    <row r="16310" spans="11:17">
      <c r="K16310" t="s">
        <v>51</v>
      </c>
      <c r="L16310" t="s">
        <v>6941</v>
      </c>
      <c r="M16310" t="s">
        <v>6942</v>
      </c>
      <c r="N16310" t="s">
        <v>1337</v>
      </c>
      <c r="O16310" t="s">
        <v>57</v>
      </c>
      <c r="P16310" t="s">
        <v>2263</v>
      </c>
      <c r="Q16310" t="s">
        <v>6943</v>
      </c>
    </row>
    <row r="16311" spans="11:17">
      <c r="K16311" t="s">
        <v>51</v>
      </c>
      <c r="L16311" t="s">
        <v>6941</v>
      </c>
      <c r="M16311" t="s">
        <v>6942</v>
      </c>
      <c r="N16311" t="s">
        <v>1337</v>
      </c>
      <c r="O16311" t="s">
        <v>59</v>
      </c>
      <c r="P16311">
        <v>1990</v>
      </c>
      <c r="Q16311" t="s">
        <v>6943</v>
      </c>
    </row>
    <row r="16312" spans="11:17">
      <c r="K16312" t="s">
        <v>51</v>
      </c>
      <c r="L16312" t="s">
        <v>6941</v>
      </c>
      <c r="M16312" t="s">
        <v>6942</v>
      </c>
      <c r="N16312" t="s">
        <v>1337</v>
      </c>
      <c r="O16312" t="s">
        <v>60</v>
      </c>
      <c r="P16312" t="s">
        <v>2264</v>
      </c>
      <c r="Q16312" t="s">
        <v>6943</v>
      </c>
    </row>
    <row r="16313" spans="11:17">
      <c r="K16313" t="s">
        <v>51</v>
      </c>
      <c r="L16313" t="s">
        <v>6941</v>
      </c>
      <c r="M16313" t="s">
        <v>6942</v>
      </c>
      <c r="N16313" t="s">
        <v>1337</v>
      </c>
      <c r="O16313" t="s">
        <v>62</v>
      </c>
      <c r="P16313" t="s">
        <v>2281</v>
      </c>
      <c r="Q16313" t="s">
        <v>6943</v>
      </c>
    </row>
    <row r="16314" spans="11:17">
      <c r="K16314" t="s">
        <v>51</v>
      </c>
      <c r="L16314" t="s">
        <v>6941</v>
      </c>
      <c r="M16314" t="s">
        <v>6942</v>
      </c>
      <c r="N16314" t="s">
        <v>1337</v>
      </c>
      <c r="O16314" t="s">
        <v>64</v>
      </c>
      <c r="P16314" t="s">
        <v>6944</v>
      </c>
      <c r="Q16314" t="s">
        <v>6943</v>
      </c>
    </row>
    <row r="16315" spans="11:17">
      <c r="K16315" t="s">
        <v>51</v>
      </c>
      <c r="L16315" t="s">
        <v>6941</v>
      </c>
      <c r="M16315" t="s">
        <v>6942</v>
      </c>
      <c r="N16315" t="s">
        <v>1337</v>
      </c>
      <c r="O16315" t="s">
        <v>66</v>
      </c>
      <c r="P16315" t="s">
        <v>6945</v>
      </c>
      <c r="Q16315" t="s">
        <v>6943</v>
      </c>
    </row>
    <row r="16316" spans="11:17">
      <c r="K16316" t="s">
        <v>51</v>
      </c>
      <c r="L16316" t="s">
        <v>6941</v>
      </c>
      <c r="M16316" t="s">
        <v>6942</v>
      </c>
      <c r="N16316" t="s">
        <v>1337</v>
      </c>
      <c r="O16316" t="s">
        <v>68</v>
      </c>
      <c r="P16316" t="s">
        <v>6946</v>
      </c>
      <c r="Q16316" t="s">
        <v>6943</v>
      </c>
    </row>
    <row r="16317" spans="11:17">
      <c r="K16317" t="s">
        <v>51</v>
      </c>
      <c r="L16317" t="s">
        <v>6941</v>
      </c>
      <c r="M16317" t="s">
        <v>6942</v>
      </c>
      <c r="N16317" t="s">
        <v>1337</v>
      </c>
      <c r="O16317" t="s">
        <v>70</v>
      </c>
      <c r="P16317" t="s">
        <v>4695</v>
      </c>
      <c r="Q16317" t="s">
        <v>6943</v>
      </c>
    </row>
    <row r="16318" spans="11:17">
      <c r="K16318" t="s">
        <v>51</v>
      </c>
      <c r="L16318" t="s">
        <v>6941</v>
      </c>
      <c r="M16318" t="s">
        <v>6942</v>
      </c>
      <c r="N16318" t="s">
        <v>1337</v>
      </c>
      <c r="O16318" t="s">
        <v>72</v>
      </c>
      <c r="P16318">
        <v>206</v>
      </c>
      <c r="Q16318" t="s">
        <v>6943</v>
      </c>
    </row>
    <row r="16319" spans="11:17">
      <c r="K16319" t="s">
        <v>51</v>
      </c>
      <c r="L16319" t="s">
        <v>6941</v>
      </c>
      <c r="M16319" t="s">
        <v>6942</v>
      </c>
      <c r="N16319" t="s">
        <v>1337</v>
      </c>
      <c r="O16319" t="s">
        <v>73</v>
      </c>
      <c r="P16319" t="s">
        <v>1343</v>
      </c>
      <c r="Q16319" t="s">
        <v>6943</v>
      </c>
    </row>
    <row r="16320" spans="11:17">
      <c r="K16320" t="s">
        <v>51</v>
      </c>
      <c r="L16320" t="s">
        <v>6947</v>
      </c>
      <c r="M16320" t="s">
        <v>6948</v>
      </c>
      <c r="N16320" t="s">
        <v>77</v>
      </c>
      <c r="O16320" t="s">
        <v>14</v>
      </c>
      <c r="Q16320" t="s">
        <v>6949</v>
      </c>
    </row>
    <row r="16321" spans="11:17">
      <c r="K16321" t="s">
        <v>51</v>
      </c>
      <c r="L16321" t="s">
        <v>6947</v>
      </c>
      <c r="M16321" t="s">
        <v>6948</v>
      </c>
      <c r="N16321" t="s">
        <v>77</v>
      </c>
      <c r="O16321" t="s">
        <v>56</v>
      </c>
      <c r="Q16321" t="s">
        <v>6949</v>
      </c>
    </row>
    <row r="16322" spans="11:17">
      <c r="K16322" t="s">
        <v>51</v>
      </c>
      <c r="L16322" t="s">
        <v>6947</v>
      </c>
      <c r="M16322" t="s">
        <v>6948</v>
      </c>
      <c r="N16322" t="s">
        <v>77</v>
      </c>
      <c r="O16322" t="s">
        <v>57</v>
      </c>
      <c r="P16322" t="s">
        <v>2263</v>
      </c>
      <c r="Q16322" t="s">
        <v>6949</v>
      </c>
    </row>
    <row r="16323" spans="11:17">
      <c r="K16323" t="s">
        <v>51</v>
      </c>
      <c r="L16323" t="s">
        <v>6947</v>
      </c>
      <c r="M16323" t="s">
        <v>6948</v>
      </c>
      <c r="N16323" t="s">
        <v>77</v>
      </c>
      <c r="O16323" t="s">
        <v>59</v>
      </c>
      <c r="P16323">
        <v>2509</v>
      </c>
      <c r="Q16323" t="s">
        <v>6949</v>
      </c>
    </row>
    <row r="16324" spans="11:17">
      <c r="K16324" t="s">
        <v>51</v>
      </c>
      <c r="L16324" t="s">
        <v>6947</v>
      </c>
      <c r="M16324" t="s">
        <v>6948</v>
      </c>
      <c r="N16324" t="s">
        <v>77</v>
      </c>
      <c r="O16324" t="s">
        <v>60</v>
      </c>
      <c r="P16324" t="s">
        <v>2264</v>
      </c>
      <c r="Q16324" t="s">
        <v>6949</v>
      </c>
    </row>
    <row r="16325" spans="11:17">
      <c r="K16325" t="s">
        <v>51</v>
      </c>
      <c r="L16325" t="s">
        <v>6947</v>
      </c>
      <c r="M16325" t="s">
        <v>6948</v>
      </c>
      <c r="N16325" t="s">
        <v>77</v>
      </c>
      <c r="O16325" t="s">
        <v>62</v>
      </c>
      <c r="P16325" t="s">
        <v>2281</v>
      </c>
      <c r="Q16325" t="s">
        <v>6949</v>
      </c>
    </row>
    <row r="16326" spans="11:17">
      <c r="K16326" t="s">
        <v>51</v>
      </c>
      <c r="L16326" t="s">
        <v>6947</v>
      </c>
      <c r="M16326" t="s">
        <v>6948</v>
      </c>
      <c r="N16326" t="s">
        <v>77</v>
      </c>
      <c r="O16326" t="s">
        <v>64</v>
      </c>
      <c r="P16326" t="s">
        <v>6950</v>
      </c>
      <c r="Q16326" t="s">
        <v>6949</v>
      </c>
    </row>
    <row r="16327" spans="11:17">
      <c r="K16327" t="s">
        <v>51</v>
      </c>
      <c r="L16327" t="s">
        <v>6947</v>
      </c>
      <c r="M16327" t="s">
        <v>6948</v>
      </c>
      <c r="N16327" t="s">
        <v>77</v>
      </c>
      <c r="O16327" t="s">
        <v>66</v>
      </c>
      <c r="P16327" t="s">
        <v>6951</v>
      </c>
      <c r="Q16327" t="s">
        <v>6949</v>
      </c>
    </row>
    <row r="16328" spans="11:17">
      <c r="K16328" t="s">
        <v>51</v>
      </c>
      <c r="L16328" t="s">
        <v>6947</v>
      </c>
      <c r="M16328" t="s">
        <v>6948</v>
      </c>
      <c r="N16328" t="s">
        <v>77</v>
      </c>
      <c r="O16328" t="s">
        <v>68</v>
      </c>
      <c r="P16328" s="1" t="s">
        <v>6952</v>
      </c>
      <c r="Q16328" t="s">
        <v>6949</v>
      </c>
    </row>
    <row r="16329" spans="11:17">
      <c r="K16329" t="s">
        <v>51</v>
      </c>
      <c r="L16329" t="s">
        <v>6947</v>
      </c>
      <c r="M16329" t="s">
        <v>6948</v>
      </c>
      <c r="N16329" t="s">
        <v>77</v>
      </c>
      <c r="O16329" t="s">
        <v>70</v>
      </c>
      <c r="P16329" t="s">
        <v>131</v>
      </c>
      <c r="Q16329" t="s">
        <v>6949</v>
      </c>
    </row>
    <row r="16330" spans="11:17">
      <c r="K16330" t="s">
        <v>51</v>
      </c>
      <c r="L16330" t="s">
        <v>6947</v>
      </c>
      <c r="M16330" t="s">
        <v>6948</v>
      </c>
      <c r="N16330" t="s">
        <v>77</v>
      </c>
      <c r="O16330" t="s">
        <v>72</v>
      </c>
      <c r="P16330">
        <v>177</v>
      </c>
      <c r="Q16330" t="s">
        <v>6949</v>
      </c>
    </row>
    <row r="16331" spans="11:17">
      <c r="K16331" t="s">
        <v>51</v>
      </c>
      <c r="L16331" t="s">
        <v>6947</v>
      </c>
      <c r="M16331" t="s">
        <v>6948</v>
      </c>
      <c r="N16331" t="s">
        <v>77</v>
      </c>
      <c r="O16331" t="s">
        <v>73</v>
      </c>
      <c r="P16331" t="s">
        <v>82</v>
      </c>
      <c r="Q16331" t="s">
        <v>6949</v>
      </c>
    </row>
    <row r="16332" spans="11:17">
      <c r="K16332" t="s">
        <v>51</v>
      </c>
      <c r="L16332" t="s">
        <v>6953</v>
      </c>
      <c r="M16332" t="s">
        <v>6954</v>
      </c>
      <c r="N16332" t="s">
        <v>77</v>
      </c>
      <c r="O16332" t="s">
        <v>14</v>
      </c>
      <c r="Q16332" t="s">
        <v>6955</v>
      </c>
    </row>
    <row r="16333" spans="11:17">
      <c r="K16333" t="s">
        <v>51</v>
      </c>
      <c r="L16333" t="s">
        <v>6953</v>
      </c>
      <c r="M16333" t="s">
        <v>6954</v>
      </c>
      <c r="N16333" t="s">
        <v>77</v>
      </c>
      <c r="O16333" t="s">
        <v>56</v>
      </c>
      <c r="Q16333" t="s">
        <v>6955</v>
      </c>
    </row>
    <row r="16334" spans="11:17">
      <c r="K16334" t="s">
        <v>51</v>
      </c>
      <c r="L16334" t="s">
        <v>6953</v>
      </c>
      <c r="M16334" t="s">
        <v>6954</v>
      </c>
      <c r="N16334" t="s">
        <v>77</v>
      </c>
      <c r="O16334" t="s">
        <v>57</v>
      </c>
      <c r="P16334" t="s">
        <v>2263</v>
      </c>
      <c r="Q16334" t="s">
        <v>6955</v>
      </c>
    </row>
    <row r="16335" spans="11:17">
      <c r="K16335" t="s">
        <v>51</v>
      </c>
      <c r="L16335" t="s">
        <v>6953</v>
      </c>
      <c r="M16335" t="s">
        <v>6954</v>
      </c>
      <c r="N16335" t="s">
        <v>77</v>
      </c>
      <c r="O16335" t="s">
        <v>59</v>
      </c>
      <c r="P16335">
        <v>2062</v>
      </c>
      <c r="Q16335" t="s">
        <v>6955</v>
      </c>
    </row>
    <row r="16336" spans="11:17">
      <c r="K16336" t="s">
        <v>51</v>
      </c>
      <c r="L16336" t="s">
        <v>6953</v>
      </c>
      <c r="M16336" t="s">
        <v>6954</v>
      </c>
      <c r="N16336" t="s">
        <v>77</v>
      </c>
      <c r="O16336" t="s">
        <v>60</v>
      </c>
      <c r="P16336" t="s">
        <v>2264</v>
      </c>
      <c r="Q16336" t="s">
        <v>6955</v>
      </c>
    </row>
    <row r="16337" spans="11:17">
      <c r="K16337" t="s">
        <v>51</v>
      </c>
      <c r="L16337" t="s">
        <v>6953</v>
      </c>
      <c r="M16337" t="s">
        <v>6954</v>
      </c>
      <c r="N16337" t="s">
        <v>77</v>
      </c>
      <c r="O16337" t="s">
        <v>62</v>
      </c>
      <c r="P16337" t="s">
        <v>2281</v>
      </c>
      <c r="Q16337" t="s">
        <v>6955</v>
      </c>
    </row>
    <row r="16338" spans="11:17">
      <c r="K16338" t="s">
        <v>51</v>
      </c>
      <c r="L16338" t="s">
        <v>6953</v>
      </c>
      <c r="M16338" t="s">
        <v>6954</v>
      </c>
      <c r="N16338" t="s">
        <v>77</v>
      </c>
      <c r="O16338" t="s">
        <v>64</v>
      </c>
      <c r="P16338" t="s">
        <v>6956</v>
      </c>
      <c r="Q16338" t="s">
        <v>6955</v>
      </c>
    </row>
    <row r="16339" spans="11:17">
      <c r="K16339" t="s">
        <v>51</v>
      </c>
      <c r="L16339" t="s">
        <v>6953</v>
      </c>
      <c r="M16339" t="s">
        <v>6954</v>
      </c>
      <c r="N16339" t="s">
        <v>77</v>
      </c>
      <c r="O16339" t="s">
        <v>66</v>
      </c>
      <c r="P16339" t="s">
        <v>6957</v>
      </c>
      <c r="Q16339" t="s">
        <v>6955</v>
      </c>
    </row>
    <row r="16340" spans="11:17">
      <c r="K16340" t="s">
        <v>51</v>
      </c>
      <c r="L16340" t="s">
        <v>6953</v>
      </c>
      <c r="M16340" t="s">
        <v>6954</v>
      </c>
      <c r="N16340" t="s">
        <v>77</v>
      </c>
      <c r="O16340" t="s">
        <v>68</v>
      </c>
      <c r="P16340" s="1" t="s">
        <v>6958</v>
      </c>
      <c r="Q16340" t="s">
        <v>6955</v>
      </c>
    </row>
    <row r="16341" spans="11:17">
      <c r="K16341" t="s">
        <v>51</v>
      </c>
      <c r="L16341" t="s">
        <v>6953</v>
      </c>
      <c r="M16341" t="s">
        <v>6954</v>
      </c>
      <c r="N16341" t="s">
        <v>77</v>
      </c>
      <c r="O16341" t="s">
        <v>70</v>
      </c>
      <c r="P16341" t="s">
        <v>71</v>
      </c>
      <c r="Q16341" t="s">
        <v>6955</v>
      </c>
    </row>
    <row r="16342" spans="11:17">
      <c r="K16342" t="s">
        <v>51</v>
      </c>
      <c r="L16342" t="s">
        <v>6953</v>
      </c>
      <c r="M16342" t="s">
        <v>6954</v>
      </c>
      <c r="N16342" t="s">
        <v>77</v>
      </c>
      <c r="O16342" t="s">
        <v>72</v>
      </c>
      <c r="P16342">
        <v>51</v>
      </c>
      <c r="Q16342" t="s">
        <v>6955</v>
      </c>
    </row>
    <row r="16343" spans="11:17">
      <c r="K16343" t="s">
        <v>51</v>
      </c>
      <c r="L16343" t="s">
        <v>6953</v>
      </c>
      <c r="M16343" t="s">
        <v>6954</v>
      </c>
      <c r="N16343" t="s">
        <v>77</v>
      </c>
      <c r="O16343" t="s">
        <v>73</v>
      </c>
      <c r="P16343" t="s">
        <v>82</v>
      </c>
      <c r="Q16343" t="s">
        <v>6955</v>
      </c>
    </row>
    <row r="16344" spans="11:17">
      <c r="K16344" t="s">
        <v>51</v>
      </c>
      <c r="L16344" t="s">
        <v>6959</v>
      </c>
      <c r="M16344" t="s">
        <v>6960</v>
      </c>
      <c r="N16344" t="s">
        <v>77</v>
      </c>
      <c r="O16344" t="s">
        <v>14</v>
      </c>
      <c r="Q16344" t="s">
        <v>6961</v>
      </c>
    </row>
    <row r="16345" spans="11:17">
      <c r="K16345" t="s">
        <v>51</v>
      </c>
      <c r="L16345" t="s">
        <v>6959</v>
      </c>
      <c r="M16345" t="s">
        <v>6960</v>
      </c>
      <c r="N16345" t="s">
        <v>77</v>
      </c>
      <c r="O16345" t="s">
        <v>56</v>
      </c>
      <c r="Q16345" t="s">
        <v>6961</v>
      </c>
    </row>
    <row r="16346" spans="11:17">
      <c r="K16346" t="s">
        <v>51</v>
      </c>
      <c r="L16346" t="s">
        <v>6959</v>
      </c>
      <c r="M16346" t="s">
        <v>6960</v>
      </c>
      <c r="N16346" t="s">
        <v>77</v>
      </c>
      <c r="O16346" t="s">
        <v>57</v>
      </c>
      <c r="P16346" t="s">
        <v>2263</v>
      </c>
      <c r="Q16346" t="s">
        <v>6961</v>
      </c>
    </row>
    <row r="16347" spans="11:17">
      <c r="K16347" t="s">
        <v>51</v>
      </c>
      <c r="L16347" t="s">
        <v>6959</v>
      </c>
      <c r="M16347" t="s">
        <v>6960</v>
      </c>
      <c r="N16347" t="s">
        <v>77</v>
      </c>
      <c r="O16347" t="s">
        <v>59</v>
      </c>
      <c r="P16347">
        <v>2213</v>
      </c>
      <c r="Q16347" t="s">
        <v>6961</v>
      </c>
    </row>
    <row r="16348" spans="11:17">
      <c r="K16348" t="s">
        <v>51</v>
      </c>
      <c r="L16348" t="s">
        <v>6959</v>
      </c>
      <c r="M16348" t="s">
        <v>6960</v>
      </c>
      <c r="N16348" t="s">
        <v>77</v>
      </c>
      <c r="O16348" t="s">
        <v>60</v>
      </c>
      <c r="P16348" t="s">
        <v>2264</v>
      </c>
      <c r="Q16348" t="s">
        <v>6961</v>
      </c>
    </row>
    <row r="16349" spans="11:17">
      <c r="K16349" t="s">
        <v>51</v>
      </c>
      <c r="L16349" t="s">
        <v>6959</v>
      </c>
      <c r="M16349" t="s">
        <v>6960</v>
      </c>
      <c r="N16349" t="s">
        <v>77</v>
      </c>
      <c r="O16349" t="s">
        <v>62</v>
      </c>
      <c r="P16349" t="s">
        <v>2281</v>
      </c>
      <c r="Q16349" t="s">
        <v>6961</v>
      </c>
    </row>
    <row r="16350" spans="11:17">
      <c r="K16350" t="s">
        <v>51</v>
      </c>
      <c r="L16350" t="s">
        <v>6959</v>
      </c>
      <c r="M16350" t="s">
        <v>6960</v>
      </c>
      <c r="N16350" t="s">
        <v>77</v>
      </c>
      <c r="O16350" t="s">
        <v>64</v>
      </c>
      <c r="P16350" t="s">
        <v>6962</v>
      </c>
      <c r="Q16350" t="s">
        <v>6961</v>
      </c>
    </row>
    <row r="16351" spans="11:17">
      <c r="K16351" t="s">
        <v>51</v>
      </c>
      <c r="L16351" t="s">
        <v>6959</v>
      </c>
      <c r="M16351" t="s">
        <v>6960</v>
      </c>
      <c r="N16351" t="s">
        <v>77</v>
      </c>
      <c r="O16351" t="s">
        <v>66</v>
      </c>
      <c r="P16351" t="s">
        <v>238</v>
      </c>
      <c r="Q16351" t="s">
        <v>6961</v>
      </c>
    </row>
    <row r="16352" spans="11:17">
      <c r="K16352" t="s">
        <v>51</v>
      </c>
      <c r="L16352" t="s">
        <v>6959</v>
      </c>
      <c r="M16352" t="s">
        <v>6960</v>
      </c>
      <c r="N16352" t="s">
        <v>77</v>
      </c>
      <c r="O16352" t="s">
        <v>68</v>
      </c>
      <c r="Q16352" t="s">
        <v>6961</v>
      </c>
    </row>
    <row r="16353" spans="11:17">
      <c r="K16353" t="s">
        <v>51</v>
      </c>
      <c r="L16353" t="s">
        <v>6959</v>
      </c>
      <c r="M16353" t="s">
        <v>6960</v>
      </c>
      <c r="N16353" t="s">
        <v>77</v>
      </c>
      <c r="O16353" t="s">
        <v>70</v>
      </c>
      <c r="P16353" t="s">
        <v>4695</v>
      </c>
      <c r="Q16353" t="s">
        <v>6961</v>
      </c>
    </row>
    <row r="16354" spans="11:17">
      <c r="K16354" t="s">
        <v>51</v>
      </c>
      <c r="L16354" t="s">
        <v>6959</v>
      </c>
      <c r="M16354" t="s">
        <v>6960</v>
      </c>
      <c r="N16354" t="s">
        <v>77</v>
      </c>
      <c r="O16354" t="s">
        <v>72</v>
      </c>
      <c r="P16354">
        <v>144</v>
      </c>
      <c r="Q16354" t="s">
        <v>6961</v>
      </c>
    </row>
    <row r="16355" spans="11:17">
      <c r="K16355" t="s">
        <v>51</v>
      </c>
      <c r="L16355" t="s">
        <v>6959</v>
      </c>
      <c r="M16355" t="s">
        <v>6960</v>
      </c>
      <c r="N16355" t="s">
        <v>77</v>
      </c>
      <c r="O16355" t="s">
        <v>73</v>
      </c>
      <c r="P16355" t="s">
        <v>82</v>
      </c>
      <c r="Q16355" t="s">
        <v>6961</v>
      </c>
    </row>
    <row r="16356" spans="11:17">
      <c r="K16356" t="s">
        <v>51</v>
      </c>
      <c r="L16356" t="s">
        <v>6963</v>
      </c>
      <c r="M16356" t="s">
        <v>6964</v>
      </c>
      <c r="N16356" t="s">
        <v>77</v>
      </c>
      <c r="O16356" t="s">
        <v>14</v>
      </c>
      <c r="Q16356" t="s">
        <v>6965</v>
      </c>
    </row>
    <row r="16357" spans="11:17">
      <c r="K16357" t="s">
        <v>51</v>
      </c>
      <c r="L16357" t="s">
        <v>6963</v>
      </c>
      <c r="M16357" t="s">
        <v>6964</v>
      </c>
      <c r="N16357" t="s">
        <v>77</v>
      </c>
      <c r="O16357" t="s">
        <v>56</v>
      </c>
      <c r="Q16357" t="s">
        <v>6965</v>
      </c>
    </row>
    <row r="16358" spans="11:17">
      <c r="K16358" t="s">
        <v>51</v>
      </c>
      <c r="L16358" t="s">
        <v>6963</v>
      </c>
      <c r="M16358" t="s">
        <v>6964</v>
      </c>
      <c r="N16358" t="s">
        <v>77</v>
      </c>
      <c r="O16358" t="s">
        <v>57</v>
      </c>
      <c r="P16358" t="s">
        <v>2263</v>
      </c>
      <c r="Q16358" t="s">
        <v>6965</v>
      </c>
    </row>
    <row r="16359" spans="11:17">
      <c r="K16359" t="s">
        <v>51</v>
      </c>
      <c r="L16359" t="s">
        <v>6963</v>
      </c>
      <c r="M16359" t="s">
        <v>6964</v>
      </c>
      <c r="N16359" t="s">
        <v>77</v>
      </c>
      <c r="O16359" t="s">
        <v>59</v>
      </c>
      <c r="P16359">
        <v>2961</v>
      </c>
      <c r="Q16359" t="s">
        <v>6965</v>
      </c>
    </row>
    <row r="16360" spans="11:17">
      <c r="K16360" t="s">
        <v>51</v>
      </c>
      <c r="L16360" t="s">
        <v>6963</v>
      </c>
      <c r="M16360" t="s">
        <v>6964</v>
      </c>
      <c r="N16360" t="s">
        <v>77</v>
      </c>
      <c r="O16360" t="s">
        <v>60</v>
      </c>
      <c r="P16360" t="s">
        <v>6019</v>
      </c>
      <c r="Q16360" t="s">
        <v>6965</v>
      </c>
    </row>
    <row r="16361" spans="11:17">
      <c r="K16361" t="s">
        <v>51</v>
      </c>
      <c r="L16361" t="s">
        <v>6963</v>
      </c>
      <c r="M16361" t="s">
        <v>6964</v>
      </c>
      <c r="N16361" t="s">
        <v>77</v>
      </c>
      <c r="O16361" t="s">
        <v>62</v>
      </c>
      <c r="P16361" t="s">
        <v>6020</v>
      </c>
      <c r="Q16361" t="s">
        <v>6965</v>
      </c>
    </row>
    <row r="16362" spans="11:17">
      <c r="K16362" t="s">
        <v>51</v>
      </c>
      <c r="L16362" t="s">
        <v>6963</v>
      </c>
      <c r="M16362" t="s">
        <v>6964</v>
      </c>
      <c r="N16362" t="s">
        <v>77</v>
      </c>
      <c r="O16362" t="s">
        <v>64</v>
      </c>
      <c r="P16362" t="s">
        <v>6966</v>
      </c>
      <c r="Q16362" t="s">
        <v>6965</v>
      </c>
    </row>
    <row r="16363" spans="11:17">
      <c r="K16363" t="s">
        <v>51</v>
      </c>
      <c r="L16363" t="s">
        <v>6963</v>
      </c>
      <c r="M16363" t="s">
        <v>6964</v>
      </c>
      <c r="N16363" t="s">
        <v>77</v>
      </c>
      <c r="O16363" t="s">
        <v>66</v>
      </c>
      <c r="P16363" t="s">
        <v>6967</v>
      </c>
      <c r="Q16363" t="s">
        <v>6965</v>
      </c>
    </row>
    <row r="16364" spans="11:17">
      <c r="K16364" t="s">
        <v>51</v>
      </c>
      <c r="L16364" t="s">
        <v>6963</v>
      </c>
      <c r="M16364" t="s">
        <v>6964</v>
      </c>
      <c r="N16364" t="s">
        <v>77</v>
      </c>
      <c r="O16364" t="s">
        <v>68</v>
      </c>
      <c r="Q16364" t="s">
        <v>6965</v>
      </c>
    </row>
    <row r="16365" spans="11:17">
      <c r="K16365" t="s">
        <v>51</v>
      </c>
      <c r="L16365" t="s">
        <v>6963</v>
      </c>
      <c r="M16365" t="s">
        <v>6964</v>
      </c>
      <c r="N16365" t="s">
        <v>77</v>
      </c>
      <c r="O16365" t="s">
        <v>70</v>
      </c>
      <c r="P16365" t="s">
        <v>71</v>
      </c>
      <c r="Q16365" t="s">
        <v>6965</v>
      </c>
    </row>
    <row r="16366" spans="11:17">
      <c r="K16366" t="s">
        <v>51</v>
      </c>
      <c r="L16366" t="s">
        <v>6963</v>
      </c>
      <c r="M16366" t="s">
        <v>6964</v>
      </c>
      <c r="N16366" t="s">
        <v>77</v>
      </c>
      <c r="O16366" t="s">
        <v>72</v>
      </c>
      <c r="P16366">
        <v>60</v>
      </c>
      <c r="Q16366" t="s">
        <v>6965</v>
      </c>
    </row>
    <row r="16367" spans="11:17">
      <c r="K16367" t="s">
        <v>51</v>
      </c>
      <c r="L16367" t="s">
        <v>6963</v>
      </c>
      <c r="M16367" t="s">
        <v>6964</v>
      </c>
      <c r="N16367" t="s">
        <v>77</v>
      </c>
      <c r="O16367" t="s">
        <v>73</v>
      </c>
      <c r="P16367" t="s">
        <v>82</v>
      </c>
      <c r="Q16367" t="s">
        <v>6965</v>
      </c>
    </row>
    <row r="16368" spans="11:17">
      <c r="K16368" t="s">
        <v>51</v>
      </c>
      <c r="L16368" t="s">
        <v>6968</v>
      </c>
      <c r="M16368" t="s">
        <v>6969</v>
      </c>
      <c r="N16368" t="s">
        <v>77</v>
      </c>
      <c r="O16368" t="s">
        <v>14</v>
      </c>
      <c r="Q16368" t="s">
        <v>6970</v>
      </c>
    </row>
    <row r="16369" spans="11:17">
      <c r="K16369" t="s">
        <v>51</v>
      </c>
      <c r="L16369" t="s">
        <v>6968</v>
      </c>
      <c r="M16369" t="s">
        <v>6969</v>
      </c>
      <c r="N16369" t="s">
        <v>77</v>
      </c>
      <c r="O16369" t="s">
        <v>56</v>
      </c>
      <c r="Q16369" t="s">
        <v>6970</v>
      </c>
    </row>
    <row r="16370" spans="11:17">
      <c r="K16370" t="s">
        <v>51</v>
      </c>
      <c r="L16370" t="s">
        <v>6968</v>
      </c>
      <c r="M16370" t="s">
        <v>6969</v>
      </c>
      <c r="N16370" t="s">
        <v>77</v>
      </c>
      <c r="O16370" t="s">
        <v>57</v>
      </c>
      <c r="P16370" t="s">
        <v>2263</v>
      </c>
      <c r="Q16370" t="s">
        <v>6970</v>
      </c>
    </row>
    <row r="16371" spans="11:17">
      <c r="K16371" t="s">
        <v>51</v>
      </c>
      <c r="L16371" t="s">
        <v>6968</v>
      </c>
      <c r="M16371" t="s">
        <v>6969</v>
      </c>
      <c r="N16371" t="s">
        <v>77</v>
      </c>
      <c r="O16371" t="s">
        <v>59</v>
      </c>
      <c r="P16371">
        <v>2872</v>
      </c>
      <c r="Q16371" t="s">
        <v>6970</v>
      </c>
    </row>
    <row r="16372" spans="11:17">
      <c r="K16372" t="s">
        <v>51</v>
      </c>
      <c r="L16372" t="s">
        <v>6968</v>
      </c>
      <c r="M16372" t="s">
        <v>6969</v>
      </c>
      <c r="N16372" t="s">
        <v>77</v>
      </c>
      <c r="O16372" t="s">
        <v>60</v>
      </c>
      <c r="P16372" t="s">
        <v>6019</v>
      </c>
      <c r="Q16372" t="s">
        <v>6970</v>
      </c>
    </row>
    <row r="16373" spans="11:17">
      <c r="K16373" t="s">
        <v>51</v>
      </c>
      <c r="L16373" t="s">
        <v>6968</v>
      </c>
      <c r="M16373" t="s">
        <v>6969</v>
      </c>
      <c r="N16373" t="s">
        <v>77</v>
      </c>
      <c r="O16373" t="s">
        <v>62</v>
      </c>
      <c r="P16373" t="s">
        <v>6020</v>
      </c>
      <c r="Q16373" t="s">
        <v>6970</v>
      </c>
    </row>
    <row r="16374" spans="11:17">
      <c r="K16374" t="s">
        <v>51</v>
      </c>
      <c r="L16374" t="s">
        <v>6968</v>
      </c>
      <c r="M16374" t="s">
        <v>6969</v>
      </c>
      <c r="N16374" t="s">
        <v>77</v>
      </c>
      <c r="O16374" t="s">
        <v>64</v>
      </c>
      <c r="P16374" t="s">
        <v>6971</v>
      </c>
      <c r="Q16374" t="s">
        <v>6970</v>
      </c>
    </row>
    <row r="16375" spans="11:17">
      <c r="K16375" t="s">
        <v>51</v>
      </c>
      <c r="L16375" t="s">
        <v>6968</v>
      </c>
      <c r="M16375" t="s">
        <v>6969</v>
      </c>
      <c r="N16375" t="s">
        <v>77</v>
      </c>
      <c r="O16375" t="s">
        <v>66</v>
      </c>
      <c r="P16375" t="s">
        <v>6972</v>
      </c>
      <c r="Q16375" t="s">
        <v>6970</v>
      </c>
    </row>
    <row r="16376" spans="11:17">
      <c r="K16376" t="s">
        <v>51</v>
      </c>
      <c r="L16376" t="s">
        <v>6968</v>
      </c>
      <c r="M16376" t="s">
        <v>6969</v>
      </c>
      <c r="N16376" t="s">
        <v>77</v>
      </c>
      <c r="O16376" t="s">
        <v>68</v>
      </c>
      <c r="Q16376" t="s">
        <v>6970</v>
      </c>
    </row>
    <row r="16377" spans="11:17">
      <c r="K16377" t="s">
        <v>51</v>
      </c>
      <c r="L16377" t="s">
        <v>6968</v>
      </c>
      <c r="M16377" t="s">
        <v>6969</v>
      </c>
      <c r="N16377" t="s">
        <v>77</v>
      </c>
      <c r="O16377" t="s">
        <v>70</v>
      </c>
      <c r="P16377" t="s">
        <v>131</v>
      </c>
      <c r="Q16377" t="s">
        <v>6970</v>
      </c>
    </row>
    <row r="16378" spans="11:17">
      <c r="K16378" t="s">
        <v>51</v>
      </c>
      <c r="L16378" t="s">
        <v>6968</v>
      </c>
      <c r="M16378" t="s">
        <v>6969</v>
      </c>
      <c r="N16378" t="s">
        <v>77</v>
      </c>
      <c r="O16378" t="s">
        <v>72</v>
      </c>
      <c r="P16378">
        <v>109</v>
      </c>
      <c r="Q16378" t="s">
        <v>6970</v>
      </c>
    </row>
    <row r="16379" spans="11:17">
      <c r="K16379" t="s">
        <v>51</v>
      </c>
      <c r="L16379" t="s">
        <v>6968</v>
      </c>
      <c r="M16379" t="s">
        <v>6969</v>
      </c>
      <c r="N16379" t="s">
        <v>77</v>
      </c>
      <c r="O16379" t="s">
        <v>73</v>
      </c>
      <c r="P16379" t="s">
        <v>82</v>
      </c>
      <c r="Q16379" t="s">
        <v>6970</v>
      </c>
    </row>
    <row r="16380" spans="11:17">
      <c r="K16380" t="s">
        <v>51</v>
      </c>
      <c r="L16380" t="s">
        <v>6973</v>
      </c>
      <c r="M16380" t="s">
        <v>6974</v>
      </c>
      <c r="N16380" t="s">
        <v>77</v>
      </c>
      <c r="O16380" t="s">
        <v>14</v>
      </c>
      <c r="Q16380" t="s">
        <v>6975</v>
      </c>
    </row>
    <row r="16381" spans="11:17">
      <c r="K16381" t="s">
        <v>51</v>
      </c>
      <c r="L16381" t="s">
        <v>6973</v>
      </c>
      <c r="M16381" t="s">
        <v>6974</v>
      </c>
      <c r="N16381" t="s">
        <v>77</v>
      </c>
      <c r="O16381" t="s">
        <v>56</v>
      </c>
      <c r="Q16381" t="s">
        <v>6975</v>
      </c>
    </row>
    <row r="16382" spans="11:17">
      <c r="K16382" t="s">
        <v>51</v>
      </c>
      <c r="L16382" t="s">
        <v>6973</v>
      </c>
      <c r="M16382" t="s">
        <v>6974</v>
      </c>
      <c r="N16382" t="s">
        <v>77</v>
      </c>
      <c r="O16382" t="s">
        <v>57</v>
      </c>
      <c r="P16382" t="s">
        <v>2263</v>
      </c>
      <c r="Q16382" t="s">
        <v>6975</v>
      </c>
    </row>
    <row r="16383" spans="11:17">
      <c r="K16383" t="s">
        <v>51</v>
      </c>
      <c r="L16383" t="s">
        <v>6973</v>
      </c>
      <c r="M16383" t="s">
        <v>6974</v>
      </c>
      <c r="N16383" t="s">
        <v>77</v>
      </c>
      <c r="O16383" t="s">
        <v>59</v>
      </c>
      <c r="P16383">
        <v>2454</v>
      </c>
      <c r="Q16383" t="s">
        <v>6975</v>
      </c>
    </row>
    <row r="16384" spans="11:17">
      <c r="K16384" t="s">
        <v>51</v>
      </c>
      <c r="L16384" t="s">
        <v>6973</v>
      </c>
      <c r="M16384" t="s">
        <v>6974</v>
      </c>
      <c r="N16384" t="s">
        <v>77</v>
      </c>
      <c r="O16384" t="s">
        <v>60</v>
      </c>
      <c r="P16384" t="s">
        <v>6019</v>
      </c>
      <c r="Q16384" t="s">
        <v>6975</v>
      </c>
    </row>
    <row r="16385" spans="11:17">
      <c r="K16385" t="s">
        <v>51</v>
      </c>
      <c r="L16385" t="s">
        <v>6973</v>
      </c>
      <c r="M16385" t="s">
        <v>6974</v>
      </c>
      <c r="N16385" t="s">
        <v>77</v>
      </c>
      <c r="O16385" t="s">
        <v>62</v>
      </c>
      <c r="P16385" t="s">
        <v>6020</v>
      </c>
      <c r="Q16385" t="s">
        <v>6975</v>
      </c>
    </row>
    <row r="16386" spans="11:17">
      <c r="K16386" t="s">
        <v>51</v>
      </c>
      <c r="L16386" t="s">
        <v>6973</v>
      </c>
      <c r="M16386" t="s">
        <v>6974</v>
      </c>
      <c r="N16386" t="s">
        <v>77</v>
      </c>
      <c r="O16386" t="s">
        <v>64</v>
      </c>
      <c r="P16386" t="s">
        <v>6976</v>
      </c>
      <c r="Q16386" t="s">
        <v>6975</v>
      </c>
    </row>
    <row r="16387" spans="11:17">
      <c r="K16387" t="s">
        <v>51</v>
      </c>
      <c r="L16387" t="s">
        <v>6973</v>
      </c>
      <c r="M16387" t="s">
        <v>6974</v>
      </c>
      <c r="N16387" t="s">
        <v>77</v>
      </c>
      <c r="O16387" t="s">
        <v>66</v>
      </c>
      <c r="P16387" t="s">
        <v>6977</v>
      </c>
      <c r="Q16387" t="s">
        <v>6975</v>
      </c>
    </row>
    <row r="16388" spans="11:17">
      <c r="K16388" t="s">
        <v>51</v>
      </c>
      <c r="L16388" t="s">
        <v>6973</v>
      </c>
      <c r="M16388" t="s">
        <v>6974</v>
      </c>
      <c r="N16388" t="s">
        <v>77</v>
      </c>
      <c r="O16388" t="s">
        <v>68</v>
      </c>
      <c r="Q16388" t="s">
        <v>6975</v>
      </c>
    </row>
    <row r="16389" spans="11:17">
      <c r="K16389" t="s">
        <v>51</v>
      </c>
      <c r="L16389" t="s">
        <v>6973</v>
      </c>
      <c r="M16389" t="s">
        <v>6974</v>
      </c>
      <c r="N16389" t="s">
        <v>77</v>
      </c>
      <c r="O16389" t="s">
        <v>70</v>
      </c>
      <c r="Q16389" t="s">
        <v>6975</v>
      </c>
    </row>
    <row r="16390" spans="11:17">
      <c r="K16390" t="s">
        <v>51</v>
      </c>
      <c r="L16390" t="s">
        <v>6973</v>
      </c>
      <c r="M16390" t="s">
        <v>6974</v>
      </c>
      <c r="N16390" t="s">
        <v>77</v>
      </c>
      <c r="O16390" t="s">
        <v>72</v>
      </c>
      <c r="Q16390" t="s">
        <v>6975</v>
      </c>
    </row>
    <row r="16391" spans="11:17">
      <c r="K16391" t="s">
        <v>51</v>
      </c>
      <c r="L16391" t="s">
        <v>6973</v>
      </c>
      <c r="M16391" t="s">
        <v>6974</v>
      </c>
      <c r="N16391" t="s">
        <v>77</v>
      </c>
      <c r="O16391" t="s">
        <v>73</v>
      </c>
      <c r="P16391" t="s">
        <v>82</v>
      </c>
      <c r="Q16391" t="s">
        <v>6975</v>
      </c>
    </row>
    <row r="16392" spans="11:17">
      <c r="K16392" t="s">
        <v>51</v>
      </c>
      <c r="L16392" t="s">
        <v>6978</v>
      </c>
      <c r="M16392" t="s">
        <v>6979</v>
      </c>
      <c r="N16392" t="s">
        <v>1337</v>
      </c>
      <c r="O16392" t="s">
        <v>14</v>
      </c>
      <c r="Q16392" t="s">
        <v>6980</v>
      </c>
    </row>
    <row r="16393" spans="11:17">
      <c r="K16393" t="s">
        <v>51</v>
      </c>
      <c r="L16393" t="s">
        <v>6978</v>
      </c>
      <c r="M16393" t="s">
        <v>6979</v>
      </c>
      <c r="N16393" t="s">
        <v>1337</v>
      </c>
      <c r="O16393" t="s">
        <v>56</v>
      </c>
      <c r="Q16393" t="s">
        <v>6980</v>
      </c>
    </row>
    <row r="16394" spans="11:17">
      <c r="K16394" t="s">
        <v>51</v>
      </c>
      <c r="L16394" t="s">
        <v>6978</v>
      </c>
      <c r="M16394" t="s">
        <v>6979</v>
      </c>
      <c r="N16394" t="s">
        <v>1337</v>
      </c>
      <c r="O16394" t="s">
        <v>57</v>
      </c>
      <c r="P16394" t="s">
        <v>2263</v>
      </c>
      <c r="Q16394" t="s">
        <v>6980</v>
      </c>
    </row>
    <row r="16395" spans="11:17">
      <c r="K16395" t="s">
        <v>51</v>
      </c>
      <c r="L16395" t="s">
        <v>6978</v>
      </c>
      <c r="M16395" t="s">
        <v>6979</v>
      </c>
      <c r="N16395" t="s">
        <v>1337</v>
      </c>
      <c r="O16395" t="s">
        <v>59</v>
      </c>
      <c r="P16395">
        <v>1548</v>
      </c>
      <c r="Q16395" t="s">
        <v>6980</v>
      </c>
    </row>
    <row r="16396" spans="11:17">
      <c r="K16396" t="s">
        <v>51</v>
      </c>
      <c r="L16396" t="s">
        <v>6978</v>
      </c>
      <c r="M16396" t="s">
        <v>6979</v>
      </c>
      <c r="N16396" t="s">
        <v>1337</v>
      </c>
      <c r="O16396" t="s">
        <v>60</v>
      </c>
      <c r="P16396" t="s">
        <v>3583</v>
      </c>
      <c r="Q16396" t="s">
        <v>6980</v>
      </c>
    </row>
    <row r="16397" spans="11:17">
      <c r="K16397" t="s">
        <v>51</v>
      </c>
      <c r="L16397" t="s">
        <v>6978</v>
      </c>
      <c r="M16397" t="s">
        <v>6979</v>
      </c>
      <c r="N16397" t="s">
        <v>1337</v>
      </c>
      <c r="O16397" t="s">
        <v>62</v>
      </c>
      <c r="P16397" t="s">
        <v>3591</v>
      </c>
      <c r="Q16397" t="s">
        <v>6980</v>
      </c>
    </row>
    <row r="16398" spans="11:17">
      <c r="K16398" t="s">
        <v>51</v>
      </c>
      <c r="L16398" t="s">
        <v>6978</v>
      </c>
      <c r="M16398" t="s">
        <v>6979</v>
      </c>
      <c r="N16398" t="s">
        <v>1337</v>
      </c>
      <c r="O16398" t="s">
        <v>64</v>
      </c>
      <c r="P16398" t="s">
        <v>6981</v>
      </c>
      <c r="Q16398" t="s">
        <v>6980</v>
      </c>
    </row>
    <row r="16399" spans="11:17">
      <c r="K16399" t="s">
        <v>51</v>
      </c>
      <c r="L16399" t="s">
        <v>6978</v>
      </c>
      <c r="M16399" t="s">
        <v>6979</v>
      </c>
      <c r="N16399" t="s">
        <v>1337</v>
      </c>
      <c r="O16399" t="s">
        <v>66</v>
      </c>
      <c r="P16399" t="s">
        <v>6982</v>
      </c>
      <c r="Q16399" t="s">
        <v>6980</v>
      </c>
    </row>
    <row r="16400" spans="11:17">
      <c r="K16400" t="s">
        <v>51</v>
      </c>
      <c r="L16400" t="s">
        <v>6978</v>
      </c>
      <c r="M16400" t="s">
        <v>6979</v>
      </c>
      <c r="N16400" t="s">
        <v>1337</v>
      </c>
      <c r="O16400" t="s">
        <v>68</v>
      </c>
      <c r="P16400" s="1" t="s">
        <v>6983</v>
      </c>
      <c r="Q16400" t="s">
        <v>6980</v>
      </c>
    </row>
    <row r="16401" spans="11:17">
      <c r="K16401" t="s">
        <v>51</v>
      </c>
      <c r="L16401" t="s">
        <v>6978</v>
      </c>
      <c r="M16401" t="s">
        <v>6979</v>
      </c>
      <c r="N16401" t="s">
        <v>1337</v>
      </c>
      <c r="O16401" t="s">
        <v>70</v>
      </c>
      <c r="P16401" t="s">
        <v>1912</v>
      </c>
      <c r="Q16401" t="s">
        <v>6980</v>
      </c>
    </row>
    <row r="16402" spans="11:17">
      <c r="K16402" t="s">
        <v>51</v>
      </c>
      <c r="L16402" t="s">
        <v>6978</v>
      </c>
      <c r="M16402" t="s">
        <v>6979</v>
      </c>
      <c r="N16402" t="s">
        <v>1337</v>
      </c>
      <c r="O16402" t="s">
        <v>72</v>
      </c>
      <c r="P16402">
        <v>75</v>
      </c>
      <c r="Q16402" t="s">
        <v>6980</v>
      </c>
    </row>
    <row r="16403" spans="11:17">
      <c r="K16403" t="s">
        <v>51</v>
      </c>
      <c r="L16403" t="s">
        <v>6978</v>
      </c>
      <c r="M16403" t="s">
        <v>6979</v>
      </c>
      <c r="N16403" t="s">
        <v>1337</v>
      </c>
      <c r="O16403" t="s">
        <v>73</v>
      </c>
      <c r="P16403" t="s">
        <v>1343</v>
      </c>
      <c r="Q16403" t="s">
        <v>6980</v>
      </c>
    </row>
    <row r="16404" spans="11:17">
      <c r="K16404" t="s">
        <v>51</v>
      </c>
      <c r="L16404" t="s">
        <v>6984</v>
      </c>
      <c r="M16404" t="s">
        <v>6985</v>
      </c>
      <c r="N16404" t="s">
        <v>77</v>
      </c>
      <c r="O16404" t="s">
        <v>14</v>
      </c>
      <c r="Q16404" t="s">
        <v>6986</v>
      </c>
    </row>
    <row r="16405" spans="11:17">
      <c r="K16405" t="s">
        <v>51</v>
      </c>
      <c r="L16405" t="s">
        <v>6984</v>
      </c>
      <c r="M16405" t="s">
        <v>6985</v>
      </c>
      <c r="N16405" t="s">
        <v>77</v>
      </c>
      <c r="O16405" t="s">
        <v>56</v>
      </c>
      <c r="Q16405" t="s">
        <v>6986</v>
      </c>
    </row>
    <row r="16406" spans="11:17">
      <c r="K16406" t="s">
        <v>51</v>
      </c>
      <c r="L16406" t="s">
        <v>6984</v>
      </c>
      <c r="M16406" t="s">
        <v>6985</v>
      </c>
      <c r="N16406" t="s">
        <v>77</v>
      </c>
      <c r="O16406" t="s">
        <v>57</v>
      </c>
      <c r="P16406" t="s">
        <v>2263</v>
      </c>
      <c r="Q16406" t="s">
        <v>6986</v>
      </c>
    </row>
    <row r="16407" spans="11:17">
      <c r="K16407" t="s">
        <v>51</v>
      </c>
      <c r="L16407" t="s">
        <v>6984</v>
      </c>
      <c r="M16407" t="s">
        <v>6985</v>
      </c>
      <c r="N16407" t="s">
        <v>77</v>
      </c>
      <c r="O16407" t="s">
        <v>59</v>
      </c>
      <c r="P16407">
        <v>2201</v>
      </c>
      <c r="Q16407" t="s">
        <v>6986</v>
      </c>
    </row>
    <row r="16408" spans="11:17">
      <c r="K16408" t="s">
        <v>51</v>
      </c>
      <c r="L16408" t="s">
        <v>6984</v>
      </c>
      <c r="M16408" t="s">
        <v>6985</v>
      </c>
      <c r="N16408" t="s">
        <v>77</v>
      </c>
      <c r="O16408" t="s">
        <v>60</v>
      </c>
      <c r="P16408" t="s">
        <v>3583</v>
      </c>
      <c r="Q16408" t="s">
        <v>6986</v>
      </c>
    </row>
    <row r="16409" spans="11:17">
      <c r="K16409" t="s">
        <v>51</v>
      </c>
      <c r="L16409" t="s">
        <v>6984</v>
      </c>
      <c r="M16409" t="s">
        <v>6985</v>
      </c>
      <c r="N16409" t="s">
        <v>77</v>
      </c>
      <c r="O16409" t="s">
        <v>62</v>
      </c>
      <c r="P16409" t="s">
        <v>3624</v>
      </c>
      <c r="Q16409" t="s">
        <v>6986</v>
      </c>
    </row>
    <row r="16410" spans="11:17">
      <c r="K16410" t="s">
        <v>51</v>
      </c>
      <c r="L16410" t="s">
        <v>6984</v>
      </c>
      <c r="M16410" t="s">
        <v>6985</v>
      </c>
      <c r="N16410" t="s">
        <v>77</v>
      </c>
      <c r="O16410" t="s">
        <v>64</v>
      </c>
      <c r="P16410" t="s">
        <v>6987</v>
      </c>
      <c r="Q16410" t="s">
        <v>6986</v>
      </c>
    </row>
    <row r="16411" spans="11:17">
      <c r="K16411" t="s">
        <v>51</v>
      </c>
      <c r="L16411" t="s">
        <v>6984</v>
      </c>
      <c r="M16411" t="s">
        <v>6985</v>
      </c>
      <c r="N16411" t="s">
        <v>77</v>
      </c>
      <c r="O16411" t="s">
        <v>66</v>
      </c>
      <c r="P16411" t="s">
        <v>6988</v>
      </c>
      <c r="Q16411" t="s">
        <v>6986</v>
      </c>
    </row>
    <row r="16412" spans="11:17">
      <c r="K16412" t="s">
        <v>51</v>
      </c>
      <c r="L16412" t="s">
        <v>6984</v>
      </c>
      <c r="M16412" t="s">
        <v>6985</v>
      </c>
      <c r="N16412" t="s">
        <v>77</v>
      </c>
      <c r="O16412" t="s">
        <v>68</v>
      </c>
      <c r="P16412" s="1" t="s">
        <v>6989</v>
      </c>
      <c r="Q16412" t="s">
        <v>6986</v>
      </c>
    </row>
    <row r="16413" spans="11:17">
      <c r="K16413" t="s">
        <v>51</v>
      </c>
      <c r="L16413" t="s">
        <v>6984</v>
      </c>
      <c r="M16413" t="s">
        <v>6985</v>
      </c>
      <c r="N16413" t="s">
        <v>77</v>
      </c>
      <c r="O16413" t="s">
        <v>70</v>
      </c>
      <c r="Q16413" t="s">
        <v>6986</v>
      </c>
    </row>
    <row r="16414" spans="11:17">
      <c r="K16414" t="s">
        <v>51</v>
      </c>
      <c r="L16414" t="s">
        <v>6984</v>
      </c>
      <c r="M16414" t="s">
        <v>6985</v>
      </c>
      <c r="N16414" t="s">
        <v>77</v>
      </c>
      <c r="O16414" t="s">
        <v>72</v>
      </c>
      <c r="Q16414" t="s">
        <v>6986</v>
      </c>
    </row>
    <row r="16415" spans="11:17">
      <c r="K16415" t="s">
        <v>51</v>
      </c>
      <c r="L16415" t="s">
        <v>6984</v>
      </c>
      <c r="M16415" t="s">
        <v>6985</v>
      </c>
      <c r="N16415" t="s">
        <v>77</v>
      </c>
      <c r="O16415" t="s">
        <v>73</v>
      </c>
      <c r="P16415" t="s">
        <v>82</v>
      </c>
      <c r="Q16415" t="s">
        <v>6986</v>
      </c>
    </row>
    <row r="16416" spans="11:17">
      <c r="K16416" t="s">
        <v>51</v>
      </c>
      <c r="L16416" t="s">
        <v>6990</v>
      </c>
      <c r="M16416" t="s">
        <v>6991</v>
      </c>
      <c r="N16416" t="s">
        <v>1337</v>
      </c>
      <c r="O16416" t="s">
        <v>14</v>
      </c>
      <c r="Q16416" t="s">
        <v>6992</v>
      </c>
    </row>
    <row r="16417" spans="11:17">
      <c r="K16417" t="s">
        <v>51</v>
      </c>
      <c r="L16417" t="s">
        <v>6990</v>
      </c>
      <c r="M16417" t="s">
        <v>6991</v>
      </c>
      <c r="N16417" t="s">
        <v>1337</v>
      </c>
      <c r="O16417" t="s">
        <v>56</v>
      </c>
      <c r="Q16417" t="s">
        <v>6992</v>
      </c>
    </row>
    <row r="16418" spans="11:17">
      <c r="K16418" t="s">
        <v>51</v>
      </c>
      <c r="L16418" t="s">
        <v>6990</v>
      </c>
      <c r="M16418" t="s">
        <v>6991</v>
      </c>
      <c r="N16418" t="s">
        <v>1337</v>
      </c>
      <c r="O16418" t="s">
        <v>57</v>
      </c>
      <c r="P16418" t="s">
        <v>1863</v>
      </c>
      <c r="Q16418" t="s">
        <v>6992</v>
      </c>
    </row>
    <row r="16419" spans="11:17">
      <c r="K16419" t="s">
        <v>51</v>
      </c>
      <c r="L16419" t="s">
        <v>6990</v>
      </c>
      <c r="M16419" t="s">
        <v>6991</v>
      </c>
      <c r="N16419" t="s">
        <v>1337</v>
      </c>
      <c r="O16419" t="s">
        <v>59</v>
      </c>
      <c r="P16419">
        <v>1054</v>
      </c>
      <c r="Q16419" t="s">
        <v>6992</v>
      </c>
    </row>
    <row r="16420" spans="11:17">
      <c r="K16420" t="s">
        <v>51</v>
      </c>
      <c r="L16420" t="s">
        <v>6990</v>
      </c>
      <c r="M16420" t="s">
        <v>6991</v>
      </c>
      <c r="N16420" t="s">
        <v>1337</v>
      </c>
      <c r="O16420" t="s">
        <v>60</v>
      </c>
      <c r="P16420" t="s">
        <v>5805</v>
      </c>
      <c r="Q16420" t="s">
        <v>6992</v>
      </c>
    </row>
    <row r="16421" spans="11:17">
      <c r="K16421" t="s">
        <v>51</v>
      </c>
      <c r="L16421" t="s">
        <v>6990</v>
      </c>
      <c r="M16421" t="s">
        <v>6991</v>
      </c>
      <c r="N16421" t="s">
        <v>1337</v>
      </c>
      <c r="O16421" t="s">
        <v>62</v>
      </c>
      <c r="P16421" t="s">
        <v>5878</v>
      </c>
      <c r="Q16421" t="s">
        <v>6992</v>
      </c>
    </row>
    <row r="16422" spans="11:17">
      <c r="K16422" t="s">
        <v>51</v>
      </c>
      <c r="L16422" t="s">
        <v>6990</v>
      </c>
      <c r="M16422" t="s">
        <v>6991</v>
      </c>
      <c r="N16422" t="s">
        <v>1337</v>
      </c>
      <c r="O16422" t="s">
        <v>64</v>
      </c>
      <c r="P16422" t="s">
        <v>6993</v>
      </c>
      <c r="Q16422" t="s">
        <v>6992</v>
      </c>
    </row>
    <row r="16423" spans="11:17">
      <c r="K16423" t="s">
        <v>51</v>
      </c>
      <c r="L16423" t="s">
        <v>6990</v>
      </c>
      <c r="M16423" t="s">
        <v>6991</v>
      </c>
      <c r="N16423" t="s">
        <v>1337</v>
      </c>
      <c r="O16423" t="s">
        <v>66</v>
      </c>
      <c r="P16423" t="s">
        <v>6994</v>
      </c>
      <c r="Q16423" t="s">
        <v>6992</v>
      </c>
    </row>
    <row r="16424" spans="11:17">
      <c r="K16424" t="s">
        <v>51</v>
      </c>
      <c r="L16424" t="s">
        <v>6990</v>
      </c>
      <c r="M16424" t="s">
        <v>6991</v>
      </c>
      <c r="N16424" t="s">
        <v>1337</v>
      </c>
      <c r="O16424" t="s">
        <v>68</v>
      </c>
      <c r="Q16424" t="s">
        <v>6992</v>
      </c>
    </row>
    <row r="16425" spans="11:17">
      <c r="K16425" t="s">
        <v>51</v>
      </c>
      <c r="L16425" t="s">
        <v>6990</v>
      </c>
      <c r="M16425" t="s">
        <v>6991</v>
      </c>
      <c r="N16425" t="s">
        <v>1337</v>
      </c>
      <c r="O16425" t="s">
        <v>70</v>
      </c>
      <c r="P16425" t="s">
        <v>1020</v>
      </c>
      <c r="Q16425" t="s">
        <v>6992</v>
      </c>
    </row>
    <row r="16426" spans="11:17">
      <c r="K16426" t="s">
        <v>51</v>
      </c>
      <c r="L16426" t="s">
        <v>6990</v>
      </c>
      <c r="M16426" t="s">
        <v>6991</v>
      </c>
      <c r="N16426" t="s">
        <v>1337</v>
      </c>
      <c r="O16426" t="s">
        <v>72</v>
      </c>
      <c r="P16426">
        <v>80</v>
      </c>
      <c r="Q16426" t="s">
        <v>6992</v>
      </c>
    </row>
    <row r="16427" spans="11:17">
      <c r="K16427" t="s">
        <v>51</v>
      </c>
      <c r="L16427" t="s">
        <v>6990</v>
      </c>
      <c r="M16427" t="s">
        <v>6991</v>
      </c>
      <c r="N16427" t="s">
        <v>1337</v>
      </c>
      <c r="O16427" t="s">
        <v>73</v>
      </c>
      <c r="P16427" t="s">
        <v>1343</v>
      </c>
      <c r="Q16427" t="s">
        <v>6992</v>
      </c>
    </row>
    <row r="16428" spans="11:17">
      <c r="K16428" t="s">
        <v>51</v>
      </c>
      <c r="L16428" t="s">
        <v>6995</v>
      </c>
      <c r="M16428" t="s">
        <v>6996</v>
      </c>
      <c r="N16428" t="s">
        <v>1337</v>
      </c>
      <c r="O16428" t="s">
        <v>14</v>
      </c>
      <c r="Q16428" t="s">
        <v>6997</v>
      </c>
    </row>
    <row r="16429" spans="11:17">
      <c r="K16429" t="s">
        <v>51</v>
      </c>
      <c r="L16429" t="s">
        <v>6995</v>
      </c>
      <c r="M16429" t="s">
        <v>6996</v>
      </c>
      <c r="N16429" t="s">
        <v>1337</v>
      </c>
      <c r="O16429" t="s">
        <v>56</v>
      </c>
      <c r="Q16429" t="s">
        <v>6997</v>
      </c>
    </row>
    <row r="16430" spans="11:17">
      <c r="K16430" t="s">
        <v>51</v>
      </c>
      <c r="L16430" t="s">
        <v>6995</v>
      </c>
      <c r="M16430" t="s">
        <v>6996</v>
      </c>
      <c r="N16430" t="s">
        <v>1337</v>
      </c>
      <c r="O16430" t="s">
        <v>57</v>
      </c>
      <c r="P16430" t="s">
        <v>1863</v>
      </c>
      <c r="Q16430" t="s">
        <v>6997</v>
      </c>
    </row>
    <row r="16431" spans="11:17">
      <c r="K16431" t="s">
        <v>51</v>
      </c>
      <c r="L16431" t="s">
        <v>6995</v>
      </c>
      <c r="M16431" t="s">
        <v>6996</v>
      </c>
      <c r="N16431" t="s">
        <v>1337</v>
      </c>
      <c r="O16431" t="s">
        <v>59</v>
      </c>
      <c r="P16431">
        <v>1233</v>
      </c>
      <c r="Q16431" t="s">
        <v>6997</v>
      </c>
    </row>
    <row r="16432" spans="11:17">
      <c r="K16432" t="s">
        <v>51</v>
      </c>
      <c r="L16432" t="s">
        <v>6995</v>
      </c>
      <c r="M16432" t="s">
        <v>6996</v>
      </c>
      <c r="N16432" t="s">
        <v>1337</v>
      </c>
      <c r="O16432" t="s">
        <v>60</v>
      </c>
      <c r="P16432" t="s">
        <v>5805</v>
      </c>
      <c r="Q16432" t="s">
        <v>6997</v>
      </c>
    </row>
    <row r="16433" spans="11:17">
      <c r="K16433" t="s">
        <v>51</v>
      </c>
      <c r="L16433" t="s">
        <v>6995</v>
      </c>
      <c r="M16433" t="s">
        <v>6996</v>
      </c>
      <c r="N16433" t="s">
        <v>1337</v>
      </c>
      <c r="O16433" t="s">
        <v>62</v>
      </c>
      <c r="P16433" t="s">
        <v>5878</v>
      </c>
      <c r="Q16433" t="s">
        <v>6997</v>
      </c>
    </row>
    <row r="16434" spans="11:17">
      <c r="K16434" t="s">
        <v>51</v>
      </c>
      <c r="L16434" t="s">
        <v>6995</v>
      </c>
      <c r="M16434" t="s">
        <v>6996</v>
      </c>
      <c r="N16434" t="s">
        <v>1337</v>
      </c>
      <c r="O16434" t="s">
        <v>64</v>
      </c>
      <c r="P16434" t="s">
        <v>6998</v>
      </c>
      <c r="Q16434" t="s">
        <v>6997</v>
      </c>
    </row>
    <row r="16435" spans="11:17">
      <c r="K16435" t="s">
        <v>51</v>
      </c>
      <c r="L16435" t="s">
        <v>6995</v>
      </c>
      <c r="M16435" t="s">
        <v>6996</v>
      </c>
      <c r="N16435" t="s">
        <v>1337</v>
      </c>
      <c r="O16435" t="s">
        <v>66</v>
      </c>
      <c r="P16435" t="s">
        <v>6999</v>
      </c>
      <c r="Q16435" t="s">
        <v>6997</v>
      </c>
    </row>
    <row r="16436" spans="11:17">
      <c r="K16436" t="s">
        <v>51</v>
      </c>
      <c r="L16436" t="s">
        <v>6995</v>
      </c>
      <c r="M16436" t="s">
        <v>6996</v>
      </c>
      <c r="N16436" t="s">
        <v>1337</v>
      </c>
      <c r="O16436" t="s">
        <v>68</v>
      </c>
      <c r="P16436" s="1" t="s">
        <v>7000</v>
      </c>
      <c r="Q16436" t="s">
        <v>6997</v>
      </c>
    </row>
    <row r="16437" spans="11:17">
      <c r="K16437" t="s">
        <v>51</v>
      </c>
      <c r="L16437" t="s">
        <v>6995</v>
      </c>
      <c r="M16437" t="s">
        <v>6996</v>
      </c>
      <c r="N16437" t="s">
        <v>1337</v>
      </c>
      <c r="O16437" t="s">
        <v>70</v>
      </c>
      <c r="P16437" t="s">
        <v>1020</v>
      </c>
      <c r="Q16437" t="s">
        <v>6997</v>
      </c>
    </row>
    <row r="16438" spans="11:17">
      <c r="K16438" t="s">
        <v>51</v>
      </c>
      <c r="L16438" t="s">
        <v>6995</v>
      </c>
      <c r="M16438" t="s">
        <v>6996</v>
      </c>
      <c r="N16438" t="s">
        <v>1337</v>
      </c>
      <c r="O16438" t="s">
        <v>72</v>
      </c>
      <c r="P16438">
        <v>179</v>
      </c>
      <c r="Q16438" t="s">
        <v>6997</v>
      </c>
    </row>
    <row r="16439" spans="11:17">
      <c r="K16439" t="s">
        <v>51</v>
      </c>
      <c r="L16439" t="s">
        <v>6995</v>
      </c>
      <c r="M16439" t="s">
        <v>6996</v>
      </c>
      <c r="N16439" t="s">
        <v>1337</v>
      </c>
      <c r="O16439" t="s">
        <v>73</v>
      </c>
      <c r="P16439" t="s">
        <v>1343</v>
      </c>
      <c r="Q16439" t="s">
        <v>6997</v>
      </c>
    </row>
    <row r="16440" spans="11:17">
      <c r="K16440" t="s">
        <v>51</v>
      </c>
      <c r="L16440" t="s">
        <v>7001</v>
      </c>
      <c r="M16440" t="s">
        <v>7002</v>
      </c>
      <c r="N16440" t="s">
        <v>1337</v>
      </c>
      <c r="O16440" t="s">
        <v>14</v>
      </c>
      <c r="Q16440" t="s">
        <v>7003</v>
      </c>
    </row>
    <row r="16441" spans="11:17">
      <c r="K16441" t="s">
        <v>51</v>
      </c>
      <c r="L16441" t="s">
        <v>7001</v>
      </c>
      <c r="M16441" t="s">
        <v>7002</v>
      </c>
      <c r="N16441" t="s">
        <v>1337</v>
      </c>
      <c r="O16441" t="s">
        <v>56</v>
      </c>
      <c r="Q16441" t="s">
        <v>7003</v>
      </c>
    </row>
    <row r="16442" spans="11:17">
      <c r="K16442" t="s">
        <v>51</v>
      </c>
      <c r="L16442" t="s">
        <v>7001</v>
      </c>
      <c r="M16442" t="s">
        <v>7002</v>
      </c>
      <c r="N16442" t="s">
        <v>1337</v>
      </c>
      <c r="O16442" t="s">
        <v>57</v>
      </c>
      <c r="P16442" t="s">
        <v>1863</v>
      </c>
      <c r="Q16442" t="s">
        <v>7003</v>
      </c>
    </row>
    <row r="16443" spans="11:17">
      <c r="K16443" t="s">
        <v>51</v>
      </c>
      <c r="L16443" t="s">
        <v>7001</v>
      </c>
      <c r="M16443" t="s">
        <v>7002</v>
      </c>
      <c r="N16443" t="s">
        <v>1337</v>
      </c>
      <c r="O16443" t="s">
        <v>59</v>
      </c>
      <c r="P16443">
        <v>583</v>
      </c>
      <c r="Q16443" t="s">
        <v>7003</v>
      </c>
    </row>
    <row r="16444" spans="11:17">
      <c r="K16444" t="s">
        <v>51</v>
      </c>
      <c r="L16444" t="s">
        <v>7001</v>
      </c>
      <c r="M16444" t="s">
        <v>7002</v>
      </c>
      <c r="N16444" t="s">
        <v>1337</v>
      </c>
      <c r="O16444" t="s">
        <v>60</v>
      </c>
      <c r="P16444" t="s">
        <v>5805</v>
      </c>
      <c r="Q16444" t="s">
        <v>7003</v>
      </c>
    </row>
    <row r="16445" spans="11:17">
      <c r="K16445" t="s">
        <v>51</v>
      </c>
      <c r="L16445" t="s">
        <v>7001</v>
      </c>
      <c r="M16445" t="s">
        <v>7002</v>
      </c>
      <c r="N16445" t="s">
        <v>1337</v>
      </c>
      <c r="O16445" t="s">
        <v>62</v>
      </c>
      <c r="P16445" t="s">
        <v>5841</v>
      </c>
      <c r="Q16445" t="s">
        <v>7003</v>
      </c>
    </row>
    <row r="16446" spans="11:17">
      <c r="K16446" t="s">
        <v>51</v>
      </c>
      <c r="L16446" t="s">
        <v>7001</v>
      </c>
      <c r="M16446" t="s">
        <v>7002</v>
      </c>
      <c r="N16446" t="s">
        <v>1337</v>
      </c>
      <c r="O16446" t="s">
        <v>64</v>
      </c>
      <c r="P16446" t="s">
        <v>7004</v>
      </c>
      <c r="Q16446" t="s">
        <v>7003</v>
      </c>
    </row>
    <row r="16447" spans="11:17">
      <c r="K16447" t="s">
        <v>51</v>
      </c>
      <c r="L16447" t="s">
        <v>7001</v>
      </c>
      <c r="M16447" t="s">
        <v>7002</v>
      </c>
      <c r="N16447" t="s">
        <v>1337</v>
      </c>
      <c r="O16447" t="s">
        <v>66</v>
      </c>
      <c r="P16447" t="s">
        <v>7005</v>
      </c>
      <c r="Q16447" t="s">
        <v>7003</v>
      </c>
    </row>
    <row r="16448" spans="11:17">
      <c r="K16448" t="s">
        <v>51</v>
      </c>
      <c r="L16448" t="s">
        <v>7001</v>
      </c>
      <c r="M16448" t="s">
        <v>7002</v>
      </c>
      <c r="N16448" t="s">
        <v>1337</v>
      </c>
      <c r="O16448" t="s">
        <v>68</v>
      </c>
      <c r="P16448" t="e">
        <f>-ต้องการน้ำยาค่าเชื้อมาพ่นเองในชุมชน มีอุปกรณ์อยู่แล้ว
-ปัญหาเศรษฐกิจ คนถูกพักงาน ราคาสินค้าสูง
-ความยากลำบากในการเดินทางและซื้อสินค้า</f>
        <v>#NAME?</v>
      </c>
      <c r="Q16448" t="s">
        <v>7003</v>
      </c>
    </row>
    <row r="16449" spans="11:17">
      <c r="K16449" t="s">
        <v>51</v>
      </c>
      <c r="L16449" t="s">
        <v>7001</v>
      </c>
      <c r="M16449" t="s">
        <v>7002</v>
      </c>
      <c r="N16449" t="s">
        <v>1337</v>
      </c>
      <c r="O16449" t="s">
        <v>70</v>
      </c>
      <c r="P16449" t="s">
        <v>1020</v>
      </c>
      <c r="Q16449" t="s">
        <v>7003</v>
      </c>
    </row>
    <row r="16450" spans="11:17">
      <c r="K16450" t="s">
        <v>51</v>
      </c>
      <c r="L16450" t="s">
        <v>7001</v>
      </c>
      <c r="M16450" t="s">
        <v>7002</v>
      </c>
      <c r="N16450" t="s">
        <v>1337</v>
      </c>
      <c r="O16450" t="s">
        <v>72</v>
      </c>
      <c r="P16450">
        <v>53</v>
      </c>
      <c r="Q16450" t="s">
        <v>7003</v>
      </c>
    </row>
    <row r="16451" spans="11:17">
      <c r="K16451" t="s">
        <v>51</v>
      </c>
      <c r="L16451" t="s">
        <v>7001</v>
      </c>
      <c r="M16451" t="s">
        <v>7002</v>
      </c>
      <c r="N16451" t="s">
        <v>1337</v>
      </c>
      <c r="O16451" t="s">
        <v>73</v>
      </c>
      <c r="P16451" t="s">
        <v>1343</v>
      </c>
      <c r="Q16451" t="s">
        <v>7003</v>
      </c>
    </row>
    <row r="16452" spans="11:17">
      <c r="K16452" t="s">
        <v>51</v>
      </c>
      <c r="L16452" t="s">
        <v>7006</v>
      </c>
      <c r="M16452" t="s">
        <v>7007</v>
      </c>
      <c r="N16452" t="s">
        <v>1337</v>
      </c>
      <c r="O16452" t="s">
        <v>14</v>
      </c>
      <c r="Q16452" t="s">
        <v>7008</v>
      </c>
    </row>
    <row r="16453" spans="11:17">
      <c r="K16453" t="s">
        <v>51</v>
      </c>
      <c r="L16453" t="s">
        <v>7006</v>
      </c>
      <c r="M16453" t="s">
        <v>7007</v>
      </c>
      <c r="N16453" t="s">
        <v>1337</v>
      </c>
      <c r="O16453" t="s">
        <v>56</v>
      </c>
      <c r="Q16453" t="s">
        <v>7008</v>
      </c>
    </row>
    <row r="16454" spans="11:17">
      <c r="K16454" t="s">
        <v>51</v>
      </c>
      <c r="L16454" t="s">
        <v>7006</v>
      </c>
      <c r="M16454" t="s">
        <v>7007</v>
      </c>
      <c r="N16454" t="s">
        <v>1337</v>
      </c>
      <c r="O16454" t="s">
        <v>57</v>
      </c>
      <c r="P16454" t="s">
        <v>1863</v>
      </c>
      <c r="Q16454" t="s">
        <v>7008</v>
      </c>
    </row>
    <row r="16455" spans="11:17">
      <c r="K16455" t="s">
        <v>51</v>
      </c>
      <c r="L16455" t="s">
        <v>7006</v>
      </c>
      <c r="M16455" t="s">
        <v>7007</v>
      </c>
      <c r="N16455" t="s">
        <v>1337</v>
      </c>
      <c r="O16455" t="s">
        <v>59</v>
      </c>
      <c r="P16455">
        <v>974</v>
      </c>
      <c r="Q16455" t="s">
        <v>7008</v>
      </c>
    </row>
    <row r="16456" spans="11:17">
      <c r="K16456" t="s">
        <v>51</v>
      </c>
      <c r="L16456" t="s">
        <v>7006</v>
      </c>
      <c r="M16456" t="s">
        <v>7007</v>
      </c>
      <c r="N16456" t="s">
        <v>1337</v>
      </c>
      <c r="O16456" t="s">
        <v>60</v>
      </c>
      <c r="P16456" t="s">
        <v>5805</v>
      </c>
      <c r="Q16456" t="s">
        <v>7008</v>
      </c>
    </row>
    <row r="16457" spans="11:17">
      <c r="K16457" t="s">
        <v>51</v>
      </c>
      <c r="L16457" t="s">
        <v>7006</v>
      </c>
      <c r="M16457" t="s">
        <v>7007</v>
      </c>
      <c r="N16457" t="s">
        <v>1337</v>
      </c>
      <c r="O16457" t="s">
        <v>62</v>
      </c>
      <c r="P16457" t="s">
        <v>5841</v>
      </c>
      <c r="Q16457" t="s">
        <v>7008</v>
      </c>
    </row>
    <row r="16458" spans="11:17">
      <c r="K16458" t="s">
        <v>51</v>
      </c>
      <c r="L16458" t="s">
        <v>7006</v>
      </c>
      <c r="M16458" t="s">
        <v>7007</v>
      </c>
      <c r="N16458" t="s">
        <v>1337</v>
      </c>
      <c r="O16458" t="s">
        <v>64</v>
      </c>
      <c r="P16458" t="s">
        <v>7009</v>
      </c>
      <c r="Q16458" t="s">
        <v>7008</v>
      </c>
    </row>
    <row r="16459" spans="11:17">
      <c r="K16459" t="s">
        <v>51</v>
      </c>
      <c r="L16459" t="s">
        <v>7006</v>
      </c>
      <c r="M16459" t="s">
        <v>7007</v>
      </c>
      <c r="N16459" t="s">
        <v>1337</v>
      </c>
      <c r="O16459" t="s">
        <v>66</v>
      </c>
      <c r="P16459" t="s">
        <v>7010</v>
      </c>
      <c r="Q16459" t="s">
        <v>7008</v>
      </c>
    </row>
    <row r="16460" spans="11:17">
      <c r="K16460" t="s">
        <v>51</v>
      </c>
      <c r="L16460" t="s">
        <v>7006</v>
      </c>
      <c r="M16460" t="s">
        <v>7007</v>
      </c>
      <c r="N16460" t="s">
        <v>1337</v>
      </c>
      <c r="O16460" t="s">
        <v>68</v>
      </c>
      <c r="P16460" t="e">
        <f>-ต้องการอาหารแห้ง ข้าวสาร
-ต้องการเจลล้างมือ น้ำยาฆ่าเชื้อ และหน้ากากอนามัย
-ปัญหาเศรษฐกิจ คนถูกพักงาน ราคาสินค้าสูง
-ความยากลำบากในการเดินทางและซื้อสินค้า</f>
        <v>#NAME?</v>
      </c>
      <c r="Q16460" t="s">
        <v>7008</v>
      </c>
    </row>
    <row r="16461" spans="11:17">
      <c r="K16461" t="s">
        <v>51</v>
      </c>
      <c r="L16461" t="s">
        <v>7006</v>
      </c>
      <c r="M16461" t="s">
        <v>7007</v>
      </c>
      <c r="N16461" t="s">
        <v>1337</v>
      </c>
      <c r="O16461" t="s">
        <v>70</v>
      </c>
      <c r="P16461" t="s">
        <v>767</v>
      </c>
      <c r="Q16461" t="s">
        <v>7008</v>
      </c>
    </row>
    <row r="16462" spans="11:17">
      <c r="K16462" t="s">
        <v>51</v>
      </c>
      <c r="L16462" t="s">
        <v>7006</v>
      </c>
      <c r="M16462" t="s">
        <v>7007</v>
      </c>
      <c r="N16462" t="s">
        <v>1337</v>
      </c>
      <c r="O16462" t="s">
        <v>72</v>
      </c>
      <c r="P16462">
        <v>652</v>
      </c>
      <c r="Q16462" t="s">
        <v>7008</v>
      </c>
    </row>
    <row r="16463" spans="11:17">
      <c r="K16463" t="s">
        <v>51</v>
      </c>
      <c r="L16463" t="s">
        <v>7006</v>
      </c>
      <c r="M16463" t="s">
        <v>7007</v>
      </c>
      <c r="N16463" t="s">
        <v>1337</v>
      </c>
      <c r="O16463" t="s">
        <v>73</v>
      </c>
      <c r="P16463" t="s">
        <v>1343</v>
      </c>
      <c r="Q16463" t="s">
        <v>7008</v>
      </c>
    </row>
    <row r="16464" spans="11:17">
      <c r="K16464" t="s">
        <v>51</v>
      </c>
      <c r="L16464" t="s">
        <v>7011</v>
      </c>
      <c r="M16464" t="s">
        <v>7012</v>
      </c>
      <c r="N16464" t="s">
        <v>77</v>
      </c>
      <c r="O16464" t="s">
        <v>14</v>
      </c>
      <c r="Q16464" t="s">
        <v>7013</v>
      </c>
    </row>
    <row r="16465" spans="11:17">
      <c r="K16465" t="s">
        <v>51</v>
      </c>
      <c r="L16465" t="s">
        <v>7011</v>
      </c>
      <c r="M16465" t="s">
        <v>7012</v>
      </c>
      <c r="N16465" t="s">
        <v>77</v>
      </c>
      <c r="O16465" t="s">
        <v>56</v>
      </c>
      <c r="Q16465" t="s">
        <v>7013</v>
      </c>
    </row>
    <row r="16466" spans="11:17">
      <c r="K16466" t="s">
        <v>51</v>
      </c>
      <c r="L16466" t="s">
        <v>7011</v>
      </c>
      <c r="M16466" t="s">
        <v>7012</v>
      </c>
      <c r="N16466" t="s">
        <v>77</v>
      </c>
      <c r="O16466" t="s">
        <v>57</v>
      </c>
      <c r="P16466" t="s">
        <v>1035</v>
      </c>
      <c r="Q16466" t="s">
        <v>7013</v>
      </c>
    </row>
    <row r="16467" spans="11:17">
      <c r="K16467" t="s">
        <v>51</v>
      </c>
      <c r="L16467" t="s">
        <v>7011</v>
      </c>
      <c r="M16467" t="s">
        <v>7012</v>
      </c>
      <c r="N16467" t="s">
        <v>77</v>
      </c>
      <c r="O16467" t="s">
        <v>59</v>
      </c>
      <c r="P16467">
        <v>3367</v>
      </c>
      <c r="Q16467" t="s">
        <v>7013</v>
      </c>
    </row>
    <row r="16468" spans="11:17">
      <c r="K16468" t="s">
        <v>51</v>
      </c>
      <c r="L16468" t="s">
        <v>7011</v>
      </c>
      <c r="M16468" t="s">
        <v>7012</v>
      </c>
      <c r="N16468" t="s">
        <v>77</v>
      </c>
      <c r="O16468" t="s">
        <v>60</v>
      </c>
      <c r="P16468" t="s">
        <v>4076</v>
      </c>
      <c r="Q16468" t="s">
        <v>7013</v>
      </c>
    </row>
    <row r="16469" spans="11:17">
      <c r="K16469" t="s">
        <v>51</v>
      </c>
      <c r="L16469" t="s">
        <v>7011</v>
      </c>
      <c r="M16469" t="s">
        <v>7012</v>
      </c>
      <c r="N16469" t="s">
        <v>77</v>
      </c>
      <c r="O16469" t="s">
        <v>62</v>
      </c>
      <c r="P16469" t="s">
        <v>4188</v>
      </c>
      <c r="Q16469" t="s">
        <v>7013</v>
      </c>
    </row>
    <row r="16470" spans="11:17">
      <c r="K16470" t="s">
        <v>51</v>
      </c>
      <c r="L16470" t="s">
        <v>7011</v>
      </c>
      <c r="M16470" t="s">
        <v>7012</v>
      </c>
      <c r="N16470" t="s">
        <v>77</v>
      </c>
      <c r="O16470" t="s">
        <v>64</v>
      </c>
      <c r="P16470" t="s">
        <v>7014</v>
      </c>
      <c r="Q16470" t="s">
        <v>7013</v>
      </c>
    </row>
    <row r="16471" spans="11:17">
      <c r="K16471" t="s">
        <v>51</v>
      </c>
      <c r="L16471" t="s">
        <v>7011</v>
      </c>
      <c r="M16471" t="s">
        <v>7012</v>
      </c>
      <c r="N16471" t="s">
        <v>77</v>
      </c>
      <c r="O16471" t="s">
        <v>66</v>
      </c>
      <c r="P16471" t="s">
        <v>7015</v>
      </c>
      <c r="Q16471" t="s">
        <v>7013</v>
      </c>
    </row>
    <row r="16472" spans="11:17">
      <c r="K16472" t="s">
        <v>51</v>
      </c>
      <c r="L16472" t="s">
        <v>7011</v>
      </c>
      <c r="M16472" t="s">
        <v>7012</v>
      </c>
      <c r="N16472" t="s">
        <v>77</v>
      </c>
      <c r="O16472" t="s">
        <v>68</v>
      </c>
      <c r="Q16472" t="s">
        <v>7013</v>
      </c>
    </row>
    <row r="16473" spans="11:17">
      <c r="K16473" t="s">
        <v>51</v>
      </c>
      <c r="L16473" t="s">
        <v>7011</v>
      </c>
      <c r="M16473" t="s">
        <v>7012</v>
      </c>
      <c r="N16473" t="s">
        <v>77</v>
      </c>
      <c r="O16473" t="s">
        <v>70</v>
      </c>
      <c r="P16473" t="s">
        <v>131</v>
      </c>
      <c r="Q16473" t="s">
        <v>7013</v>
      </c>
    </row>
    <row r="16474" spans="11:17">
      <c r="K16474" t="s">
        <v>51</v>
      </c>
      <c r="L16474" t="s">
        <v>7011</v>
      </c>
      <c r="M16474" t="s">
        <v>7012</v>
      </c>
      <c r="N16474" t="s">
        <v>77</v>
      </c>
      <c r="O16474" t="s">
        <v>72</v>
      </c>
      <c r="P16474">
        <v>75</v>
      </c>
      <c r="Q16474" t="s">
        <v>7013</v>
      </c>
    </row>
    <row r="16475" spans="11:17">
      <c r="K16475" t="s">
        <v>51</v>
      </c>
      <c r="L16475" t="s">
        <v>7011</v>
      </c>
      <c r="M16475" t="s">
        <v>7012</v>
      </c>
      <c r="N16475" t="s">
        <v>77</v>
      </c>
      <c r="O16475" t="s">
        <v>73</v>
      </c>
      <c r="P16475" t="s">
        <v>82</v>
      </c>
      <c r="Q16475" t="s">
        <v>7013</v>
      </c>
    </row>
    <row r="16476" spans="11:17">
      <c r="K16476" t="s">
        <v>51</v>
      </c>
      <c r="L16476" t="s">
        <v>7016</v>
      </c>
      <c r="M16476" t="s">
        <v>7017</v>
      </c>
      <c r="N16476" t="s">
        <v>1337</v>
      </c>
      <c r="O16476" t="s">
        <v>14</v>
      </c>
      <c r="Q16476" t="s">
        <v>7018</v>
      </c>
    </row>
    <row r="16477" spans="11:17">
      <c r="K16477" t="s">
        <v>51</v>
      </c>
      <c r="L16477" t="s">
        <v>7016</v>
      </c>
      <c r="M16477" t="s">
        <v>7017</v>
      </c>
      <c r="N16477" t="s">
        <v>1337</v>
      </c>
      <c r="O16477" t="s">
        <v>56</v>
      </c>
      <c r="Q16477" t="s">
        <v>7018</v>
      </c>
    </row>
    <row r="16478" spans="11:17">
      <c r="K16478" t="s">
        <v>51</v>
      </c>
      <c r="L16478" t="s">
        <v>7016</v>
      </c>
      <c r="M16478" t="s">
        <v>7017</v>
      </c>
      <c r="N16478" t="s">
        <v>1337</v>
      </c>
      <c r="O16478" t="s">
        <v>57</v>
      </c>
      <c r="P16478" t="s">
        <v>2263</v>
      </c>
      <c r="Q16478" t="s">
        <v>7018</v>
      </c>
    </row>
    <row r="16479" spans="11:17">
      <c r="K16479" t="s">
        <v>51</v>
      </c>
      <c r="L16479" t="s">
        <v>7016</v>
      </c>
      <c r="M16479" t="s">
        <v>7017</v>
      </c>
      <c r="N16479" t="s">
        <v>1337</v>
      </c>
      <c r="O16479" t="s">
        <v>59</v>
      </c>
      <c r="P16479">
        <v>1814</v>
      </c>
      <c r="Q16479" t="s">
        <v>7018</v>
      </c>
    </row>
    <row r="16480" spans="11:17">
      <c r="K16480" t="s">
        <v>51</v>
      </c>
      <c r="L16480" t="s">
        <v>7016</v>
      </c>
      <c r="M16480" t="s">
        <v>7017</v>
      </c>
      <c r="N16480" t="s">
        <v>1337</v>
      </c>
      <c r="O16480" t="s">
        <v>60</v>
      </c>
      <c r="P16480" t="s">
        <v>3583</v>
      </c>
      <c r="Q16480" t="s">
        <v>7018</v>
      </c>
    </row>
    <row r="16481" spans="11:17">
      <c r="K16481" t="s">
        <v>51</v>
      </c>
      <c r="L16481" t="s">
        <v>7016</v>
      </c>
      <c r="M16481" t="s">
        <v>7017</v>
      </c>
      <c r="N16481" t="s">
        <v>1337</v>
      </c>
      <c r="O16481" t="s">
        <v>62</v>
      </c>
      <c r="P16481" t="s">
        <v>3624</v>
      </c>
      <c r="Q16481" t="s">
        <v>7018</v>
      </c>
    </row>
    <row r="16482" spans="11:17">
      <c r="K16482" t="s">
        <v>51</v>
      </c>
      <c r="L16482" t="s">
        <v>7016</v>
      </c>
      <c r="M16482" t="s">
        <v>7017</v>
      </c>
      <c r="N16482" t="s">
        <v>1337</v>
      </c>
      <c r="O16482" t="s">
        <v>64</v>
      </c>
      <c r="P16482" t="s">
        <v>7019</v>
      </c>
      <c r="Q16482" t="s">
        <v>7018</v>
      </c>
    </row>
    <row r="16483" spans="11:17">
      <c r="K16483" t="s">
        <v>51</v>
      </c>
      <c r="L16483" t="s">
        <v>7016</v>
      </c>
      <c r="M16483" t="s">
        <v>7017</v>
      </c>
      <c r="N16483" t="s">
        <v>1337</v>
      </c>
      <c r="O16483" t="s">
        <v>66</v>
      </c>
      <c r="P16483" t="s">
        <v>7020</v>
      </c>
      <c r="Q16483" t="s">
        <v>7018</v>
      </c>
    </row>
    <row r="16484" spans="11:17">
      <c r="K16484" t="s">
        <v>51</v>
      </c>
      <c r="L16484" t="s">
        <v>7016</v>
      </c>
      <c r="M16484" t="s">
        <v>7017</v>
      </c>
      <c r="N16484" t="s">
        <v>1337</v>
      </c>
      <c r="O16484" t="s">
        <v>68</v>
      </c>
      <c r="Q16484" t="s">
        <v>7018</v>
      </c>
    </row>
    <row r="16485" spans="11:17">
      <c r="K16485" t="s">
        <v>51</v>
      </c>
      <c r="L16485" t="s">
        <v>7016</v>
      </c>
      <c r="M16485" t="s">
        <v>7017</v>
      </c>
      <c r="N16485" t="s">
        <v>1337</v>
      </c>
      <c r="O16485" t="s">
        <v>70</v>
      </c>
      <c r="Q16485" t="s">
        <v>7018</v>
      </c>
    </row>
    <row r="16486" spans="11:17">
      <c r="K16486" t="s">
        <v>51</v>
      </c>
      <c r="L16486" t="s">
        <v>7016</v>
      </c>
      <c r="M16486" t="s">
        <v>7017</v>
      </c>
      <c r="N16486" t="s">
        <v>1337</v>
      </c>
      <c r="O16486" t="s">
        <v>72</v>
      </c>
      <c r="Q16486" t="s">
        <v>7018</v>
      </c>
    </row>
    <row r="16487" spans="11:17">
      <c r="K16487" t="s">
        <v>51</v>
      </c>
      <c r="L16487" t="s">
        <v>7016</v>
      </c>
      <c r="M16487" t="s">
        <v>7017</v>
      </c>
      <c r="N16487" t="s">
        <v>1337</v>
      </c>
      <c r="O16487" t="s">
        <v>73</v>
      </c>
      <c r="P16487" t="s">
        <v>1343</v>
      </c>
      <c r="Q16487" t="s">
        <v>7018</v>
      </c>
    </row>
    <row r="16488" spans="11:17">
      <c r="K16488" t="s">
        <v>51</v>
      </c>
      <c r="L16488" t="s">
        <v>7021</v>
      </c>
      <c r="M16488" t="s">
        <v>7022</v>
      </c>
      <c r="N16488" t="s">
        <v>77</v>
      </c>
      <c r="O16488" t="s">
        <v>14</v>
      </c>
      <c r="Q16488" t="s">
        <v>7023</v>
      </c>
    </row>
    <row r="16489" spans="11:17">
      <c r="K16489" t="s">
        <v>51</v>
      </c>
      <c r="L16489" t="s">
        <v>7021</v>
      </c>
      <c r="M16489" t="s">
        <v>7022</v>
      </c>
      <c r="N16489" t="s">
        <v>77</v>
      </c>
      <c r="O16489" t="s">
        <v>56</v>
      </c>
      <c r="Q16489" t="s">
        <v>7023</v>
      </c>
    </row>
    <row r="16490" spans="11:17">
      <c r="K16490" t="s">
        <v>51</v>
      </c>
      <c r="L16490" t="s">
        <v>7021</v>
      </c>
      <c r="M16490" t="s">
        <v>7022</v>
      </c>
      <c r="N16490" t="s">
        <v>77</v>
      </c>
      <c r="O16490" t="s">
        <v>57</v>
      </c>
      <c r="P16490" t="s">
        <v>168</v>
      </c>
      <c r="Q16490" t="s">
        <v>7023</v>
      </c>
    </row>
    <row r="16491" spans="11:17">
      <c r="K16491" t="s">
        <v>51</v>
      </c>
      <c r="L16491" t="s">
        <v>7021</v>
      </c>
      <c r="M16491" t="s">
        <v>7022</v>
      </c>
      <c r="N16491" t="s">
        <v>77</v>
      </c>
      <c r="O16491" t="s">
        <v>59</v>
      </c>
      <c r="P16491">
        <v>3305</v>
      </c>
      <c r="Q16491" t="s">
        <v>7023</v>
      </c>
    </row>
    <row r="16492" spans="11:17">
      <c r="K16492" t="s">
        <v>51</v>
      </c>
      <c r="L16492" t="s">
        <v>7021</v>
      </c>
      <c r="M16492" t="s">
        <v>7022</v>
      </c>
      <c r="N16492" t="s">
        <v>77</v>
      </c>
      <c r="O16492" t="s">
        <v>60</v>
      </c>
      <c r="P16492" t="s">
        <v>843</v>
      </c>
      <c r="Q16492" t="s">
        <v>7023</v>
      </c>
    </row>
    <row r="16493" spans="11:17">
      <c r="K16493" t="s">
        <v>51</v>
      </c>
      <c r="L16493" t="s">
        <v>7021</v>
      </c>
      <c r="M16493" t="s">
        <v>7022</v>
      </c>
      <c r="N16493" t="s">
        <v>77</v>
      </c>
      <c r="O16493" t="s">
        <v>62</v>
      </c>
      <c r="P16493" t="s">
        <v>850</v>
      </c>
      <c r="Q16493" t="s">
        <v>7023</v>
      </c>
    </row>
    <row r="16494" spans="11:17">
      <c r="K16494" t="s">
        <v>51</v>
      </c>
      <c r="L16494" t="s">
        <v>7021</v>
      </c>
      <c r="M16494" t="s">
        <v>7022</v>
      </c>
      <c r="N16494" t="s">
        <v>77</v>
      </c>
      <c r="O16494" t="s">
        <v>64</v>
      </c>
      <c r="P16494" t="s">
        <v>7024</v>
      </c>
      <c r="Q16494" t="s">
        <v>7023</v>
      </c>
    </row>
    <row r="16495" spans="11:17">
      <c r="K16495" t="s">
        <v>51</v>
      </c>
      <c r="L16495" t="s">
        <v>7021</v>
      </c>
      <c r="M16495" t="s">
        <v>7022</v>
      </c>
      <c r="N16495" t="s">
        <v>77</v>
      </c>
      <c r="O16495" t="s">
        <v>66</v>
      </c>
      <c r="P16495" t="s">
        <v>7025</v>
      </c>
      <c r="Q16495" t="s">
        <v>7023</v>
      </c>
    </row>
    <row r="16496" spans="11:17">
      <c r="K16496" t="s">
        <v>51</v>
      </c>
      <c r="L16496" t="s">
        <v>7021</v>
      </c>
      <c r="M16496" t="s">
        <v>7022</v>
      </c>
      <c r="N16496" t="s">
        <v>77</v>
      </c>
      <c r="O16496" t="s">
        <v>68</v>
      </c>
      <c r="P16496" t="e">
        <f>-ต้องการเจลล้างมือและน้ำยาฆ่าเชื้อ
-ต้องการอาหารแห้ง</f>
        <v>#NAME?</v>
      </c>
      <c r="Q16496" t="s">
        <v>7023</v>
      </c>
    </row>
    <row r="16497" spans="11:17">
      <c r="K16497" t="s">
        <v>51</v>
      </c>
      <c r="L16497" t="s">
        <v>7021</v>
      </c>
      <c r="M16497" t="s">
        <v>7022</v>
      </c>
      <c r="N16497" t="s">
        <v>77</v>
      </c>
      <c r="O16497" t="s">
        <v>70</v>
      </c>
      <c r="P16497" t="s">
        <v>131</v>
      </c>
      <c r="Q16497" t="s">
        <v>7023</v>
      </c>
    </row>
    <row r="16498" spans="11:17">
      <c r="K16498" t="s">
        <v>51</v>
      </c>
      <c r="L16498" t="s">
        <v>7021</v>
      </c>
      <c r="M16498" t="s">
        <v>7022</v>
      </c>
      <c r="N16498" t="s">
        <v>77</v>
      </c>
      <c r="O16498" t="s">
        <v>72</v>
      </c>
      <c r="P16498">
        <v>110</v>
      </c>
      <c r="Q16498" t="s">
        <v>7023</v>
      </c>
    </row>
    <row r="16499" spans="11:17">
      <c r="K16499" t="s">
        <v>51</v>
      </c>
      <c r="L16499" t="s">
        <v>7021</v>
      </c>
      <c r="M16499" t="s">
        <v>7022</v>
      </c>
      <c r="N16499" t="s">
        <v>77</v>
      </c>
      <c r="O16499" t="s">
        <v>73</v>
      </c>
      <c r="P16499" t="s">
        <v>82</v>
      </c>
      <c r="Q16499" t="s">
        <v>7023</v>
      </c>
    </row>
    <row r="16500" spans="11:17">
      <c r="K16500" t="s">
        <v>51</v>
      </c>
      <c r="L16500" t="s">
        <v>7026</v>
      </c>
      <c r="M16500" t="s">
        <v>7027</v>
      </c>
      <c r="N16500" t="s">
        <v>1337</v>
      </c>
      <c r="O16500" t="s">
        <v>14</v>
      </c>
      <c r="Q16500" t="s">
        <v>7028</v>
      </c>
    </row>
    <row r="16501" spans="11:17">
      <c r="K16501" t="s">
        <v>51</v>
      </c>
      <c r="L16501" t="s">
        <v>7026</v>
      </c>
      <c r="M16501" t="s">
        <v>7027</v>
      </c>
      <c r="N16501" t="s">
        <v>1337</v>
      </c>
      <c r="O16501" t="s">
        <v>56</v>
      </c>
      <c r="Q16501" t="s">
        <v>7028</v>
      </c>
    </row>
    <row r="16502" spans="11:17">
      <c r="K16502" t="s">
        <v>51</v>
      </c>
      <c r="L16502" t="s">
        <v>7026</v>
      </c>
      <c r="M16502" t="s">
        <v>7027</v>
      </c>
      <c r="N16502" t="s">
        <v>1337</v>
      </c>
      <c r="O16502" t="s">
        <v>57</v>
      </c>
      <c r="P16502" t="s">
        <v>1035</v>
      </c>
      <c r="Q16502" t="s">
        <v>7028</v>
      </c>
    </row>
    <row r="16503" spans="11:17">
      <c r="K16503" t="s">
        <v>51</v>
      </c>
      <c r="L16503" t="s">
        <v>7026</v>
      </c>
      <c r="M16503" t="s">
        <v>7027</v>
      </c>
      <c r="N16503" t="s">
        <v>1337</v>
      </c>
      <c r="O16503" t="s">
        <v>59</v>
      </c>
      <c r="P16503">
        <v>1693</v>
      </c>
      <c r="Q16503" t="s">
        <v>7028</v>
      </c>
    </row>
    <row r="16504" spans="11:17">
      <c r="K16504" t="s">
        <v>51</v>
      </c>
      <c r="L16504" t="s">
        <v>7026</v>
      </c>
      <c r="M16504" t="s">
        <v>7027</v>
      </c>
      <c r="N16504" t="s">
        <v>1337</v>
      </c>
      <c r="O16504" t="s">
        <v>60</v>
      </c>
      <c r="P16504" t="s">
        <v>1339</v>
      </c>
      <c r="Q16504" t="s">
        <v>7028</v>
      </c>
    </row>
    <row r="16505" spans="11:17">
      <c r="K16505" t="s">
        <v>51</v>
      </c>
      <c r="L16505" t="s">
        <v>7026</v>
      </c>
      <c r="M16505" t="s">
        <v>7027</v>
      </c>
      <c r="N16505" t="s">
        <v>1337</v>
      </c>
      <c r="O16505" t="s">
        <v>62</v>
      </c>
      <c r="P16505" t="s">
        <v>1404</v>
      </c>
      <c r="Q16505" t="s">
        <v>7028</v>
      </c>
    </row>
    <row r="16506" spans="11:17">
      <c r="K16506" t="s">
        <v>51</v>
      </c>
      <c r="L16506" t="s">
        <v>7026</v>
      </c>
      <c r="M16506" t="s">
        <v>7027</v>
      </c>
      <c r="N16506" t="s">
        <v>1337</v>
      </c>
      <c r="O16506" t="s">
        <v>64</v>
      </c>
      <c r="P16506" t="s">
        <v>7029</v>
      </c>
      <c r="Q16506" t="s">
        <v>7028</v>
      </c>
    </row>
    <row r="16507" spans="11:17">
      <c r="K16507" t="s">
        <v>51</v>
      </c>
      <c r="L16507" t="s">
        <v>7026</v>
      </c>
      <c r="M16507" t="s">
        <v>7027</v>
      </c>
      <c r="N16507" t="s">
        <v>1337</v>
      </c>
      <c r="O16507" t="s">
        <v>66</v>
      </c>
      <c r="P16507" t="s">
        <v>7030</v>
      </c>
      <c r="Q16507" t="s">
        <v>7028</v>
      </c>
    </row>
    <row r="16508" spans="11:17">
      <c r="K16508" t="s">
        <v>51</v>
      </c>
      <c r="L16508" t="s">
        <v>7026</v>
      </c>
      <c r="M16508" t="s">
        <v>7027</v>
      </c>
      <c r="N16508" t="s">
        <v>1337</v>
      </c>
      <c r="O16508" t="s">
        <v>68</v>
      </c>
      <c r="P16508" t="e">
        <f>-ต้องการยาฉีดพ่นฆ่าเชื้อ
-มีหน้ากากผ้าเย็บใช้เอง มีศูนย์สอนทำหน้ากากแบบเต็มใส</f>
        <v>#NAME?</v>
      </c>
      <c r="Q16508" t="s">
        <v>7028</v>
      </c>
    </row>
    <row r="16509" spans="11:17">
      <c r="K16509" t="s">
        <v>51</v>
      </c>
      <c r="L16509" t="s">
        <v>7026</v>
      </c>
      <c r="M16509" t="s">
        <v>7027</v>
      </c>
      <c r="N16509" t="s">
        <v>1337</v>
      </c>
      <c r="O16509" t="s">
        <v>70</v>
      </c>
      <c r="P16509" t="s">
        <v>1020</v>
      </c>
      <c r="Q16509" t="s">
        <v>7028</v>
      </c>
    </row>
    <row r="16510" spans="11:17">
      <c r="K16510" t="s">
        <v>51</v>
      </c>
      <c r="L16510" t="s">
        <v>7026</v>
      </c>
      <c r="M16510" t="s">
        <v>7027</v>
      </c>
      <c r="N16510" t="s">
        <v>1337</v>
      </c>
      <c r="O16510" t="s">
        <v>72</v>
      </c>
      <c r="P16510">
        <v>165</v>
      </c>
      <c r="Q16510" t="s">
        <v>7028</v>
      </c>
    </row>
    <row r="16511" spans="11:17">
      <c r="K16511" t="s">
        <v>51</v>
      </c>
      <c r="L16511" t="s">
        <v>7026</v>
      </c>
      <c r="M16511" t="s">
        <v>7027</v>
      </c>
      <c r="N16511" t="s">
        <v>1337</v>
      </c>
      <c r="O16511" t="s">
        <v>73</v>
      </c>
      <c r="P16511" t="s">
        <v>1343</v>
      </c>
      <c r="Q16511" t="s">
        <v>7028</v>
      </c>
    </row>
    <row r="16512" spans="11:17">
      <c r="K16512" t="s">
        <v>51</v>
      </c>
      <c r="L16512" t="s">
        <v>7031</v>
      </c>
      <c r="M16512" t="s">
        <v>7032</v>
      </c>
      <c r="N16512" t="s">
        <v>1337</v>
      </c>
      <c r="O16512" t="s">
        <v>14</v>
      </c>
      <c r="Q16512" t="s">
        <v>7033</v>
      </c>
    </row>
    <row r="16513" spans="11:17">
      <c r="K16513" t="s">
        <v>51</v>
      </c>
      <c r="L16513" t="s">
        <v>7031</v>
      </c>
      <c r="M16513" t="s">
        <v>7032</v>
      </c>
      <c r="N16513" t="s">
        <v>1337</v>
      </c>
      <c r="O16513" t="s">
        <v>56</v>
      </c>
      <c r="Q16513" t="s">
        <v>7033</v>
      </c>
    </row>
    <row r="16514" spans="11:17">
      <c r="K16514" t="s">
        <v>51</v>
      </c>
      <c r="L16514" t="s">
        <v>7031</v>
      </c>
      <c r="M16514" t="s">
        <v>7032</v>
      </c>
      <c r="N16514" t="s">
        <v>1337</v>
      </c>
      <c r="O16514" t="s">
        <v>57</v>
      </c>
      <c r="P16514" t="s">
        <v>1035</v>
      </c>
      <c r="Q16514" t="s">
        <v>7033</v>
      </c>
    </row>
    <row r="16515" spans="11:17">
      <c r="K16515" t="s">
        <v>51</v>
      </c>
      <c r="L16515" t="s">
        <v>7031</v>
      </c>
      <c r="M16515" t="s">
        <v>7032</v>
      </c>
      <c r="N16515" t="s">
        <v>1337</v>
      </c>
      <c r="O16515" t="s">
        <v>59</v>
      </c>
      <c r="P16515">
        <v>1567</v>
      </c>
      <c r="Q16515" t="s">
        <v>7033</v>
      </c>
    </row>
    <row r="16516" spans="11:17">
      <c r="K16516" t="s">
        <v>51</v>
      </c>
      <c r="L16516" t="s">
        <v>7031</v>
      </c>
      <c r="M16516" t="s">
        <v>7032</v>
      </c>
      <c r="N16516" t="s">
        <v>1337</v>
      </c>
      <c r="O16516" t="s">
        <v>60</v>
      </c>
      <c r="P16516" t="s">
        <v>1339</v>
      </c>
      <c r="Q16516" t="s">
        <v>7033</v>
      </c>
    </row>
    <row r="16517" spans="11:17">
      <c r="K16517" t="s">
        <v>51</v>
      </c>
      <c r="L16517" t="s">
        <v>7031</v>
      </c>
      <c r="M16517" t="s">
        <v>7032</v>
      </c>
      <c r="N16517" t="s">
        <v>1337</v>
      </c>
      <c r="O16517" t="s">
        <v>62</v>
      </c>
      <c r="P16517" t="s">
        <v>1436</v>
      </c>
      <c r="Q16517" t="s">
        <v>7033</v>
      </c>
    </row>
    <row r="16518" spans="11:17">
      <c r="K16518" t="s">
        <v>51</v>
      </c>
      <c r="L16518" t="s">
        <v>7031</v>
      </c>
      <c r="M16518" t="s">
        <v>7032</v>
      </c>
      <c r="N16518" t="s">
        <v>1337</v>
      </c>
      <c r="O16518" t="s">
        <v>64</v>
      </c>
      <c r="P16518" t="s">
        <v>7034</v>
      </c>
      <c r="Q16518" t="s">
        <v>7033</v>
      </c>
    </row>
    <row r="16519" spans="11:17">
      <c r="K16519" t="s">
        <v>51</v>
      </c>
      <c r="L16519" t="s">
        <v>7031</v>
      </c>
      <c r="M16519" t="s">
        <v>7032</v>
      </c>
      <c r="N16519" t="s">
        <v>1337</v>
      </c>
      <c r="O16519" t="s">
        <v>66</v>
      </c>
      <c r="P16519" t="s">
        <v>7035</v>
      </c>
      <c r="Q16519" t="s">
        <v>7033</v>
      </c>
    </row>
    <row r="16520" spans="11:17">
      <c r="K16520" t="s">
        <v>51</v>
      </c>
      <c r="L16520" t="s">
        <v>7031</v>
      </c>
      <c r="M16520" t="s">
        <v>7032</v>
      </c>
      <c r="N16520" t="s">
        <v>1337</v>
      </c>
      <c r="O16520" t="s">
        <v>68</v>
      </c>
      <c r="Q16520" t="s">
        <v>7033</v>
      </c>
    </row>
    <row r="16521" spans="11:17">
      <c r="K16521" t="s">
        <v>51</v>
      </c>
      <c r="L16521" t="s">
        <v>7031</v>
      </c>
      <c r="M16521" t="s">
        <v>7032</v>
      </c>
      <c r="N16521" t="s">
        <v>1337</v>
      </c>
      <c r="O16521" t="s">
        <v>70</v>
      </c>
      <c r="P16521" t="s">
        <v>1020</v>
      </c>
      <c r="Q16521" t="s">
        <v>7033</v>
      </c>
    </row>
    <row r="16522" spans="11:17">
      <c r="K16522" t="s">
        <v>51</v>
      </c>
      <c r="L16522" t="s">
        <v>7031</v>
      </c>
      <c r="M16522" t="s">
        <v>7032</v>
      </c>
      <c r="N16522" t="s">
        <v>1337</v>
      </c>
      <c r="O16522" t="s">
        <v>72</v>
      </c>
      <c r="P16522">
        <v>83</v>
      </c>
      <c r="Q16522" t="s">
        <v>7033</v>
      </c>
    </row>
    <row r="16523" spans="11:17">
      <c r="K16523" t="s">
        <v>51</v>
      </c>
      <c r="L16523" t="s">
        <v>7031</v>
      </c>
      <c r="M16523" t="s">
        <v>7032</v>
      </c>
      <c r="N16523" t="s">
        <v>1337</v>
      </c>
      <c r="O16523" t="s">
        <v>73</v>
      </c>
      <c r="P16523" t="s">
        <v>1343</v>
      </c>
      <c r="Q16523" t="s">
        <v>7033</v>
      </c>
    </row>
    <row r="16524" spans="11:17">
      <c r="K16524" t="s">
        <v>51</v>
      </c>
      <c r="L16524" t="s">
        <v>7036</v>
      </c>
      <c r="M16524" t="s">
        <v>7037</v>
      </c>
      <c r="N16524" t="s">
        <v>54</v>
      </c>
      <c r="O16524" t="s">
        <v>14</v>
      </c>
      <c r="Q16524" t="s">
        <v>7038</v>
      </c>
    </row>
    <row r="16525" spans="11:17">
      <c r="K16525" t="s">
        <v>51</v>
      </c>
      <c r="L16525" t="s">
        <v>7036</v>
      </c>
      <c r="M16525" t="s">
        <v>7037</v>
      </c>
      <c r="N16525" t="s">
        <v>54</v>
      </c>
      <c r="O16525" t="s">
        <v>56</v>
      </c>
      <c r="Q16525" t="s">
        <v>7038</v>
      </c>
    </row>
    <row r="16526" spans="11:17">
      <c r="K16526" t="s">
        <v>51</v>
      </c>
      <c r="L16526" t="s">
        <v>7036</v>
      </c>
      <c r="M16526" t="s">
        <v>7037</v>
      </c>
      <c r="N16526" t="s">
        <v>54</v>
      </c>
      <c r="O16526" t="s">
        <v>57</v>
      </c>
      <c r="P16526" t="s">
        <v>1035</v>
      </c>
      <c r="Q16526" t="s">
        <v>7038</v>
      </c>
    </row>
    <row r="16527" spans="11:17">
      <c r="K16527" t="s">
        <v>51</v>
      </c>
      <c r="L16527" t="s">
        <v>7036</v>
      </c>
      <c r="M16527" t="s">
        <v>7037</v>
      </c>
      <c r="N16527" t="s">
        <v>54</v>
      </c>
      <c r="O16527" t="s">
        <v>59</v>
      </c>
      <c r="P16527">
        <v>4028</v>
      </c>
      <c r="Q16527" t="s">
        <v>7038</v>
      </c>
    </row>
    <row r="16528" spans="11:17">
      <c r="K16528" t="s">
        <v>51</v>
      </c>
      <c r="L16528" t="s">
        <v>7036</v>
      </c>
      <c r="M16528" t="s">
        <v>7037</v>
      </c>
      <c r="N16528" t="s">
        <v>54</v>
      </c>
      <c r="O16528" t="s">
        <v>60</v>
      </c>
      <c r="P16528" t="s">
        <v>1339</v>
      </c>
      <c r="Q16528" t="s">
        <v>7038</v>
      </c>
    </row>
    <row r="16529" spans="11:17">
      <c r="K16529" t="s">
        <v>51</v>
      </c>
      <c r="L16529" t="s">
        <v>7036</v>
      </c>
      <c r="M16529" t="s">
        <v>7037</v>
      </c>
      <c r="N16529" t="s">
        <v>54</v>
      </c>
      <c r="O16529" t="s">
        <v>62</v>
      </c>
      <c r="P16529" t="s">
        <v>2694</v>
      </c>
      <c r="Q16529" t="s">
        <v>7038</v>
      </c>
    </row>
    <row r="16530" spans="11:17">
      <c r="K16530" t="s">
        <v>51</v>
      </c>
      <c r="L16530" t="s">
        <v>7036</v>
      </c>
      <c r="M16530" t="s">
        <v>7037</v>
      </c>
      <c r="N16530" t="s">
        <v>54</v>
      </c>
      <c r="O16530" t="s">
        <v>64</v>
      </c>
      <c r="P16530" t="s">
        <v>7039</v>
      </c>
      <c r="Q16530" t="s">
        <v>7038</v>
      </c>
    </row>
    <row r="16531" spans="11:17">
      <c r="K16531" t="s">
        <v>51</v>
      </c>
      <c r="L16531" t="s">
        <v>7036</v>
      </c>
      <c r="M16531" t="s">
        <v>7037</v>
      </c>
      <c r="N16531" t="s">
        <v>54</v>
      </c>
      <c r="O16531" t="s">
        <v>66</v>
      </c>
      <c r="P16531" t="s">
        <v>7040</v>
      </c>
      <c r="Q16531" t="s">
        <v>7038</v>
      </c>
    </row>
    <row r="16532" spans="11:17">
      <c r="K16532" t="s">
        <v>51</v>
      </c>
      <c r="L16532" t="s">
        <v>7036</v>
      </c>
      <c r="M16532" t="s">
        <v>7037</v>
      </c>
      <c r="N16532" t="s">
        <v>54</v>
      </c>
      <c r="O16532" t="s">
        <v>68</v>
      </c>
      <c r="P16532" t="s">
        <v>7041</v>
      </c>
      <c r="Q16532" t="s">
        <v>7038</v>
      </c>
    </row>
    <row r="16533" spans="11:17">
      <c r="K16533" t="s">
        <v>51</v>
      </c>
      <c r="L16533" t="s">
        <v>7036</v>
      </c>
      <c r="M16533" t="s">
        <v>7037</v>
      </c>
      <c r="N16533" t="s">
        <v>54</v>
      </c>
      <c r="O16533" t="s">
        <v>70</v>
      </c>
      <c r="P16533" t="s">
        <v>131</v>
      </c>
      <c r="Q16533" t="s">
        <v>7038</v>
      </c>
    </row>
    <row r="16534" spans="11:17">
      <c r="K16534" t="s">
        <v>51</v>
      </c>
      <c r="L16534" t="s">
        <v>7036</v>
      </c>
      <c r="M16534" t="s">
        <v>7037</v>
      </c>
      <c r="N16534" t="s">
        <v>54</v>
      </c>
      <c r="O16534" t="s">
        <v>72</v>
      </c>
      <c r="P16534">
        <v>89</v>
      </c>
      <c r="Q16534" t="s">
        <v>7038</v>
      </c>
    </row>
    <row r="16535" spans="11:17">
      <c r="K16535" t="s">
        <v>51</v>
      </c>
      <c r="L16535" t="s">
        <v>7036</v>
      </c>
      <c r="M16535" t="s">
        <v>7037</v>
      </c>
      <c r="N16535" t="s">
        <v>54</v>
      </c>
      <c r="O16535" t="s">
        <v>73</v>
      </c>
      <c r="P16535" t="s">
        <v>74</v>
      </c>
      <c r="Q16535" t="s">
        <v>7038</v>
      </c>
    </row>
    <row r="16536" spans="11:17">
      <c r="K16536" t="s">
        <v>51</v>
      </c>
      <c r="L16536" t="s">
        <v>7042</v>
      </c>
      <c r="M16536" t="s">
        <v>7043</v>
      </c>
      <c r="N16536" t="s">
        <v>1337</v>
      </c>
      <c r="O16536" t="s">
        <v>14</v>
      </c>
      <c r="Q16536" t="s">
        <v>7044</v>
      </c>
    </row>
    <row r="16537" spans="11:17">
      <c r="K16537" t="s">
        <v>51</v>
      </c>
      <c r="L16537" t="s">
        <v>7042</v>
      </c>
      <c r="M16537" t="s">
        <v>7043</v>
      </c>
      <c r="N16537" t="s">
        <v>1337</v>
      </c>
      <c r="O16537" t="s">
        <v>56</v>
      </c>
      <c r="Q16537" t="s">
        <v>7044</v>
      </c>
    </row>
    <row r="16538" spans="11:17">
      <c r="K16538" t="s">
        <v>51</v>
      </c>
      <c r="L16538" t="s">
        <v>7042</v>
      </c>
      <c r="M16538" t="s">
        <v>7043</v>
      </c>
      <c r="N16538" t="s">
        <v>1337</v>
      </c>
      <c r="O16538" t="s">
        <v>57</v>
      </c>
      <c r="P16538" t="s">
        <v>1035</v>
      </c>
      <c r="Q16538" t="s">
        <v>7044</v>
      </c>
    </row>
    <row r="16539" spans="11:17">
      <c r="K16539" t="s">
        <v>51</v>
      </c>
      <c r="L16539" t="s">
        <v>7042</v>
      </c>
      <c r="M16539" t="s">
        <v>7043</v>
      </c>
      <c r="N16539" t="s">
        <v>1337</v>
      </c>
      <c r="O16539" t="s">
        <v>59</v>
      </c>
      <c r="P16539">
        <v>1327</v>
      </c>
      <c r="Q16539" t="s">
        <v>7044</v>
      </c>
    </row>
    <row r="16540" spans="11:17">
      <c r="K16540" t="s">
        <v>51</v>
      </c>
      <c r="L16540" t="s">
        <v>7042</v>
      </c>
      <c r="M16540" t="s">
        <v>7043</v>
      </c>
      <c r="N16540" t="s">
        <v>1337</v>
      </c>
      <c r="O16540" t="s">
        <v>60</v>
      </c>
      <c r="P16540" t="s">
        <v>1339</v>
      </c>
      <c r="Q16540" t="s">
        <v>7044</v>
      </c>
    </row>
    <row r="16541" spans="11:17">
      <c r="K16541" t="s">
        <v>51</v>
      </c>
      <c r="L16541" t="s">
        <v>7042</v>
      </c>
      <c r="M16541" t="s">
        <v>7043</v>
      </c>
      <c r="N16541" t="s">
        <v>1337</v>
      </c>
      <c r="O16541" t="s">
        <v>62</v>
      </c>
      <c r="P16541" t="s">
        <v>1436</v>
      </c>
      <c r="Q16541" t="s">
        <v>7044</v>
      </c>
    </row>
    <row r="16542" spans="11:17">
      <c r="K16542" t="s">
        <v>51</v>
      </c>
      <c r="L16542" t="s">
        <v>7042</v>
      </c>
      <c r="M16542" t="s">
        <v>7043</v>
      </c>
      <c r="N16542" t="s">
        <v>1337</v>
      </c>
      <c r="O16542" t="s">
        <v>64</v>
      </c>
      <c r="P16542" t="s">
        <v>7045</v>
      </c>
      <c r="Q16542" t="s">
        <v>7044</v>
      </c>
    </row>
    <row r="16543" spans="11:17">
      <c r="K16543" t="s">
        <v>51</v>
      </c>
      <c r="L16543" t="s">
        <v>7042</v>
      </c>
      <c r="M16543" t="s">
        <v>7043</v>
      </c>
      <c r="N16543" t="s">
        <v>1337</v>
      </c>
      <c r="O16543" t="s">
        <v>66</v>
      </c>
      <c r="P16543" t="s">
        <v>7046</v>
      </c>
      <c r="Q16543" t="s">
        <v>7044</v>
      </c>
    </row>
    <row r="16544" spans="11:17">
      <c r="K16544" t="s">
        <v>51</v>
      </c>
      <c r="L16544" t="s">
        <v>7042</v>
      </c>
      <c r="M16544" t="s">
        <v>7043</v>
      </c>
      <c r="N16544" t="s">
        <v>1337</v>
      </c>
      <c r="O16544" t="s">
        <v>68</v>
      </c>
      <c r="Q16544" t="s">
        <v>7044</v>
      </c>
    </row>
    <row r="16545" spans="11:17">
      <c r="K16545" t="s">
        <v>51</v>
      </c>
      <c r="L16545" t="s">
        <v>7042</v>
      </c>
      <c r="M16545" t="s">
        <v>7043</v>
      </c>
      <c r="N16545" t="s">
        <v>1337</v>
      </c>
      <c r="O16545" t="s">
        <v>70</v>
      </c>
      <c r="P16545" t="s">
        <v>1020</v>
      </c>
      <c r="Q16545" t="s">
        <v>7044</v>
      </c>
    </row>
    <row r="16546" spans="11:17">
      <c r="K16546" t="s">
        <v>51</v>
      </c>
      <c r="L16546" t="s">
        <v>7042</v>
      </c>
      <c r="M16546" t="s">
        <v>7043</v>
      </c>
      <c r="N16546" t="s">
        <v>1337</v>
      </c>
      <c r="O16546" t="s">
        <v>72</v>
      </c>
      <c r="P16546">
        <v>125</v>
      </c>
      <c r="Q16546" t="s">
        <v>7044</v>
      </c>
    </row>
    <row r="16547" spans="11:17">
      <c r="K16547" t="s">
        <v>51</v>
      </c>
      <c r="L16547" t="s">
        <v>7042</v>
      </c>
      <c r="M16547" t="s">
        <v>7043</v>
      </c>
      <c r="N16547" t="s">
        <v>1337</v>
      </c>
      <c r="O16547" t="s">
        <v>73</v>
      </c>
      <c r="P16547" t="s">
        <v>1343</v>
      </c>
      <c r="Q16547" t="s">
        <v>7044</v>
      </c>
    </row>
    <row r="16548" spans="11:17">
      <c r="K16548" t="s">
        <v>51</v>
      </c>
      <c r="L16548" t="s">
        <v>3143</v>
      </c>
      <c r="M16548" t="s">
        <v>7047</v>
      </c>
      <c r="N16548" t="s">
        <v>1337</v>
      </c>
      <c r="O16548" t="s">
        <v>14</v>
      </c>
      <c r="Q16548" t="s">
        <v>7048</v>
      </c>
    </row>
    <row r="16549" spans="11:17">
      <c r="K16549" t="s">
        <v>51</v>
      </c>
      <c r="L16549" t="s">
        <v>3143</v>
      </c>
      <c r="M16549" t="s">
        <v>7047</v>
      </c>
      <c r="N16549" t="s">
        <v>1337</v>
      </c>
      <c r="O16549" t="s">
        <v>56</v>
      </c>
      <c r="Q16549" t="s">
        <v>7048</v>
      </c>
    </row>
    <row r="16550" spans="11:17">
      <c r="K16550" t="s">
        <v>51</v>
      </c>
      <c r="L16550" t="s">
        <v>3143</v>
      </c>
      <c r="M16550" t="s">
        <v>7047</v>
      </c>
      <c r="N16550" t="s">
        <v>1337</v>
      </c>
      <c r="O16550" t="s">
        <v>57</v>
      </c>
      <c r="P16550" t="s">
        <v>1035</v>
      </c>
      <c r="Q16550" t="s">
        <v>7048</v>
      </c>
    </row>
    <row r="16551" spans="11:17">
      <c r="K16551" t="s">
        <v>51</v>
      </c>
      <c r="L16551" t="s">
        <v>3143</v>
      </c>
      <c r="M16551" t="s">
        <v>7047</v>
      </c>
      <c r="N16551" t="s">
        <v>1337</v>
      </c>
      <c r="O16551" t="s">
        <v>59</v>
      </c>
      <c r="P16551">
        <v>1304</v>
      </c>
      <c r="Q16551" t="s">
        <v>7048</v>
      </c>
    </row>
    <row r="16552" spans="11:17">
      <c r="K16552" t="s">
        <v>51</v>
      </c>
      <c r="L16552" t="s">
        <v>3143</v>
      </c>
      <c r="M16552" t="s">
        <v>7047</v>
      </c>
      <c r="N16552" t="s">
        <v>1337</v>
      </c>
      <c r="O16552" t="s">
        <v>60</v>
      </c>
      <c r="P16552" t="s">
        <v>1339</v>
      </c>
      <c r="Q16552" t="s">
        <v>7048</v>
      </c>
    </row>
    <row r="16553" spans="11:17">
      <c r="K16553" t="s">
        <v>51</v>
      </c>
      <c r="L16553" t="s">
        <v>3143</v>
      </c>
      <c r="M16553" t="s">
        <v>7047</v>
      </c>
      <c r="N16553" t="s">
        <v>1337</v>
      </c>
      <c r="O16553" t="s">
        <v>62</v>
      </c>
      <c r="P16553" t="s">
        <v>1340</v>
      </c>
      <c r="Q16553" t="s">
        <v>7048</v>
      </c>
    </row>
    <row r="16554" spans="11:17">
      <c r="K16554" t="s">
        <v>51</v>
      </c>
      <c r="L16554" t="s">
        <v>3143</v>
      </c>
      <c r="M16554" t="s">
        <v>7047</v>
      </c>
      <c r="N16554" t="s">
        <v>1337</v>
      </c>
      <c r="O16554" t="s">
        <v>64</v>
      </c>
      <c r="P16554" t="s">
        <v>3146</v>
      </c>
      <c r="Q16554" t="s">
        <v>7048</v>
      </c>
    </row>
    <row r="16555" spans="11:17">
      <c r="K16555" t="s">
        <v>51</v>
      </c>
      <c r="L16555" t="s">
        <v>3143</v>
      </c>
      <c r="M16555" t="s">
        <v>7047</v>
      </c>
      <c r="N16555" t="s">
        <v>1337</v>
      </c>
      <c r="O16555" t="s">
        <v>66</v>
      </c>
      <c r="P16555" t="s">
        <v>3147</v>
      </c>
      <c r="Q16555" t="s">
        <v>7048</v>
      </c>
    </row>
    <row r="16556" spans="11:17">
      <c r="K16556" t="s">
        <v>51</v>
      </c>
      <c r="L16556" t="s">
        <v>3143</v>
      </c>
      <c r="M16556" t="s">
        <v>7047</v>
      </c>
      <c r="N16556" t="s">
        <v>1337</v>
      </c>
      <c r="O16556" t="s">
        <v>68</v>
      </c>
      <c r="Q16556" t="s">
        <v>7048</v>
      </c>
    </row>
    <row r="16557" spans="11:17">
      <c r="K16557" t="s">
        <v>51</v>
      </c>
      <c r="L16557" t="s">
        <v>3143</v>
      </c>
      <c r="M16557" t="s">
        <v>7047</v>
      </c>
      <c r="N16557" t="s">
        <v>1337</v>
      </c>
      <c r="O16557" t="s">
        <v>70</v>
      </c>
      <c r="P16557" t="s">
        <v>131</v>
      </c>
      <c r="Q16557" t="s">
        <v>7048</v>
      </c>
    </row>
    <row r="16558" spans="11:17">
      <c r="K16558" t="s">
        <v>51</v>
      </c>
      <c r="L16558" t="s">
        <v>3143</v>
      </c>
      <c r="M16558" t="s">
        <v>7047</v>
      </c>
      <c r="N16558" t="s">
        <v>1337</v>
      </c>
      <c r="O16558" t="s">
        <v>72</v>
      </c>
      <c r="P16558">
        <v>351</v>
      </c>
      <c r="Q16558" t="s">
        <v>7048</v>
      </c>
    </row>
    <row r="16559" spans="11:17">
      <c r="K16559" t="s">
        <v>51</v>
      </c>
      <c r="L16559" t="s">
        <v>3143</v>
      </c>
      <c r="M16559" t="s">
        <v>7047</v>
      </c>
      <c r="N16559" t="s">
        <v>1337</v>
      </c>
      <c r="O16559" t="s">
        <v>73</v>
      </c>
      <c r="P16559" t="s">
        <v>1343</v>
      </c>
      <c r="Q16559" t="s">
        <v>7048</v>
      </c>
    </row>
    <row r="16560" spans="11:17">
      <c r="K16560" t="s">
        <v>51</v>
      </c>
      <c r="L16560" t="s">
        <v>7049</v>
      </c>
      <c r="M16560" t="s">
        <v>7050</v>
      </c>
      <c r="N16560" t="s">
        <v>1337</v>
      </c>
      <c r="O16560" t="s">
        <v>14</v>
      </c>
      <c r="Q16560" t="s">
        <v>7051</v>
      </c>
    </row>
    <row r="16561" spans="11:17">
      <c r="K16561" t="s">
        <v>51</v>
      </c>
      <c r="L16561" t="s">
        <v>7049</v>
      </c>
      <c r="M16561" t="s">
        <v>7050</v>
      </c>
      <c r="N16561" t="s">
        <v>1337</v>
      </c>
      <c r="O16561" t="s">
        <v>56</v>
      </c>
      <c r="Q16561" t="s">
        <v>7051</v>
      </c>
    </row>
    <row r="16562" spans="11:17">
      <c r="K16562" t="s">
        <v>51</v>
      </c>
      <c r="L16562" t="s">
        <v>7049</v>
      </c>
      <c r="M16562" t="s">
        <v>7050</v>
      </c>
      <c r="N16562" t="s">
        <v>1337</v>
      </c>
      <c r="O16562" t="s">
        <v>57</v>
      </c>
      <c r="P16562" t="s">
        <v>1035</v>
      </c>
      <c r="Q16562" t="s">
        <v>7051</v>
      </c>
    </row>
    <row r="16563" spans="11:17">
      <c r="K16563" t="s">
        <v>51</v>
      </c>
      <c r="L16563" t="s">
        <v>7049</v>
      </c>
      <c r="M16563" t="s">
        <v>7050</v>
      </c>
      <c r="N16563" t="s">
        <v>1337</v>
      </c>
      <c r="O16563" t="s">
        <v>59</v>
      </c>
      <c r="P16563">
        <v>1441</v>
      </c>
      <c r="Q16563" t="s">
        <v>7051</v>
      </c>
    </row>
    <row r="16564" spans="11:17">
      <c r="K16564" t="s">
        <v>51</v>
      </c>
      <c r="L16564" t="s">
        <v>7049</v>
      </c>
      <c r="M16564" t="s">
        <v>7050</v>
      </c>
      <c r="N16564" t="s">
        <v>1337</v>
      </c>
      <c r="O16564" t="s">
        <v>60</v>
      </c>
      <c r="P16564" t="s">
        <v>1339</v>
      </c>
      <c r="Q16564" t="s">
        <v>7051</v>
      </c>
    </row>
    <row r="16565" spans="11:17">
      <c r="K16565" t="s">
        <v>51</v>
      </c>
      <c r="L16565" t="s">
        <v>7049</v>
      </c>
      <c r="M16565" t="s">
        <v>7050</v>
      </c>
      <c r="N16565" t="s">
        <v>1337</v>
      </c>
      <c r="O16565" t="s">
        <v>62</v>
      </c>
      <c r="P16565" t="s">
        <v>1436</v>
      </c>
      <c r="Q16565" t="s">
        <v>7051</v>
      </c>
    </row>
    <row r="16566" spans="11:17">
      <c r="K16566" t="s">
        <v>51</v>
      </c>
      <c r="L16566" t="s">
        <v>7049</v>
      </c>
      <c r="M16566" t="s">
        <v>7050</v>
      </c>
      <c r="N16566" t="s">
        <v>1337</v>
      </c>
      <c r="O16566" t="s">
        <v>64</v>
      </c>
      <c r="P16566" t="s">
        <v>7052</v>
      </c>
      <c r="Q16566" t="s">
        <v>7051</v>
      </c>
    </row>
    <row r="16567" spans="11:17">
      <c r="K16567" t="s">
        <v>51</v>
      </c>
      <c r="L16567" t="s">
        <v>7049</v>
      </c>
      <c r="M16567" t="s">
        <v>7050</v>
      </c>
      <c r="N16567" t="s">
        <v>1337</v>
      </c>
      <c r="O16567" t="s">
        <v>66</v>
      </c>
      <c r="P16567" t="s">
        <v>7053</v>
      </c>
      <c r="Q16567" t="s">
        <v>7051</v>
      </c>
    </row>
    <row r="16568" spans="11:17">
      <c r="K16568" t="s">
        <v>51</v>
      </c>
      <c r="L16568" t="s">
        <v>7049</v>
      </c>
      <c r="M16568" t="s">
        <v>7050</v>
      </c>
      <c r="N16568" t="s">
        <v>1337</v>
      </c>
      <c r="O16568" t="s">
        <v>68</v>
      </c>
      <c r="Q16568" t="s">
        <v>7051</v>
      </c>
    </row>
    <row r="16569" spans="11:17">
      <c r="K16569" t="s">
        <v>51</v>
      </c>
      <c r="L16569" t="s">
        <v>7049</v>
      </c>
      <c r="M16569" t="s">
        <v>7050</v>
      </c>
      <c r="N16569" t="s">
        <v>1337</v>
      </c>
      <c r="O16569" t="s">
        <v>70</v>
      </c>
      <c r="P16569" t="s">
        <v>1020</v>
      </c>
      <c r="Q16569" t="s">
        <v>7051</v>
      </c>
    </row>
    <row r="16570" spans="11:17">
      <c r="K16570" t="s">
        <v>51</v>
      </c>
      <c r="L16570" t="s">
        <v>7049</v>
      </c>
      <c r="M16570" t="s">
        <v>7050</v>
      </c>
      <c r="N16570" t="s">
        <v>1337</v>
      </c>
      <c r="O16570" t="s">
        <v>72</v>
      </c>
      <c r="P16570">
        <v>254</v>
      </c>
      <c r="Q16570" t="s">
        <v>7051</v>
      </c>
    </row>
    <row r="16571" spans="11:17">
      <c r="K16571" t="s">
        <v>51</v>
      </c>
      <c r="L16571" t="s">
        <v>7049</v>
      </c>
      <c r="M16571" t="s">
        <v>7050</v>
      </c>
      <c r="N16571" t="s">
        <v>1337</v>
      </c>
      <c r="O16571" t="s">
        <v>73</v>
      </c>
      <c r="P16571" t="s">
        <v>1343</v>
      </c>
      <c r="Q16571" t="s">
        <v>7051</v>
      </c>
    </row>
    <row r="16572" spans="11:17">
      <c r="K16572" t="s">
        <v>51</v>
      </c>
      <c r="L16572" t="s">
        <v>7054</v>
      </c>
      <c r="M16572" t="s">
        <v>7055</v>
      </c>
      <c r="N16572" t="s">
        <v>1337</v>
      </c>
      <c r="O16572" t="s">
        <v>14</v>
      </c>
      <c r="Q16572" t="s">
        <v>7056</v>
      </c>
    </row>
    <row r="16573" spans="11:17">
      <c r="K16573" t="s">
        <v>51</v>
      </c>
      <c r="L16573" t="s">
        <v>7054</v>
      </c>
      <c r="M16573" t="s">
        <v>7055</v>
      </c>
      <c r="N16573" t="s">
        <v>1337</v>
      </c>
      <c r="O16573" t="s">
        <v>56</v>
      </c>
      <c r="Q16573" t="s">
        <v>7056</v>
      </c>
    </row>
    <row r="16574" spans="11:17">
      <c r="K16574" t="s">
        <v>51</v>
      </c>
      <c r="L16574" t="s">
        <v>7054</v>
      </c>
      <c r="M16574" t="s">
        <v>7055</v>
      </c>
      <c r="N16574" t="s">
        <v>1337</v>
      </c>
      <c r="O16574" t="s">
        <v>57</v>
      </c>
      <c r="P16574" t="s">
        <v>2263</v>
      </c>
      <c r="Q16574" t="s">
        <v>7056</v>
      </c>
    </row>
    <row r="16575" spans="11:17">
      <c r="K16575" t="s">
        <v>51</v>
      </c>
      <c r="L16575" t="s">
        <v>7054</v>
      </c>
      <c r="M16575" t="s">
        <v>7055</v>
      </c>
      <c r="N16575" t="s">
        <v>1337</v>
      </c>
      <c r="O16575" t="s">
        <v>59</v>
      </c>
      <c r="P16575">
        <v>995</v>
      </c>
      <c r="Q16575" t="s">
        <v>7056</v>
      </c>
    </row>
    <row r="16576" spans="11:17">
      <c r="K16576" t="s">
        <v>51</v>
      </c>
      <c r="L16576" t="s">
        <v>7054</v>
      </c>
      <c r="M16576" t="s">
        <v>7055</v>
      </c>
      <c r="N16576" t="s">
        <v>1337</v>
      </c>
      <c r="O16576" t="s">
        <v>60</v>
      </c>
      <c r="P16576" t="s">
        <v>2264</v>
      </c>
      <c r="Q16576" t="s">
        <v>7056</v>
      </c>
    </row>
    <row r="16577" spans="11:17">
      <c r="K16577" t="s">
        <v>51</v>
      </c>
      <c r="L16577" t="s">
        <v>7054</v>
      </c>
      <c r="M16577" t="s">
        <v>7055</v>
      </c>
      <c r="N16577" t="s">
        <v>1337</v>
      </c>
      <c r="O16577" t="s">
        <v>62</v>
      </c>
      <c r="P16577" t="s">
        <v>2265</v>
      </c>
      <c r="Q16577" t="s">
        <v>7056</v>
      </c>
    </row>
    <row r="16578" spans="11:17">
      <c r="K16578" t="s">
        <v>51</v>
      </c>
      <c r="L16578" t="s">
        <v>7054</v>
      </c>
      <c r="M16578" t="s">
        <v>7055</v>
      </c>
      <c r="N16578" t="s">
        <v>1337</v>
      </c>
      <c r="O16578" t="s">
        <v>64</v>
      </c>
      <c r="P16578" t="s">
        <v>7057</v>
      </c>
      <c r="Q16578" t="s">
        <v>7056</v>
      </c>
    </row>
    <row r="16579" spans="11:17">
      <c r="K16579" t="s">
        <v>51</v>
      </c>
      <c r="L16579" t="s">
        <v>7054</v>
      </c>
      <c r="M16579" t="s">
        <v>7055</v>
      </c>
      <c r="N16579" t="s">
        <v>1337</v>
      </c>
      <c r="O16579" t="s">
        <v>66</v>
      </c>
      <c r="P16579" t="s">
        <v>7058</v>
      </c>
      <c r="Q16579" t="s">
        <v>7056</v>
      </c>
    </row>
    <row r="16580" spans="11:17">
      <c r="K16580" t="s">
        <v>51</v>
      </c>
      <c r="L16580" t="s">
        <v>7054</v>
      </c>
      <c r="M16580" t="s">
        <v>7055</v>
      </c>
      <c r="N16580" t="s">
        <v>1337</v>
      </c>
      <c r="O16580" t="s">
        <v>68</v>
      </c>
      <c r="P16580" s="1" t="s">
        <v>7059</v>
      </c>
      <c r="Q16580" t="s">
        <v>7056</v>
      </c>
    </row>
    <row r="16581" spans="11:17">
      <c r="K16581" t="s">
        <v>51</v>
      </c>
      <c r="L16581" t="s">
        <v>7054</v>
      </c>
      <c r="M16581" t="s">
        <v>7055</v>
      </c>
      <c r="N16581" t="s">
        <v>1337</v>
      </c>
      <c r="O16581" t="s">
        <v>70</v>
      </c>
      <c r="P16581" t="s">
        <v>1020</v>
      </c>
      <c r="Q16581" t="s">
        <v>7056</v>
      </c>
    </row>
    <row r="16582" spans="11:17">
      <c r="K16582" t="s">
        <v>51</v>
      </c>
      <c r="L16582" t="s">
        <v>7054</v>
      </c>
      <c r="M16582" t="s">
        <v>7055</v>
      </c>
      <c r="N16582" t="s">
        <v>1337</v>
      </c>
      <c r="O16582" t="s">
        <v>72</v>
      </c>
      <c r="P16582">
        <v>102</v>
      </c>
      <c r="Q16582" t="s">
        <v>7056</v>
      </c>
    </row>
    <row r="16583" spans="11:17">
      <c r="K16583" t="s">
        <v>51</v>
      </c>
      <c r="L16583" t="s">
        <v>7054</v>
      </c>
      <c r="M16583" t="s">
        <v>7055</v>
      </c>
      <c r="N16583" t="s">
        <v>1337</v>
      </c>
      <c r="O16583" t="s">
        <v>73</v>
      </c>
      <c r="P16583" t="s">
        <v>1343</v>
      </c>
      <c r="Q16583" t="s">
        <v>7056</v>
      </c>
    </row>
    <row r="16584" spans="11:17">
      <c r="K16584" t="s">
        <v>51</v>
      </c>
      <c r="L16584" t="s">
        <v>7060</v>
      </c>
      <c r="M16584" t="s">
        <v>7061</v>
      </c>
      <c r="N16584" t="s">
        <v>77</v>
      </c>
      <c r="O16584" t="s">
        <v>14</v>
      </c>
      <c r="Q16584" t="s">
        <v>7062</v>
      </c>
    </row>
    <row r="16585" spans="11:17">
      <c r="K16585" t="s">
        <v>51</v>
      </c>
      <c r="L16585" t="s">
        <v>7060</v>
      </c>
      <c r="M16585" t="s">
        <v>7061</v>
      </c>
      <c r="N16585" t="s">
        <v>77</v>
      </c>
      <c r="O16585" t="s">
        <v>56</v>
      </c>
      <c r="Q16585" t="s">
        <v>7062</v>
      </c>
    </row>
    <row r="16586" spans="11:17">
      <c r="K16586" t="s">
        <v>51</v>
      </c>
      <c r="L16586" t="s">
        <v>7060</v>
      </c>
      <c r="M16586" t="s">
        <v>7061</v>
      </c>
      <c r="N16586" t="s">
        <v>77</v>
      </c>
      <c r="O16586" t="s">
        <v>57</v>
      </c>
      <c r="P16586" t="s">
        <v>2701</v>
      </c>
      <c r="Q16586" t="s">
        <v>7062</v>
      </c>
    </row>
    <row r="16587" spans="11:17">
      <c r="K16587" t="s">
        <v>51</v>
      </c>
      <c r="L16587" t="s">
        <v>7060</v>
      </c>
      <c r="M16587" t="s">
        <v>7061</v>
      </c>
      <c r="N16587" t="s">
        <v>77</v>
      </c>
      <c r="O16587" t="s">
        <v>59</v>
      </c>
      <c r="P16587">
        <v>2904</v>
      </c>
      <c r="Q16587" t="s">
        <v>7062</v>
      </c>
    </row>
    <row r="16588" spans="11:17">
      <c r="K16588" t="s">
        <v>51</v>
      </c>
      <c r="L16588" t="s">
        <v>7060</v>
      </c>
      <c r="M16588" t="s">
        <v>7061</v>
      </c>
      <c r="N16588" t="s">
        <v>77</v>
      </c>
      <c r="O16588" t="s">
        <v>60</v>
      </c>
      <c r="P16588" t="s">
        <v>4277</v>
      </c>
      <c r="Q16588" t="s">
        <v>7062</v>
      </c>
    </row>
    <row r="16589" spans="11:17">
      <c r="K16589" t="s">
        <v>51</v>
      </c>
      <c r="L16589" t="s">
        <v>7060</v>
      </c>
      <c r="M16589" t="s">
        <v>7061</v>
      </c>
      <c r="N16589" t="s">
        <v>77</v>
      </c>
      <c r="O16589" t="s">
        <v>62</v>
      </c>
      <c r="P16589" t="s">
        <v>4288</v>
      </c>
      <c r="Q16589" t="s">
        <v>7062</v>
      </c>
    </row>
    <row r="16590" spans="11:17">
      <c r="K16590" t="s">
        <v>51</v>
      </c>
      <c r="L16590" t="s">
        <v>7060</v>
      </c>
      <c r="M16590" t="s">
        <v>7061</v>
      </c>
      <c r="N16590" t="s">
        <v>77</v>
      </c>
      <c r="O16590" t="s">
        <v>64</v>
      </c>
      <c r="P16590" t="s">
        <v>7063</v>
      </c>
      <c r="Q16590" t="s">
        <v>7062</v>
      </c>
    </row>
    <row r="16591" spans="11:17">
      <c r="K16591" t="s">
        <v>51</v>
      </c>
      <c r="L16591" t="s">
        <v>7060</v>
      </c>
      <c r="M16591" t="s">
        <v>7061</v>
      </c>
      <c r="N16591" t="s">
        <v>77</v>
      </c>
      <c r="O16591" t="s">
        <v>66</v>
      </c>
      <c r="P16591" t="s">
        <v>7064</v>
      </c>
      <c r="Q16591" t="s">
        <v>7062</v>
      </c>
    </row>
    <row r="16592" spans="11:17">
      <c r="K16592" t="s">
        <v>51</v>
      </c>
      <c r="L16592" t="s">
        <v>7060</v>
      </c>
      <c r="M16592" t="s">
        <v>7061</v>
      </c>
      <c r="N16592" t="s">
        <v>77</v>
      </c>
      <c r="O16592" t="s">
        <v>68</v>
      </c>
      <c r="P16592" t="e">
        <f>-ต้องการหน้ากากอนามัยและเจลล้างมือ
-ต้องการให้มีการพ่นยาฆ่าเชื้อ
-ต้องข้อมูลที่ถูกต้องเพื่อประชาสัมพันธ์</f>
        <v>#NAME?</v>
      </c>
      <c r="Q16592" t="s">
        <v>7062</v>
      </c>
    </row>
    <row r="16593" spans="11:17">
      <c r="K16593" t="s">
        <v>51</v>
      </c>
      <c r="L16593" t="s">
        <v>7060</v>
      </c>
      <c r="M16593" t="s">
        <v>7061</v>
      </c>
      <c r="N16593" t="s">
        <v>77</v>
      </c>
      <c r="O16593" t="s">
        <v>70</v>
      </c>
      <c r="P16593" t="s">
        <v>131</v>
      </c>
      <c r="Q16593" t="s">
        <v>7062</v>
      </c>
    </row>
    <row r="16594" spans="11:17">
      <c r="K16594" t="s">
        <v>51</v>
      </c>
      <c r="L16594" t="s">
        <v>7060</v>
      </c>
      <c r="M16594" t="s">
        <v>7061</v>
      </c>
      <c r="N16594" t="s">
        <v>77</v>
      </c>
      <c r="O16594" t="s">
        <v>72</v>
      </c>
      <c r="P16594">
        <v>101</v>
      </c>
      <c r="Q16594" t="s">
        <v>7062</v>
      </c>
    </row>
    <row r="16595" spans="11:17">
      <c r="K16595" t="s">
        <v>51</v>
      </c>
      <c r="L16595" t="s">
        <v>7060</v>
      </c>
      <c r="M16595" t="s">
        <v>7061</v>
      </c>
      <c r="N16595" t="s">
        <v>77</v>
      </c>
      <c r="O16595" t="s">
        <v>73</v>
      </c>
      <c r="P16595" t="s">
        <v>82</v>
      </c>
      <c r="Q16595" t="s">
        <v>7062</v>
      </c>
    </row>
    <row r="16596" spans="11:17">
      <c r="K16596" t="s">
        <v>51</v>
      </c>
      <c r="L16596" t="s">
        <v>7065</v>
      </c>
      <c r="M16596" t="s">
        <v>7066</v>
      </c>
      <c r="N16596" t="s">
        <v>54</v>
      </c>
      <c r="O16596" t="s">
        <v>14</v>
      </c>
      <c r="Q16596" t="s">
        <v>7067</v>
      </c>
    </row>
    <row r="16597" spans="11:17">
      <c r="K16597" t="s">
        <v>51</v>
      </c>
      <c r="L16597" t="s">
        <v>7065</v>
      </c>
      <c r="M16597" t="s">
        <v>7066</v>
      </c>
      <c r="N16597" t="s">
        <v>54</v>
      </c>
      <c r="O16597" t="s">
        <v>56</v>
      </c>
      <c r="Q16597" t="s">
        <v>7067</v>
      </c>
    </row>
    <row r="16598" spans="11:17">
      <c r="K16598" t="s">
        <v>51</v>
      </c>
      <c r="L16598" t="s">
        <v>7065</v>
      </c>
      <c r="M16598" t="s">
        <v>7066</v>
      </c>
      <c r="N16598" t="s">
        <v>54</v>
      </c>
      <c r="O16598" t="s">
        <v>57</v>
      </c>
      <c r="P16598" t="s">
        <v>1035</v>
      </c>
      <c r="Q16598" t="s">
        <v>7067</v>
      </c>
    </row>
    <row r="16599" spans="11:17">
      <c r="K16599" t="s">
        <v>51</v>
      </c>
      <c r="L16599" t="s">
        <v>7065</v>
      </c>
      <c r="M16599" t="s">
        <v>7066</v>
      </c>
      <c r="N16599" t="s">
        <v>54</v>
      </c>
      <c r="O16599" t="s">
        <v>59</v>
      </c>
      <c r="P16599">
        <v>5225</v>
      </c>
      <c r="Q16599" t="s">
        <v>7067</v>
      </c>
    </row>
    <row r="16600" spans="11:17">
      <c r="K16600" t="s">
        <v>51</v>
      </c>
      <c r="L16600" t="s">
        <v>7065</v>
      </c>
      <c r="M16600" t="s">
        <v>7066</v>
      </c>
      <c r="N16600" t="s">
        <v>54</v>
      </c>
      <c r="O16600" t="s">
        <v>60</v>
      </c>
      <c r="P16600" t="s">
        <v>3891</v>
      </c>
      <c r="Q16600" t="s">
        <v>7067</v>
      </c>
    </row>
    <row r="16601" spans="11:17">
      <c r="K16601" t="s">
        <v>51</v>
      </c>
      <c r="L16601" t="s">
        <v>7065</v>
      </c>
      <c r="M16601" t="s">
        <v>7066</v>
      </c>
      <c r="N16601" t="s">
        <v>54</v>
      </c>
      <c r="O16601" t="s">
        <v>62</v>
      </c>
      <c r="P16601" t="s">
        <v>3937</v>
      </c>
      <c r="Q16601" t="s">
        <v>7067</v>
      </c>
    </row>
    <row r="16602" spans="11:17">
      <c r="K16602" t="s">
        <v>51</v>
      </c>
      <c r="L16602" t="s">
        <v>7065</v>
      </c>
      <c r="M16602" t="s">
        <v>7066</v>
      </c>
      <c r="N16602" t="s">
        <v>54</v>
      </c>
      <c r="O16602" t="s">
        <v>64</v>
      </c>
      <c r="P16602" t="s">
        <v>7068</v>
      </c>
      <c r="Q16602" t="s">
        <v>7067</v>
      </c>
    </row>
    <row r="16603" spans="11:17">
      <c r="K16603" t="s">
        <v>51</v>
      </c>
      <c r="L16603" t="s">
        <v>7065</v>
      </c>
      <c r="M16603" t="s">
        <v>7066</v>
      </c>
      <c r="N16603" t="s">
        <v>54</v>
      </c>
      <c r="O16603" t="s">
        <v>66</v>
      </c>
      <c r="P16603" t="s">
        <v>7069</v>
      </c>
      <c r="Q16603" t="s">
        <v>7067</v>
      </c>
    </row>
    <row r="16604" spans="11:17">
      <c r="K16604" t="s">
        <v>51</v>
      </c>
      <c r="L16604" t="s">
        <v>7065</v>
      </c>
      <c r="M16604" t="s">
        <v>7066</v>
      </c>
      <c r="N16604" t="s">
        <v>54</v>
      </c>
      <c r="O16604" t="s">
        <v>68</v>
      </c>
      <c r="P16604" s="1" t="s">
        <v>7070</v>
      </c>
      <c r="Q16604" t="s">
        <v>7067</v>
      </c>
    </row>
    <row r="16605" spans="11:17">
      <c r="K16605" t="s">
        <v>51</v>
      </c>
      <c r="L16605" t="s">
        <v>7065</v>
      </c>
      <c r="M16605" t="s">
        <v>7066</v>
      </c>
      <c r="N16605" t="s">
        <v>54</v>
      </c>
      <c r="O16605" t="s">
        <v>70</v>
      </c>
      <c r="P16605" t="s">
        <v>131</v>
      </c>
      <c r="Q16605" t="s">
        <v>7067</v>
      </c>
    </row>
    <row r="16606" spans="11:17">
      <c r="K16606" t="s">
        <v>51</v>
      </c>
      <c r="L16606" t="s">
        <v>7065</v>
      </c>
      <c r="M16606" t="s">
        <v>7066</v>
      </c>
      <c r="N16606" t="s">
        <v>54</v>
      </c>
      <c r="O16606" t="s">
        <v>72</v>
      </c>
      <c r="P16606">
        <v>136</v>
      </c>
      <c r="Q16606" t="s">
        <v>7067</v>
      </c>
    </row>
    <row r="16607" spans="11:17">
      <c r="K16607" t="s">
        <v>51</v>
      </c>
      <c r="L16607" t="s">
        <v>7065</v>
      </c>
      <c r="M16607" t="s">
        <v>7066</v>
      </c>
      <c r="N16607" t="s">
        <v>54</v>
      </c>
      <c r="O16607" t="s">
        <v>73</v>
      </c>
      <c r="P16607" t="s">
        <v>74</v>
      </c>
      <c r="Q16607" t="s">
        <v>7067</v>
      </c>
    </row>
    <row r="16608" spans="11:17">
      <c r="K16608" t="s">
        <v>51</v>
      </c>
      <c r="L16608" t="s">
        <v>7071</v>
      </c>
      <c r="M16608" t="s">
        <v>7072</v>
      </c>
      <c r="N16608" t="s">
        <v>1337</v>
      </c>
      <c r="O16608" t="s">
        <v>14</v>
      </c>
      <c r="Q16608" t="s">
        <v>7073</v>
      </c>
    </row>
    <row r="16609" spans="11:17">
      <c r="K16609" t="s">
        <v>51</v>
      </c>
      <c r="L16609" t="s">
        <v>7071</v>
      </c>
      <c r="M16609" t="s">
        <v>7072</v>
      </c>
      <c r="N16609" t="s">
        <v>1337</v>
      </c>
      <c r="O16609" t="s">
        <v>56</v>
      </c>
      <c r="Q16609" t="s">
        <v>7073</v>
      </c>
    </row>
    <row r="16610" spans="11:17">
      <c r="K16610" t="s">
        <v>51</v>
      </c>
      <c r="L16610" t="s">
        <v>7071</v>
      </c>
      <c r="M16610" t="s">
        <v>7072</v>
      </c>
      <c r="N16610" t="s">
        <v>1337</v>
      </c>
      <c r="O16610" t="s">
        <v>57</v>
      </c>
      <c r="P16610" t="s">
        <v>1863</v>
      </c>
      <c r="Q16610" t="s">
        <v>7073</v>
      </c>
    </row>
    <row r="16611" spans="11:17">
      <c r="K16611" t="s">
        <v>51</v>
      </c>
      <c r="L16611" t="s">
        <v>7071</v>
      </c>
      <c r="M16611" t="s">
        <v>7072</v>
      </c>
      <c r="N16611" t="s">
        <v>1337</v>
      </c>
      <c r="O16611" t="s">
        <v>59</v>
      </c>
      <c r="P16611">
        <v>528</v>
      </c>
      <c r="Q16611" t="s">
        <v>7073</v>
      </c>
    </row>
    <row r="16612" spans="11:17">
      <c r="K16612" t="s">
        <v>51</v>
      </c>
      <c r="L16612" t="s">
        <v>7071</v>
      </c>
      <c r="M16612" t="s">
        <v>7072</v>
      </c>
      <c r="N16612" t="s">
        <v>1337</v>
      </c>
      <c r="O16612" t="s">
        <v>60</v>
      </c>
      <c r="P16612" t="s">
        <v>1864</v>
      </c>
      <c r="Q16612" t="s">
        <v>7073</v>
      </c>
    </row>
    <row r="16613" spans="11:17">
      <c r="K16613" t="s">
        <v>51</v>
      </c>
      <c r="L16613" t="s">
        <v>7071</v>
      </c>
      <c r="M16613" t="s">
        <v>7072</v>
      </c>
      <c r="N16613" t="s">
        <v>1337</v>
      </c>
      <c r="O16613" t="s">
        <v>62</v>
      </c>
      <c r="P16613" t="s">
        <v>1944</v>
      </c>
      <c r="Q16613" t="s">
        <v>7073</v>
      </c>
    </row>
    <row r="16614" spans="11:17">
      <c r="K16614" t="s">
        <v>51</v>
      </c>
      <c r="L16614" t="s">
        <v>7071</v>
      </c>
      <c r="M16614" t="s">
        <v>7072</v>
      </c>
      <c r="N16614" t="s">
        <v>1337</v>
      </c>
      <c r="O16614" t="s">
        <v>64</v>
      </c>
      <c r="P16614" t="s">
        <v>7074</v>
      </c>
      <c r="Q16614" t="s">
        <v>7073</v>
      </c>
    </row>
    <row r="16615" spans="11:17">
      <c r="K16615" t="s">
        <v>51</v>
      </c>
      <c r="L16615" t="s">
        <v>7071</v>
      </c>
      <c r="M16615" t="s">
        <v>7072</v>
      </c>
      <c r="N16615" t="s">
        <v>1337</v>
      </c>
      <c r="O16615" t="s">
        <v>66</v>
      </c>
      <c r="P16615" t="s">
        <v>7075</v>
      </c>
      <c r="Q16615" t="s">
        <v>7073</v>
      </c>
    </row>
    <row r="16616" spans="11:17">
      <c r="K16616" t="s">
        <v>51</v>
      </c>
      <c r="L16616" t="s">
        <v>7071</v>
      </c>
      <c r="M16616" t="s">
        <v>7072</v>
      </c>
      <c r="N16616" t="s">
        <v>1337</v>
      </c>
      <c r="O16616" t="s">
        <v>68</v>
      </c>
      <c r="Q16616" t="s">
        <v>7073</v>
      </c>
    </row>
    <row r="16617" spans="11:17">
      <c r="K16617" t="s">
        <v>51</v>
      </c>
      <c r="L16617" t="s">
        <v>7071</v>
      </c>
      <c r="M16617" t="s">
        <v>7072</v>
      </c>
      <c r="N16617" t="s">
        <v>1337</v>
      </c>
      <c r="O16617" t="s">
        <v>70</v>
      </c>
      <c r="P16617" t="s">
        <v>1020</v>
      </c>
      <c r="Q16617" t="s">
        <v>7073</v>
      </c>
    </row>
    <row r="16618" spans="11:17">
      <c r="K16618" t="s">
        <v>51</v>
      </c>
      <c r="L16618" t="s">
        <v>7071</v>
      </c>
      <c r="M16618" t="s">
        <v>7072</v>
      </c>
      <c r="N16618" t="s">
        <v>1337</v>
      </c>
      <c r="O16618" t="s">
        <v>72</v>
      </c>
      <c r="P16618">
        <v>179</v>
      </c>
      <c r="Q16618" t="s">
        <v>7073</v>
      </c>
    </row>
    <row r="16619" spans="11:17">
      <c r="K16619" t="s">
        <v>51</v>
      </c>
      <c r="L16619" t="s">
        <v>7071</v>
      </c>
      <c r="M16619" t="s">
        <v>7072</v>
      </c>
      <c r="N16619" t="s">
        <v>1337</v>
      </c>
      <c r="O16619" t="s">
        <v>73</v>
      </c>
      <c r="P16619" t="s">
        <v>1343</v>
      </c>
      <c r="Q16619" t="s">
        <v>7073</v>
      </c>
    </row>
    <row r="16620" spans="11:17">
      <c r="K16620" t="s">
        <v>51</v>
      </c>
      <c r="L16620" t="s">
        <v>7076</v>
      </c>
      <c r="M16620" t="s">
        <v>7077</v>
      </c>
      <c r="N16620" t="s">
        <v>1337</v>
      </c>
      <c r="O16620" t="s">
        <v>14</v>
      </c>
      <c r="Q16620" t="s">
        <v>7078</v>
      </c>
    </row>
    <row r="16621" spans="11:17">
      <c r="K16621" t="s">
        <v>51</v>
      </c>
      <c r="L16621" t="s">
        <v>7076</v>
      </c>
      <c r="M16621" t="s">
        <v>7077</v>
      </c>
      <c r="N16621" t="s">
        <v>1337</v>
      </c>
      <c r="O16621" t="s">
        <v>56</v>
      </c>
      <c r="Q16621" t="s">
        <v>7078</v>
      </c>
    </row>
    <row r="16622" spans="11:17">
      <c r="K16622" t="s">
        <v>51</v>
      </c>
      <c r="L16622" t="s">
        <v>7076</v>
      </c>
      <c r="M16622" t="s">
        <v>7077</v>
      </c>
      <c r="N16622" t="s">
        <v>1337</v>
      </c>
      <c r="O16622" t="s">
        <v>57</v>
      </c>
      <c r="P16622" t="s">
        <v>1863</v>
      </c>
      <c r="Q16622" t="s">
        <v>7078</v>
      </c>
    </row>
    <row r="16623" spans="11:17">
      <c r="K16623" t="s">
        <v>51</v>
      </c>
      <c r="L16623" t="s">
        <v>7076</v>
      </c>
      <c r="M16623" t="s">
        <v>7077</v>
      </c>
      <c r="N16623" t="s">
        <v>1337</v>
      </c>
      <c r="O16623" t="s">
        <v>59</v>
      </c>
      <c r="P16623">
        <v>732</v>
      </c>
      <c r="Q16623" t="s">
        <v>7078</v>
      </c>
    </row>
    <row r="16624" spans="11:17">
      <c r="K16624" t="s">
        <v>51</v>
      </c>
      <c r="L16624" t="s">
        <v>7076</v>
      </c>
      <c r="M16624" t="s">
        <v>7077</v>
      </c>
      <c r="N16624" t="s">
        <v>1337</v>
      </c>
      <c r="O16624" t="s">
        <v>60</v>
      </c>
      <c r="P16624" t="s">
        <v>1864</v>
      </c>
      <c r="Q16624" t="s">
        <v>7078</v>
      </c>
    </row>
    <row r="16625" spans="11:17">
      <c r="K16625" t="s">
        <v>51</v>
      </c>
      <c r="L16625" t="s">
        <v>7076</v>
      </c>
      <c r="M16625" t="s">
        <v>7077</v>
      </c>
      <c r="N16625" t="s">
        <v>1337</v>
      </c>
      <c r="O16625" t="s">
        <v>62</v>
      </c>
      <c r="P16625" t="s">
        <v>1940</v>
      </c>
      <c r="Q16625" t="s">
        <v>7078</v>
      </c>
    </row>
    <row r="16626" spans="11:17">
      <c r="K16626" t="s">
        <v>51</v>
      </c>
      <c r="L16626" t="s">
        <v>7076</v>
      </c>
      <c r="M16626" t="s">
        <v>7077</v>
      </c>
      <c r="N16626" t="s">
        <v>1337</v>
      </c>
      <c r="O16626" t="s">
        <v>64</v>
      </c>
      <c r="P16626" t="s">
        <v>7079</v>
      </c>
      <c r="Q16626" t="s">
        <v>7078</v>
      </c>
    </row>
    <row r="16627" spans="11:17">
      <c r="K16627" t="s">
        <v>51</v>
      </c>
      <c r="L16627" t="s">
        <v>7076</v>
      </c>
      <c r="M16627" t="s">
        <v>7077</v>
      </c>
      <c r="N16627" t="s">
        <v>1337</v>
      </c>
      <c r="O16627" t="s">
        <v>66</v>
      </c>
      <c r="P16627" t="s">
        <v>7080</v>
      </c>
      <c r="Q16627" t="s">
        <v>7078</v>
      </c>
    </row>
    <row r="16628" spans="11:17">
      <c r="K16628" t="s">
        <v>51</v>
      </c>
      <c r="L16628" t="s">
        <v>7076</v>
      </c>
      <c r="M16628" t="s">
        <v>7077</v>
      </c>
      <c r="N16628" t="s">
        <v>1337</v>
      </c>
      <c r="O16628" t="s">
        <v>68</v>
      </c>
      <c r="Q16628" t="s">
        <v>7078</v>
      </c>
    </row>
    <row r="16629" spans="11:17">
      <c r="K16629" t="s">
        <v>51</v>
      </c>
      <c r="L16629" t="s">
        <v>7076</v>
      </c>
      <c r="M16629" t="s">
        <v>7077</v>
      </c>
      <c r="N16629" t="s">
        <v>1337</v>
      </c>
      <c r="O16629" t="s">
        <v>70</v>
      </c>
      <c r="Q16629" t="s">
        <v>7078</v>
      </c>
    </row>
    <row r="16630" spans="11:17">
      <c r="K16630" t="s">
        <v>51</v>
      </c>
      <c r="L16630" t="s">
        <v>7076</v>
      </c>
      <c r="M16630" t="s">
        <v>7077</v>
      </c>
      <c r="N16630" t="s">
        <v>1337</v>
      </c>
      <c r="O16630" t="s">
        <v>72</v>
      </c>
      <c r="Q16630" t="s">
        <v>7078</v>
      </c>
    </row>
    <row r="16631" spans="11:17">
      <c r="K16631" t="s">
        <v>51</v>
      </c>
      <c r="L16631" t="s">
        <v>7076</v>
      </c>
      <c r="M16631" t="s">
        <v>7077</v>
      </c>
      <c r="N16631" t="s">
        <v>1337</v>
      </c>
      <c r="O16631" t="s">
        <v>73</v>
      </c>
      <c r="P16631" t="s">
        <v>1343</v>
      </c>
      <c r="Q16631" t="s">
        <v>7078</v>
      </c>
    </row>
    <row r="16632" spans="11:17">
      <c r="K16632" t="s">
        <v>51</v>
      </c>
      <c r="L16632" t="s">
        <v>7081</v>
      </c>
      <c r="M16632" t="s">
        <v>7082</v>
      </c>
      <c r="N16632" t="s">
        <v>1337</v>
      </c>
      <c r="O16632" t="s">
        <v>14</v>
      </c>
      <c r="Q16632" t="s">
        <v>7083</v>
      </c>
    </row>
    <row r="16633" spans="11:17">
      <c r="K16633" t="s">
        <v>51</v>
      </c>
      <c r="L16633" t="s">
        <v>7081</v>
      </c>
      <c r="M16633" t="s">
        <v>7082</v>
      </c>
      <c r="N16633" t="s">
        <v>1337</v>
      </c>
      <c r="O16633" t="s">
        <v>56</v>
      </c>
      <c r="Q16633" t="s">
        <v>7083</v>
      </c>
    </row>
    <row r="16634" spans="11:17">
      <c r="K16634" t="s">
        <v>51</v>
      </c>
      <c r="L16634" t="s">
        <v>7081</v>
      </c>
      <c r="M16634" t="s">
        <v>7082</v>
      </c>
      <c r="N16634" t="s">
        <v>1337</v>
      </c>
      <c r="O16634" t="s">
        <v>57</v>
      </c>
      <c r="P16634" t="s">
        <v>1863</v>
      </c>
      <c r="Q16634" t="s">
        <v>7083</v>
      </c>
    </row>
    <row r="16635" spans="11:17">
      <c r="K16635" t="s">
        <v>51</v>
      </c>
      <c r="L16635" t="s">
        <v>7081</v>
      </c>
      <c r="M16635" t="s">
        <v>7082</v>
      </c>
      <c r="N16635" t="s">
        <v>1337</v>
      </c>
      <c r="O16635" t="s">
        <v>59</v>
      </c>
      <c r="P16635">
        <v>120</v>
      </c>
      <c r="Q16635" t="s">
        <v>7083</v>
      </c>
    </row>
    <row r="16636" spans="11:17">
      <c r="K16636" t="s">
        <v>51</v>
      </c>
      <c r="L16636" t="s">
        <v>7081</v>
      </c>
      <c r="M16636" t="s">
        <v>7082</v>
      </c>
      <c r="N16636" t="s">
        <v>1337</v>
      </c>
      <c r="O16636" t="s">
        <v>60</v>
      </c>
      <c r="P16636" t="s">
        <v>1864</v>
      </c>
      <c r="Q16636" t="s">
        <v>7083</v>
      </c>
    </row>
    <row r="16637" spans="11:17">
      <c r="K16637" t="s">
        <v>51</v>
      </c>
      <c r="L16637" t="s">
        <v>7081</v>
      </c>
      <c r="M16637" t="s">
        <v>7082</v>
      </c>
      <c r="N16637" t="s">
        <v>1337</v>
      </c>
      <c r="O16637" t="s">
        <v>62</v>
      </c>
      <c r="P16637" t="s">
        <v>1865</v>
      </c>
      <c r="Q16637" t="s">
        <v>7083</v>
      </c>
    </row>
    <row r="16638" spans="11:17">
      <c r="K16638" t="s">
        <v>51</v>
      </c>
      <c r="L16638" t="s">
        <v>7081</v>
      </c>
      <c r="M16638" t="s">
        <v>7082</v>
      </c>
      <c r="N16638" t="s">
        <v>1337</v>
      </c>
      <c r="O16638" t="s">
        <v>64</v>
      </c>
      <c r="P16638" t="s">
        <v>7084</v>
      </c>
      <c r="Q16638" t="s">
        <v>7083</v>
      </c>
    </row>
    <row r="16639" spans="11:17">
      <c r="K16639" t="s">
        <v>51</v>
      </c>
      <c r="L16639" t="s">
        <v>7081</v>
      </c>
      <c r="M16639" t="s">
        <v>7082</v>
      </c>
      <c r="N16639" t="s">
        <v>1337</v>
      </c>
      <c r="O16639" t="s">
        <v>66</v>
      </c>
      <c r="P16639" t="s">
        <v>1897</v>
      </c>
      <c r="Q16639" t="s">
        <v>7083</v>
      </c>
    </row>
    <row r="16640" spans="11:17">
      <c r="K16640" t="s">
        <v>51</v>
      </c>
      <c r="L16640" t="s">
        <v>7081</v>
      </c>
      <c r="M16640" t="s">
        <v>7082</v>
      </c>
      <c r="N16640" t="s">
        <v>1337</v>
      </c>
      <c r="O16640" t="s">
        <v>68</v>
      </c>
      <c r="Q16640" t="s">
        <v>7083</v>
      </c>
    </row>
    <row r="16641" spans="11:17">
      <c r="K16641" t="s">
        <v>51</v>
      </c>
      <c r="L16641" t="s">
        <v>7081</v>
      </c>
      <c r="M16641" t="s">
        <v>7082</v>
      </c>
      <c r="N16641" t="s">
        <v>1337</v>
      </c>
      <c r="O16641" t="s">
        <v>70</v>
      </c>
      <c r="P16641" t="s">
        <v>1020</v>
      </c>
      <c r="Q16641" t="s">
        <v>7083</v>
      </c>
    </row>
    <row r="16642" spans="11:17">
      <c r="K16642" t="s">
        <v>51</v>
      </c>
      <c r="L16642" t="s">
        <v>7081</v>
      </c>
      <c r="M16642" t="s">
        <v>7082</v>
      </c>
      <c r="N16642" t="s">
        <v>1337</v>
      </c>
      <c r="O16642" t="s">
        <v>72</v>
      </c>
      <c r="P16642">
        <v>101</v>
      </c>
      <c r="Q16642" t="s">
        <v>7083</v>
      </c>
    </row>
    <row r="16643" spans="11:17">
      <c r="K16643" t="s">
        <v>51</v>
      </c>
      <c r="L16643" t="s">
        <v>7081</v>
      </c>
      <c r="M16643" t="s">
        <v>7082</v>
      </c>
      <c r="N16643" t="s">
        <v>1337</v>
      </c>
      <c r="O16643" t="s">
        <v>73</v>
      </c>
      <c r="P16643" t="s">
        <v>1343</v>
      </c>
      <c r="Q16643" t="s">
        <v>7083</v>
      </c>
    </row>
    <row r="16644" spans="11:17">
      <c r="K16644" t="s">
        <v>51</v>
      </c>
      <c r="L16644" t="s">
        <v>7085</v>
      </c>
      <c r="M16644" t="s">
        <v>7086</v>
      </c>
      <c r="N16644" t="s">
        <v>1337</v>
      </c>
      <c r="O16644" t="s">
        <v>14</v>
      </c>
      <c r="Q16644" t="s">
        <v>7087</v>
      </c>
    </row>
    <row r="16645" spans="11:17">
      <c r="K16645" t="s">
        <v>51</v>
      </c>
      <c r="L16645" t="s">
        <v>7085</v>
      </c>
      <c r="M16645" t="s">
        <v>7086</v>
      </c>
      <c r="N16645" t="s">
        <v>1337</v>
      </c>
      <c r="O16645" t="s">
        <v>56</v>
      </c>
      <c r="Q16645" t="s">
        <v>7087</v>
      </c>
    </row>
    <row r="16646" spans="11:17">
      <c r="K16646" t="s">
        <v>51</v>
      </c>
      <c r="L16646" t="s">
        <v>7085</v>
      </c>
      <c r="M16646" t="s">
        <v>7086</v>
      </c>
      <c r="N16646" t="s">
        <v>1337</v>
      </c>
      <c r="O16646" t="s">
        <v>57</v>
      </c>
      <c r="P16646" t="s">
        <v>1863</v>
      </c>
      <c r="Q16646" t="s">
        <v>7087</v>
      </c>
    </row>
    <row r="16647" spans="11:17">
      <c r="K16647" t="s">
        <v>51</v>
      </c>
      <c r="L16647" t="s">
        <v>7085</v>
      </c>
      <c r="M16647" t="s">
        <v>7086</v>
      </c>
      <c r="N16647" t="s">
        <v>1337</v>
      </c>
      <c r="O16647" t="s">
        <v>59</v>
      </c>
      <c r="P16647">
        <v>1957</v>
      </c>
      <c r="Q16647" t="s">
        <v>7087</v>
      </c>
    </row>
    <row r="16648" spans="11:17">
      <c r="K16648" t="s">
        <v>51</v>
      </c>
      <c r="L16648" t="s">
        <v>7085</v>
      </c>
      <c r="M16648" t="s">
        <v>7086</v>
      </c>
      <c r="N16648" t="s">
        <v>1337</v>
      </c>
      <c r="O16648" t="s">
        <v>60</v>
      </c>
      <c r="P16648" t="s">
        <v>1864</v>
      </c>
      <c r="Q16648" t="s">
        <v>7087</v>
      </c>
    </row>
    <row r="16649" spans="11:17">
      <c r="K16649" t="s">
        <v>51</v>
      </c>
      <c r="L16649" t="s">
        <v>7085</v>
      </c>
      <c r="M16649" t="s">
        <v>7086</v>
      </c>
      <c r="N16649" t="s">
        <v>1337</v>
      </c>
      <c r="O16649" t="s">
        <v>62</v>
      </c>
      <c r="P16649" t="s">
        <v>1906</v>
      </c>
      <c r="Q16649" t="s">
        <v>7087</v>
      </c>
    </row>
    <row r="16650" spans="11:17">
      <c r="K16650" t="s">
        <v>51</v>
      </c>
      <c r="L16650" t="s">
        <v>7085</v>
      </c>
      <c r="M16650" t="s">
        <v>7086</v>
      </c>
      <c r="N16650" t="s">
        <v>1337</v>
      </c>
      <c r="O16650" t="s">
        <v>64</v>
      </c>
      <c r="P16650" t="s">
        <v>7088</v>
      </c>
      <c r="Q16650" t="s">
        <v>7087</v>
      </c>
    </row>
    <row r="16651" spans="11:17">
      <c r="K16651" t="s">
        <v>51</v>
      </c>
      <c r="L16651" t="s">
        <v>7085</v>
      </c>
      <c r="M16651" t="s">
        <v>7086</v>
      </c>
      <c r="N16651" t="s">
        <v>1337</v>
      </c>
      <c r="O16651" t="s">
        <v>66</v>
      </c>
      <c r="P16651" t="s">
        <v>7089</v>
      </c>
      <c r="Q16651" t="s">
        <v>7087</v>
      </c>
    </row>
    <row r="16652" spans="11:17">
      <c r="K16652" t="s">
        <v>51</v>
      </c>
      <c r="L16652" t="s">
        <v>7085</v>
      </c>
      <c r="M16652" t="s">
        <v>7086</v>
      </c>
      <c r="N16652" t="s">
        <v>1337</v>
      </c>
      <c r="O16652" t="s">
        <v>68</v>
      </c>
      <c r="Q16652" t="s">
        <v>7087</v>
      </c>
    </row>
    <row r="16653" spans="11:17">
      <c r="K16653" t="s">
        <v>51</v>
      </c>
      <c r="L16653" t="s">
        <v>7085</v>
      </c>
      <c r="M16653" t="s">
        <v>7086</v>
      </c>
      <c r="N16653" t="s">
        <v>1337</v>
      </c>
      <c r="O16653" t="s">
        <v>70</v>
      </c>
      <c r="P16653" t="s">
        <v>131</v>
      </c>
      <c r="Q16653" t="s">
        <v>7087</v>
      </c>
    </row>
    <row r="16654" spans="11:17">
      <c r="K16654" t="s">
        <v>51</v>
      </c>
      <c r="L16654" t="s">
        <v>7085</v>
      </c>
      <c r="M16654" t="s">
        <v>7086</v>
      </c>
      <c r="N16654" t="s">
        <v>1337</v>
      </c>
      <c r="O16654" t="s">
        <v>72</v>
      </c>
      <c r="P16654">
        <v>86</v>
      </c>
      <c r="Q16654" t="s">
        <v>7087</v>
      </c>
    </row>
    <row r="16655" spans="11:17">
      <c r="K16655" t="s">
        <v>51</v>
      </c>
      <c r="L16655" t="s">
        <v>7085</v>
      </c>
      <c r="M16655" t="s">
        <v>7086</v>
      </c>
      <c r="N16655" t="s">
        <v>1337</v>
      </c>
      <c r="O16655" t="s">
        <v>73</v>
      </c>
      <c r="P16655" t="s">
        <v>1343</v>
      </c>
      <c r="Q16655" t="s">
        <v>7087</v>
      </c>
    </row>
    <row r="16656" spans="11:17">
      <c r="K16656" t="s">
        <v>51</v>
      </c>
      <c r="L16656" t="s">
        <v>7090</v>
      </c>
      <c r="M16656" t="s">
        <v>7091</v>
      </c>
      <c r="N16656" t="s">
        <v>1337</v>
      </c>
      <c r="O16656" t="s">
        <v>14</v>
      </c>
      <c r="Q16656" t="s">
        <v>7092</v>
      </c>
    </row>
    <row r="16657" spans="11:17">
      <c r="K16657" t="s">
        <v>51</v>
      </c>
      <c r="L16657" t="s">
        <v>7090</v>
      </c>
      <c r="M16657" t="s">
        <v>7091</v>
      </c>
      <c r="N16657" t="s">
        <v>1337</v>
      </c>
      <c r="O16657" t="s">
        <v>56</v>
      </c>
      <c r="Q16657" t="s">
        <v>7092</v>
      </c>
    </row>
    <row r="16658" spans="11:17">
      <c r="K16658" t="s">
        <v>51</v>
      </c>
      <c r="L16658" t="s">
        <v>7090</v>
      </c>
      <c r="M16658" t="s">
        <v>7091</v>
      </c>
      <c r="N16658" t="s">
        <v>1337</v>
      </c>
      <c r="O16658" t="s">
        <v>57</v>
      </c>
      <c r="P16658" t="s">
        <v>1863</v>
      </c>
      <c r="Q16658" t="s">
        <v>7092</v>
      </c>
    </row>
    <row r="16659" spans="11:17">
      <c r="K16659" t="s">
        <v>51</v>
      </c>
      <c r="L16659" t="s">
        <v>7090</v>
      </c>
      <c r="M16659" t="s">
        <v>7091</v>
      </c>
      <c r="N16659" t="s">
        <v>1337</v>
      </c>
      <c r="O16659" t="s">
        <v>59</v>
      </c>
      <c r="P16659">
        <v>384</v>
      </c>
      <c r="Q16659" t="s">
        <v>7092</v>
      </c>
    </row>
    <row r="16660" spans="11:17">
      <c r="K16660" t="s">
        <v>51</v>
      </c>
      <c r="L16660" t="s">
        <v>7090</v>
      </c>
      <c r="M16660" t="s">
        <v>7091</v>
      </c>
      <c r="N16660" t="s">
        <v>1337</v>
      </c>
      <c r="O16660" t="s">
        <v>60</v>
      </c>
      <c r="P16660" t="s">
        <v>1864</v>
      </c>
      <c r="Q16660" t="s">
        <v>7092</v>
      </c>
    </row>
    <row r="16661" spans="11:17">
      <c r="K16661" t="s">
        <v>51</v>
      </c>
      <c r="L16661" t="s">
        <v>7090</v>
      </c>
      <c r="M16661" t="s">
        <v>7091</v>
      </c>
      <c r="N16661" t="s">
        <v>1337</v>
      </c>
      <c r="O16661" t="s">
        <v>62</v>
      </c>
      <c r="P16661" t="s">
        <v>1865</v>
      </c>
      <c r="Q16661" t="s">
        <v>7092</v>
      </c>
    </row>
    <row r="16662" spans="11:17">
      <c r="K16662" t="s">
        <v>51</v>
      </c>
      <c r="L16662" t="s">
        <v>7090</v>
      </c>
      <c r="M16662" t="s">
        <v>7091</v>
      </c>
      <c r="N16662" t="s">
        <v>1337</v>
      </c>
      <c r="O16662" t="s">
        <v>64</v>
      </c>
      <c r="P16662" t="s">
        <v>7093</v>
      </c>
      <c r="Q16662" t="s">
        <v>7092</v>
      </c>
    </row>
    <row r="16663" spans="11:17">
      <c r="K16663" t="s">
        <v>51</v>
      </c>
      <c r="L16663" t="s">
        <v>7090</v>
      </c>
      <c r="M16663" t="s">
        <v>7091</v>
      </c>
      <c r="N16663" t="s">
        <v>1337</v>
      </c>
      <c r="O16663" t="s">
        <v>66</v>
      </c>
      <c r="Q16663" t="s">
        <v>7092</v>
      </c>
    </row>
    <row r="16664" spans="11:17">
      <c r="K16664" t="s">
        <v>51</v>
      </c>
      <c r="L16664" t="s">
        <v>7090</v>
      </c>
      <c r="M16664" t="s">
        <v>7091</v>
      </c>
      <c r="N16664" t="s">
        <v>1337</v>
      </c>
      <c r="O16664" t="s">
        <v>68</v>
      </c>
      <c r="Q16664" t="s">
        <v>7092</v>
      </c>
    </row>
    <row r="16665" spans="11:17">
      <c r="K16665" t="s">
        <v>51</v>
      </c>
      <c r="L16665" t="s">
        <v>7090</v>
      </c>
      <c r="M16665" t="s">
        <v>7091</v>
      </c>
      <c r="N16665" t="s">
        <v>1337</v>
      </c>
      <c r="O16665" t="s">
        <v>70</v>
      </c>
      <c r="P16665" t="s">
        <v>1020</v>
      </c>
      <c r="Q16665" t="s">
        <v>7092</v>
      </c>
    </row>
    <row r="16666" spans="11:17">
      <c r="K16666" t="s">
        <v>51</v>
      </c>
      <c r="L16666" t="s">
        <v>7090</v>
      </c>
      <c r="M16666" t="s">
        <v>7091</v>
      </c>
      <c r="N16666" t="s">
        <v>1337</v>
      </c>
      <c r="O16666" t="s">
        <v>72</v>
      </c>
      <c r="P16666">
        <v>78</v>
      </c>
      <c r="Q16666" t="s">
        <v>7092</v>
      </c>
    </row>
    <row r="16667" spans="11:17">
      <c r="K16667" t="s">
        <v>51</v>
      </c>
      <c r="L16667" t="s">
        <v>7090</v>
      </c>
      <c r="M16667" t="s">
        <v>7091</v>
      </c>
      <c r="N16667" t="s">
        <v>1337</v>
      </c>
      <c r="O16667" t="s">
        <v>73</v>
      </c>
      <c r="P16667" t="s">
        <v>1343</v>
      </c>
      <c r="Q16667" t="s">
        <v>7092</v>
      </c>
    </row>
    <row r="16668" spans="11:17">
      <c r="K16668" t="s">
        <v>51</v>
      </c>
      <c r="L16668" t="s">
        <v>7094</v>
      </c>
      <c r="M16668" t="s">
        <v>7095</v>
      </c>
      <c r="N16668" t="s">
        <v>1337</v>
      </c>
      <c r="O16668" t="s">
        <v>14</v>
      </c>
      <c r="Q16668" t="s">
        <v>7096</v>
      </c>
    </row>
    <row r="16669" spans="11:17">
      <c r="K16669" t="s">
        <v>51</v>
      </c>
      <c r="L16669" t="s">
        <v>7094</v>
      </c>
      <c r="M16669" t="s">
        <v>7095</v>
      </c>
      <c r="N16669" t="s">
        <v>1337</v>
      </c>
      <c r="O16669" t="s">
        <v>56</v>
      </c>
      <c r="Q16669" t="s">
        <v>7096</v>
      </c>
    </row>
    <row r="16670" spans="11:17">
      <c r="K16670" t="s">
        <v>51</v>
      </c>
      <c r="L16670" t="s">
        <v>7094</v>
      </c>
      <c r="M16670" t="s">
        <v>7095</v>
      </c>
      <c r="N16670" t="s">
        <v>1337</v>
      </c>
      <c r="O16670" t="s">
        <v>57</v>
      </c>
      <c r="P16670" t="s">
        <v>1863</v>
      </c>
      <c r="Q16670" t="s">
        <v>7096</v>
      </c>
    </row>
    <row r="16671" spans="11:17">
      <c r="K16671" t="s">
        <v>51</v>
      </c>
      <c r="L16671" t="s">
        <v>7094</v>
      </c>
      <c r="M16671" t="s">
        <v>7095</v>
      </c>
      <c r="N16671" t="s">
        <v>1337</v>
      </c>
      <c r="O16671" t="s">
        <v>59</v>
      </c>
      <c r="P16671">
        <v>1501</v>
      </c>
      <c r="Q16671" t="s">
        <v>7096</v>
      </c>
    </row>
    <row r="16672" spans="11:17">
      <c r="K16672" t="s">
        <v>51</v>
      </c>
      <c r="L16672" t="s">
        <v>7094</v>
      </c>
      <c r="M16672" t="s">
        <v>7095</v>
      </c>
      <c r="N16672" t="s">
        <v>1337</v>
      </c>
      <c r="O16672" t="s">
        <v>60</v>
      </c>
      <c r="P16672" t="s">
        <v>1864</v>
      </c>
      <c r="Q16672" t="s">
        <v>7096</v>
      </c>
    </row>
    <row r="16673" spans="11:17">
      <c r="K16673" t="s">
        <v>51</v>
      </c>
      <c r="L16673" t="s">
        <v>7094</v>
      </c>
      <c r="M16673" t="s">
        <v>7095</v>
      </c>
      <c r="N16673" t="s">
        <v>1337</v>
      </c>
      <c r="O16673" t="s">
        <v>62</v>
      </c>
      <c r="P16673" t="s">
        <v>2009</v>
      </c>
      <c r="Q16673" t="s">
        <v>7096</v>
      </c>
    </row>
    <row r="16674" spans="11:17">
      <c r="K16674" t="s">
        <v>51</v>
      </c>
      <c r="L16674" t="s">
        <v>7094</v>
      </c>
      <c r="M16674" t="s">
        <v>7095</v>
      </c>
      <c r="N16674" t="s">
        <v>1337</v>
      </c>
      <c r="O16674" t="s">
        <v>64</v>
      </c>
      <c r="P16674" t="s">
        <v>7097</v>
      </c>
      <c r="Q16674" t="s">
        <v>7096</v>
      </c>
    </row>
    <row r="16675" spans="11:17">
      <c r="K16675" t="s">
        <v>51</v>
      </c>
      <c r="L16675" t="s">
        <v>7094</v>
      </c>
      <c r="M16675" t="s">
        <v>7095</v>
      </c>
      <c r="N16675" t="s">
        <v>1337</v>
      </c>
      <c r="O16675" t="s">
        <v>66</v>
      </c>
      <c r="P16675" t="s">
        <v>7098</v>
      </c>
      <c r="Q16675" t="s">
        <v>7096</v>
      </c>
    </row>
    <row r="16676" spans="11:17">
      <c r="K16676" t="s">
        <v>51</v>
      </c>
      <c r="L16676" t="s">
        <v>7094</v>
      </c>
      <c r="M16676" t="s">
        <v>7095</v>
      </c>
      <c r="N16676" t="s">
        <v>1337</v>
      </c>
      <c r="O16676" t="s">
        <v>68</v>
      </c>
      <c r="Q16676" t="s">
        <v>7096</v>
      </c>
    </row>
    <row r="16677" spans="11:17">
      <c r="K16677" t="s">
        <v>51</v>
      </c>
      <c r="L16677" t="s">
        <v>7094</v>
      </c>
      <c r="M16677" t="s">
        <v>7095</v>
      </c>
      <c r="N16677" t="s">
        <v>1337</v>
      </c>
      <c r="O16677" t="s">
        <v>70</v>
      </c>
      <c r="P16677" t="s">
        <v>1020</v>
      </c>
      <c r="Q16677" t="s">
        <v>7096</v>
      </c>
    </row>
    <row r="16678" spans="11:17">
      <c r="K16678" t="s">
        <v>51</v>
      </c>
      <c r="L16678" t="s">
        <v>7094</v>
      </c>
      <c r="M16678" t="s">
        <v>7095</v>
      </c>
      <c r="N16678" t="s">
        <v>1337</v>
      </c>
      <c r="O16678" t="s">
        <v>72</v>
      </c>
      <c r="P16678">
        <v>162</v>
      </c>
      <c r="Q16678" t="s">
        <v>7096</v>
      </c>
    </row>
    <row r="16679" spans="11:17">
      <c r="K16679" t="s">
        <v>51</v>
      </c>
      <c r="L16679" t="s">
        <v>7094</v>
      </c>
      <c r="M16679" t="s">
        <v>7095</v>
      </c>
      <c r="N16679" t="s">
        <v>1337</v>
      </c>
      <c r="O16679" t="s">
        <v>73</v>
      </c>
      <c r="P16679" t="s">
        <v>1343</v>
      </c>
      <c r="Q16679" t="s">
        <v>7096</v>
      </c>
    </row>
    <row r="16680" spans="11:17">
      <c r="K16680" t="s">
        <v>51</v>
      </c>
      <c r="L16680" t="s">
        <v>7099</v>
      </c>
      <c r="M16680" t="s">
        <v>7100</v>
      </c>
      <c r="N16680" t="s">
        <v>77</v>
      </c>
      <c r="O16680" t="s">
        <v>14</v>
      </c>
      <c r="Q16680" t="s">
        <v>7101</v>
      </c>
    </row>
    <row r="16681" spans="11:17">
      <c r="K16681" t="s">
        <v>51</v>
      </c>
      <c r="L16681" t="s">
        <v>7099</v>
      </c>
      <c r="M16681" t="s">
        <v>7100</v>
      </c>
      <c r="N16681" t="s">
        <v>77</v>
      </c>
      <c r="O16681" t="s">
        <v>56</v>
      </c>
      <c r="Q16681" t="s">
        <v>7101</v>
      </c>
    </row>
    <row r="16682" spans="11:17">
      <c r="K16682" t="s">
        <v>51</v>
      </c>
      <c r="L16682" t="s">
        <v>7099</v>
      </c>
      <c r="M16682" t="s">
        <v>7100</v>
      </c>
      <c r="N16682" t="s">
        <v>77</v>
      </c>
      <c r="O16682" t="s">
        <v>57</v>
      </c>
      <c r="P16682" t="s">
        <v>2263</v>
      </c>
      <c r="Q16682" t="s">
        <v>7101</v>
      </c>
    </row>
    <row r="16683" spans="11:17">
      <c r="K16683" t="s">
        <v>51</v>
      </c>
      <c r="L16683" t="s">
        <v>7099</v>
      </c>
      <c r="M16683" t="s">
        <v>7100</v>
      </c>
      <c r="N16683" t="s">
        <v>77</v>
      </c>
      <c r="O16683" t="s">
        <v>59</v>
      </c>
      <c r="P16683">
        <v>3950</v>
      </c>
      <c r="Q16683" t="s">
        <v>7101</v>
      </c>
    </row>
    <row r="16684" spans="11:17">
      <c r="K16684" t="s">
        <v>51</v>
      </c>
      <c r="L16684" t="s">
        <v>7099</v>
      </c>
      <c r="M16684" t="s">
        <v>7100</v>
      </c>
      <c r="N16684" t="s">
        <v>77</v>
      </c>
      <c r="O16684" t="s">
        <v>60</v>
      </c>
      <c r="P16684" t="s">
        <v>3775</v>
      </c>
      <c r="Q16684" t="s">
        <v>7101</v>
      </c>
    </row>
    <row r="16685" spans="11:17">
      <c r="K16685" t="s">
        <v>51</v>
      </c>
      <c r="L16685" t="s">
        <v>7099</v>
      </c>
      <c r="M16685" t="s">
        <v>7100</v>
      </c>
      <c r="N16685" t="s">
        <v>77</v>
      </c>
      <c r="O16685" t="s">
        <v>62</v>
      </c>
      <c r="P16685" t="s">
        <v>3785</v>
      </c>
      <c r="Q16685" t="s">
        <v>7101</v>
      </c>
    </row>
    <row r="16686" spans="11:17">
      <c r="K16686" t="s">
        <v>51</v>
      </c>
      <c r="L16686" t="s">
        <v>7099</v>
      </c>
      <c r="M16686" t="s">
        <v>7100</v>
      </c>
      <c r="N16686" t="s">
        <v>77</v>
      </c>
      <c r="O16686" t="s">
        <v>64</v>
      </c>
      <c r="P16686" t="s">
        <v>7102</v>
      </c>
      <c r="Q16686" t="s">
        <v>7101</v>
      </c>
    </row>
    <row r="16687" spans="11:17">
      <c r="K16687" t="s">
        <v>51</v>
      </c>
      <c r="L16687" t="s">
        <v>7099</v>
      </c>
      <c r="M16687" t="s">
        <v>7100</v>
      </c>
      <c r="N16687" t="s">
        <v>77</v>
      </c>
      <c r="O16687" t="s">
        <v>66</v>
      </c>
      <c r="Q16687" t="s">
        <v>7101</v>
      </c>
    </row>
    <row r="16688" spans="11:17">
      <c r="K16688" t="s">
        <v>51</v>
      </c>
      <c r="L16688" t="s">
        <v>7099</v>
      </c>
      <c r="M16688" t="s">
        <v>7100</v>
      </c>
      <c r="N16688" t="s">
        <v>77</v>
      </c>
      <c r="O16688" t="s">
        <v>68</v>
      </c>
      <c r="Q16688" t="s">
        <v>7101</v>
      </c>
    </row>
    <row r="16689" spans="11:17">
      <c r="K16689" t="s">
        <v>51</v>
      </c>
      <c r="L16689" t="s">
        <v>7099</v>
      </c>
      <c r="M16689" t="s">
        <v>7100</v>
      </c>
      <c r="N16689" t="s">
        <v>77</v>
      </c>
      <c r="O16689" t="s">
        <v>70</v>
      </c>
      <c r="P16689" t="s">
        <v>1020</v>
      </c>
      <c r="Q16689" t="s">
        <v>7101</v>
      </c>
    </row>
    <row r="16690" spans="11:17">
      <c r="K16690" t="s">
        <v>51</v>
      </c>
      <c r="L16690" t="s">
        <v>7099</v>
      </c>
      <c r="M16690" t="s">
        <v>7100</v>
      </c>
      <c r="N16690" t="s">
        <v>77</v>
      </c>
      <c r="O16690" t="s">
        <v>72</v>
      </c>
      <c r="P16690">
        <v>189</v>
      </c>
      <c r="Q16690" t="s">
        <v>7101</v>
      </c>
    </row>
    <row r="16691" spans="11:17">
      <c r="K16691" t="s">
        <v>51</v>
      </c>
      <c r="L16691" t="s">
        <v>7099</v>
      </c>
      <c r="M16691" t="s">
        <v>7100</v>
      </c>
      <c r="N16691" t="s">
        <v>77</v>
      </c>
      <c r="O16691" t="s">
        <v>73</v>
      </c>
      <c r="P16691" t="s">
        <v>82</v>
      </c>
      <c r="Q16691" t="s">
        <v>7101</v>
      </c>
    </row>
    <row r="16692" spans="11:17">
      <c r="K16692" t="s">
        <v>51</v>
      </c>
      <c r="L16692" t="s">
        <v>7103</v>
      </c>
      <c r="M16692" t="s">
        <v>7104</v>
      </c>
      <c r="N16692" t="s">
        <v>77</v>
      </c>
      <c r="O16692" t="s">
        <v>14</v>
      </c>
      <c r="Q16692" t="s">
        <v>7105</v>
      </c>
    </row>
    <row r="16693" spans="11:17">
      <c r="K16693" t="s">
        <v>51</v>
      </c>
      <c r="L16693" t="s">
        <v>7103</v>
      </c>
      <c r="M16693" t="s">
        <v>7104</v>
      </c>
      <c r="N16693" t="s">
        <v>77</v>
      </c>
      <c r="O16693" t="s">
        <v>56</v>
      </c>
      <c r="Q16693" t="s">
        <v>7105</v>
      </c>
    </row>
    <row r="16694" spans="11:17">
      <c r="K16694" t="s">
        <v>51</v>
      </c>
      <c r="L16694" t="s">
        <v>7103</v>
      </c>
      <c r="M16694" t="s">
        <v>7104</v>
      </c>
      <c r="N16694" t="s">
        <v>77</v>
      </c>
      <c r="O16694" t="s">
        <v>57</v>
      </c>
      <c r="P16694" t="s">
        <v>168</v>
      </c>
      <c r="Q16694" t="s">
        <v>7105</v>
      </c>
    </row>
    <row r="16695" spans="11:17">
      <c r="K16695" t="s">
        <v>51</v>
      </c>
      <c r="L16695" t="s">
        <v>7103</v>
      </c>
      <c r="M16695" t="s">
        <v>7104</v>
      </c>
      <c r="N16695" t="s">
        <v>77</v>
      </c>
      <c r="O16695" t="s">
        <v>59</v>
      </c>
      <c r="P16695">
        <v>3106</v>
      </c>
      <c r="Q16695" t="s">
        <v>7105</v>
      </c>
    </row>
    <row r="16696" spans="11:17">
      <c r="K16696" t="s">
        <v>51</v>
      </c>
      <c r="L16696" t="s">
        <v>7103</v>
      </c>
      <c r="M16696" t="s">
        <v>7104</v>
      </c>
      <c r="N16696" t="s">
        <v>77</v>
      </c>
      <c r="O16696" t="s">
        <v>60</v>
      </c>
      <c r="P16696" t="s">
        <v>6367</v>
      </c>
      <c r="Q16696" t="s">
        <v>7105</v>
      </c>
    </row>
    <row r="16697" spans="11:17">
      <c r="K16697" t="s">
        <v>51</v>
      </c>
      <c r="L16697" t="s">
        <v>7103</v>
      </c>
      <c r="M16697" t="s">
        <v>7104</v>
      </c>
      <c r="N16697" t="s">
        <v>77</v>
      </c>
      <c r="O16697" t="s">
        <v>62</v>
      </c>
      <c r="P16697" t="s">
        <v>6368</v>
      </c>
      <c r="Q16697" t="s">
        <v>7105</v>
      </c>
    </row>
    <row r="16698" spans="11:17">
      <c r="K16698" t="s">
        <v>51</v>
      </c>
      <c r="L16698" t="s">
        <v>7103</v>
      </c>
      <c r="M16698" t="s">
        <v>7104</v>
      </c>
      <c r="N16698" t="s">
        <v>77</v>
      </c>
      <c r="O16698" t="s">
        <v>64</v>
      </c>
      <c r="P16698" t="s">
        <v>7106</v>
      </c>
      <c r="Q16698" t="s">
        <v>7105</v>
      </c>
    </row>
    <row r="16699" spans="11:17">
      <c r="K16699" t="s">
        <v>51</v>
      </c>
      <c r="L16699" t="s">
        <v>7103</v>
      </c>
      <c r="M16699" t="s">
        <v>7104</v>
      </c>
      <c r="N16699" t="s">
        <v>77</v>
      </c>
      <c r="O16699" t="s">
        <v>66</v>
      </c>
      <c r="P16699" t="s">
        <v>7107</v>
      </c>
      <c r="Q16699" t="s">
        <v>7105</v>
      </c>
    </row>
    <row r="16700" spans="11:17">
      <c r="K16700" t="s">
        <v>51</v>
      </c>
      <c r="L16700" t="s">
        <v>7103</v>
      </c>
      <c r="M16700" t="s">
        <v>7104</v>
      </c>
      <c r="N16700" t="s">
        <v>77</v>
      </c>
      <c r="O16700" t="s">
        <v>68</v>
      </c>
      <c r="P16700" t="e">
        <f>-ต้องการเจลล้างมือและน้ำยาฆ่าเชื้อ
-ต้องการอาหารแห้ง
-ต้องการเครื่องตรวจวัดอุณหภูมิ
-ต้องการตู้พ่นยาฆ่าเชื้อ</f>
        <v>#NAME?</v>
      </c>
      <c r="Q16700" t="s">
        <v>7105</v>
      </c>
    </row>
    <row r="16701" spans="11:17">
      <c r="K16701" t="s">
        <v>51</v>
      </c>
      <c r="L16701" t="s">
        <v>7103</v>
      </c>
      <c r="M16701" t="s">
        <v>7104</v>
      </c>
      <c r="N16701" t="s">
        <v>77</v>
      </c>
      <c r="O16701" t="s">
        <v>70</v>
      </c>
      <c r="P16701" t="s">
        <v>71</v>
      </c>
      <c r="Q16701" t="s">
        <v>7105</v>
      </c>
    </row>
    <row r="16702" spans="11:17">
      <c r="K16702" t="s">
        <v>51</v>
      </c>
      <c r="L16702" t="s">
        <v>7103</v>
      </c>
      <c r="M16702" t="s">
        <v>7104</v>
      </c>
      <c r="N16702" t="s">
        <v>77</v>
      </c>
      <c r="O16702" t="s">
        <v>72</v>
      </c>
      <c r="P16702">
        <v>289</v>
      </c>
      <c r="Q16702" t="s">
        <v>7105</v>
      </c>
    </row>
    <row r="16703" spans="11:17">
      <c r="K16703" t="s">
        <v>51</v>
      </c>
      <c r="L16703" t="s">
        <v>7103</v>
      </c>
      <c r="M16703" t="s">
        <v>7104</v>
      </c>
      <c r="N16703" t="s">
        <v>77</v>
      </c>
      <c r="O16703" t="s">
        <v>73</v>
      </c>
      <c r="P16703" t="s">
        <v>82</v>
      </c>
      <c r="Q16703" t="s">
        <v>7105</v>
      </c>
    </row>
    <row r="16704" spans="11:17">
      <c r="K16704" t="s">
        <v>51</v>
      </c>
      <c r="L16704" t="s">
        <v>319</v>
      </c>
      <c r="M16704" t="s">
        <v>7108</v>
      </c>
      <c r="N16704" t="s">
        <v>77</v>
      </c>
      <c r="O16704" t="s">
        <v>14</v>
      </c>
      <c r="Q16704" t="s">
        <v>7109</v>
      </c>
    </row>
    <row r="16705" spans="11:17">
      <c r="K16705" t="s">
        <v>51</v>
      </c>
      <c r="L16705" t="s">
        <v>319</v>
      </c>
      <c r="M16705" t="s">
        <v>7108</v>
      </c>
      <c r="N16705" t="s">
        <v>77</v>
      </c>
      <c r="O16705" t="s">
        <v>56</v>
      </c>
      <c r="Q16705" t="s">
        <v>7109</v>
      </c>
    </row>
    <row r="16706" spans="11:17">
      <c r="K16706" t="s">
        <v>51</v>
      </c>
      <c r="L16706" t="s">
        <v>319</v>
      </c>
      <c r="M16706" t="s">
        <v>7108</v>
      </c>
      <c r="N16706" t="s">
        <v>77</v>
      </c>
      <c r="O16706" t="s">
        <v>57</v>
      </c>
      <c r="P16706" t="s">
        <v>168</v>
      </c>
      <c r="Q16706" t="s">
        <v>7109</v>
      </c>
    </row>
    <row r="16707" spans="11:17">
      <c r="K16707" t="s">
        <v>51</v>
      </c>
      <c r="L16707" t="s">
        <v>319</v>
      </c>
      <c r="M16707" t="s">
        <v>7108</v>
      </c>
      <c r="N16707" t="s">
        <v>77</v>
      </c>
      <c r="O16707" t="s">
        <v>59</v>
      </c>
      <c r="P16707">
        <v>3117</v>
      </c>
      <c r="Q16707" t="s">
        <v>7109</v>
      </c>
    </row>
    <row r="16708" spans="11:17">
      <c r="K16708" t="s">
        <v>51</v>
      </c>
      <c r="L16708" t="s">
        <v>319</v>
      </c>
      <c r="M16708" t="s">
        <v>7108</v>
      </c>
      <c r="N16708" t="s">
        <v>77</v>
      </c>
      <c r="O16708" t="s">
        <v>60</v>
      </c>
      <c r="P16708" t="s">
        <v>6367</v>
      </c>
      <c r="Q16708" t="s">
        <v>7109</v>
      </c>
    </row>
    <row r="16709" spans="11:17">
      <c r="K16709" t="s">
        <v>51</v>
      </c>
      <c r="L16709" t="s">
        <v>319</v>
      </c>
      <c r="M16709" t="s">
        <v>7108</v>
      </c>
      <c r="N16709" t="s">
        <v>77</v>
      </c>
      <c r="O16709" t="s">
        <v>62</v>
      </c>
      <c r="P16709" t="s">
        <v>6368</v>
      </c>
      <c r="Q16709" t="s">
        <v>7109</v>
      </c>
    </row>
    <row r="16710" spans="11:17">
      <c r="K16710" t="s">
        <v>51</v>
      </c>
      <c r="L16710" t="s">
        <v>319</v>
      </c>
      <c r="M16710" t="s">
        <v>7108</v>
      </c>
      <c r="N16710" t="s">
        <v>77</v>
      </c>
      <c r="O16710" t="s">
        <v>64</v>
      </c>
      <c r="P16710" t="s">
        <v>322</v>
      </c>
      <c r="Q16710" t="s">
        <v>7109</v>
      </c>
    </row>
    <row r="16711" spans="11:17">
      <c r="K16711" t="s">
        <v>51</v>
      </c>
      <c r="L16711" t="s">
        <v>319</v>
      </c>
      <c r="M16711" t="s">
        <v>7108</v>
      </c>
      <c r="N16711" t="s">
        <v>77</v>
      </c>
      <c r="O16711" t="s">
        <v>66</v>
      </c>
      <c r="P16711" t="s">
        <v>323</v>
      </c>
      <c r="Q16711" t="s">
        <v>7109</v>
      </c>
    </row>
    <row r="16712" spans="11:17">
      <c r="K16712" t="s">
        <v>51</v>
      </c>
      <c r="L16712" t="s">
        <v>319</v>
      </c>
      <c r="M16712" t="s">
        <v>7108</v>
      </c>
      <c r="N16712" t="s">
        <v>77</v>
      </c>
      <c r="O16712" t="s">
        <v>68</v>
      </c>
      <c r="P16712" t="s">
        <v>261</v>
      </c>
      <c r="Q16712" t="s">
        <v>7109</v>
      </c>
    </row>
    <row r="16713" spans="11:17">
      <c r="K16713" t="s">
        <v>51</v>
      </c>
      <c r="L16713" t="s">
        <v>319</v>
      </c>
      <c r="M16713" t="s">
        <v>7108</v>
      </c>
      <c r="N16713" t="s">
        <v>77</v>
      </c>
      <c r="O16713" t="s">
        <v>70</v>
      </c>
      <c r="P16713" t="s">
        <v>71</v>
      </c>
      <c r="Q16713" t="s">
        <v>7109</v>
      </c>
    </row>
    <row r="16714" spans="11:17">
      <c r="K16714" t="s">
        <v>51</v>
      </c>
      <c r="L16714" t="s">
        <v>319</v>
      </c>
      <c r="M16714" t="s">
        <v>7108</v>
      </c>
      <c r="N16714" t="s">
        <v>77</v>
      </c>
      <c r="O16714" t="s">
        <v>72</v>
      </c>
      <c r="P16714">
        <v>128</v>
      </c>
      <c r="Q16714" t="s">
        <v>7109</v>
      </c>
    </row>
    <row r="16715" spans="11:17">
      <c r="K16715" t="s">
        <v>51</v>
      </c>
      <c r="L16715" t="s">
        <v>319</v>
      </c>
      <c r="M16715" t="s">
        <v>7108</v>
      </c>
      <c r="N16715" t="s">
        <v>77</v>
      </c>
      <c r="O16715" t="s">
        <v>73</v>
      </c>
      <c r="P16715" t="s">
        <v>82</v>
      </c>
      <c r="Q16715" t="s">
        <v>7109</v>
      </c>
    </row>
    <row r="16716" spans="11:17">
      <c r="K16716" t="s">
        <v>51</v>
      </c>
      <c r="L16716" t="s">
        <v>6489</v>
      </c>
      <c r="M16716" t="s">
        <v>7110</v>
      </c>
      <c r="N16716" t="s">
        <v>77</v>
      </c>
      <c r="O16716" t="s">
        <v>14</v>
      </c>
      <c r="Q16716" t="s">
        <v>7111</v>
      </c>
    </row>
    <row r="16717" spans="11:17">
      <c r="K16717" t="s">
        <v>51</v>
      </c>
      <c r="L16717" t="s">
        <v>6489</v>
      </c>
      <c r="M16717" t="s">
        <v>7110</v>
      </c>
      <c r="N16717" t="s">
        <v>77</v>
      </c>
      <c r="O16717" t="s">
        <v>56</v>
      </c>
      <c r="Q16717" t="s">
        <v>7111</v>
      </c>
    </row>
    <row r="16718" spans="11:17">
      <c r="K16718" t="s">
        <v>51</v>
      </c>
      <c r="L16718" t="s">
        <v>6489</v>
      </c>
      <c r="M16718" t="s">
        <v>7110</v>
      </c>
      <c r="N16718" t="s">
        <v>77</v>
      </c>
      <c r="O16718" t="s">
        <v>57</v>
      </c>
      <c r="P16718" t="s">
        <v>58</v>
      </c>
      <c r="Q16718" t="s">
        <v>7111</v>
      </c>
    </row>
    <row r="16719" spans="11:17">
      <c r="K16719" t="s">
        <v>51</v>
      </c>
      <c r="L16719" t="s">
        <v>6489</v>
      </c>
      <c r="M16719" t="s">
        <v>7110</v>
      </c>
      <c r="N16719" t="s">
        <v>77</v>
      </c>
      <c r="O16719" t="s">
        <v>59</v>
      </c>
      <c r="P16719">
        <v>3191</v>
      </c>
      <c r="Q16719" t="s">
        <v>7111</v>
      </c>
    </row>
    <row r="16720" spans="11:17">
      <c r="K16720" t="s">
        <v>51</v>
      </c>
      <c r="L16720" t="s">
        <v>6489</v>
      </c>
      <c r="M16720" t="s">
        <v>7110</v>
      </c>
      <c r="N16720" t="s">
        <v>77</v>
      </c>
      <c r="O16720" t="s">
        <v>60</v>
      </c>
      <c r="P16720" t="s">
        <v>4873</v>
      </c>
      <c r="Q16720" t="s">
        <v>7111</v>
      </c>
    </row>
    <row r="16721" spans="11:17">
      <c r="K16721" t="s">
        <v>51</v>
      </c>
      <c r="L16721" t="s">
        <v>6489</v>
      </c>
      <c r="M16721" t="s">
        <v>7110</v>
      </c>
      <c r="N16721" t="s">
        <v>77</v>
      </c>
      <c r="O16721" t="s">
        <v>62</v>
      </c>
      <c r="P16721" t="s">
        <v>4874</v>
      </c>
      <c r="Q16721" t="s">
        <v>7111</v>
      </c>
    </row>
    <row r="16722" spans="11:17">
      <c r="K16722" t="s">
        <v>51</v>
      </c>
      <c r="L16722" t="s">
        <v>6489</v>
      </c>
      <c r="M16722" t="s">
        <v>7110</v>
      </c>
      <c r="N16722" t="s">
        <v>77</v>
      </c>
      <c r="O16722" t="s">
        <v>64</v>
      </c>
      <c r="P16722" t="s">
        <v>6492</v>
      </c>
      <c r="Q16722" t="s">
        <v>7111</v>
      </c>
    </row>
    <row r="16723" spans="11:17">
      <c r="K16723" t="s">
        <v>51</v>
      </c>
      <c r="L16723" t="s">
        <v>6489</v>
      </c>
      <c r="M16723" t="s">
        <v>7110</v>
      </c>
      <c r="N16723" t="s">
        <v>77</v>
      </c>
      <c r="O16723" t="s">
        <v>66</v>
      </c>
      <c r="P16723" t="s">
        <v>6493</v>
      </c>
      <c r="Q16723" t="s">
        <v>7111</v>
      </c>
    </row>
    <row r="16724" spans="11:17">
      <c r="K16724" t="s">
        <v>51</v>
      </c>
      <c r="L16724" t="s">
        <v>6489</v>
      </c>
      <c r="M16724" t="s">
        <v>7110</v>
      </c>
      <c r="N16724" t="s">
        <v>77</v>
      </c>
      <c r="O16724" t="s">
        <v>68</v>
      </c>
      <c r="Q16724" t="s">
        <v>7111</v>
      </c>
    </row>
    <row r="16725" spans="11:17">
      <c r="K16725" t="s">
        <v>51</v>
      </c>
      <c r="L16725" t="s">
        <v>6489</v>
      </c>
      <c r="M16725" t="s">
        <v>7110</v>
      </c>
      <c r="N16725" t="s">
        <v>77</v>
      </c>
      <c r="O16725" t="s">
        <v>70</v>
      </c>
      <c r="P16725" t="s">
        <v>131</v>
      </c>
      <c r="Q16725" t="s">
        <v>7111</v>
      </c>
    </row>
    <row r="16726" spans="11:17">
      <c r="K16726" t="s">
        <v>51</v>
      </c>
      <c r="L16726" t="s">
        <v>6489</v>
      </c>
      <c r="M16726" t="s">
        <v>7110</v>
      </c>
      <c r="N16726" t="s">
        <v>77</v>
      </c>
      <c r="O16726" t="s">
        <v>72</v>
      </c>
      <c r="P16726">
        <v>109</v>
      </c>
      <c r="Q16726" t="s">
        <v>7111</v>
      </c>
    </row>
    <row r="16727" spans="11:17">
      <c r="K16727" t="s">
        <v>51</v>
      </c>
      <c r="L16727" t="s">
        <v>6489</v>
      </c>
      <c r="M16727" t="s">
        <v>7110</v>
      </c>
      <c r="N16727" t="s">
        <v>77</v>
      </c>
      <c r="O16727" t="s">
        <v>73</v>
      </c>
      <c r="P16727" t="s">
        <v>82</v>
      </c>
      <c r="Q16727" t="s">
        <v>7111</v>
      </c>
    </row>
    <row r="16728" spans="11:17">
      <c r="K16728" t="s">
        <v>51</v>
      </c>
      <c r="L16728" t="s">
        <v>3246</v>
      </c>
      <c r="M16728" t="s">
        <v>7112</v>
      </c>
      <c r="N16728" t="s">
        <v>77</v>
      </c>
      <c r="O16728" t="s">
        <v>14</v>
      </c>
      <c r="Q16728" t="s">
        <v>7113</v>
      </c>
    </row>
    <row r="16729" spans="11:17">
      <c r="K16729" t="s">
        <v>51</v>
      </c>
      <c r="L16729" t="s">
        <v>3246</v>
      </c>
      <c r="M16729" t="s">
        <v>7112</v>
      </c>
      <c r="N16729" t="s">
        <v>77</v>
      </c>
      <c r="O16729" t="s">
        <v>56</v>
      </c>
      <c r="Q16729" t="s">
        <v>7113</v>
      </c>
    </row>
    <row r="16730" spans="11:17">
      <c r="K16730" t="s">
        <v>51</v>
      </c>
      <c r="L16730" t="s">
        <v>3246</v>
      </c>
      <c r="M16730" t="s">
        <v>7112</v>
      </c>
      <c r="N16730" t="s">
        <v>77</v>
      </c>
      <c r="O16730" t="s">
        <v>57</v>
      </c>
      <c r="P16730" t="s">
        <v>58</v>
      </c>
      <c r="Q16730" t="s">
        <v>7113</v>
      </c>
    </row>
    <row r="16731" spans="11:17">
      <c r="K16731" t="s">
        <v>51</v>
      </c>
      <c r="L16731" t="s">
        <v>3246</v>
      </c>
      <c r="M16731" t="s">
        <v>7112</v>
      </c>
      <c r="N16731" t="s">
        <v>77</v>
      </c>
      <c r="O16731" t="s">
        <v>59</v>
      </c>
      <c r="P16731">
        <v>3773</v>
      </c>
      <c r="Q16731" t="s">
        <v>7113</v>
      </c>
    </row>
    <row r="16732" spans="11:17">
      <c r="K16732" t="s">
        <v>51</v>
      </c>
      <c r="L16732" t="s">
        <v>3246</v>
      </c>
      <c r="M16732" t="s">
        <v>7112</v>
      </c>
      <c r="N16732" t="s">
        <v>77</v>
      </c>
      <c r="O16732" t="s">
        <v>60</v>
      </c>
      <c r="P16732" t="s">
        <v>4873</v>
      </c>
      <c r="Q16732" t="s">
        <v>7113</v>
      </c>
    </row>
    <row r="16733" spans="11:17">
      <c r="K16733" t="s">
        <v>51</v>
      </c>
      <c r="L16733" t="s">
        <v>3246</v>
      </c>
      <c r="M16733" t="s">
        <v>7112</v>
      </c>
      <c r="N16733" t="s">
        <v>77</v>
      </c>
      <c r="O16733" t="s">
        <v>62</v>
      </c>
      <c r="P16733" t="s">
        <v>4874</v>
      </c>
      <c r="Q16733" t="s">
        <v>7113</v>
      </c>
    </row>
    <row r="16734" spans="11:17">
      <c r="K16734" t="s">
        <v>51</v>
      </c>
      <c r="L16734" t="s">
        <v>3246</v>
      </c>
      <c r="M16734" t="s">
        <v>7112</v>
      </c>
      <c r="N16734" t="s">
        <v>77</v>
      </c>
      <c r="O16734" t="s">
        <v>64</v>
      </c>
      <c r="P16734" t="s">
        <v>3250</v>
      </c>
      <c r="Q16734" t="s">
        <v>7113</v>
      </c>
    </row>
    <row r="16735" spans="11:17">
      <c r="K16735" t="s">
        <v>51</v>
      </c>
      <c r="L16735" t="s">
        <v>3246</v>
      </c>
      <c r="M16735" t="s">
        <v>7112</v>
      </c>
      <c r="N16735" t="s">
        <v>77</v>
      </c>
      <c r="O16735" t="s">
        <v>66</v>
      </c>
      <c r="P16735" t="s">
        <v>3251</v>
      </c>
      <c r="Q16735" t="s">
        <v>7113</v>
      </c>
    </row>
    <row r="16736" spans="11:17">
      <c r="K16736" t="s">
        <v>51</v>
      </c>
      <c r="L16736" t="s">
        <v>3246</v>
      </c>
      <c r="M16736" t="s">
        <v>7112</v>
      </c>
      <c r="N16736" t="s">
        <v>77</v>
      </c>
      <c r="O16736" t="s">
        <v>68</v>
      </c>
      <c r="P16736" t="s">
        <v>751</v>
      </c>
      <c r="Q16736" t="s">
        <v>7113</v>
      </c>
    </row>
    <row r="16737" spans="11:17">
      <c r="K16737" t="s">
        <v>51</v>
      </c>
      <c r="L16737" t="s">
        <v>3246</v>
      </c>
      <c r="M16737" t="s">
        <v>7112</v>
      </c>
      <c r="N16737" t="s">
        <v>77</v>
      </c>
      <c r="O16737" t="s">
        <v>70</v>
      </c>
      <c r="P16737" t="s">
        <v>131</v>
      </c>
      <c r="Q16737" t="s">
        <v>7113</v>
      </c>
    </row>
    <row r="16738" spans="11:17">
      <c r="K16738" t="s">
        <v>51</v>
      </c>
      <c r="L16738" t="s">
        <v>3246</v>
      </c>
      <c r="M16738" t="s">
        <v>7112</v>
      </c>
      <c r="N16738" t="s">
        <v>77</v>
      </c>
      <c r="O16738" t="s">
        <v>72</v>
      </c>
      <c r="P16738">
        <v>151</v>
      </c>
      <c r="Q16738" t="s">
        <v>7113</v>
      </c>
    </row>
    <row r="16739" spans="11:17">
      <c r="K16739" t="s">
        <v>51</v>
      </c>
      <c r="L16739" t="s">
        <v>3246</v>
      </c>
      <c r="M16739" t="s">
        <v>7112</v>
      </c>
      <c r="N16739" t="s">
        <v>77</v>
      </c>
      <c r="O16739" t="s">
        <v>73</v>
      </c>
      <c r="P16739" t="s">
        <v>82</v>
      </c>
      <c r="Q16739" t="s">
        <v>7113</v>
      </c>
    </row>
    <row r="16740" spans="11:17">
      <c r="K16740" t="s">
        <v>51</v>
      </c>
      <c r="L16740" t="s">
        <v>7114</v>
      </c>
      <c r="M16740" t="s">
        <v>7115</v>
      </c>
      <c r="N16740" t="s">
        <v>1337</v>
      </c>
      <c r="O16740" t="s">
        <v>14</v>
      </c>
      <c r="Q16740" t="s">
        <v>7116</v>
      </c>
    </row>
    <row r="16741" spans="11:17">
      <c r="K16741" t="s">
        <v>51</v>
      </c>
      <c r="L16741" t="s">
        <v>7114</v>
      </c>
      <c r="M16741" t="s">
        <v>7115</v>
      </c>
      <c r="N16741" t="s">
        <v>1337</v>
      </c>
      <c r="O16741" t="s">
        <v>56</v>
      </c>
      <c r="Q16741" t="s">
        <v>7116</v>
      </c>
    </row>
    <row r="16742" spans="11:17">
      <c r="K16742" t="s">
        <v>51</v>
      </c>
      <c r="L16742" t="s">
        <v>7114</v>
      </c>
      <c r="M16742" t="s">
        <v>7115</v>
      </c>
      <c r="N16742" t="s">
        <v>1337</v>
      </c>
      <c r="O16742" t="s">
        <v>57</v>
      </c>
      <c r="P16742" t="s">
        <v>1863</v>
      </c>
      <c r="Q16742" t="s">
        <v>7116</v>
      </c>
    </row>
    <row r="16743" spans="11:17">
      <c r="K16743" t="s">
        <v>51</v>
      </c>
      <c r="L16743" t="s">
        <v>7114</v>
      </c>
      <c r="M16743" t="s">
        <v>7115</v>
      </c>
      <c r="N16743" t="s">
        <v>1337</v>
      </c>
      <c r="O16743" t="s">
        <v>59</v>
      </c>
      <c r="P16743">
        <v>1376</v>
      </c>
      <c r="Q16743" t="s">
        <v>7116</v>
      </c>
    </row>
    <row r="16744" spans="11:17">
      <c r="K16744" t="s">
        <v>51</v>
      </c>
      <c r="L16744" t="s">
        <v>7114</v>
      </c>
      <c r="M16744" t="s">
        <v>7115</v>
      </c>
      <c r="N16744" t="s">
        <v>1337</v>
      </c>
      <c r="O16744" t="s">
        <v>60</v>
      </c>
      <c r="P16744" t="s">
        <v>5698</v>
      </c>
      <c r="Q16744" t="s">
        <v>7116</v>
      </c>
    </row>
    <row r="16745" spans="11:17">
      <c r="K16745" t="s">
        <v>51</v>
      </c>
      <c r="L16745" t="s">
        <v>7114</v>
      </c>
      <c r="M16745" t="s">
        <v>7115</v>
      </c>
      <c r="N16745" t="s">
        <v>1337</v>
      </c>
      <c r="O16745" t="s">
        <v>62</v>
      </c>
      <c r="P16745" t="s">
        <v>5699</v>
      </c>
      <c r="Q16745" t="s">
        <v>7116</v>
      </c>
    </row>
    <row r="16746" spans="11:17">
      <c r="K16746" t="s">
        <v>51</v>
      </c>
      <c r="L16746" t="s">
        <v>7114</v>
      </c>
      <c r="M16746" t="s">
        <v>7115</v>
      </c>
      <c r="N16746" t="s">
        <v>1337</v>
      </c>
      <c r="O16746" t="s">
        <v>64</v>
      </c>
      <c r="P16746" t="s">
        <v>7117</v>
      </c>
      <c r="Q16746" t="s">
        <v>7116</v>
      </c>
    </row>
    <row r="16747" spans="11:17">
      <c r="K16747" t="s">
        <v>51</v>
      </c>
      <c r="L16747" t="s">
        <v>7114</v>
      </c>
      <c r="M16747" t="s">
        <v>7115</v>
      </c>
      <c r="N16747" t="s">
        <v>1337</v>
      </c>
      <c r="O16747" t="s">
        <v>66</v>
      </c>
      <c r="P16747" t="s">
        <v>7118</v>
      </c>
      <c r="Q16747" t="s">
        <v>7116</v>
      </c>
    </row>
    <row r="16748" spans="11:17">
      <c r="K16748" t="s">
        <v>51</v>
      </c>
      <c r="L16748" t="s">
        <v>7114</v>
      </c>
      <c r="M16748" t="s">
        <v>7115</v>
      </c>
      <c r="N16748" t="s">
        <v>1337</v>
      </c>
      <c r="O16748" t="s">
        <v>68</v>
      </c>
      <c r="Q16748" t="s">
        <v>7116</v>
      </c>
    </row>
    <row r="16749" spans="11:17">
      <c r="K16749" t="s">
        <v>51</v>
      </c>
      <c r="L16749" t="s">
        <v>7114</v>
      </c>
      <c r="M16749" t="s">
        <v>7115</v>
      </c>
      <c r="N16749" t="s">
        <v>1337</v>
      </c>
      <c r="O16749" t="s">
        <v>70</v>
      </c>
      <c r="P16749" t="s">
        <v>1020</v>
      </c>
      <c r="Q16749" t="s">
        <v>7116</v>
      </c>
    </row>
    <row r="16750" spans="11:17">
      <c r="K16750" t="s">
        <v>51</v>
      </c>
      <c r="L16750" t="s">
        <v>7114</v>
      </c>
      <c r="M16750" t="s">
        <v>7115</v>
      </c>
      <c r="N16750" t="s">
        <v>1337</v>
      </c>
      <c r="O16750" t="s">
        <v>72</v>
      </c>
      <c r="P16750">
        <v>59</v>
      </c>
      <c r="Q16750" t="s">
        <v>7116</v>
      </c>
    </row>
    <row r="16751" spans="11:17">
      <c r="K16751" t="s">
        <v>51</v>
      </c>
      <c r="L16751" t="s">
        <v>7114</v>
      </c>
      <c r="M16751" t="s">
        <v>7115</v>
      </c>
      <c r="N16751" t="s">
        <v>1337</v>
      </c>
      <c r="O16751" t="s">
        <v>73</v>
      </c>
      <c r="P16751" t="s">
        <v>1343</v>
      </c>
      <c r="Q16751" t="s">
        <v>7116</v>
      </c>
    </row>
    <row r="16752" spans="11:17">
      <c r="K16752" t="s">
        <v>51</v>
      </c>
      <c r="L16752" t="s">
        <v>7119</v>
      </c>
      <c r="M16752" t="s">
        <v>7120</v>
      </c>
      <c r="N16752" t="s">
        <v>1337</v>
      </c>
      <c r="O16752" t="s">
        <v>14</v>
      </c>
      <c r="Q16752" t="s">
        <v>7121</v>
      </c>
    </row>
    <row r="16753" spans="11:17">
      <c r="K16753" t="s">
        <v>51</v>
      </c>
      <c r="L16753" t="s">
        <v>7119</v>
      </c>
      <c r="M16753" t="s">
        <v>7120</v>
      </c>
      <c r="N16753" t="s">
        <v>1337</v>
      </c>
      <c r="O16753" t="s">
        <v>56</v>
      </c>
      <c r="Q16753" t="s">
        <v>7121</v>
      </c>
    </row>
    <row r="16754" spans="11:17">
      <c r="K16754" t="s">
        <v>51</v>
      </c>
      <c r="L16754" t="s">
        <v>7119</v>
      </c>
      <c r="M16754" t="s">
        <v>7120</v>
      </c>
      <c r="N16754" t="s">
        <v>1337</v>
      </c>
      <c r="O16754" t="s">
        <v>57</v>
      </c>
      <c r="P16754" t="s">
        <v>1863</v>
      </c>
      <c r="Q16754" t="s">
        <v>7121</v>
      </c>
    </row>
    <row r="16755" spans="11:17">
      <c r="K16755" t="s">
        <v>51</v>
      </c>
      <c r="L16755" t="s">
        <v>7119</v>
      </c>
      <c r="M16755" t="s">
        <v>7120</v>
      </c>
      <c r="N16755" t="s">
        <v>1337</v>
      </c>
      <c r="O16755" t="s">
        <v>59</v>
      </c>
      <c r="P16755">
        <v>1422</v>
      </c>
      <c r="Q16755" t="s">
        <v>7121</v>
      </c>
    </row>
    <row r="16756" spans="11:17">
      <c r="K16756" t="s">
        <v>51</v>
      </c>
      <c r="L16756" t="s">
        <v>7119</v>
      </c>
      <c r="M16756" t="s">
        <v>7120</v>
      </c>
      <c r="N16756" t="s">
        <v>1337</v>
      </c>
      <c r="O16756" t="s">
        <v>60</v>
      </c>
      <c r="P16756" t="s">
        <v>5698</v>
      </c>
      <c r="Q16756" t="s">
        <v>7121</v>
      </c>
    </row>
    <row r="16757" spans="11:17">
      <c r="K16757" t="s">
        <v>51</v>
      </c>
      <c r="L16757" t="s">
        <v>7119</v>
      </c>
      <c r="M16757" t="s">
        <v>7120</v>
      </c>
      <c r="N16757" t="s">
        <v>1337</v>
      </c>
      <c r="O16757" t="s">
        <v>62</v>
      </c>
      <c r="P16757" t="s">
        <v>5699</v>
      </c>
      <c r="Q16757" t="s">
        <v>7121</v>
      </c>
    </row>
    <row r="16758" spans="11:17">
      <c r="K16758" t="s">
        <v>51</v>
      </c>
      <c r="L16758" t="s">
        <v>7119</v>
      </c>
      <c r="M16758" t="s">
        <v>7120</v>
      </c>
      <c r="N16758" t="s">
        <v>1337</v>
      </c>
      <c r="O16758" t="s">
        <v>64</v>
      </c>
      <c r="P16758" t="s">
        <v>7122</v>
      </c>
      <c r="Q16758" t="s">
        <v>7121</v>
      </c>
    </row>
    <row r="16759" spans="11:17">
      <c r="K16759" t="s">
        <v>51</v>
      </c>
      <c r="L16759" t="s">
        <v>7119</v>
      </c>
      <c r="M16759" t="s">
        <v>7120</v>
      </c>
      <c r="N16759" t="s">
        <v>1337</v>
      </c>
      <c r="O16759" t="s">
        <v>66</v>
      </c>
      <c r="P16759" t="s">
        <v>7123</v>
      </c>
      <c r="Q16759" t="s">
        <v>7121</v>
      </c>
    </row>
    <row r="16760" spans="11:17">
      <c r="K16760" t="s">
        <v>51</v>
      </c>
      <c r="L16760" t="s">
        <v>7119</v>
      </c>
      <c r="M16760" t="s">
        <v>7120</v>
      </c>
      <c r="N16760" t="s">
        <v>1337</v>
      </c>
      <c r="O16760" t="s">
        <v>68</v>
      </c>
      <c r="Q16760" t="s">
        <v>7121</v>
      </c>
    </row>
    <row r="16761" spans="11:17">
      <c r="K16761" t="s">
        <v>51</v>
      </c>
      <c r="L16761" t="s">
        <v>7119</v>
      </c>
      <c r="M16761" t="s">
        <v>7120</v>
      </c>
      <c r="N16761" t="s">
        <v>1337</v>
      </c>
      <c r="O16761" t="s">
        <v>70</v>
      </c>
      <c r="P16761" t="s">
        <v>1020</v>
      </c>
      <c r="Q16761" t="s">
        <v>7121</v>
      </c>
    </row>
    <row r="16762" spans="11:17">
      <c r="K16762" t="s">
        <v>51</v>
      </c>
      <c r="L16762" t="s">
        <v>7119</v>
      </c>
      <c r="M16762" t="s">
        <v>7120</v>
      </c>
      <c r="N16762" t="s">
        <v>1337</v>
      </c>
      <c r="O16762" t="s">
        <v>72</v>
      </c>
      <c r="P16762">
        <v>79</v>
      </c>
      <c r="Q16762" t="s">
        <v>7121</v>
      </c>
    </row>
    <row r="16763" spans="11:17">
      <c r="K16763" t="s">
        <v>51</v>
      </c>
      <c r="L16763" t="s">
        <v>7119</v>
      </c>
      <c r="M16763" t="s">
        <v>7120</v>
      </c>
      <c r="N16763" t="s">
        <v>1337</v>
      </c>
      <c r="O16763" t="s">
        <v>73</v>
      </c>
      <c r="P16763" t="s">
        <v>1343</v>
      </c>
      <c r="Q16763" t="s">
        <v>7121</v>
      </c>
    </row>
    <row r="16764" spans="11:17">
      <c r="K16764" t="s">
        <v>51</v>
      </c>
      <c r="L16764" t="s">
        <v>7124</v>
      </c>
      <c r="M16764" t="s">
        <v>7125</v>
      </c>
      <c r="N16764" t="s">
        <v>77</v>
      </c>
      <c r="O16764" t="s">
        <v>14</v>
      </c>
      <c r="Q16764" t="s">
        <v>7126</v>
      </c>
    </row>
    <row r="16765" spans="11:17">
      <c r="K16765" t="s">
        <v>51</v>
      </c>
      <c r="L16765" t="s">
        <v>7124</v>
      </c>
      <c r="M16765" t="s">
        <v>7125</v>
      </c>
      <c r="N16765" t="s">
        <v>77</v>
      </c>
      <c r="O16765" t="s">
        <v>56</v>
      </c>
      <c r="Q16765" t="s">
        <v>7126</v>
      </c>
    </row>
    <row r="16766" spans="11:17">
      <c r="K16766" t="s">
        <v>51</v>
      </c>
      <c r="L16766" t="s">
        <v>7124</v>
      </c>
      <c r="M16766" t="s">
        <v>7125</v>
      </c>
      <c r="N16766" t="s">
        <v>77</v>
      </c>
      <c r="O16766" t="s">
        <v>57</v>
      </c>
      <c r="P16766" t="s">
        <v>168</v>
      </c>
      <c r="Q16766" t="s">
        <v>7126</v>
      </c>
    </row>
    <row r="16767" spans="11:17">
      <c r="K16767" t="s">
        <v>51</v>
      </c>
      <c r="L16767" t="s">
        <v>7124</v>
      </c>
      <c r="M16767" t="s">
        <v>7125</v>
      </c>
      <c r="N16767" t="s">
        <v>77</v>
      </c>
      <c r="O16767" t="s">
        <v>59</v>
      </c>
      <c r="P16767">
        <v>3561</v>
      </c>
      <c r="Q16767" t="s">
        <v>7126</v>
      </c>
    </row>
    <row r="16768" spans="11:17">
      <c r="K16768" t="s">
        <v>51</v>
      </c>
      <c r="L16768" t="s">
        <v>7124</v>
      </c>
      <c r="M16768" t="s">
        <v>7125</v>
      </c>
      <c r="N16768" t="s">
        <v>77</v>
      </c>
      <c r="O16768" t="s">
        <v>60</v>
      </c>
      <c r="P16768" t="s">
        <v>565</v>
      </c>
      <c r="Q16768" t="s">
        <v>7126</v>
      </c>
    </row>
    <row r="16769" spans="11:17">
      <c r="K16769" t="s">
        <v>51</v>
      </c>
      <c r="L16769" t="s">
        <v>7124</v>
      </c>
      <c r="M16769" t="s">
        <v>7125</v>
      </c>
      <c r="N16769" t="s">
        <v>77</v>
      </c>
      <c r="O16769" t="s">
        <v>62</v>
      </c>
      <c r="P16769" t="s">
        <v>592</v>
      </c>
      <c r="Q16769" t="s">
        <v>7126</v>
      </c>
    </row>
    <row r="16770" spans="11:17">
      <c r="K16770" t="s">
        <v>51</v>
      </c>
      <c r="L16770" t="s">
        <v>7124</v>
      </c>
      <c r="M16770" t="s">
        <v>7125</v>
      </c>
      <c r="N16770" t="s">
        <v>77</v>
      </c>
      <c r="O16770" t="s">
        <v>64</v>
      </c>
      <c r="P16770" t="s">
        <v>7127</v>
      </c>
      <c r="Q16770" t="s">
        <v>7126</v>
      </c>
    </row>
    <row r="16771" spans="11:17">
      <c r="K16771" t="s">
        <v>51</v>
      </c>
      <c r="L16771" t="s">
        <v>7124</v>
      </c>
      <c r="M16771" t="s">
        <v>7125</v>
      </c>
      <c r="N16771" t="s">
        <v>77</v>
      </c>
      <c r="O16771" t="s">
        <v>66</v>
      </c>
      <c r="Q16771" t="s">
        <v>7126</v>
      </c>
    </row>
    <row r="16772" spans="11:17">
      <c r="K16772" t="s">
        <v>51</v>
      </c>
      <c r="L16772" t="s">
        <v>7124</v>
      </c>
      <c r="M16772" t="s">
        <v>7125</v>
      </c>
      <c r="N16772" t="s">
        <v>77</v>
      </c>
      <c r="O16772" t="s">
        <v>68</v>
      </c>
      <c r="Q16772" t="s">
        <v>7126</v>
      </c>
    </row>
    <row r="16773" spans="11:17">
      <c r="K16773" t="s">
        <v>51</v>
      </c>
      <c r="L16773" t="s">
        <v>7124</v>
      </c>
      <c r="M16773" t="s">
        <v>7125</v>
      </c>
      <c r="N16773" t="s">
        <v>77</v>
      </c>
      <c r="O16773" t="s">
        <v>70</v>
      </c>
      <c r="P16773" t="s">
        <v>131</v>
      </c>
      <c r="Q16773" t="s">
        <v>7126</v>
      </c>
    </row>
    <row r="16774" spans="11:17">
      <c r="K16774" t="s">
        <v>51</v>
      </c>
      <c r="L16774" t="s">
        <v>7124</v>
      </c>
      <c r="M16774" t="s">
        <v>7125</v>
      </c>
      <c r="N16774" t="s">
        <v>77</v>
      </c>
      <c r="O16774" t="s">
        <v>72</v>
      </c>
      <c r="P16774">
        <v>160</v>
      </c>
      <c r="Q16774" t="s">
        <v>7126</v>
      </c>
    </row>
    <row r="16775" spans="11:17">
      <c r="K16775" t="s">
        <v>51</v>
      </c>
      <c r="L16775" t="s">
        <v>7124</v>
      </c>
      <c r="M16775" t="s">
        <v>7125</v>
      </c>
      <c r="N16775" t="s">
        <v>77</v>
      </c>
      <c r="O16775" t="s">
        <v>73</v>
      </c>
      <c r="P16775" t="s">
        <v>82</v>
      </c>
      <c r="Q16775" t="s">
        <v>7126</v>
      </c>
    </row>
    <row r="16776" spans="11:17">
      <c r="K16776" t="s">
        <v>51</v>
      </c>
      <c r="L16776" t="s">
        <v>7128</v>
      </c>
      <c r="M16776" t="s">
        <v>7129</v>
      </c>
      <c r="N16776" t="s">
        <v>1337</v>
      </c>
      <c r="O16776" t="s">
        <v>14</v>
      </c>
      <c r="Q16776" t="s">
        <v>7130</v>
      </c>
    </row>
    <row r="16777" spans="11:17">
      <c r="K16777" t="s">
        <v>51</v>
      </c>
      <c r="L16777" t="s">
        <v>7128</v>
      </c>
      <c r="M16777" t="s">
        <v>7129</v>
      </c>
      <c r="N16777" t="s">
        <v>1337</v>
      </c>
      <c r="O16777" t="s">
        <v>56</v>
      </c>
      <c r="Q16777" t="s">
        <v>7130</v>
      </c>
    </row>
    <row r="16778" spans="11:17">
      <c r="K16778" t="s">
        <v>51</v>
      </c>
      <c r="L16778" t="s">
        <v>7128</v>
      </c>
      <c r="M16778" t="s">
        <v>7129</v>
      </c>
      <c r="N16778" t="s">
        <v>1337</v>
      </c>
      <c r="O16778" t="s">
        <v>57</v>
      </c>
      <c r="P16778" t="s">
        <v>2701</v>
      </c>
      <c r="Q16778" t="s">
        <v>7130</v>
      </c>
    </row>
    <row r="16779" spans="11:17">
      <c r="K16779" t="s">
        <v>51</v>
      </c>
      <c r="L16779" t="s">
        <v>7128</v>
      </c>
      <c r="M16779" t="s">
        <v>7129</v>
      </c>
      <c r="N16779" t="s">
        <v>1337</v>
      </c>
      <c r="O16779" t="s">
        <v>59</v>
      </c>
      <c r="P16779">
        <v>1173</v>
      </c>
      <c r="Q16779" t="s">
        <v>7130</v>
      </c>
    </row>
    <row r="16780" spans="11:17">
      <c r="K16780" t="s">
        <v>51</v>
      </c>
      <c r="L16780" t="s">
        <v>7128</v>
      </c>
      <c r="M16780" t="s">
        <v>7129</v>
      </c>
      <c r="N16780" t="s">
        <v>1337</v>
      </c>
      <c r="O16780" t="s">
        <v>60</v>
      </c>
      <c r="P16780" t="s">
        <v>2870</v>
      </c>
      <c r="Q16780" t="s">
        <v>7130</v>
      </c>
    </row>
    <row r="16781" spans="11:17">
      <c r="K16781" t="s">
        <v>51</v>
      </c>
      <c r="L16781" t="s">
        <v>7128</v>
      </c>
      <c r="M16781" t="s">
        <v>7129</v>
      </c>
      <c r="N16781" t="s">
        <v>1337</v>
      </c>
      <c r="O16781" t="s">
        <v>62</v>
      </c>
      <c r="P16781" t="s">
        <v>2871</v>
      </c>
      <c r="Q16781" t="s">
        <v>7130</v>
      </c>
    </row>
    <row r="16782" spans="11:17">
      <c r="K16782" t="s">
        <v>51</v>
      </c>
      <c r="L16782" t="s">
        <v>7128</v>
      </c>
      <c r="M16782" t="s">
        <v>7129</v>
      </c>
      <c r="N16782" t="s">
        <v>1337</v>
      </c>
      <c r="O16782" t="s">
        <v>64</v>
      </c>
      <c r="P16782" t="s">
        <v>7131</v>
      </c>
      <c r="Q16782" t="s">
        <v>7130</v>
      </c>
    </row>
    <row r="16783" spans="11:17">
      <c r="K16783" t="s">
        <v>51</v>
      </c>
      <c r="L16783" t="s">
        <v>7128</v>
      </c>
      <c r="M16783" t="s">
        <v>7129</v>
      </c>
      <c r="N16783" t="s">
        <v>1337</v>
      </c>
      <c r="O16783" t="s">
        <v>66</v>
      </c>
      <c r="P16783" t="s">
        <v>7132</v>
      </c>
      <c r="Q16783" t="s">
        <v>7130</v>
      </c>
    </row>
    <row r="16784" spans="11:17">
      <c r="K16784" t="s">
        <v>51</v>
      </c>
      <c r="L16784" t="s">
        <v>7128</v>
      </c>
      <c r="M16784" t="s">
        <v>7129</v>
      </c>
      <c r="N16784" t="s">
        <v>1337</v>
      </c>
      <c r="O16784" t="s">
        <v>68</v>
      </c>
      <c r="P16784" t="e">
        <f>-ต้องการหน้ากากอนามัย
-ต้องการให้มีการพ่นยาฆ่าเชื้อ</f>
        <v>#NAME?</v>
      </c>
      <c r="Q16784" t="s">
        <v>7130</v>
      </c>
    </row>
    <row r="16785" spans="11:17">
      <c r="K16785" t="s">
        <v>51</v>
      </c>
      <c r="L16785" t="s">
        <v>7128</v>
      </c>
      <c r="M16785" t="s">
        <v>7129</v>
      </c>
      <c r="N16785" t="s">
        <v>1337</v>
      </c>
      <c r="O16785" t="s">
        <v>70</v>
      </c>
      <c r="P16785" t="s">
        <v>1020</v>
      </c>
      <c r="Q16785" t="s">
        <v>7130</v>
      </c>
    </row>
    <row r="16786" spans="11:17">
      <c r="K16786" t="s">
        <v>51</v>
      </c>
      <c r="L16786" t="s">
        <v>7128</v>
      </c>
      <c r="M16786" t="s">
        <v>7129</v>
      </c>
      <c r="N16786" t="s">
        <v>1337</v>
      </c>
      <c r="O16786" t="s">
        <v>72</v>
      </c>
      <c r="P16786">
        <v>72</v>
      </c>
      <c r="Q16786" t="s">
        <v>7130</v>
      </c>
    </row>
    <row r="16787" spans="11:17">
      <c r="K16787" t="s">
        <v>51</v>
      </c>
      <c r="L16787" t="s">
        <v>7128</v>
      </c>
      <c r="M16787" t="s">
        <v>7129</v>
      </c>
      <c r="N16787" t="s">
        <v>1337</v>
      </c>
      <c r="O16787" t="s">
        <v>73</v>
      </c>
      <c r="P16787" t="s">
        <v>1343</v>
      </c>
      <c r="Q16787" t="s">
        <v>7130</v>
      </c>
    </row>
    <row r="16788" spans="11:17">
      <c r="K16788" t="s">
        <v>51</v>
      </c>
      <c r="L16788" t="s">
        <v>7133</v>
      </c>
      <c r="M16788" t="s">
        <v>7134</v>
      </c>
      <c r="N16788" t="s">
        <v>1337</v>
      </c>
      <c r="O16788" t="s">
        <v>14</v>
      </c>
      <c r="Q16788" t="s">
        <v>7135</v>
      </c>
    </row>
    <row r="16789" spans="11:17">
      <c r="K16789" t="s">
        <v>51</v>
      </c>
      <c r="L16789" t="s">
        <v>7133</v>
      </c>
      <c r="M16789" t="s">
        <v>7134</v>
      </c>
      <c r="N16789" t="s">
        <v>1337</v>
      </c>
      <c r="O16789" t="s">
        <v>56</v>
      </c>
      <c r="Q16789" t="s">
        <v>7135</v>
      </c>
    </row>
    <row r="16790" spans="11:17">
      <c r="K16790" t="s">
        <v>51</v>
      </c>
      <c r="L16790" t="s">
        <v>7133</v>
      </c>
      <c r="M16790" t="s">
        <v>7134</v>
      </c>
      <c r="N16790" t="s">
        <v>1337</v>
      </c>
      <c r="O16790" t="s">
        <v>57</v>
      </c>
      <c r="P16790" t="s">
        <v>2701</v>
      </c>
      <c r="Q16790" t="s">
        <v>7135</v>
      </c>
    </row>
    <row r="16791" spans="11:17">
      <c r="K16791" t="s">
        <v>51</v>
      </c>
      <c r="L16791" t="s">
        <v>7133</v>
      </c>
      <c r="M16791" t="s">
        <v>7134</v>
      </c>
      <c r="N16791" t="s">
        <v>1337</v>
      </c>
      <c r="O16791" t="s">
        <v>59</v>
      </c>
      <c r="P16791">
        <v>704</v>
      </c>
      <c r="Q16791" t="s">
        <v>7135</v>
      </c>
    </row>
    <row r="16792" spans="11:17">
      <c r="K16792" t="s">
        <v>51</v>
      </c>
      <c r="L16792" t="s">
        <v>7133</v>
      </c>
      <c r="M16792" t="s">
        <v>7134</v>
      </c>
      <c r="N16792" t="s">
        <v>1337</v>
      </c>
      <c r="O16792" t="s">
        <v>60</v>
      </c>
      <c r="P16792" t="s">
        <v>2870</v>
      </c>
      <c r="Q16792" t="s">
        <v>7135</v>
      </c>
    </row>
    <row r="16793" spans="11:17">
      <c r="K16793" t="s">
        <v>51</v>
      </c>
      <c r="L16793" t="s">
        <v>7133</v>
      </c>
      <c r="M16793" t="s">
        <v>7134</v>
      </c>
      <c r="N16793" t="s">
        <v>1337</v>
      </c>
      <c r="O16793" t="s">
        <v>62</v>
      </c>
      <c r="P16793" t="s">
        <v>2886</v>
      </c>
      <c r="Q16793" t="s">
        <v>7135</v>
      </c>
    </row>
    <row r="16794" spans="11:17">
      <c r="K16794" t="s">
        <v>51</v>
      </c>
      <c r="L16794" t="s">
        <v>7133</v>
      </c>
      <c r="M16794" t="s">
        <v>7134</v>
      </c>
      <c r="N16794" t="s">
        <v>1337</v>
      </c>
      <c r="O16794" t="s">
        <v>64</v>
      </c>
      <c r="P16794" t="s">
        <v>7136</v>
      </c>
      <c r="Q16794" t="s">
        <v>7135</v>
      </c>
    </row>
    <row r="16795" spans="11:17">
      <c r="K16795" t="s">
        <v>51</v>
      </c>
      <c r="L16795" t="s">
        <v>7133</v>
      </c>
      <c r="M16795" t="s">
        <v>7134</v>
      </c>
      <c r="N16795" t="s">
        <v>1337</v>
      </c>
      <c r="O16795" t="s">
        <v>66</v>
      </c>
      <c r="P16795" t="s">
        <v>7137</v>
      </c>
      <c r="Q16795" t="s">
        <v>7135</v>
      </c>
    </row>
    <row r="16796" spans="11:17">
      <c r="K16796" t="s">
        <v>51</v>
      </c>
      <c r="L16796" t="s">
        <v>7133</v>
      </c>
      <c r="M16796" t="s">
        <v>7134</v>
      </c>
      <c r="N16796" t="s">
        <v>1337</v>
      </c>
      <c r="O16796" t="s">
        <v>68</v>
      </c>
      <c r="Q16796" t="s">
        <v>7135</v>
      </c>
    </row>
    <row r="16797" spans="11:17">
      <c r="K16797" t="s">
        <v>51</v>
      </c>
      <c r="L16797" t="s">
        <v>7133</v>
      </c>
      <c r="M16797" t="s">
        <v>7134</v>
      </c>
      <c r="N16797" t="s">
        <v>1337</v>
      </c>
      <c r="O16797" t="s">
        <v>70</v>
      </c>
      <c r="P16797" t="s">
        <v>71</v>
      </c>
      <c r="Q16797" t="s">
        <v>7135</v>
      </c>
    </row>
    <row r="16798" spans="11:17">
      <c r="K16798" t="s">
        <v>51</v>
      </c>
      <c r="L16798" t="s">
        <v>7133</v>
      </c>
      <c r="M16798" t="s">
        <v>7134</v>
      </c>
      <c r="N16798" t="s">
        <v>1337</v>
      </c>
      <c r="O16798" t="s">
        <v>72</v>
      </c>
      <c r="P16798">
        <v>57</v>
      </c>
      <c r="Q16798" t="s">
        <v>7135</v>
      </c>
    </row>
    <row r="16799" spans="11:17">
      <c r="K16799" t="s">
        <v>51</v>
      </c>
      <c r="L16799" t="s">
        <v>7133</v>
      </c>
      <c r="M16799" t="s">
        <v>7134</v>
      </c>
      <c r="N16799" t="s">
        <v>1337</v>
      </c>
      <c r="O16799" t="s">
        <v>73</v>
      </c>
      <c r="P16799" t="s">
        <v>1343</v>
      </c>
      <c r="Q16799" t="s">
        <v>7135</v>
      </c>
    </row>
    <row r="16800" spans="11:17">
      <c r="K16800" t="s">
        <v>51</v>
      </c>
      <c r="L16800" t="s">
        <v>7138</v>
      </c>
      <c r="M16800" t="s">
        <v>7139</v>
      </c>
      <c r="N16800" t="s">
        <v>1337</v>
      </c>
      <c r="O16800" t="s">
        <v>14</v>
      </c>
      <c r="Q16800" t="s">
        <v>7140</v>
      </c>
    </row>
    <row r="16801" spans="11:17">
      <c r="K16801" t="s">
        <v>51</v>
      </c>
      <c r="L16801" t="s">
        <v>7138</v>
      </c>
      <c r="M16801" t="s">
        <v>7139</v>
      </c>
      <c r="N16801" t="s">
        <v>1337</v>
      </c>
      <c r="O16801" t="s">
        <v>56</v>
      </c>
      <c r="Q16801" t="s">
        <v>7140</v>
      </c>
    </row>
    <row r="16802" spans="11:17">
      <c r="K16802" t="s">
        <v>51</v>
      </c>
      <c r="L16802" t="s">
        <v>7138</v>
      </c>
      <c r="M16802" t="s">
        <v>7139</v>
      </c>
      <c r="N16802" t="s">
        <v>1337</v>
      </c>
      <c r="O16802" t="s">
        <v>57</v>
      </c>
      <c r="P16802" t="s">
        <v>2701</v>
      </c>
      <c r="Q16802" t="s">
        <v>7140</v>
      </c>
    </row>
    <row r="16803" spans="11:17">
      <c r="K16803" t="s">
        <v>51</v>
      </c>
      <c r="L16803" t="s">
        <v>7138</v>
      </c>
      <c r="M16803" t="s">
        <v>7139</v>
      </c>
      <c r="N16803" t="s">
        <v>1337</v>
      </c>
      <c r="O16803" t="s">
        <v>59</v>
      </c>
      <c r="P16803">
        <v>250</v>
      </c>
      <c r="Q16803" t="s">
        <v>7140</v>
      </c>
    </row>
    <row r="16804" spans="11:17">
      <c r="K16804" t="s">
        <v>51</v>
      </c>
      <c r="L16804" t="s">
        <v>7138</v>
      </c>
      <c r="M16804" t="s">
        <v>7139</v>
      </c>
      <c r="N16804" t="s">
        <v>1337</v>
      </c>
      <c r="O16804" t="s">
        <v>60</v>
      </c>
      <c r="P16804" t="s">
        <v>2870</v>
      </c>
      <c r="Q16804" t="s">
        <v>7140</v>
      </c>
    </row>
    <row r="16805" spans="11:17">
      <c r="K16805" t="s">
        <v>51</v>
      </c>
      <c r="L16805" t="s">
        <v>7138</v>
      </c>
      <c r="M16805" t="s">
        <v>7139</v>
      </c>
      <c r="N16805" t="s">
        <v>1337</v>
      </c>
      <c r="O16805" t="s">
        <v>62</v>
      </c>
      <c r="P16805" t="s">
        <v>2886</v>
      </c>
      <c r="Q16805" t="s">
        <v>7140</v>
      </c>
    </row>
    <row r="16806" spans="11:17">
      <c r="K16806" t="s">
        <v>51</v>
      </c>
      <c r="L16806" t="s">
        <v>7138</v>
      </c>
      <c r="M16806" t="s">
        <v>7139</v>
      </c>
      <c r="N16806" t="s">
        <v>1337</v>
      </c>
      <c r="O16806" t="s">
        <v>64</v>
      </c>
      <c r="P16806" t="s">
        <v>7141</v>
      </c>
      <c r="Q16806" t="s">
        <v>7140</v>
      </c>
    </row>
    <row r="16807" spans="11:17">
      <c r="K16807" t="s">
        <v>51</v>
      </c>
      <c r="L16807" t="s">
        <v>7138</v>
      </c>
      <c r="M16807" t="s">
        <v>7139</v>
      </c>
      <c r="N16807" t="s">
        <v>1337</v>
      </c>
      <c r="O16807" t="s">
        <v>66</v>
      </c>
      <c r="P16807" t="s">
        <v>7142</v>
      </c>
      <c r="Q16807" t="s">
        <v>7140</v>
      </c>
    </row>
    <row r="16808" spans="11:17">
      <c r="K16808" t="s">
        <v>51</v>
      </c>
      <c r="L16808" t="s">
        <v>7138</v>
      </c>
      <c r="M16808" t="s">
        <v>7139</v>
      </c>
      <c r="N16808" t="s">
        <v>1337</v>
      </c>
      <c r="O16808" t="s">
        <v>68</v>
      </c>
      <c r="Q16808" t="s">
        <v>7140</v>
      </c>
    </row>
    <row r="16809" spans="11:17">
      <c r="K16809" t="s">
        <v>51</v>
      </c>
      <c r="L16809" t="s">
        <v>7138</v>
      </c>
      <c r="M16809" t="s">
        <v>7139</v>
      </c>
      <c r="N16809" t="s">
        <v>1337</v>
      </c>
      <c r="O16809" t="s">
        <v>70</v>
      </c>
      <c r="P16809" t="s">
        <v>1020</v>
      </c>
      <c r="Q16809" t="s">
        <v>7140</v>
      </c>
    </row>
    <row r="16810" spans="11:17">
      <c r="K16810" t="s">
        <v>51</v>
      </c>
      <c r="L16810" t="s">
        <v>7138</v>
      </c>
      <c r="M16810" t="s">
        <v>7139</v>
      </c>
      <c r="N16810" t="s">
        <v>1337</v>
      </c>
      <c r="O16810" t="s">
        <v>72</v>
      </c>
      <c r="P16810">
        <v>58</v>
      </c>
      <c r="Q16810" t="s">
        <v>7140</v>
      </c>
    </row>
    <row r="16811" spans="11:17">
      <c r="K16811" t="s">
        <v>51</v>
      </c>
      <c r="L16811" t="s">
        <v>7138</v>
      </c>
      <c r="M16811" t="s">
        <v>7139</v>
      </c>
      <c r="N16811" t="s">
        <v>1337</v>
      </c>
      <c r="O16811" t="s">
        <v>73</v>
      </c>
      <c r="P16811" t="s">
        <v>1343</v>
      </c>
      <c r="Q16811" t="s">
        <v>7140</v>
      </c>
    </row>
    <row r="16812" spans="11:17">
      <c r="K16812" t="s">
        <v>51</v>
      </c>
      <c r="L16812" t="s">
        <v>7143</v>
      </c>
      <c r="M16812" t="s">
        <v>7144</v>
      </c>
      <c r="N16812" t="s">
        <v>1337</v>
      </c>
      <c r="O16812" t="s">
        <v>14</v>
      </c>
      <c r="Q16812" t="s">
        <v>7145</v>
      </c>
    </row>
    <row r="16813" spans="11:17">
      <c r="K16813" t="s">
        <v>51</v>
      </c>
      <c r="L16813" t="s">
        <v>7143</v>
      </c>
      <c r="M16813" t="s">
        <v>7144</v>
      </c>
      <c r="N16813" t="s">
        <v>1337</v>
      </c>
      <c r="O16813" t="s">
        <v>56</v>
      </c>
      <c r="Q16813" t="s">
        <v>7145</v>
      </c>
    </row>
    <row r="16814" spans="11:17">
      <c r="K16814" t="s">
        <v>51</v>
      </c>
      <c r="L16814" t="s">
        <v>7143</v>
      </c>
      <c r="M16814" t="s">
        <v>7144</v>
      </c>
      <c r="N16814" t="s">
        <v>1337</v>
      </c>
      <c r="O16814" t="s">
        <v>57</v>
      </c>
      <c r="P16814" t="s">
        <v>1863</v>
      </c>
      <c r="Q16814" t="s">
        <v>7145</v>
      </c>
    </row>
    <row r="16815" spans="11:17">
      <c r="K16815" t="s">
        <v>51</v>
      </c>
      <c r="L16815" t="s">
        <v>7143</v>
      </c>
      <c r="M16815" t="s">
        <v>7144</v>
      </c>
      <c r="N16815" t="s">
        <v>1337</v>
      </c>
      <c r="O16815" t="s">
        <v>59</v>
      </c>
      <c r="P16815">
        <v>472</v>
      </c>
      <c r="Q16815" t="s">
        <v>7145</v>
      </c>
    </row>
    <row r="16816" spans="11:17">
      <c r="K16816" t="s">
        <v>51</v>
      </c>
      <c r="L16816" t="s">
        <v>7143</v>
      </c>
      <c r="M16816" t="s">
        <v>7144</v>
      </c>
      <c r="N16816" t="s">
        <v>1337</v>
      </c>
      <c r="O16816" t="s">
        <v>60</v>
      </c>
      <c r="P16816" t="s">
        <v>2379</v>
      </c>
      <c r="Q16816" t="s">
        <v>7145</v>
      </c>
    </row>
    <row r="16817" spans="11:17">
      <c r="K16817" t="s">
        <v>51</v>
      </c>
      <c r="L16817" t="s">
        <v>7143</v>
      </c>
      <c r="M16817" t="s">
        <v>7144</v>
      </c>
      <c r="N16817" t="s">
        <v>1337</v>
      </c>
      <c r="O16817" t="s">
        <v>62</v>
      </c>
      <c r="P16817" t="s">
        <v>2413</v>
      </c>
      <c r="Q16817" t="s">
        <v>7145</v>
      </c>
    </row>
    <row r="16818" spans="11:17">
      <c r="K16818" t="s">
        <v>51</v>
      </c>
      <c r="L16818" t="s">
        <v>7143</v>
      </c>
      <c r="M16818" t="s">
        <v>7144</v>
      </c>
      <c r="N16818" t="s">
        <v>1337</v>
      </c>
      <c r="O16818" t="s">
        <v>64</v>
      </c>
      <c r="P16818" t="s">
        <v>7146</v>
      </c>
      <c r="Q16818" t="s">
        <v>7145</v>
      </c>
    </row>
    <row r="16819" spans="11:17">
      <c r="K16819" t="s">
        <v>51</v>
      </c>
      <c r="L16819" t="s">
        <v>7143</v>
      </c>
      <c r="M16819" t="s">
        <v>7144</v>
      </c>
      <c r="N16819" t="s">
        <v>1337</v>
      </c>
      <c r="O16819" t="s">
        <v>66</v>
      </c>
      <c r="P16819" t="s">
        <v>7147</v>
      </c>
      <c r="Q16819" t="s">
        <v>7145</v>
      </c>
    </row>
    <row r="16820" spans="11:17">
      <c r="K16820" t="s">
        <v>51</v>
      </c>
      <c r="L16820" t="s">
        <v>7143</v>
      </c>
      <c r="M16820" t="s">
        <v>7144</v>
      </c>
      <c r="N16820" t="s">
        <v>1337</v>
      </c>
      <c r="O16820" t="s">
        <v>68</v>
      </c>
      <c r="P16820" t="e">
        <f>-ต้องการหน้ากากอนามัยและเจลล้างมือ
-ต้องการถุงยังชีพ</f>
        <v>#NAME?</v>
      </c>
      <c r="Q16820" t="s">
        <v>7145</v>
      </c>
    </row>
    <row r="16821" spans="11:17">
      <c r="K16821" t="s">
        <v>51</v>
      </c>
      <c r="L16821" t="s">
        <v>7143</v>
      </c>
      <c r="M16821" t="s">
        <v>7144</v>
      </c>
      <c r="N16821" t="s">
        <v>1337</v>
      </c>
      <c r="O16821" t="s">
        <v>70</v>
      </c>
      <c r="P16821" t="s">
        <v>1020</v>
      </c>
      <c r="Q16821" t="s">
        <v>7145</v>
      </c>
    </row>
    <row r="16822" spans="11:17">
      <c r="K16822" t="s">
        <v>51</v>
      </c>
      <c r="L16822" t="s">
        <v>7143</v>
      </c>
      <c r="M16822" t="s">
        <v>7144</v>
      </c>
      <c r="N16822" t="s">
        <v>1337</v>
      </c>
      <c r="O16822" t="s">
        <v>72</v>
      </c>
      <c r="P16822">
        <v>130</v>
      </c>
      <c r="Q16822" t="s">
        <v>7145</v>
      </c>
    </row>
    <row r="16823" spans="11:17">
      <c r="K16823" t="s">
        <v>51</v>
      </c>
      <c r="L16823" t="s">
        <v>7143</v>
      </c>
      <c r="M16823" t="s">
        <v>7144</v>
      </c>
      <c r="N16823" t="s">
        <v>1337</v>
      </c>
      <c r="O16823" t="s">
        <v>73</v>
      </c>
      <c r="P16823" t="s">
        <v>1343</v>
      </c>
      <c r="Q16823" t="s">
        <v>7145</v>
      </c>
    </row>
    <row r="16824" spans="11:17">
      <c r="K16824" t="s">
        <v>51</v>
      </c>
      <c r="L16824" t="s">
        <v>7148</v>
      </c>
      <c r="M16824" t="s">
        <v>7149</v>
      </c>
      <c r="N16824" t="s">
        <v>1337</v>
      </c>
      <c r="O16824" t="s">
        <v>14</v>
      </c>
      <c r="Q16824" t="s">
        <v>7150</v>
      </c>
    </row>
    <row r="16825" spans="11:17">
      <c r="K16825" t="s">
        <v>51</v>
      </c>
      <c r="L16825" t="s">
        <v>7148</v>
      </c>
      <c r="M16825" t="s">
        <v>7149</v>
      </c>
      <c r="N16825" t="s">
        <v>1337</v>
      </c>
      <c r="O16825" t="s">
        <v>56</v>
      </c>
      <c r="Q16825" t="s">
        <v>7150</v>
      </c>
    </row>
    <row r="16826" spans="11:17">
      <c r="K16826" t="s">
        <v>51</v>
      </c>
      <c r="L16826" t="s">
        <v>7148</v>
      </c>
      <c r="M16826" t="s">
        <v>7149</v>
      </c>
      <c r="N16826" t="s">
        <v>1337</v>
      </c>
      <c r="O16826" t="s">
        <v>57</v>
      </c>
      <c r="P16826" t="s">
        <v>1863</v>
      </c>
      <c r="Q16826" t="s">
        <v>7150</v>
      </c>
    </row>
    <row r="16827" spans="11:17">
      <c r="K16827" t="s">
        <v>51</v>
      </c>
      <c r="L16827" t="s">
        <v>7148</v>
      </c>
      <c r="M16827" t="s">
        <v>7149</v>
      </c>
      <c r="N16827" t="s">
        <v>1337</v>
      </c>
      <c r="O16827" t="s">
        <v>59</v>
      </c>
      <c r="P16827">
        <v>811</v>
      </c>
      <c r="Q16827" t="s">
        <v>7150</v>
      </c>
    </row>
    <row r="16828" spans="11:17">
      <c r="K16828" t="s">
        <v>51</v>
      </c>
      <c r="L16828" t="s">
        <v>7148</v>
      </c>
      <c r="M16828" t="s">
        <v>7149</v>
      </c>
      <c r="N16828" t="s">
        <v>1337</v>
      </c>
      <c r="O16828" t="s">
        <v>60</v>
      </c>
      <c r="P16828" t="s">
        <v>2379</v>
      </c>
      <c r="Q16828" t="s">
        <v>7150</v>
      </c>
    </row>
    <row r="16829" spans="11:17">
      <c r="K16829" t="s">
        <v>51</v>
      </c>
      <c r="L16829" t="s">
        <v>7148</v>
      </c>
      <c r="M16829" t="s">
        <v>7149</v>
      </c>
      <c r="N16829" t="s">
        <v>1337</v>
      </c>
      <c r="O16829" t="s">
        <v>62</v>
      </c>
      <c r="P16829" t="s">
        <v>2444</v>
      </c>
      <c r="Q16829" t="s">
        <v>7150</v>
      </c>
    </row>
    <row r="16830" spans="11:17">
      <c r="K16830" t="s">
        <v>51</v>
      </c>
      <c r="L16830" t="s">
        <v>7148</v>
      </c>
      <c r="M16830" t="s">
        <v>7149</v>
      </c>
      <c r="N16830" t="s">
        <v>1337</v>
      </c>
      <c r="O16830" t="s">
        <v>64</v>
      </c>
      <c r="P16830" t="s">
        <v>7151</v>
      </c>
      <c r="Q16830" t="s">
        <v>7150</v>
      </c>
    </row>
    <row r="16831" spans="11:17">
      <c r="K16831" t="s">
        <v>51</v>
      </c>
      <c r="L16831" t="s">
        <v>7148</v>
      </c>
      <c r="M16831" t="s">
        <v>7149</v>
      </c>
      <c r="N16831" t="s">
        <v>1337</v>
      </c>
      <c r="O16831" t="s">
        <v>66</v>
      </c>
      <c r="P16831" t="s">
        <v>7152</v>
      </c>
      <c r="Q16831" t="s">
        <v>7150</v>
      </c>
    </row>
    <row r="16832" spans="11:17">
      <c r="K16832" t="s">
        <v>51</v>
      </c>
      <c r="L16832" t="s">
        <v>7148</v>
      </c>
      <c r="M16832" t="s">
        <v>7149</v>
      </c>
      <c r="N16832" t="s">
        <v>1337</v>
      </c>
      <c r="O16832" t="s">
        <v>68</v>
      </c>
      <c r="P16832" t="e">
        <f>-ต้องการหน้ากากอนามัยและเจลล้างมือ
-ต้องการถุงยังชีพ</f>
        <v>#NAME?</v>
      </c>
      <c r="Q16832" t="s">
        <v>7150</v>
      </c>
    </row>
    <row r="16833" spans="11:17">
      <c r="K16833" t="s">
        <v>51</v>
      </c>
      <c r="L16833" t="s">
        <v>7148</v>
      </c>
      <c r="M16833" t="s">
        <v>7149</v>
      </c>
      <c r="N16833" t="s">
        <v>1337</v>
      </c>
      <c r="O16833" t="s">
        <v>70</v>
      </c>
      <c r="P16833" t="s">
        <v>1020</v>
      </c>
      <c r="Q16833" t="s">
        <v>7150</v>
      </c>
    </row>
    <row r="16834" spans="11:17">
      <c r="K16834" t="s">
        <v>51</v>
      </c>
      <c r="L16834" t="s">
        <v>7148</v>
      </c>
      <c r="M16834" t="s">
        <v>7149</v>
      </c>
      <c r="N16834" t="s">
        <v>1337</v>
      </c>
      <c r="O16834" t="s">
        <v>72</v>
      </c>
      <c r="P16834">
        <v>200</v>
      </c>
      <c r="Q16834" t="s">
        <v>7150</v>
      </c>
    </row>
    <row r="16835" spans="11:17">
      <c r="K16835" t="s">
        <v>51</v>
      </c>
      <c r="L16835" t="s">
        <v>7148</v>
      </c>
      <c r="M16835" t="s">
        <v>7149</v>
      </c>
      <c r="N16835" t="s">
        <v>1337</v>
      </c>
      <c r="O16835" t="s">
        <v>73</v>
      </c>
      <c r="P16835" t="s">
        <v>1343</v>
      </c>
      <c r="Q16835" t="s">
        <v>7150</v>
      </c>
    </row>
    <row r="16836" spans="11:17">
      <c r="K16836" t="s">
        <v>51</v>
      </c>
      <c r="L16836" t="s">
        <v>7153</v>
      </c>
      <c r="M16836" t="s">
        <v>7154</v>
      </c>
      <c r="N16836" t="s">
        <v>1337</v>
      </c>
      <c r="O16836" t="s">
        <v>14</v>
      </c>
      <c r="Q16836" t="s">
        <v>7155</v>
      </c>
    </row>
    <row r="16837" spans="11:17">
      <c r="K16837" t="s">
        <v>51</v>
      </c>
      <c r="L16837" t="s">
        <v>7153</v>
      </c>
      <c r="M16837" t="s">
        <v>7154</v>
      </c>
      <c r="N16837" t="s">
        <v>1337</v>
      </c>
      <c r="O16837" t="s">
        <v>56</v>
      </c>
      <c r="Q16837" t="s">
        <v>7155</v>
      </c>
    </row>
    <row r="16838" spans="11:17">
      <c r="K16838" t="s">
        <v>51</v>
      </c>
      <c r="L16838" t="s">
        <v>7153</v>
      </c>
      <c r="M16838" t="s">
        <v>7154</v>
      </c>
      <c r="N16838" t="s">
        <v>1337</v>
      </c>
      <c r="O16838" t="s">
        <v>57</v>
      </c>
      <c r="P16838" t="s">
        <v>1863</v>
      </c>
      <c r="Q16838" t="s">
        <v>7155</v>
      </c>
    </row>
    <row r="16839" spans="11:17">
      <c r="K16839" t="s">
        <v>51</v>
      </c>
      <c r="L16839" t="s">
        <v>7153</v>
      </c>
      <c r="M16839" t="s">
        <v>7154</v>
      </c>
      <c r="N16839" t="s">
        <v>1337</v>
      </c>
      <c r="O16839" t="s">
        <v>59</v>
      </c>
      <c r="P16839">
        <v>991</v>
      </c>
      <c r="Q16839" t="s">
        <v>7155</v>
      </c>
    </row>
    <row r="16840" spans="11:17">
      <c r="K16840" t="s">
        <v>51</v>
      </c>
      <c r="L16840" t="s">
        <v>7153</v>
      </c>
      <c r="M16840" t="s">
        <v>7154</v>
      </c>
      <c r="N16840" t="s">
        <v>1337</v>
      </c>
      <c r="O16840" t="s">
        <v>60</v>
      </c>
      <c r="P16840" t="s">
        <v>2379</v>
      </c>
      <c r="Q16840" t="s">
        <v>7155</v>
      </c>
    </row>
    <row r="16841" spans="11:17">
      <c r="K16841" t="s">
        <v>51</v>
      </c>
      <c r="L16841" t="s">
        <v>7153</v>
      </c>
      <c r="M16841" t="s">
        <v>7154</v>
      </c>
      <c r="N16841" t="s">
        <v>1337</v>
      </c>
      <c r="O16841" t="s">
        <v>62</v>
      </c>
      <c r="P16841" t="s">
        <v>2413</v>
      </c>
      <c r="Q16841" t="s">
        <v>7155</v>
      </c>
    </row>
    <row r="16842" spans="11:17">
      <c r="K16842" t="s">
        <v>51</v>
      </c>
      <c r="L16842" t="s">
        <v>7153</v>
      </c>
      <c r="M16842" t="s">
        <v>7154</v>
      </c>
      <c r="N16842" t="s">
        <v>1337</v>
      </c>
      <c r="O16842" t="s">
        <v>64</v>
      </c>
      <c r="P16842" t="s">
        <v>7156</v>
      </c>
      <c r="Q16842" t="s">
        <v>7155</v>
      </c>
    </row>
    <row r="16843" spans="11:17">
      <c r="K16843" t="s">
        <v>51</v>
      </c>
      <c r="L16843" t="s">
        <v>7153</v>
      </c>
      <c r="M16843" t="s">
        <v>7154</v>
      </c>
      <c r="N16843" t="s">
        <v>1337</v>
      </c>
      <c r="O16843" t="s">
        <v>66</v>
      </c>
      <c r="P16843" t="s">
        <v>7157</v>
      </c>
      <c r="Q16843" t="s">
        <v>7155</v>
      </c>
    </row>
    <row r="16844" spans="11:17">
      <c r="K16844" t="s">
        <v>51</v>
      </c>
      <c r="L16844" t="s">
        <v>7153</v>
      </c>
      <c r="M16844" t="s">
        <v>7154</v>
      </c>
      <c r="N16844" t="s">
        <v>1337</v>
      </c>
      <c r="O16844" t="s">
        <v>68</v>
      </c>
      <c r="P16844" t="e">
        <f>-ต้องการหน้ากากอนามัยและเจลล้างมือ
-ต้องการถุงยังชีพ</f>
        <v>#NAME?</v>
      </c>
      <c r="Q16844" t="s">
        <v>7155</v>
      </c>
    </row>
    <row r="16845" spans="11:17">
      <c r="K16845" t="s">
        <v>51</v>
      </c>
      <c r="L16845" t="s">
        <v>7153</v>
      </c>
      <c r="M16845" t="s">
        <v>7154</v>
      </c>
      <c r="N16845" t="s">
        <v>1337</v>
      </c>
      <c r="O16845" t="s">
        <v>70</v>
      </c>
      <c r="P16845" t="s">
        <v>1020</v>
      </c>
      <c r="Q16845" t="s">
        <v>7155</v>
      </c>
    </row>
    <row r="16846" spans="11:17">
      <c r="K16846" t="s">
        <v>51</v>
      </c>
      <c r="L16846" t="s">
        <v>7153</v>
      </c>
      <c r="M16846" t="s">
        <v>7154</v>
      </c>
      <c r="N16846" t="s">
        <v>1337</v>
      </c>
      <c r="O16846" t="s">
        <v>72</v>
      </c>
      <c r="P16846">
        <v>165</v>
      </c>
      <c r="Q16846" t="s">
        <v>7155</v>
      </c>
    </row>
    <row r="16847" spans="11:17">
      <c r="K16847" t="s">
        <v>51</v>
      </c>
      <c r="L16847" t="s">
        <v>7153</v>
      </c>
      <c r="M16847" t="s">
        <v>7154</v>
      </c>
      <c r="N16847" t="s">
        <v>1337</v>
      </c>
      <c r="O16847" t="s">
        <v>73</v>
      </c>
      <c r="P16847" t="s">
        <v>1343</v>
      </c>
      <c r="Q16847" t="s">
        <v>7155</v>
      </c>
    </row>
    <row r="16848" spans="11:17">
      <c r="K16848" t="s">
        <v>51</v>
      </c>
      <c r="L16848" t="s">
        <v>7158</v>
      </c>
      <c r="M16848" t="s">
        <v>7159</v>
      </c>
      <c r="N16848" t="s">
        <v>77</v>
      </c>
      <c r="O16848" t="s">
        <v>14</v>
      </c>
      <c r="Q16848" t="s">
        <v>7160</v>
      </c>
    </row>
    <row r="16849" spans="11:17">
      <c r="K16849" t="s">
        <v>51</v>
      </c>
      <c r="L16849" t="s">
        <v>7158</v>
      </c>
      <c r="M16849" t="s">
        <v>7159</v>
      </c>
      <c r="N16849" t="s">
        <v>77</v>
      </c>
      <c r="O16849" t="s">
        <v>56</v>
      </c>
      <c r="Q16849" t="s">
        <v>7160</v>
      </c>
    </row>
    <row r="16850" spans="11:17">
      <c r="K16850" t="s">
        <v>51</v>
      </c>
      <c r="L16850" t="s">
        <v>7158</v>
      </c>
      <c r="M16850" t="s">
        <v>7159</v>
      </c>
      <c r="N16850" t="s">
        <v>77</v>
      </c>
      <c r="O16850" t="s">
        <v>57</v>
      </c>
      <c r="P16850" t="s">
        <v>2263</v>
      </c>
      <c r="Q16850" t="s">
        <v>7160</v>
      </c>
    </row>
    <row r="16851" spans="11:17">
      <c r="K16851" t="s">
        <v>51</v>
      </c>
      <c r="L16851" t="s">
        <v>7158</v>
      </c>
      <c r="M16851" t="s">
        <v>7159</v>
      </c>
      <c r="N16851" t="s">
        <v>77</v>
      </c>
      <c r="O16851" t="s">
        <v>59</v>
      </c>
      <c r="P16851">
        <v>2983</v>
      </c>
      <c r="Q16851" t="s">
        <v>7160</v>
      </c>
    </row>
    <row r="16852" spans="11:17">
      <c r="K16852" t="s">
        <v>51</v>
      </c>
      <c r="L16852" t="s">
        <v>7158</v>
      </c>
      <c r="M16852" t="s">
        <v>7159</v>
      </c>
      <c r="N16852" t="s">
        <v>77</v>
      </c>
      <c r="O16852" t="s">
        <v>60</v>
      </c>
      <c r="P16852" t="s">
        <v>6019</v>
      </c>
      <c r="Q16852" t="s">
        <v>7160</v>
      </c>
    </row>
    <row r="16853" spans="11:17">
      <c r="K16853" t="s">
        <v>51</v>
      </c>
      <c r="L16853" t="s">
        <v>7158</v>
      </c>
      <c r="M16853" t="s">
        <v>7159</v>
      </c>
      <c r="N16853" t="s">
        <v>77</v>
      </c>
      <c r="O16853" t="s">
        <v>62</v>
      </c>
      <c r="P16853" t="s">
        <v>6020</v>
      </c>
      <c r="Q16853" t="s">
        <v>7160</v>
      </c>
    </row>
    <row r="16854" spans="11:17">
      <c r="K16854" t="s">
        <v>51</v>
      </c>
      <c r="L16854" t="s">
        <v>7158</v>
      </c>
      <c r="M16854" t="s">
        <v>7159</v>
      </c>
      <c r="N16854" t="s">
        <v>77</v>
      </c>
      <c r="O16854" t="s">
        <v>64</v>
      </c>
      <c r="P16854" t="s">
        <v>7161</v>
      </c>
      <c r="Q16854" t="s">
        <v>7160</v>
      </c>
    </row>
    <row r="16855" spans="11:17">
      <c r="K16855" t="s">
        <v>51</v>
      </c>
      <c r="L16855" t="s">
        <v>7158</v>
      </c>
      <c r="M16855" t="s">
        <v>7159</v>
      </c>
      <c r="N16855" t="s">
        <v>77</v>
      </c>
      <c r="O16855" t="s">
        <v>66</v>
      </c>
      <c r="P16855" t="s">
        <v>7162</v>
      </c>
      <c r="Q16855" t="s">
        <v>7160</v>
      </c>
    </row>
    <row r="16856" spans="11:17">
      <c r="K16856" t="s">
        <v>51</v>
      </c>
      <c r="L16856" t="s">
        <v>7158</v>
      </c>
      <c r="M16856" t="s">
        <v>7159</v>
      </c>
      <c r="N16856" t="s">
        <v>77</v>
      </c>
      <c r="O16856" t="s">
        <v>68</v>
      </c>
      <c r="Q16856" t="s">
        <v>7160</v>
      </c>
    </row>
    <row r="16857" spans="11:17">
      <c r="K16857" t="s">
        <v>51</v>
      </c>
      <c r="L16857" t="s">
        <v>7158</v>
      </c>
      <c r="M16857" t="s">
        <v>7159</v>
      </c>
      <c r="N16857" t="s">
        <v>77</v>
      </c>
      <c r="O16857" t="s">
        <v>70</v>
      </c>
      <c r="P16857" t="s">
        <v>131</v>
      </c>
      <c r="Q16857" t="s">
        <v>7160</v>
      </c>
    </row>
    <row r="16858" spans="11:17">
      <c r="K16858" t="s">
        <v>51</v>
      </c>
      <c r="L16858" t="s">
        <v>7158</v>
      </c>
      <c r="M16858" t="s">
        <v>7159</v>
      </c>
      <c r="N16858" t="s">
        <v>77</v>
      </c>
      <c r="O16858" t="s">
        <v>72</v>
      </c>
      <c r="P16858">
        <v>259</v>
      </c>
      <c r="Q16858" t="s">
        <v>7160</v>
      </c>
    </row>
    <row r="16859" spans="11:17">
      <c r="K16859" t="s">
        <v>51</v>
      </c>
      <c r="L16859" t="s">
        <v>7158</v>
      </c>
      <c r="M16859" t="s">
        <v>7159</v>
      </c>
      <c r="N16859" t="s">
        <v>77</v>
      </c>
      <c r="O16859" t="s">
        <v>73</v>
      </c>
      <c r="P16859" t="s">
        <v>82</v>
      </c>
      <c r="Q16859" t="s">
        <v>7160</v>
      </c>
    </row>
    <row r="16860" spans="11:17">
      <c r="K16860" t="s">
        <v>51</v>
      </c>
      <c r="L16860" t="s">
        <v>7163</v>
      </c>
      <c r="M16860" t="s">
        <v>7164</v>
      </c>
      <c r="N16860" t="s">
        <v>1337</v>
      </c>
      <c r="O16860" t="s">
        <v>14</v>
      </c>
      <c r="Q16860" t="s">
        <v>7165</v>
      </c>
    </row>
    <row r="16861" spans="11:17">
      <c r="K16861" t="s">
        <v>51</v>
      </c>
      <c r="L16861" t="s">
        <v>7163</v>
      </c>
      <c r="M16861" t="s">
        <v>7164</v>
      </c>
      <c r="N16861" t="s">
        <v>1337</v>
      </c>
      <c r="O16861" t="s">
        <v>56</v>
      </c>
      <c r="Q16861" t="s">
        <v>7165</v>
      </c>
    </row>
    <row r="16862" spans="11:17">
      <c r="K16862" t="s">
        <v>51</v>
      </c>
      <c r="L16862" t="s">
        <v>7163</v>
      </c>
      <c r="M16862" t="s">
        <v>7164</v>
      </c>
      <c r="N16862" t="s">
        <v>1337</v>
      </c>
      <c r="O16862" t="s">
        <v>57</v>
      </c>
      <c r="P16862" t="s">
        <v>2263</v>
      </c>
      <c r="Q16862" t="s">
        <v>7165</v>
      </c>
    </row>
    <row r="16863" spans="11:17">
      <c r="K16863" t="s">
        <v>51</v>
      </c>
      <c r="L16863" t="s">
        <v>7163</v>
      </c>
      <c r="M16863" t="s">
        <v>7164</v>
      </c>
      <c r="N16863" t="s">
        <v>1337</v>
      </c>
      <c r="O16863" t="s">
        <v>59</v>
      </c>
      <c r="P16863">
        <v>504</v>
      </c>
      <c r="Q16863" t="s">
        <v>7165</v>
      </c>
    </row>
    <row r="16864" spans="11:17">
      <c r="K16864" t="s">
        <v>51</v>
      </c>
      <c r="L16864" t="s">
        <v>7163</v>
      </c>
      <c r="M16864" t="s">
        <v>7164</v>
      </c>
      <c r="N16864" t="s">
        <v>1337</v>
      </c>
      <c r="O16864" t="s">
        <v>60</v>
      </c>
      <c r="P16864" t="s">
        <v>2264</v>
      </c>
      <c r="Q16864" t="s">
        <v>7165</v>
      </c>
    </row>
    <row r="16865" spans="11:17">
      <c r="K16865" t="s">
        <v>51</v>
      </c>
      <c r="L16865" t="s">
        <v>7163</v>
      </c>
      <c r="M16865" t="s">
        <v>7164</v>
      </c>
      <c r="N16865" t="s">
        <v>1337</v>
      </c>
      <c r="O16865" t="s">
        <v>62</v>
      </c>
      <c r="P16865" t="s">
        <v>2265</v>
      </c>
      <c r="Q16865" t="s">
        <v>7165</v>
      </c>
    </row>
    <row r="16866" spans="11:17">
      <c r="K16866" t="s">
        <v>51</v>
      </c>
      <c r="L16866" t="s">
        <v>7163</v>
      </c>
      <c r="M16866" t="s">
        <v>7164</v>
      </c>
      <c r="N16866" t="s">
        <v>1337</v>
      </c>
      <c r="O16866" t="s">
        <v>64</v>
      </c>
      <c r="P16866" t="s">
        <v>7166</v>
      </c>
      <c r="Q16866" t="s">
        <v>7165</v>
      </c>
    </row>
    <row r="16867" spans="11:17">
      <c r="K16867" t="s">
        <v>51</v>
      </c>
      <c r="L16867" t="s">
        <v>7163</v>
      </c>
      <c r="M16867" t="s">
        <v>7164</v>
      </c>
      <c r="N16867" t="s">
        <v>1337</v>
      </c>
      <c r="O16867" t="s">
        <v>66</v>
      </c>
      <c r="P16867" t="s">
        <v>7167</v>
      </c>
      <c r="Q16867" t="s">
        <v>7165</v>
      </c>
    </row>
    <row r="16868" spans="11:17">
      <c r="K16868" t="s">
        <v>51</v>
      </c>
      <c r="L16868" t="s">
        <v>7163</v>
      </c>
      <c r="M16868" t="s">
        <v>7164</v>
      </c>
      <c r="N16868" t="s">
        <v>1337</v>
      </c>
      <c r="O16868" t="s">
        <v>68</v>
      </c>
      <c r="P16868" t="s">
        <v>7168</v>
      </c>
      <c r="Q16868" t="s">
        <v>7165</v>
      </c>
    </row>
    <row r="16869" spans="11:17">
      <c r="K16869" t="s">
        <v>51</v>
      </c>
      <c r="L16869" t="s">
        <v>7163</v>
      </c>
      <c r="M16869" t="s">
        <v>7164</v>
      </c>
      <c r="N16869" t="s">
        <v>1337</v>
      </c>
      <c r="O16869" t="s">
        <v>70</v>
      </c>
      <c r="P16869" t="s">
        <v>1020</v>
      </c>
      <c r="Q16869" t="s">
        <v>7165</v>
      </c>
    </row>
    <row r="16870" spans="11:17">
      <c r="K16870" t="s">
        <v>51</v>
      </c>
      <c r="L16870" t="s">
        <v>7163</v>
      </c>
      <c r="M16870" t="s">
        <v>7164</v>
      </c>
      <c r="N16870" t="s">
        <v>1337</v>
      </c>
      <c r="O16870" t="s">
        <v>72</v>
      </c>
      <c r="P16870">
        <v>116</v>
      </c>
      <c r="Q16870" t="s">
        <v>7165</v>
      </c>
    </row>
    <row r="16871" spans="11:17">
      <c r="K16871" t="s">
        <v>51</v>
      </c>
      <c r="L16871" t="s">
        <v>7163</v>
      </c>
      <c r="M16871" t="s">
        <v>7164</v>
      </c>
      <c r="N16871" t="s">
        <v>1337</v>
      </c>
      <c r="O16871" t="s">
        <v>73</v>
      </c>
      <c r="P16871" t="s">
        <v>1343</v>
      </c>
      <c r="Q16871" t="s">
        <v>7165</v>
      </c>
    </row>
    <row r="16872" spans="11:17">
      <c r="K16872" t="s">
        <v>51</v>
      </c>
      <c r="L16872" t="s">
        <v>7169</v>
      </c>
      <c r="M16872" t="s">
        <v>7170</v>
      </c>
      <c r="N16872" t="s">
        <v>77</v>
      </c>
      <c r="O16872" t="s">
        <v>14</v>
      </c>
      <c r="Q16872" t="s">
        <v>7171</v>
      </c>
    </row>
    <row r="16873" spans="11:17">
      <c r="K16873" t="s">
        <v>51</v>
      </c>
      <c r="L16873" t="s">
        <v>7169</v>
      </c>
      <c r="M16873" t="s">
        <v>7170</v>
      </c>
      <c r="N16873" t="s">
        <v>77</v>
      </c>
      <c r="O16873" t="s">
        <v>56</v>
      </c>
      <c r="Q16873" t="s">
        <v>7171</v>
      </c>
    </row>
    <row r="16874" spans="11:17">
      <c r="K16874" t="s">
        <v>51</v>
      </c>
      <c r="L16874" t="s">
        <v>7169</v>
      </c>
      <c r="M16874" t="s">
        <v>7170</v>
      </c>
      <c r="N16874" t="s">
        <v>77</v>
      </c>
      <c r="O16874" t="s">
        <v>57</v>
      </c>
      <c r="P16874" t="s">
        <v>1863</v>
      </c>
      <c r="Q16874" t="s">
        <v>7171</v>
      </c>
    </row>
    <row r="16875" spans="11:17">
      <c r="K16875" t="s">
        <v>51</v>
      </c>
      <c r="L16875" t="s">
        <v>7169</v>
      </c>
      <c r="M16875" t="s">
        <v>7170</v>
      </c>
      <c r="N16875" t="s">
        <v>77</v>
      </c>
      <c r="O16875" t="s">
        <v>59</v>
      </c>
      <c r="P16875">
        <v>2070</v>
      </c>
      <c r="Q16875" t="s">
        <v>7171</v>
      </c>
    </row>
    <row r="16876" spans="11:17">
      <c r="K16876" t="s">
        <v>51</v>
      </c>
      <c r="L16876" t="s">
        <v>7169</v>
      </c>
      <c r="M16876" t="s">
        <v>7170</v>
      </c>
      <c r="N16876" t="s">
        <v>77</v>
      </c>
      <c r="O16876" t="s">
        <v>60</v>
      </c>
      <c r="P16876" t="s">
        <v>4742</v>
      </c>
      <c r="Q16876" t="s">
        <v>7171</v>
      </c>
    </row>
    <row r="16877" spans="11:17">
      <c r="K16877" t="s">
        <v>51</v>
      </c>
      <c r="L16877" t="s">
        <v>7169</v>
      </c>
      <c r="M16877" t="s">
        <v>7170</v>
      </c>
      <c r="N16877" t="s">
        <v>77</v>
      </c>
      <c r="O16877" t="s">
        <v>62</v>
      </c>
      <c r="P16877" t="s">
        <v>4743</v>
      </c>
      <c r="Q16877" t="s">
        <v>7171</v>
      </c>
    </row>
    <row r="16878" spans="11:17">
      <c r="K16878" t="s">
        <v>51</v>
      </c>
      <c r="L16878" t="s">
        <v>7169</v>
      </c>
      <c r="M16878" t="s">
        <v>7170</v>
      </c>
      <c r="N16878" t="s">
        <v>77</v>
      </c>
      <c r="O16878" t="s">
        <v>64</v>
      </c>
      <c r="P16878" t="s">
        <v>7172</v>
      </c>
      <c r="Q16878" t="s">
        <v>7171</v>
      </c>
    </row>
    <row r="16879" spans="11:17">
      <c r="K16879" t="s">
        <v>51</v>
      </c>
      <c r="L16879" t="s">
        <v>7169</v>
      </c>
      <c r="M16879" t="s">
        <v>7170</v>
      </c>
      <c r="N16879" t="s">
        <v>77</v>
      </c>
      <c r="O16879" t="s">
        <v>66</v>
      </c>
      <c r="P16879" t="s">
        <v>7173</v>
      </c>
      <c r="Q16879" t="s">
        <v>7171</v>
      </c>
    </row>
    <row r="16880" spans="11:17">
      <c r="K16880" t="s">
        <v>51</v>
      </c>
      <c r="L16880" t="s">
        <v>7169</v>
      </c>
      <c r="M16880" t="s">
        <v>7170</v>
      </c>
      <c r="N16880" t="s">
        <v>77</v>
      </c>
      <c r="O16880" t="s">
        <v>68</v>
      </c>
      <c r="P16880" t="s">
        <v>4556</v>
      </c>
      <c r="Q16880" t="s">
        <v>7171</v>
      </c>
    </row>
    <row r="16881" spans="11:17">
      <c r="K16881" t="s">
        <v>51</v>
      </c>
      <c r="L16881" t="s">
        <v>7169</v>
      </c>
      <c r="M16881" t="s">
        <v>7170</v>
      </c>
      <c r="N16881" t="s">
        <v>77</v>
      </c>
      <c r="O16881" t="s">
        <v>70</v>
      </c>
      <c r="P16881" t="s">
        <v>131</v>
      </c>
      <c r="Q16881" t="s">
        <v>7171</v>
      </c>
    </row>
    <row r="16882" spans="11:17">
      <c r="K16882" t="s">
        <v>51</v>
      </c>
      <c r="L16882" t="s">
        <v>7169</v>
      </c>
      <c r="M16882" t="s">
        <v>7170</v>
      </c>
      <c r="N16882" t="s">
        <v>77</v>
      </c>
      <c r="O16882" t="s">
        <v>72</v>
      </c>
      <c r="P16882">
        <v>86</v>
      </c>
      <c r="Q16882" t="s">
        <v>7171</v>
      </c>
    </row>
    <row r="16883" spans="11:17">
      <c r="K16883" t="s">
        <v>51</v>
      </c>
      <c r="L16883" t="s">
        <v>7169</v>
      </c>
      <c r="M16883" t="s">
        <v>7170</v>
      </c>
      <c r="N16883" t="s">
        <v>77</v>
      </c>
      <c r="O16883" t="s">
        <v>73</v>
      </c>
      <c r="P16883" t="s">
        <v>82</v>
      </c>
      <c r="Q16883" t="s">
        <v>7171</v>
      </c>
    </row>
    <row r="16884" spans="11:17">
      <c r="K16884" t="s">
        <v>51</v>
      </c>
      <c r="L16884" t="s">
        <v>7174</v>
      </c>
      <c r="M16884" t="s">
        <v>7175</v>
      </c>
      <c r="N16884" t="s">
        <v>1337</v>
      </c>
      <c r="O16884" t="s">
        <v>14</v>
      </c>
      <c r="Q16884" t="s">
        <v>7176</v>
      </c>
    </row>
    <row r="16885" spans="11:17">
      <c r="K16885" t="s">
        <v>51</v>
      </c>
      <c r="L16885" t="s">
        <v>7174</v>
      </c>
      <c r="M16885" t="s">
        <v>7175</v>
      </c>
      <c r="N16885" t="s">
        <v>1337</v>
      </c>
      <c r="O16885" t="s">
        <v>56</v>
      </c>
      <c r="Q16885" t="s">
        <v>7176</v>
      </c>
    </row>
    <row r="16886" spans="11:17">
      <c r="K16886" t="s">
        <v>51</v>
      </c>
      <c r="L16886" t="s">
        <v>7174</v>
      </c>
      <c r="M16886" t="s">
        <v>7175</v>
      </c>
      <c r="N16886" t="s">
        <v>1337</v>
      </c>
      <c r="O16886" t="s">
        <v>57</v>
      </c>
      <c r="P16886" t="s">
        <v>1863</v>
      </c>
      <c r="Q16886" t="s">
        <v>7176</v>
      </c>
    </row>
    <row r="16887" spans="11:17">
      <c r="K16887" t="s">
        <v>51</v>
      </c>
      <c r="L16887" t="s">
        <v>7174</v>
      </c>
      <c r="M16887" t="s">
        <v>7175</v>
      </c>
      <c r="N16887" t="s">
        <v>1337</v>
      </c>
      <c r="O16887" t="s">
        <v>59</v>
      </c>
      <c r="P16887">
        <v>1316</v>
      </c>
      <c r="Q16887" t="s">
        <v>7176</v>
      </c>
    </row>
    <row r="16888" spans="11:17">
      <c r="K16888" t="s">
        <v>51</v>
      </c>
      <c r="L16888" t="s">
        <v>7174</v>
      </c>
      <c r="M16888" t="s">
        <v>7175</v>
      </c>
      <c r="N16888" t="s">
        <v>1337</v>
      </c>
      <c r="O16888" t="s">
        <v>60</v>
      </c>
      <c r="P16888" t="s">
        <v>4742</v>
      </c>
      <c r="Q16888" t="s">
        <v>7176</v>
      </c>
    </row>
    <row r="16889" spans="11:17">
      <c r="K16889" t="s">
        <v>51</v>
      </c>
      <c r="L16889" t="s">
        <v>7174</v>
      </c>
      <c r="M16889" t="s">
        <v>7175</v>
      </c>
      <c r="N16889" t="s">
        <v>1337</v>
      </c>
      <c r="O16889" t="s">
        <v>62</v>
      </c>
      <c r="P16889" t="s">
        <v>4743</v>
      </c>
      <c r="Q16889" t="s">
        <v>7176</v>
      </c>
    </row>
    <row r="16890" spans="11:17">
      <c r="K16890" t="s">
        <v>51</v>
      </c>
      <c r="L16890" t="s">
        <v>7174</v>
      </c>
      <c r="M16890" t="s">
        <v>7175</v>
      </c>
      <c r="N16890" t="s">
        <v>1337</v>
      </c>
      <c r="O16890" t="s">
        <v>64</v>
      </c>
      <c r="P16890" t="s">
        <v>7177</v>
      </c>
      <c r="Q16890" t="s">
        <v>7176</v>
      </c>
    </row>
    <row r="16891" spans="11:17">
      <c r="K16891" t="s">
        <v>51</v>
      </c>
      <c r="L16891" t="s">
        <v>7174</v>
      </c>
      <c r="M16891" t="s">
        <v>7175</v>
      </c>
      <c r="N16891" t="s">
        <v>1337</v>
      </c>
      <c r="O16891" t="s">
        <v>66</v>
      </c>
      <c r="P16891" t="s">
        <v>7178</v>
      </c>
      <c r="Q16891" t="s">
        <v>7176</v>
      </c>
    </row>
    <row r="16892" spans="11:17">
      <c r="K16892" t="s">
        <v>51</v>
      </c>
      <c r="L16892" t="s">
        <v>7174</v>
      </c>
      <c r="M16892" t="s">
        <v>7175</v>
      </c>
      <c r="N16892" t="s">
        <v>1337</v>
      </c>
      <c r="O16892" t="s">
        <v>68</v>
      </c>
      <c r="P16892" t="s">
        <v>4556</v>
      </c>
      <c r="Q16892" t="s">
        <v>7176</v>
      </c>
    </row>
    <row r="16893" spans="11:17">
      <c r="K16893" t="s">
        <v>51</v>
      </c>
      <c r="L16893" t="s">
        <v>7174</v>
      </c>
      <c r="M16893" t="s">
        <v>7175</v>
      </c>
      <c r="N16893" t="s">
        <v>1337</v>
      </c>
      <c r="O16893" t="s">
        <v>70</v>
      </c>
      <c r="P16893" t="s">
        <v>131</v>
      </c>
      <c r="Q16893" t="s">
        <v>7176</v>
      </c>
    </row>
    <row r="16894" spans="11:17">
      <c r="K16894" t="s">
        <v>51</v>
      </c>
      <c r="L16894" t="s">
        <v>7174</v>
      </c>
      <c r="M16894" t="s">
        <v>7175</v>
      </c>
      <c r="N16894" t="s">
        <v>1337</v>
      </c>
      <c r="O16894" t="s">
        <v>72</v>
      </c>
      <c r="P16894">
        <v>63</v>
      </c>
      <c r="Q16894" t="s">
        <v>7176</v>
      </c>
    </row>
    <row r="16895" spans="11:17">
      <c r="K16895" t="s">
        <v>51</v>
      </c>
      <c r="L16895" t="s">
        <v>7174</v>
      </c>
      <c r="M16895" t="s">
        <v>7175</v>
      </c>
      <c r="N16895" t="s">
        <v>1337</v>
      </c>
      <c r="O16895" t="s">
        <v>73</v>
      </c>
      <c r="P16895" t="s">
        <v>1343</v>
      </c>
      <c r="Q16895" t="s">
        <v>7176</v>
      </c>
    </row>
    <row r="16896" spans="11:17">
      <c r="K16896" t="s">
        <v>51</v>
      </c>
      <c r="L16896" t="s">
        <v>7179</v>
      </c>
      <c r="M16896" t="s">
        <v>7180</v>
      </c>
      <c r="N16896" t="s">
        <v>1337</v>
      </c>
      <c r="O16896" t="s">
        <v>14</v>
      </c>
      <c r="Q16896" t="s">
        <v>7181</v>
      </c>
    </row>
    <row r="16897" spans="11:17">
      <c r="K16897" t="s">
        <v>51</v>
      </c>
      <c r="L16897" t="s">
        <v>7179</v>
      </c>
      <c r="M16897" t="s">
        <v>7180</v>
      </c>
      <c r="N16897" t="s">
        <v>1337</v>
      </c>
      <c r="O16897" t="s">
        <v>56</v>
      </c>
      <c r="Q16897" t="s">
        <v>7181</v>
      </c>
    </row>
    <row r="16898" spans="11:17">
      <c r="K16898" t="s">
        <v>51</v>
      </c>
      <c r="L16898" t="s">
        <v>7179</v>
      </c>
      <c r="M16898" t="s">
        <v>7180</v>
      </c>
      <c r="N16898" t="s">
        <v>1337</v>
      </c>
      <c r="O16898" t="s">
        <v>57</v>
      </c>
      <c r="P16898" t="s">
        <v>1863</v>
      </c>
      <c r="Q16898" t="s">
        <v>7181</v>
      </c>
    </row>
    <row r="16899" spans="11:17">
      <c r="K16899" t="s">
        <v>51</v>
      </c>
      <c r="L16899" t="s">
        <v>7179</v>
      </c>
      <c r="M16899" t="s">
        <v>7180</v>
      </c>
      <c r="N16899" t="s">
        <v>1337</v>
      </c>
      <c r="O16899" t="s">
        <v>59</v>
      </c>
      <c r="P16899">
        <v>26</v>
      </c>
      <c r="Q16899" t="s">
        <v>7181</v>
      </c>
    </row>
    <row r="16900" spans="11:17">
      <c r="K16900" t="s">
        <v>51</v>
      </c>
      <c r="L16900" t="s">
        <v>7179</v>
      </c>
      <c r="M16900" t="s">
        <v>7180</v>
      </c>
      <c r="N16900" t="s">
        <v>1337</v>
      </c>
      <c r="O16900" t="s">
        <v>60</v>
      </c>
      <c r="P16900" t="s">
        <v>2379</v>
      </c>
      <c r="Q16900" t="s">
        <v>7181</v>
      </c>
    </row>
    <row r="16901" spans="11:17">
      <c r="K16901" t="s">
        <v>51</v>
      </c>
      <c r="L16901" t="s">
        <v>7179</v>
      </c>
      <c r="M16901" t="s">
        <v>7180</v>
      </c>
      <c r="N16901" t="s">
        <v>1337</v>
      </c>
      <c r="O16901" t="s">
        <v>62</v>
      </c>
      <c r="P16901" t="s">
        <v>2380</v>
      </c>
      <c r="Q16901" t="s">
        <v>7181</v>
      </c>
    </row>
    <row r="16902" spans="11:17">
      <c r="K16902" t="s">
        <v>51</v>
      </c>
      <c r="L16902" t="s">
        <v>7179</v>
      </c>
      <c r="M16902" t="s">
        <v>7180</v>
      </c>
      <c r="N16902" t="s">
        <v>1337</v>
      </c>
      <c r="O16902" t="s">
        <v>64</v>
      </c>
      <c r="P16902" t="s">
        <v>7182</v>
      </c>
      <c r="Q16902" t="s">
        <v>7181</v>
      </c>
    </row>
    <row r="16903" spans="11:17">
      <c r="K16903" t="s">
        <v>51</v>
      </c>
      <c r="L16903" t="s">
        <v>7179</v>
      </c>
      <c r="M16903" t="s">
        <v>7180</v>
      </c>
      <c r="N16903" t="s">
        <v>1337</v>
      </c>
      <c r="O16903" t="s">
        <v>66</v>
      </c>
      <c r="P16903" t="s">
        <v>7183</v>
      </c>
      <c r="Q16903" t="s">
        <v>7181</v>
      </c>
    </row>
    <row r="16904" spans="11:17">
      <c r="K16904" t="s">
        <v>51</v>
      </c>
      <c r="L16904" t="s">
        <v>7179</v>
      </c>
      <c r="M16904" t="s">
        <v>7180</v>
      </c>
      <c r="N16904" t="s">
        <v>1337</v>
      </c>
      <c r="O16904" t="s">
        <v>68</v>
      </c>
      <c r="P16904" t="e">
        <f>-ต้องการหน้ากากอนามัยและเจลล้างมือ
-ต้องการถุงยังชีพ</f>
        <v>#NAME?</v>
      </c>
      <c r="Q16904" t="s">
        <v>7181</v>
      </c>
    </row>
    <row r="16905" spans="11:17">
      <c r="K16905" t="s">
        <v>51</v>
      </c>
      <c r="L16905" t="s">
        <v>7179</v>
      </c>
      <c r="M16905" t="s">
        <v>7180</v>
      </c>
      <c r="N16905" t="s">
        <v>1337</v>
      </c>
      <c r="O16905" t="s">
        <v>70</v>
      </c>
      <c r="P16905" t="s">
        <v>1020</v>
      </c>
      <c r="Q16905" t="s">
        <v>7181</v>
      </c>
    </row>
    <row r="16906" spans="11:17">
      <c r="K16906" t="s">
        <v>51</v>
      </c>
      <c r="L16906" t="s">
        <v>7179</v>
      </c>
      <c r="M16906" t="s">
        <v>7180</v>
      </c>
      <c r="N16906" t="s">
        <v>1337</v>
      </c>
      <c r="O16906" t="s">
        <v>72</v>
      </c>
      <c r="P16906">
        <v>130</v>
      </c>
      <c r="Q16906" t="s">
        <v>7181</v>
      </c>
    </row>
    <row r="16907" spans="11:17">
      <c r="K16907" t="s">
        <v>51</v>
      </c>
      <c r="L16907" t="s">
        <v>7179</v>
      </c>
      <c r="M16907" t="s">
        <v>7180</v>
      </c>
      <c r="N16907" t="s">
        <v>1337</v>
      </c>
      <c r="O16907" t="s">
        <v>73</v>
      </c>
      <c r="P16907" t="s">
        <v>1343</v>
      </c>
      <c r="Q16907" t="s">
        <v>7181</v>
      </c>
    </row>
    <row r="16908" spans="11:17">
      <c r="K16908" t="s">
        <v>51</v>
      </c>
      <c r="L16908" t="s">
        <v>7184</v>
      </c>
      <c r="M16908" t="s">
        <v>7185</v>
      </c>
      <c r="N16908" t="s">
        <v>1337</v>
      </c>
      <c r="O16908" t="s">
        <v>14</v>
      </c>
      <c r="Q16908" t="s">
        <v>7186</v>
      </c>
    </row>
    <row r="16909" spans="11:17">
      <c r="K16909" t="s">
        <v>51</v>
      </c>
      <c r="L16909" t="s">
        <v>7184</v>
      </c>
      <c r="M16909" t="s">
        <v>7185</v>
      </c>
      <c r="N16909" t="s">
        <v>1337</v>
      </c>
      <c r="O16909" t="s">
        <v>56</v>
      </c>
      <c r="Q16909" t="s">
        <v>7186</v>
      </c>
    </row>
    <row r="16910" spans="11:17">
      <c r="K16910" t="s">
        <v>51</v>
      </c>
      <c r="L16910" t="s">
        <v>7184</v>
      </c>
      <c r="M16910" t="s">
        <v>7185</v>
      </c>
      <c r="N16910" t="s">
        <v>1337</v>
      </c>
      <c r="O16910" t="s">
        <v>57</v>
      </c>
      <c r="P16910" t="s">
        <v>1863</v>
      </c>
      <c r="Q16910" t="s">
        <v>7186</v>
      </c>
    </row>
    <row r="16911" spans="11:17">
      <c r="K16911" t="s">
        <v>51</v>
      </c>
      <c r="L16911" t="s">
        <v>7184</v>
      </c>
      <c r="M16911" t="s">
        <v>7185</v>
      </c>
      <c r="N16911" t="s">
        <v>1337</v>
      </c>
      <c r="O16911" t="s">
        <v>59</v>
      </c>
      <c r="P16911">
        <v>990</v>
      </c>
      <c r="Q16911" t="s">
        <v>7186</v>
      </c>
    </row>
    <row r="16912" spans="11:17">
      <c r="K16912" t="s">
        <v>51</v>
      </c>
      <c r="L16912" t="s">
        <v>7184</v>
      </c>
      <c r="M16912" t="s">
        <v>7185</v>
      </c>
      <c r="N16912" t="s">
        <v>1337</v>
      </c>
      <c r="O16912" t="s">
        <v>60</v>
      </c>
      <c r="P16912" t="s">
        <v>4742</v>
      </c>
      <c r="Q16912" t="s">
        <v>7186</v>
      </c>
    </row>
    <row r="16913" spans="11:17">
      <c r="K16913" t="s">
        <v>51</v>
      </c>
      <c r="L16913" t="s">
        <v>7184</v>
      </c>
      <c r="M16913" t="s">
        <v>7185</v>
      </c>
      <c r="N16913" t="s">
        <v>1337</v>
      </c>
      <c r="O16913" t="s">
        <v>62</v>
      </c>
      <c r="P16913" t="s">
        <v>4743</v>
      </c>
      <c r="Q16913" t="s">
        <v>7186</v>
      </c>
    </row>
    <row r="16914" spans="11:17">
      <c r="K16914" t="s">
        <v>51</v>
      </c>
      <c r="L16914" t="s">
        <v>7184</v>
      </c>
      <c r="M16914" t="s">
        <v>7185</v>
      </c>
      <c r="N16914" t="s">
        <v>1337</v>
      </c>
      <c r="O16914" t="s">
        <v>64</v>
      </c>
      <c r="P16914" t="s">
        <v>4750</v>
      </c>
      <c r="Q16914" t="s">
        <v>7186</v>
      </c>
    </row>
    <row r="16915" spans="11:17">
      <c r="K16915" t="s">
        <v>51</v>
      </c>
      <c r="L16915" t="s">
        <v>7184</v>
      </c>
      <c r="M16915" t="s">
        <v>7185</v>
      </c>
      <c r="N16915" t="s">
        <v>1337</v>
      </c>
      <c r="O16915" t="s">
        <v>66</v>
      </c>
      <c r="P16915" t="s">
        <v>4751</v>
      </c>
      <c r="Q16915" t="s">
        <v>7186</v>
      </c>
    </row>
    <row r="16916" spans="11:17">
      <c r="K16916" t="s">
        <v>51</v>
      </c>
      <c r="L16916" t="s">
        <v>7184</v>
      </c>
      <c r="M16916" t="s">
        <v>7185</v>
      </c>
      <c r="N16916" t="s">
        <v>1337</v>
      </c>
      <c r="O16916" t="s">
        <v>68</v>
      </c>
      <c r="P16916" t="s">
        <v>4556</v>
      </c>
      <c r="Q16916" t="s">
        <v>7186</v>
      </c>
    </row>
    <row r="16917" spans="11:17">
      <c r="K16917" t="s">
        <v>51</v>
      </c>
      <c r="L16917" t="s">
        <v>7184</v>
      </c>
      <c r="M16917" t="s">
        <v>7185</v>
      </c>
      <c r="N16917" t="s">
        <v>1337</v>
      </c>
      <c r="O16917" t="s">
        <v>70</v>
      </c>
      <c r="Q16917" t="s">
        <v>7186</v>
      </c>
    </row>
    <row r="16918" spans="11:17">
      <c r="K16918" t="s">
        <v>51</v>
      </c>
      <c r="L16918" t="s">
        <v>7184</v>
      </c>
      <c r="M16918" t="s">
        <v>7185</v>
      </c>
      <c r="N16918" t="s">
        <v>1337</v>
      </c>
      <c r="O16918" t="s">
        <v>72</v>
      </c>
      <c r="Q16918" t="s">
        <v>7186</v>
      </c>
    </row>
    <row r="16919" spans="11:17">
      <c r="K16919" t="s">
        <v>51</v>
      </c>
      <c r="L16919" t="s">
        <v>7184</v>
      </c>
      <c r="M16919" t="s">
        <v>7185</v>
      </c>
      <c r="N16919" t="s">
        <v>1337</v>
      </c>
      <c r="O16919" t="s">
        <v>73</v>
      </c>
      <c r="P16919" t="s">
        <v>1343</v>
      </c>
      <c r="Q16919" t="s">
        <v>7186</v>
      </c>
    </row>
    <row r="16920" spans="11:17">
      <c r="K16920" t="s">
        <v>51</v>
      </c>
      <c r="L16920" t="s">
        <v>7187</v>
      </c>
      <c r="M16920" t="s">
        <v>7188</v>
      </c>
      <c r="N16920" t="s">
        <v>77</v>
      </c>
      <c r="O16920" t="s">
        <v>14</v>
      </c>
      <c r="Q16920" t="s">
        <v>7189</v>
      </c>
    </row>
    <row r="16921" spans="11:17">
      <c r="K16921" t="s">
        <v>51</v>
      </c>
      <c r="L16921" t="s">
        <v>7187</v>
      </c>
      <c r="M16921" t="s">
        <v>7188</v>
      </c>
      <c r="N16921" t="s">
        <v>77</v>
      </c>
      <c r="O16921" t="s">
        <v>56</v>
      </c>
      <c r="Q16921" t="s">
        <v>7189</v>
      </c>
    </row>
    <row r="16922" spans="11:17">
      <c r="K16922" t="s">
        <v>51</v>
      </c>
      <c r="L16922" t="s">
        <v>7187</v>
      </c>
      <c r="M16922" t="s">
        <v>7188</v>
      </c>
      <c r="N16922" t="s">
        <v>77</v>
      </c>
      <c r="O16922" t="s">
        <v>57</v>
      </c>
      <c r="P16922" t="s">
        <v>2701</v>
      </c>
      <c r="Q16922" t="s">
        <v>7189</v>
      </c>
    </row>
    <row r="16923" spans="11:17">
      <c r="K16923" t="s">
        <v>51</v>
      </c>
      <c r="L16923" t="s">
        <v>7187</v>
      </c>
      <c r="M16923" t="s">
        <v>7188</v>
      </c>
      <c r="N16923" t="s">
        <v>77</v>
      </c>
      <c r="O16923" t="s">
        <v>59</v>
      </c>
      <c r="P16923">
        <v>2807</v>
      </c>
      <c r="Q16923" t="s">
        <v>7189</v>
      </c>
    </row>
    <row r="16924" spans="11:17">
      <c r="K16924" t="s">
        <v>51</v>
      </c>
      <c r="L16924" t="s">
        <v>7187</v>
      </c>
      <c r="M16924" t="s">
        <v>7188</v>
      </c>
      <c r="N16924" t="s">
        <v>77</v>
      </c>
      <c r="O16924" t="s">
        <v>60</v>
      </c>
      <c r="P16924" t="s">
        <v>2702</v>
      </c>
      <c r="Q16924" t="s">
        <v>7189</v>
      </c>
    </row>
    <row r="16925" spans="11:17">
      <c r="K16925" t="s">
        <v>51</v>
      </c>
      <c r="L16925" t="s">
        <v>7187</v>
      </c>
      <c r="M16925" t="s">
        <v>7188</v>
      </c>
      <c r="N16925" t="s">
        <v>77</v>
      </c>
      <c r="O16925" t="s">
        <v>62</v>
      </c>
      <c r="P16925" t="s">
        <v>2745</v>
      </c>
      <c r="Q16925" t="s">
        <v>7189</v>
      </c>
    </row>
    <row r="16926" spans="11:17">
      <c r="K16926" t="s">
        <v>51</v>
      </c>
      <c r="L16926" t="s">
        <v>7187</v>
      </c>
      <c r="M16926" t="s">
        <v>7188</v>
      </c>
      <c r="N16926" t="s">
        <v>77</v>
      </c>
      <c r="O16926" t="s">
        <v>64</v>
      </c>
      <c r="P16926" t="s">
        <v>7190</v>
      </c>
      <c r="Q16926" t="s">
        <v>7189</v>
      </c>
    </row>
    <row r="16927" spans="11:17">
      <c r="K16927" t="s">
        <v>51</v>
      </c>
      <c r="L16927" t="s">
        <v>7187</v>
      </c>
      <c r="M16927" t="s">
        <v>7188</v>
      </c>
      <c r="N16927" t="s">
        <v>77</v>
      </c>
      <c r="O16927" t="s">
        <v>66</v>
      </c>
      <c r="P16927" t="s">
        <v>7191</v>
      </c>
      <c r="Q16927" t="s">
        <v>7189</v>
      </c>
    </row>
    <row r="16928" spans="11:17">
      <c r="K16928" t="s">
        <v>51</v>
      </c>
      <c r="L16928" t="s">
        <v>7187</v>
      </c>
      <c r="M16928" t="s">
        <v>7188</v>
      </c>
      <c r="N16928" t="s">
        <v>77</v>
      </c>
      <c r="O16928" t="s">
        <v>68</v>
      </c>
      <c r="P16928" t="e">
        <f>-ต้องการหน้ากากอนามัยและแอลกอฮอล์
-ต้องการให้มีการพ่นยาฆ่าเชื้อ
-ต้องการข้าวสารอาหารแห้ง</f>
        <v>#NAME?</v>
      </c>
      <c r="Q16928" t="s">
        <v>7189</v>
      </c>
    </row>
    <row r="16929" spans="11:17">
      <c r="K16929" t="s">
        <v>51</v>
      </c>
      <c r="L16929" t="s">
        <v>7187</v>
      </c>
      <c r="M16929" t="s">
        <v>7188</v>
      </c>
      <c r="N16929" t="s">
        <v>77</v>
      </c>
      <c r="O16929" t="s">
        <v>70</v>
      </c>
      <c r="P16929" t="s">
        <v>131</v>
      </c>
      <c r="Q16929" t="s">
        <v>7189</v>
      </c>
    </row>
    <row r="16930" spans="11:17">
      <c r="K16930" t="s">
        <v>51</v>
      </c>
      <c r="L16930" t="s">
        <v>7187</v>
      </c>
      <c r="M16930" t="s">
        <v>7188</v>
      </c>
      <c r="N16930" t="s">
        <v>77</v>
      </c>
      <c r="O16930" t="s">
        <v>72</v>
      </c>
      <c r="P16930">
        <v>80</v>
      </c>
      <c r="Q16930" t="s">
        <v>7189</v>
      </c>
    </row>
    <row r="16931" spans="11:17">
      <c r="K16931" t="s">
        <v>51</v>
      </c>
      <c r="L16931" t="s">
        <v>7187</v>
      </c>
      <c r="M16931" t="s">
        <v>7188</v>
      </c>
      <c r="N16931" t="s">
        <v>77</v>
      </c>
      <c r="O16931" t="s">
        <v>73</v>
      </c>
      <c r="P16931" t="s">
        <v>82</v>
      </c>
      <c r="Q16931" t="s">
        <v>7189</v>
      </c>
    </row>
    <row r="16932" spans="11:17">
      <c r="K16932" t="s">
        <v>51</v>
      </c>
      <c r="L16932" t="s">
        <v>7192</v>
      </c>
      <c r="M16932" t="s">
        <v>7193</v>
      </c>
      <c r="N16932" t="s">
        <v>1337</v>
      </c>
      <c r="O16932" t="s">
        <v>14</v>
      </c>
      <c r="Q16932" t="s">
        <v>7194</v>
      </c>
    </row>
    <row r="16933" spans="11:17">
      <c r="K16933" t="s">
        <v>51</v>
      </c>
      <c r="L16933" t="s">
        <v>7192</v>
      </c>
      <c r="M16933" t="s">
        <v>7193</v>
      </c>
      <c r="N16933" t="s">
        <v>1337</v>
      </c>
      <c r="O16933" t="s">
        <v>56</v>
      </c>
      <c r="Q16933" t="s">
        <v>7194</v>
      </c>
    </row>
    <row r="16934" spans="11:17">
      <c r="K16934" t="s">
        <v>51</v>
      </c>
      <c r="L16934" t="s">
        <v>7192</v>
      </c>
      <c r="M16934" t="s">
        <v>7193</v>
      </c>
      <c r="N16934" t="s">
        <v>1337</v>
      </c>
      <c r="O16934" t="s">
        <v>57</v>
      </c>
      <c r="P16934" t="s">
        <v>1863</v>
      </c>
      <c r="Q16934" t="s">
        <v>7194</v>
      </c>
    </row>
    <row r="16935" spans="11:17">
      <c r="K16935" t="s">
        <v>51</v>
      </c>
      <c r="L16935" t="s">
        <v>7192</v>
      </c>
      <c r="M16935" t="s">
        <v>7193</v>
      </c>
      <c r="N16935" t="s">
        <v>1337</v>
      </c>
      <c r="O16935" t="s">
        <v>59</v>
      </c>
      <c r="P16935">
        <v>252</v>
      </c>
      <c r="Q16935" t="s">
        <v>7194</v>
      </c>
    </row>
    <row r="16936" spans="11:17">
      <c r="K16936" t="s">
        <v>51</v>
      </c>
      <c r="L16936" t="s">
        <v>7192</v>
      </c>
      <c r="M16936" t="s">
        <v>7193</v>
      </c>
      <c r="N16936" t="s">
        <v>1337</v>
      </c>
      <c r="O16936" t="s">
        <v>60</v>
      </c>
      <c r="P16936" t="s">
        <v>2379</v>
      </c>
      <c r="Q16936" t="s">
        <v>7194</v>
      </c>
    </row>
    <row r="16937" spans="11:17">
      <c r="K16937" t="s">
        <v>51</v>
      </c>
      <c r="L16937" t="s">
        <v>7192</v>
      </c>
      <c r="M16937" t="s">
        <v>7193</v>
      </c>
      <c r="N16937" t="s">
        <v>1337</v>
      </c>
      <c r="O16937" t="s">
        <v>62</v>
      </c>
      <c r="P16937" t="s">
        <v>2494</v>
      </c>
      <c r="Q16937" t="s">
        <v>7194</v>
      </c>
    </row>
    <row r="16938" spans="11:17">
      <c r="K16938" t="s">
        <v>51</v>
      </c>
      <c r="L16938" t="s">
        <v>7192</v>
      </c>
      <c r="M16938" t="s">
        <v>7193</v>
      </c>
      <c r="N16938" t="s">
        <v>1337</v>
      </c>
      <c r="O16938" t="s">
        <v>64</v>
      </c>
      <c r="P16938" t="s">
        <v>7195</v>
      </c>
      <c r="Q16938" t="s">
        <v>7194</v>
      </c>
    </row>
    <row r="16939" spans="11:17">
      <c r="K16939" t="s">
        <v>51</v>
      </c>
      <c r="L16939" t="s">
        <v>7192</v>
      </c>
      <c r="M16939" t="s">
        <v>7193</v>
      </c>
      <c r="N16939" t="s">
        <v>1337</v>
      </c>
      <c r="O16939" t="s">
        <v>66</v>
      </c>
      <c r="P16939" t="s">
        <v>7196</v>
      </c>
      <c r="Q16939" t="s">
        <v>7194</v>
      </c>
    </row>
    <row r="16940" spans="11:17">
      <c r="K16940" t="s">
        <v>51</v>
      </c>
      <c r="L16940" t="s">
        <v>7192</v>
      </c>
      <c r="M16940" t="s">
        <v>7193</v>
      </c>
      <c r="N16940" t="s">
        <v>1337</v>
      </c>
      <c r="O16940" t="s">
        <v>68</v>
      </c>
      <c r="P16940" t="e">
        <f>-ต้องการหน้ากากอนามัยและเจลล้างมือ
-ต้องการถุงยังชีพ</f>
        <v>#NAME?</v>
      </c>
      <c r="Q16940" t="s">
        <v>7194</v>
      </c>
    </row>
    <row r="16941" spans="11:17">
      <c r="K16941" t="s">
        <v>51</v>
      </c>
      <c r="L16941" t="s">
        <v>7192</v>
      </c>
      <c r="M16941" t="s">
        <v>7193</v>
      </c>
      <c r="N16941" t="s">
        <v>1337</v>
      </c>
      <c r="O16941" t="s">
        <v>70</v>
      </c>
      <c r="P16941" t="s">
        <v>1020</v>
      </c>
      <c r="Q16941" t="s">
        <v>7194</v>
      </c>
    </row>
    <row r="16942" spans="11:17">
      <c r="K16942" t="s">
        <v>51</v>
      </c>
      <c r="L16942" t="s">
        <v>7192</v>
      </c>
      <c r="M16942" t="s">
        <v>7193</v>
      </c>
      <c r="N16942" t="s">
        <v>1337</v>
      </c>
      <c r="O16942" t="s">
        <v>72</v>
      </c>
      <c r="P16942">
        <v>66</v>
      </c>
      <c r="Q16942" t="s">
        <v>7194</v>
      </c>
    </row>
    <row r="16943" spans="11:17">
      <c r="K16943" t="s">
        <v>51</v>
      </c>
      <c r="L16943" t="s">
        <v>7192</v>
      </c>
      <c r="M16943" t="s">
        <v>7193</v>
      </c>
      <c r="N16943" t="s">
        <v>1337</v>
      </c>
      <c r="O16943" t="s">
        <v>73</v>
      </c>
      <c r="P16943" t="s">
        <v>1343</v>
      </c>
      <c r="Q16943" t="s">
        <v>7194</v>
      </c>
    </row>
    <row r="16944" spans="11:17">
      <c r="K16944" t="s">
        <v>51</v>
      </c>
      <c r="L16944" t="s">
        <v>7197</v>
      </c>
      <c r="M16944" t="s">
        <v>7198</v>
      </c>
      <c r="N16944" t="s">
        <v>1337</v>
      </c>
      <c r="O16944" t="s">
        <v>14</v>
      </c>
      <c r="Q16944" t="s">
        <v>7199</v>
      </c>
    </row>
    <row r="16945" spans="11:17">
      <c r="K16945" t="s">
        <v>51</v>
      </c>
      <c r="L16945" t="s">
        <v>7197</v>
      </c>
      <c r="M16945" t="s">
        <v>7198</v>
      </c>
      <c r="N16945" t="s">
        <v>1337</v>
      </c>
      <c r="O16945" t="s">
        <v>56</v>
      </c>
      <c r="Q16945" t="s">
        <v>7199</v>
      </c>
    </row>
    <row r="16946" spans="11:17">
      <c r="K16946" t="s">
        <v>51</v>
      </c>
      <c r="L16946" t="s">
        <v>7197</v>
      </c>
      <c r="M16946" t="s">
        <v>7198</v>
      </c>
      <c r="N16946" t="s">
        <v>1337</v>
      </c>
      <c r="O16946" t="s">
        <v>57</v>
      </c>
      <c r="P16946" t="s">
        <v>1863</v>
      </c>
      <c r="Q16946" t="s">
        <v>7199</v>
      </c>
    </row>
    <row r="16947" spans="11:17">
      <c r="K16947" t="s">
        <v>51</v>
      </c>
      <c r="L16947" t="s">
        <v>7197</v>
      </c>
      <c r="M16947" t="s">
        <v>7198</v>
      </c>
      <c r="N16947" t="s">
        <v>1337</v>
      </c>
      <c r="O16947" t="s">
        <v>59</v>
      </c>
      <c r="P16947">
        <v>159</v>
      </c>
      <c r="Q16947" t="s">
        <v>7199</v>
      </c>
    </row>
    <row r="16948" spans="11:17">
      <c r="K16948" t="s">
        <v>51</v>
      </c>
      <c r="L16948" t="s">
        <v>7197</v>
      </c>
      <c r="M16948" t="s">
        <v>7198</v>
      </c>
      <c r="N16948" t="s">
        <v>1337</v>
      </c>
      <c r="O16948" t="s">
        <v>60</v>
      </c>
      <c r="P16948" t="s">
        <v>2379</v>
      </c>
      <c r="Q16948" t="s">
        <v>7199</v>
      </c>
    </row>
    <row r="16949" spans="11:17">
      <c r="K16949" t="s">
        <v>51</v>
      </c>
      <c r="L16949" t="s">
        <v>7197</v>
      </c>
      <c r="M16949" t="s">
        <v>7198</v>
      </c>
      <c r="N16949" t="s">
        <v>1337</v>
      </c>
      <c r="O16949" t="s">
        <v>62</v>
      </c>
      <c r="P16949" t="s">
        <v>2380</v>
      </c>
      <c r="Q16949" t="s">
        <v>7199</v>
      </c>
    </row>
    <row r="16950" spans="11:17">
      <c r="K16950" t="s">
        <v>51</v>
      </c>
      <c r="L16950" t="s">
        <v>7197</v>
      </c>
      <c r="M16950" t="s">
        <v>7198</v>
      </c>
      <c r="N16950" t="s">
        <v>1337</v>
      </c>
      <c r="O16950" t="s">
        <v>64</v>
      </c>
      <c r="P16950" t="s">
        <v>7200</v>
      </c>
      <c r="Q16950" t="s">
        <v>7199</v>
      </c>
    </row>
    <row r="16951" spans="11:17">
      <c r="K16951" t="s">
        <v>51</v>
      </c>
      <c r="L16951" t="s">
        <v>7197</v>
      </c>
      <c r="M16951" t="s">
        <v>7198</v>
      </c>
      <c r="N16951" t="s">
        <v>1337</v>
      </c>
      <c r="O16951" t="s">
        <v>66</v>
      </c>
      <c r="P16951" t="s">
        <v>7201</v>
      </c>
      <c r="Q16951" t="s">
        <v>7199</v>
      </c>
    </row>
    <row r="16952" spans="11:17">
      <c r="K16952" t="s">
        <v>51</v>
      </c>
      <c r="L16952" t="s">
        <v>7197</v>
      </c>
      <c r="M16952" t="s">
        <v>7198</v>
      </c>
      <c r="N16952" t="s">
        <v>1337</v>
      </c>
      <c r="O16952" t="s">
        <v>68</v>
      </c>
      <c r="P16952" t="e">
        <f>-ต้องการหน้ากากอนามัยและเจลล้างมือ
-ต้องการถุงยังชีพ</f>
        <v>#NAME?</v>
      </c>
      <c r="Q16952" t="s">
        <v>7199</v>
      </c>
    </row>
    <row r="16953" spans="11:17">
      <c r="K16953" t="s">
        <v>51</v>
      </c>
      <c r="L16953" t="s">
        <v>7197</v>
      </c>
      <c r="M16953" t="s">
        <v>7198</v>
      </c>
      <c r="N16953" t="s">
        <v>1337</v>
      </c>
      <c r="O16953" t="s">
        <v>70</v>
      </c>
      <c r="P16953" t="s">
        <v>1020</v>
      </c>
      <c r="Q16953" t="s">
        <v>7199</v>
      </c>
    </row>
    <row r="16954" spans="11:17">
      <c r="K16954" t="s">
        <v>51</v>
      </c>
      <c r="L16954" t="s">
        <v>7197</v>
      </c>
      <c r="M16954" t="s">
        <v>7198</v>
      </c>
      <c r="N16954" t="s">
        <v>1337</v>
      </c>
      <c r="O16954" t="s">
        <v>72</v>
      </c>
      <c r="P16954">
        <v>106</v>
      </c>
      <c r="Q16954" t="s">
        <v>7199</v>
      </c>
    </row>
    <row r="16955" spans="11:17">
      <c r="K16955" t="s">
        <v>51</v>
      </c>
      <c r="L16955" t="s">
        <v>7197</v>
      </c>
      <c r="M16955" t="s">
        <v>7198</v>
      </c>
      <c r="N16955" t="s">
        <v>1337</v>
      </c>
      <c r="O16955" t="s">
        <v>73</v>
      </c>
      <c r="P16955" t="s">
        <v>1343</v>
      </c>
      <c r="Q16955" t="s">
        <v>7199</v>
      </c>
    </row>
    <row r="16956" spans="11:17">
      <c r="K16956" t="s">
        <v>51</v>
      </c>
      <c r="L16956" t="s">
        <v>7202</v>
      </c>
      <c r="M16956" t="s">
        <v>7203</v>
      </c>
      <c r="N16956" t="s">
        <v>1337</v>
      </c>
      <c r="O16956" t="s">
        <v>14</v>
      </c>
      <c r="Q16956" t="s">
        <v>7204</v>
      </c>
    </row>
    <row r="16957" spans="11:17">
      <c r="K16957" t="s">
        <v>51</v>
      </c>
      <c r="L16957" t="s">
        <v>7202</v>
      </c>
      <c r="M16957" t="s">
        <v>7203</v>
      </c>
      <c r="N16957" t="s">
        <v>1337</v>
      </c>
      <c r="O16957" t="s">
        <v>56</v>
      </c>
      <c r="Q16957" t="s">
        <v>7204</v>
      </c>
    </row>
    <row r="16958" spans="11:17">
      <c r="K16958" t="s">
        <v>51</v>
      </c>
      <c r="L16958" t="s">
        <v>7202</v>
      </c>
      <c r="M16958" t="s">
        <v>7203</v>
      </c>
      <c r="N16958" t="s">
        <v>1337</v>
      </c>
      <c r="O16958" t="s">
        <v>57</v>
      </c>
      <c r="P16958" t="s">
        <v>2701</v>
      </c>
      <c r="Q16958" t="s">
        <v>7204</v>
      </c>
    </row>
    <row r="16959" spans="11:17">
      <c r="K16959" t="s">
        <v>51</v>
      </c>
      <c r="L16959" t="s">
        <v>7202</v>
      </c>
      <c r="M16959" t="s">
        <v>7203</v>
      </c>
      <c r="N16959" t="s">
        <v>1337</v>
      </c>
      <c r="O16959" t="s">
        <v>59</v>
      </c>
      <c r="P16959">
        <v>1839</v>
      </c>
      <c r="Q16959" t="s">
        <v>7204</v>
      </c>
    </row>
    <row r="16960" spans="11:17">
      <c r="K16960" t="s">
        <v>51</v>
      </c>
      <c r="L16960" t="s">
        <v>7202</v>
      </c>
      <c r="M16960" t="s">
        <v>7203</v>
      </c>
      <c r="N16960" t="s">
        <v>1337</v>
      </c>
      <c r="O16960" t="s">
        <v>60</v>
      </c>
      <c r="P16960" t="s">
        <v>5396</v>
      </c>
      <c r="Q16960" t="s">
        <v>7204</v>
      </c>
    </row>
    <row r="16961" spans="11:17">
      <c r="K16961" t="s">
        <v>51</v>
      </c>
      <c r="L16961" t="s">
        <v>7202</v>
      </c>
      <c r="M16961" t="s">
        <v>7203</v>
      </c>
      <c r="N16961" t="s">
        <v>1337</v>
      </c>
      <c r="O16961" t="s">
        <v>62</v>
      </c>
      <c r="P16961" t="s">
        <v>5397</v>
      </c>
      <c r="Q16961" t="s">
        <v>7204</v>
      </c>
    </row>
    <row r="16962" spans="11:17">
      <c r="K16962" t="s">
        <v>51</v>
      </c>
      <c r="L16962" t="s">
        <v>7202</v>
      </c>
      <c r="M16962" t="s">
        <v>7203</v>
      </c>
      <c r="N16962" t="s">
        <v>1337</v>
      </c>
      <c r="O16962" t="s">
        <v>64</v>
      </c>
      <c r="P16962" t="s">
        <v>7205</v>
      </c>
      <c r="Q16962" t="s">
        <v>7204</v>
      </c>
    </row>
    <row r="16963" spans="11:17">
      <c r="K16963" t="s">
        <v>51</v>
      </c>
      <c r="L16963" t="s">
        <v>7202</v>
      </c>
      <c r="M16963" t="s">
        <v>7203</v>
      </c>
      <c r="N16963" t="s">
        <v>1337</v>
      </c>
      <c r="O16963" t="s">
        <v>66</v>
      </c>
      <c r="P16963" t="s">
        <v>7206</v>
      </c>
      <c r="Q16963" t="s">
        <v>7204</v>
      </c>
    </row>
    <row r="16964" spans="11:17">
      <c r="K16964" t="s">
        <v>51</v>
      </c>
      <c r="L16964" t="s">
        <v>7202</v>
      </c>
      <c r="M16964" t="s">
        <v>7203</v>
      </c>
      <c r="N16964" t="s">
        <v>1337</v>
      </c>
      <c r="O16964" t="s">
        <v>68</v>
      </c>
      <c r="Q16964" t="s">
        <v>7204</v>
      </c>
    </row>
    <row r="16965" spans="11:17">
      <c r="K16965" t="s">
        <v>51</v>
      </c>
      <c r="L16965" t="s">
        <v>7202</v>
      </c>
      <c r="M16965" t="s">
        <v>7203</v>
      </c>
      <c r="N16965" t="s">
        <v>1337</v>
      </c>
      <c r="O16965" t="s">
        <v>70</v>
      </c>
      <c r="P16965" t="s">
        <v>131</v>
      </c>
      <c r="Q16965" t="s">
        <v>7204</v>
      </c>
    </row>
    <row r="16966" spans="11:17">
      <c r="K16966" t="s">
        <v>51</v>
      </c>
      <c r="L16966" t="s">
        <v>7202</v>
      </c>
      <c r="M16966" t="s">
        <v>7203</v>
      </c>
      <c r="N16966" t="s">
        <v>1337</v>
      </c>
      <c r="O16966" t="s">
        <v>72</v>
      </c>
      <c r="P16966">
        <v>58</v>
      </c>
      <c r="Q16966" t="s">
        <v>7204</v>
      </c>
    </row>
    <row r="16967" spans="11:17">
      <c r="K16967" t="s">
        <v>51</v>
      </c>
      <c r="L16967" t="s">
        <v>7202</v>
      </c>
      <c r="M16967" t="s">
        <v>7203</v>
      </c>
      <c r="N16967" t="s">
        <v>1337</v>
      </c>
      <c r="O16967" t="s">
        <v>73</v>
      </c>
      <c r="P16967" t="s">
        <v>1343</v>
      </c>
      <c r="Q16967" t="s">
        <v>7204</v>
      </c>
    </row>
    <row r="16968" spans="11:17">
      <c r="K16968" t="s">
        <v>51</v>
      </c>
      <c r="L16968" t="s">
        <v>7207</v>
      </c>
      <c r="M16968" t="s">
        <v>7208</v>
      </c>
      <c r="N16968" t="s">
        <v>1337</v>
      </c>
      <c r="O16968" t="s">
        <v>14</v>
      </c>
      <c r="Q16968" t="s">
        <v>7209</v>
      </c>
    </row>
    <row r="16969" spans="11:17">
      <c r="K16969" t="s">
        <v>51</v>
      </c>
      <c r="L16969" t="s">
        <v>7207</v>
      </c>
      <c r="M16969" t="s">
        <v>7208</v>
      </c>
      <c r="N16969" t="s">
        <v>1337</v>
      </c>
      <c r="O16969" t="s">
        <v>56</v>
      </c>
      <c r="Q16969" t="s">
        <v>7209</v>
      </c>
    </row>
    <row r="16970" spans="11:17">
      <c r="K16970" t="s">
        <v>51</v>
      </c>
      <c r="L16970" t="s">
        <v>7207</v>
      </c>
      <c r="M16970" t="s">
        <v>7208</v>
      </c>
      <c r="N16970" t="s">
        <v>1337</v>
      </c>
      <c r="O16970" t="s">
        <v>57</v>
      </c>
      <c r="P16970" t="s">
        <v>2701</v>
      </c>
      <c r="Q16970" t="s">
        <v>7209</v>
      </c>
    </row>
    <row r="16971" spans="11:17">
      <c r="K16971" t="s">
        <v>51</v>
      </c>
      <c r="L16971" t="s">
        <v>7207</v>
      </c>
      <c r="M16971" t="s">
        <v>7208</v>
      </c>
      <c r="N16971" t="s">
        <v>1337</v>
      </c>
      <c r="O16971" t="s">
        <v>59</v>
      </c>
      <c r="P16971">
        <v>1454</v>
      </c>
      <c r="Q16971" t="s">
        <v>7209</v>
      </c>
    </row>
    <row r="16972" spans="11:17">
      <c r="K16972" t="s">
        <v>51</v>
      </c>
      <c r="L16972" t="s">
        <v>7207</v>
      </c>
      <c r="M16972" t="s">
        <v>7208</v>
      </c>
      <c r="N16972" t="s">
        <v>1337</v>
      </c>
      <c r="O16972" t="s">
        <v>60</v>
      </c>
      <c r="P16972" t="s">
        <v>5396</v>
      </c>
      <c r="Q16972" t="s">
        <v>7209</v>
      </c>
    </row>
    <row r="16973" spans="11:17">
      <c r="K16973" t="s">
        <v>51</v>
      </c>
      <c r="L16973" t="s">
        <v>7207</v>
      </c>
      <c r="M16973" t="s">
        <v>7208</v>
      </c>
      <c r="N16973" t="s">
        <v>1337</v>
      </c>
      <c r="O16973" t="s">
        <v>62</v>
      </c>
      <c r="P16973" t="s">
        <v>4188</v>
      </c>
      <c r="Q16973" t="s">
        <v>7209</v>
      </c>
    </row>
    <row r="16974" spans="11:17">
      <c r="K16974" t="s">
        <v>51</v>
      </c>
      <c r="L16974" t="s">
        <v>7207</v>
      </c>
      <c r="M16974" t="s">
        <v>7208</v>
      </c>
      <c r="N16974" t="s">
        <v>1337</v>
      </c>
      <c r="O16974" t="s">
        <v>64</v>
      </c>
      <c r="P16974" t="s">
        <v>7210</v>
      </c>
      <c r="Q16974" t="s">
        <v>7209</v>
      </c>
    </row>
    <row r="16975" spans="11:17">
      <c r="K16975" t="s">
        <v>51</v>
      </c>
      <c r="L16975" t="s">
        <v>7207</v>
      </c>
      <c r="M16975" t="s">
        <v>7208</v>
      </c>
      <c r="N16975" t="s">
        <v>1337</v>
      </c>
      <c r="O16975" t="s">
        <v>66</v>
      </c>
      <c r="P16975" t="s">
        <v>7211</v>
      </c>
      <c r="Q16975" t="s">
        <v>7209</v>
      </c>
    </row>
    <row r="16976" spans="11:17">
      <c r="K16976" t="s">
        <v>51</v>
      </c>
      <c r="L16976" t="s">
        <v>7207</v>
      </c>
      <c r="M16976" t="s">
        <v>7208</v>
      </c>
      <c r="N16976" t="s">
        <v>1337</v>
      </c>
      <c r="O16976" t="s">
        <v>68</v>
      </c>
      <c r="Q16976" t="s">
        <v>7209</v>
      </c>
    </row>
    <row r="16977" spans="11:17">
      <c r="K16977" t="s">
        <v>51</v>
      </c>
      <c r="L16977" t="s">
        <v>7207</v>
      </c>
      <c r="M16977" t="s">
        <v>7208</v>
      </c>
      <c r="N16977" t="s">
        <v>1337</v>
      </c>
      <c r="O16977" t="s">
        <v>70</v>
      </c>
      <c r="P16977" t="s">
        <v>131</v>
      </c>
      <c r="Q16977" t="s">
        <v>7209</v>
      </c>
    </row>
    <row r="16978" spans="11:17">
      <c r="K16978" t="s">
        <v>51</v>
      </c>
      <c r="L16978" t="s">
        <v>7207</v>
      </c>
      <c r="M16978" t="s">
        <v>7208</v>
      </c>
      <c r="N16978" t="s">
        <v>1337</v>
      </c>
      <c r="O16978" t="s">
        <v>72</v>
      </c>
      <c r="P16978">
        <v>95</v>
      </c>
      <c r="Q16978" t="s">
        <v>7209</v>
      </c>
    </row>
    <row r="16979" spans="11:17">
      <c r="K16979" t="s">
        <v>51</v>
      </c>
      <c r="L16979" t="s">
        <v>7207</v>
      </c>
      <c r="M16979" t="s">
        <v>7208</v>
      </c>
      <c r="N16979" t="s">
        <v>1337</v>
      </c>
      <c r="O16979" t="s">
        <v>73</v>
      </c>
      <c r="P16979" t="s">
        <v>1343</v>
      </c>
      <c r="Q16979" t="s">
        <v>7209</v>
      </c>
    </row>
    <row r="16980" spans="11:17">
      <c r="K16980" t="s">
        <v>51</v>
      </c>
      <c r="L16980" t="s">
        <v>7212</v>
      </c>
      <c r="M16980" t="s">
        <v>7213</v>
      </c>
      <c r="N16980" t="s">
        <v>77</v>
      </c>
      <c r="O16980" t="s">
        <v>14</v>
      </c>
      <c r="Q16980" t="s">
        <v>7214</v>
      </c>
    </row>
    <row r="16981" spans="11:17">
      <c r="K16981" t="s">
        <v>51</v>
      </c>
      <c r="L16981" t="s">
        <v>7212</v>
      </c>
      <c r="M16981" t="s">
        <v>7213</v>
      </c>
      <c r="N16981" t="s">
        <v>77</v>
      </c>
      <c r="O16981" t="s">
        <v>56</v>
      </c>
      <c r="Q16981" t="s">
        <v>7214</v>
      </c>
    </row>
    <row r="16982" spans="11:17">
      <c r="K16982" t="s">
        <v>51</v>
      </c>
      <c r="L16982" t="s">
        <v>7212</v>
      </c>
      <c r="M16982" t="s">
        <v>7213</v>
      </c>
      <c r="N16982" t="s">
        <v>77</v>
      </c>
      <c r="O16982" t="s">
        <v>57</v>
      </c>
      <c r="P16982" t="s">
        <v>58</v>
      </c>
      <c r="Q16982" t="s">
        <v>7214</v>
      </c>
    </row>
    <row r="16983" spans="11:17">
      <c r="K16983" t="s">
        <v>51</v>
      </c>
      <c r="L16983" t="s">
        <v>7212</v>
      </c>
      <c r="M16983" t="s">
        <v>7213</v>
      </c>
      <c r="N16983" t="s">
        <v>77</v>
      </c>
      <c r="O16983" t="s">
        <v>59</v>
      </c>
      <c r="P16983">
        <v>3398</v>
      </c>
      <c r="Q16983" t="s">
        <v>7214</v>
      </c>
    </row>
    <row r="16984" spans="11:17">
      <c r="K16984" t="s">
        <v>51</v>
      </c>
      <c r="L16984" t="s">
        <v>7212</v>
      </c>
      <c r="M16984" t="s">
        <v>7213</v>
      </c>
      <c r="N16984" t="s">
        <v>77</v>
      </c>
      <c r="O16984" t="s">
        <v>60</v>
      </c>
      <c r="P16984" t="s">
        <v>5512</v>
      </c>
      <c r="Q16984" t="s">
        <v>7214</v>
      </c>
    </row>
    <row r="16985" spans="11:17">
      <c r="K16985" t="s">
        <v>51</v>
      </c>
      <c r="L16985" t="s">
        <v>7212</v>
      </c>
      <c r="M16985" t="s">
        <v>7213</v>
      </c>
      <c r="N16985" t="s">
        <v>77</v>
      </c>
      <c r="O16985" t="s">
        <v>62</v>
      </c>
      <c r="P16985" t="s">
        <v>5513</v>
      </c>
      <c r="Q16985" t="s">
        <v>7214</v>
      </c>
    </row>
    <row r="16986" spans="11:17">
      <c r="K16986" t="s">
        <v>51</v>
      </c>
      <c r="L16986" t="s">
        <v>7212</v>
      </c>
      <c r="M16986" t="s">
        <v>7213</v>
      </c>
      <c r="N16986" t="s">
        <v>77</v>
      </c>
      <c r="O16986" t="s">
        <v>64</v>
      </c>
      <c r="P16986" t="s">
        <v>7215</v>
      </c>
      <c r="Q16986" t="s">
        <v>7214</v>
      </c>
    </row>
    <row r="16987" spans="11:17">
      <c r="K16987" t="s">
        <v>51</v>
      </c>
      <c r="L16987" t="s">
        <v>7212</v>
      </c>
      <c r="M16987" t="s">
        <v>7213</v>
      </c>
      <c r="N16987" t="s">
        <v>77</v>
      </c>
      <c r="O16987" t="s">
        <v>66</v>
      </c>
      <c r="P16987" t="s">
        <v>7216</v>
      </c>
      <c r="Q16987" t="s">
        <v>7214</v>
      </c>
    </row>
    <row r="16988" spans="11:17">
      <c r="K16988" t="s">
        <v>51</v>
      </c>
      <c r="L16988" t="s">
        <v>7212</v>
      </c>
      <c r="M16988" t="s">
        <v>7213</v>
      </c>
      <c r="N16988" t="s">
        <v>77</v>
      </c>
      <c r="O16988" t="s">
        <v>68</v>
      </c>
      <c r="Q16988" t="s">
        <v>7214</v>
      </c>
    </row>
    <row r="16989" spans="11:17">
      <c r="K16989" t="s">
        <v>51</v>
      </c>
      <c r="L16989" t="s">
        <v>7212</v>
      </c>
      <c r="M16989" t="s">
        <v>7213</v>
      </c>
      <c r="N16989" t="s">
        <v>77</v>
      </c>
      <c r="O16989" t="s">
        <v>70</v>
      </c>
      <c r="P16989" t="s">
        <v>4695</v>
      </c>
      <c r="Q16989" t="s">
        <v>7214</v>
      </c>
    </row>
    <row r="16990" spans="11:17">
      <c r="K16990" t="s">
        <v>51</v>
      </c>
      <c r="L16990" t="s">
        <v>7212</v>
      </c>
      <c r="M16990" t="s">
        <v>7213</v>
      </c>
      <c r="N16990" t="s">
        <v>77</v>
      </c>
      <c r="O16990" t="s">
        <v>72</v>
      </c>
      <c r="P16990">
        <v>103</v>
      </c>
      <c r="Q16990" t="s">
        <v>7214</v>
      </c>
    </row>
    <row r="16991" spans="11:17">
      <c r="K16991" t="s">
        <v>51</v>
      </c>
      <c r="L16991" t="s">
        <v>7212</v>
      </c>
      <c r="M16991" t="s">
        <v>7213</v>
      </c>
      <c r="N16991" t="s">
        <v>77</v>
      </c>
      <c r="O16991" t="s">
        <v>73</v>
      </c>
      <c r="P16991" t="s">
        <v>82</v>
      </c>
      <c r="Q16991" t="s">
        <v>7214</v>
      </c>
    </row>
    <row r="16992" spans="11:17">
      <c r="K16992" t="s">
        <v>51</v>
      </c>
      <c r="L16992" t="s">
        <v>7217</v>
      </c>
      <c r="M16992" t="s">
        <v>7218</v>
      </c>
      <c r="N16992" t="s">
        <v>1337</v>
      </c>
      <c r="O16992" t="s">
        <v>14</v>
      </c>
      <c r="Q16992" t="s">
        <v>7219</v>
      </c>
    </row>
    <row r="16993" spans="11:17">
      <c r="K16993" t="s">
        <v>51</v>
      </c>
      <c r="L16993" t="s">
        <v>7217</v>
      </c>
      <c r="M16993" t="s">
        <v>7218</v>
      </c>
      <c r="N16993" t="s">
        <v>1337</v>
      </c>
      <c r="O16993" t="s">
        <v>56</v>
      </c>
      <c r="Q16993" t="s">
        <v>7219</v>
      </c>
    </row>
    <row r="16994" spans="11:17">
      <c r="K16994" t="s">
        <v>51</v>
      </c>
      <c r="L16994" t="s">
        <v>7217</v>
      </c>
      <c r="M16994" t="s">
        <v>7218</v>
      </c>
      <c r="N16994" t="s">
        <v>1337</v>
      </c>
      <c r="O16994" t="s">
        <v>57</v>
      </c>
      <c r="P16994" t="s">
        <v>1863</v>
      </c>
      <c r="Q16994" t="s">
        <v>7219</v>
      </c>
    </row>
    <row r="16995" spans="11:17">
      <c r="K16995" t="s">
        <v>51</v>
      </c>
      <c r="L16995" t="s">
        <v>7217</v>
      </c>
      <c r="M16995" t="s">
        <v>7218</v>
      </c>
      <c r="N16995" t="s">
        <v>1337</v>
      </c>
      <c r="O16995" t="s">
        <v>59</v>
      </c>
      <c r="P16995">
        <v>1157</v>
      </c>
      <c r="Q16995" t="s">
        <v>7219</v>
      </c>
    </row>
    <row r="16996" spans="11:17">
      <c r="K16996" t="s">
        <v>51</v>
      </c>
      <c r="L16996" t="s">
        <v>7217</v>
      </c>
      <c r="M16996" t="s">
        <v>7218</v>
      </c>
      <c r="N16996" t="s">
        <v>1337</v>
      </c>
      <c r="O16996" t="s">
        <v>60</v>
      </c>
      <c r="P16996" t="s">
        <v>2379</v>
      </c>
      <c r="Q16996" t="s">
        <v>7219</v>
      </c>
    </row>
    <row r="16997" spans="11:17">
      <c r="K16997" t="s">
        <v>51</v>
      </c>
      <c r="L16997" t="s">
        <v>7217</v>
      </c>
      <c r="M16997" t="s">
        <v>7218</v>
      </c>
      <c r="N16997" t="s">
        <v>1337</v>
      </c>
      <c r="O16997" t="s">
        <v>62</v>
      </c>
      <c r="P16997" t="s">
        <v>2413</v>
      </c>
      <c r="Q16997" t="s">
        <v>7219</v>
      </c>
    </row>
    <row r="16998" spans="11:17">
      <c r="K16998" t="s">
        <v>51</v>
      </c>
      <c r="L16998" t="s">
        <v>7217</v>
      </c>
      <c r="M16998" t="s">
        <v>7218</v>
      </c>
      <c r="N16998" t="s">
        <v>1337</v>
      </c>
      <c r="O16998" t="s">
        <v>64</v>
      </c>
      <c r="P16998" t="s">
        <v>7220</v>
      </c>
      <c r="Q16998" t="s">
        <v>7219</v>
      </c>
    </row>
    <row r="16999" spans="11:17">
      <c r="K16999" t="s">
        <v>51</v>
      </c>
      <c r="L16999" t="s">
        <v>7217</v>
      </c>
      <c r="M16999" t="s">
        <v>7218</v>
      </c>
      <c r="N16999" t="s">
        <v>1337</v>
      </c>
      <c r="O16999" t="s">
        <v>66</v>
      </c>
      <c r="P16999" t="s">
        <v>7221</v>
      </c>
      <c r="Q16999" t="s">
        <v>7219</v>
      </c>
    </row>
    <row r="17000" spans="11:17">
      <c r="K17000" t="s">
        <v>51</v>
      </c>
      <c r="L17000" t="s">
        <v>7217</v>
      </c>
      <c r="M17000" t="s">
        <v>7218</v>
      </c>
      <c r="N17000" t="s">
        <v>1337</v>
      </c>
      <c r="O17000" t="s">
        <v>68</v>
      </c>
      <c r="Q17000" t="s">
        <v>7219</v>
      </c>
    </row>
    <row r="17001" spans="11:17">
      <c r="K17001" t="s">
        <v>51</v>
      </c>
      <c r="L17001" t="s">
        <v>7217</v>
      </c>
      <c r="M17001" t="s">
        <v>7218</v>
      </c>
      <c r="N17001" t="s">
        <v>1337</v>
      </c>
      <c r="O17001" t="s">
        <v>70</v>
      </c>
      <c r="P17001" t="s">
        <v>1020</v>
      </c>
      <c r="Q17001" t="s">
        <v>7219</v>
      </c>
    </row>
    <row r="17002" spans="11:17">
      <c r="K17002" t="s">
        <v>51</v>
      </c>
      <c r="L17002" t="s">
        <v>7217</v>
      </c>
      <c r="M17002" t="s">
        <v>7218</v>
      </c>
      <c r="N17002" t="s">
        <v>1337</v>
      </c>
      <c r="O17002" t="s">
        <v>72</v>
      </c>
      <c r="P17002">
        <v>104</v>
      </c>
      <c r="Q17002" t="s">
        <v>7219</v>
      </c>
    </row>
    <row r="17003" spans="11:17">
      <c r="K17003" t="s">
        <v>51</v>
      </c>
      <c r="L17003" t="s">
        <v>7217</v>
      </c>
      <c r="M17003" t="s">
        <v>7218</v>
      </c>
      <c r="N17003" t="s">
        <v>1337</v>
      </c>
      <c r="O17003" t="s">
        <v>73</v>
      </c>
      <c r="P17003" t="s">
        <v>1343</v>
      </c>
      <c r="Q17003" t="s">
        <v>7219</v>
      </c>
    </row>
    <row r="17004" spans="11:17">
      <c r="K17004" t="s">
        <v>51</v>
      </c>
      <c r="L17004" t="s">
        <v>7222</v>
      </c>
      <c r="M17004" t="s">
        <v>7223</v>
      </c>
      <c r="N17004" t="s">
        <v>1337</v>
      </c>
      <c r="O17004" t="s">
        <v>14</v>
      </c>
      <c r="Q17004" t="s">
        <v>7224</v>
      </c>
    </row>
    <row r="17005" spans="11:17">
      <c r="K17005" t="s">
        <v>51</v>
      </c>
      <c r="L17005" t="s">
        <v>7222</v>
      </c>
      <c r="M17005" t="s">
        <v>7223</v>
      </c>
      <c r="N17005" t="s">
        <v>1337</v>
      </c>
      <c r="O17005" t="s">
        <v>56</v>
      </c>
      <c r="Q17005" t="s">
        <v>7224</v>
      </c>
    </row>
    <row r="17006" spans="11:17">
      <c r="K17006" t="s">
        <v>51</v>
      </c>
      <c r="L17006" t="s">
        <v>7222</v>
      </c>
      <c r="M17006" t="s">
        <v>7223</v>
      </c>
      <c r="N17006" t="s">
        <v>1337</v>
      </c>
      <c r="O17006" t="s">
        <v>57</v>
      </c>
      <c r="P17006" t="s">
        <v>1863</v>
      </c>
      <c r="Q17006" t="s">
        <v>7224</v>
      </c>
    </row>
    <row r="17007" spans="11:17">
      <c r="K17007" t="s">
        <v>51</v>
      </c>
      <c r="L17007" t="s">
        <v>7222</v>
      </c>
      <c r="M17007" t="s">
        <v>7223</v>
      </c>
      <c r="N17007" t="s">
        <v>1337</v>
      </c>
      <c r="O17007" t="s">
        <v>59</v>
      </c>
      <c r="P17007">
        <v>379</v>
      </c>
      <c r="Q17007" t="s">
        <v>7224</v>
      </c>
    </row>
    <row r="17008" spans="11:17">
      <c r="K17008" t="s">
        <v>51</v>
      </c>
      <c r="L17008" t="s">
        <v>7222</v>
      </c>
      <c r="M17008" t="s">
        <v>7223</v>
      </c>
      <c r="N17008" t="s">
        <v>1337</v>
      </c>
      <c r="O17008" t="s">
        <v>60</v>
      </c>
      <c r="P17008" t="s">
        <v>2379</v>
      </c>
      <c r="Q17008" t="s">
        <v>7224</v>
      </c>
    </row>
    <row r="17009" spans="11:17">
      <c r="K17009" t="s">
        <v>51</v>
      </c>
      <c r="L17009" t="s">
        <v>7222</v>
      </c>
      <c r="M17009" t="s">
        <v>7223</v>
      </c>
      <c r="N17009" t="s">
        <v>1337</v>
      </c>
      <c r="O17009" t="s">
        <v>62</v>
      </c>
      <c r="P17009" t="s">
        <v>2494</v>
      </c>
      <c r="Q17009" t="s">
        <v>7224</v>
      </c>
    </row>
    <row r="17010" spans="11:17">
      <c r="K17010" t="s">
        <v>51</v>
      </c>
      <c r="L17010" t="s">
        <v>7222</v>
      </c>
      <c r="M17010" t="s">
        <v>7223</v>
      </c>
      <c r="N17010" t="s">
        <v>1337</v>
      </c>
      <c r="O17010" t="s">
        <v>64</v>
      </c>
      <c r="P17010" t="s">
        <v>7225</v>
      </c>
      <c r="Q17010" t="s">
        <v>7224</v>
      </c>
    </row>
    <row r="17011" spans="11:17">
      <c r="K17011" t="s">
        <v>51</v>
      </c>
      <c r="L17011" t="s">
        <v>7222</v>
      </c>
      <c r="M17011" t="s">
        <v>7223</v>
      </c>
      <c r="N17011" t="s">
        <v>1337</v>
      </c>
      <c r="O17011" t="s">
        <v>66</v>
      </c>
      <c r="P17011" t="s">
        <v>7226</v>
      </c>
      <c r="Q17011" t="s">
        <v>7224</v>
      </c>
    </row>
    <row r="17012" spans="11:17">
      <c r="K17012" t="s">
        <v>51</v>
      </c>
      <c r="L17012" t="s">
        <v>7222</v>
      </c>
      <c r="M17012" t="s">
        <v>7223</v>
      </c>
      <c r="N17012" t="s">
        <v>1337</v>
      </c>
      <c r="O17012" t="s">
        <v>68</v>
      </c>
      <c r="P17012" t="s">
        <v>751</v>
      </c>
      <c r="Q17012" t="s">
        <v>7224</v>
      </c>
    </row>
    <row r="17013" spans="11:17">
      <c r="K17013" t="s">
        <v>51</v>
      </c>
      <c r="L17013" t="s">
        <v>7222</v>
      </c>
      <c r="M17013" t="s">
        <v>7223</v>
      </c>
      <c r="N17013" t="s">
        <v>1337</v>
      </c>
      <c r="O17013" t="s">
        <v>70</v>
      </c>
      <c r="P17013" t="s">
        <v>1020</v>
      </c>
      <c r="Q17013" t="s">
        <v>7224</v>
      </c>
    </row>
    <row r="17014" spans="11:17">
      <c r="K17014" t="s">
        <v>51</v>
      </c>
      <c r="L17014" t="s">
        <v>7222</v>
      </c>
      <c r="M17014" t="s">
        <v>7223</v>
      </c>
      <c r="N17014" t="s">
        <v>1337</v>
      </c>
      <c r="O17014" t="s">
        <v>72</v>
      </c>
      <c r="P17014">
        <v>176</v>
      </c>
      <c r="Q17014" t="s">
        <v>7224</v>
      </c>
    </row>
    <row r="17015" spans="11:17">
      <c r="K17015" t="s">
        <v>51</v>
      </c>
      <c r="L17015" t="s">
        <v>7222</v>
      </c>
      <c r="M17015" t="s">
        <v>7223</v>
      </c>
      <c r="N17015" t="s">
        <v>1337</v>
      </c>
      <c r="O17015" t="s">
        <v>73</v>
      </c>
      <c r="P17015" t="s">
        <v>1343</v>
      </c>
      <c r="Q17015" t="s">
        <v>7224</v>
      </c>
    </row>
    <row r="17016" spans="11:17">
      <c r="K17016" t="s">
        <v>51</v>
      </c>
      <c r="L17016" t="s">
        <v>7227</v>
      </c>
      <c r="M17016" t="s">
        <v>7228</v>
      </c>
      <c r="N17016" t="s">
        <v>1337</v>
      </c>
      <c r="O17016" t="s">
        <v>14</v>
      </c>
      <c r="Q17016" t="s">
        <v>7229</v>
      </c>
    </row>
    <row r="17017" spans="11:17">
      <c r="K17017" t="s">
        <v>51</v>
      </c>
      <c r="L17017" t="s">
        <v>7227</v>
      </c>
      <c r="M17017" t="s">
        <v>7228</v>
      </c>
      <c r="N17017" t="s">
        <v>1337</v>
      </c>
      <c r="O17017" t="s">
        <v>56</v>
      </c>
      <c r="Q17017" t="s">
        <v>7229</v>
      </c>
    </row>
    <row r="17018" spans="11:17">
      <c r="K17018" t="s">
        <v>51</v>
      </c>
      <c r="L17018" t="s">
        <v>7227</v>
      </c>
      <c r="M17018" t="s">
        <v>7228</v>
      </c>
      <c r="N17018" t="s">
        <v>1337</v>
      </c>
      <c r="O17018" t="s">
        <v>57</v>
      </c>
      <c r="P17018" t="s">
        <v>1863</v>
      </c>
      <c r="Q17018" t="s">
        <v>7229</v>
      </c>
    </row>
    <row r="17019" spans="11:17">
      <c r="K17019" t="s">
        <v>51</v>
      </c>
      <c r="L17019" t="s">
        <v>7227</v>
      </c>
      <c r="M17019" t="s">
        <v>7228</v>
      </c>
      <c r="N17019" t="s">
        <v>1337</v>
      </c>
      <c r="O17019" t="s">
        <v>59</v>
      </c>
      <c r="P17019">
        <v>1473</v>
      </c>
      <c r="Q17019" t="s">
        <v>7229</v>
      </c>
    </row>
    <row r="17020" spans="11:17">
      <c r="K17020" t="s">
        <v>51</v>
      </c>
      <c r="L17020" t="s">
        <v>7227</v>
      </c>
      <c r="M17020" t="s">
        <v>7228</v>
      </c>
      <c r="N17020" t="s">
        <v>1337</v>
      </c>
      <c r="O17020" t="s">
        <v>60</v>
      </c>
      <c r="P17020" t="s">
        <v>2068</v>
      </c>
      <c r="Q17020" t="s">
        <v>7229</v>
      </c>
    </row>
    <row r="17021" spans="11:17">
      <c r="K17021" t="s">
        <v>51</v>
      </c>
      <c r="L17021" t="s">
        <v>7227</v>
      </c>
      <c r="M17021" t="s">
        <v>7228</v>
      </c>
      <c r="N17021" t="s">
        <v>1337</v>
      </c>
      <c r="O17021" t="s">
        <v>62</v>
      </c>
      <c r="P17021" t="s">
        <v>2069</v>
      </c>
      <c r="Q17021" t="s">
        <v>7229</v>
      </c>
    </row>
    <row r="17022" spans="11:17">
      <c r="K17022" t="s">
        <v>51</v>
      </c>
      <c r="L17022" t="s">
        <v>7227</v>
      </c>
      <c r="M17022" t="s">
        <v>7228</v>
      </c>
      <c r="N17022" t="s">
        <v>1337</v>
      </c>
      <c r="O17022" t="s">
        <v>64</v>
      </c>
      <c r="P17022" t="s">
        <v>7230</v>
      </c>
      <c r="Q17022" t="s">
        <v>7229</v>
      </c>
    </row>
    <row r="17023" spans="11:17">
      <c r="K17023" t="s">
        <v>51</v>
      </c>
      <c r="L17023" t="s">
        <v>7227</v>
      </c>
      <c r="M17023" t="s">
        <v>7228</v>
      </c>
      <c r="N17023" t="s">
        <v>1337</v>
      </c>
      <c r="O17023" t="s">
        <v>66</v>
      </c>
      <c r="P17023" t="s">
        <v>7231</v>
      </c>
      <c r="Q17023" t="s">
        <v>7229</v>
      </c>
    </row>
    <row r="17024" spans="11:17">
      <c r="K17024" t="s">
        <v>51</v>
      </c>
      <c r="L17024" t="s">
        <v>7227</v>
      </c>
      <c r="M17024" t="s">
        <v>7228</v>
      </c>
      <c r="N17024" t="s">
        <v>1337</v>
      </c>
      <c r="O17024" t="s">
        <v>68</v>
      </c>
      <c r="P17024" t="s">
        <v>2088</v>
      </c>
      <c r="Q17024" t="s">
        <v>7229</v>
      </c>
    </row>
    <row r="17025" spans="11:17">
      <c r="K17025" t="s">
        <v>51</v>
      </c>
      <c r="L17025" t="s">
        <v>7227</v>
      </c>
      <c r="M17025" t="s">
        <v>7228</v>
      </c>
      <c r="N17025" t="s">
        <v>1337</v>
      </c>
      <c r="O17025" t="s">
        <v>70</v>
      </c>
      <c r="P17025" t="s">
        <v>1020</v>
      </c>
      <c r="Q17025" t="s">
        <v>7229</v>
      </c>
    </row>
    <row r="17026" spans="11:17">
      <c r="K17026" t="s">
        <v>51</v>
      </c>
      <c r="L17026" t="s">
        <v>7227</v>
      </c>
      <c r="M17026" t="s">
        <v>7228</v>
      </c>
      <c r="N17026" t="s">
        <v>1337</v>
      </c>
      <c r="O17026" t="s">
        <v>72</v>
      </c>
      <c r="P17026">
        <v>53</v>
      </c>
      <c r="Q17026" t="s">
        <v>7229</v>
      </c>
    </row>
    <row r="17027" spans="11:17">
      <c r="K17027" t="s">
        <v>51</v>
      </c>
      <c r="L17027" t="s">
        <v>7227</v>
      </c>
      <c r="M17027" t="s">
        <v>7228</v>
      </c>
      <c r="N17027" t="s">
        <v>1337</v>
      </c>
      <c r="O17027" t="s">
        <v>73</v>
      </c>
      <c r="P17027" t="s">
        <v>1343</v>
      </c>
      <c r="Q17027" t="s">
        <v>7229</v>
      </c>
    </row>
    <row r="17028" spans="11:17">
      <c r="K17028" t="s">
        <v>51</v>
      </c>
      <c r="L17028" t="s">
        <v>7232</v>
      </c>
      <c r="M17028" t="s">
        <v>7233</v>
      </c>
      <c r="N17028" t="s">
        <v>1337</v>
      </c>
      <c r="O17028" t="s">
        <v>14</v>
      </c>
      <c r="Q17028" t="s">
        <v>7234</v>
      </c>
    </row>
    <row r="17029" spans="11:17">
      <c r="K17029" t="s">
        <v>51</v>
      </c>
      <c r="L17029" t="s">
        <v>7232</v>
      </c>
      <c r="M17029" t="s">
        <v>7233</v>
      </c>
      <c r="N17029" t="s">
        <v>1337</v>
      </c>
      <c r="O17029" t="s">
        <v>56</v>
      </c>
      <c r="Q17029" t="s">
        <v>7234</v>
      </c>
    </row>
    <row r="17030" spans="11:17">
      <c r="K17030" t="s">
        <v>51</v>
      </c>
      <c r="L17030" t="s">
        <v>7232</v>
      </c>
      <c r="M17030" t="s">
        <v>7233</v>
      </c>
      <c r="N17030" t="s">
        <v>1337</v>
      </c>
      <c r="O17030" t="s">
        <v>57</v>
      </c>
      <c r="P17030" t="s">
        <v>1863</v>
      </c>
      <c r="Q17030" t="s">
        <v>7234</v>
      </c>
    </row>
    <row r="17031" spans="11:17">
      <c r="K17031" t="s">
        <v>51</v>
      </c>
      <c r="L17031" t="s">
        <v>7232</v>
      </c>
      <c r="M17031" t="s">
        <v>7233</v>
      </c>
      <c r="N17031" t="s">
        <v>1337</v>
      </c>
      <c r="O17031" t="s">
        <v>59</v>
      </c>
      <c r="P17031">
        <v>1347</v>
      </c>
      <c r="Q17031" t="s">
        <v>7234</v>
      </c>
    </row>
    <row r="17032" spans="11:17">
      <c r="K17032" t="s">
        <v>51</v>
      </c>
      <c r="L17032" t="s">
        <v>7232</v>
      </c>
      <c r="M17032" t="s">
        <v>7233</v>
      </c>
      <c r="N17032" t="s">
        <v>1337</v>
      </c>
      <c r="O17032" t="s">
        <v>60</v>
      </c>
      <c r="P17032" t="s">
        <v>3801</v>
      </c>
      <c r="Q17032" t="s">
        <v>7234</v>
      </c>
    </row>
    <row r="17033" spans="11:17">
      <c r="K17033" t="s">
        <v>51</v>
      </c>
      <c r="L17033" t="s">
        <v>7232</v>
      </c>
      <c r="M17033" t="s">
        <v>7233</v>
      </c>
      <c r="N17033" t="s">
        <v>1337</v>
      </c>
      <c r="O17033" t="s">
        <v>62</v>
      </c>
      <c r="P17033" t="s">
        <v>3818</v>
      </c>
      <c r="Q17033" t="s">
        <v>7234</v>
      </c>
    </row>
    <row r="17034" spans="11:17">
      <c r="K17034" t="s">
        <v>51</v>
      </c>
      <c r="L17034" t="s">
        <v>7232</v>
      </c>
      <c r="M17034" t="s">
        <v>7233</v>
      </c>
      <c r="N17034" t="s">
        <v>1337</v>
      </c>
      <c r="O17034" t="s">
        <v>64</v>
      </c>
      <c r="P17034" t="s">
        <v>7235</v>
      </c>
      <c r="Q17034" t="s">
        <v>7234</v>
      </c>
    </row>
    <row r="17035" spans="11:17">
      <c r="K17035" t="s">
        <v>51</v>
      </c>
      <c r="L17035" t="s">
        <v>7232</v>
      </c>
      <c r="M17035" t="s">
        <v>7233</v>
      </c>
      <c r="N17035" t="s">
        <v>1337</v>
      </c>
      <c r="O17035" t="s">
        <v>66</v>
      </c>
      <c r="P17035" t="s">
        <v>7236</v>
      </c>
      <c r="Q17035" t="s">
        <v>7234</v>
      </c>
    </row>
    <row r="17036" spans="11:17">
      <c r="K17036" t="s">
        <v>51</v>
      </c>
      <c r="L17036" t="s">
        <v>7232</v>
      </c>
      <c r="M17036" t="s">
        <v>7233</v>
      </c>
      <c r="N17036" t="s">
        <v>1337</v>
      </c>
      <c r="O17036" t="s">
        <v>68</v>
      </c>
      <c r="Q17036" t="s">
        <v>7234</v>
      </c>
    </row>
    <row r="17037" spans="11:17">
      <c r="K17037" t="s">
        <v>51</v>
      </c>
      <c r="L17037" t="s">
        <v>7232</v>
      </c>
      <c r="M17037" t="s">
        <v>7233</v>
      </c>
      <c r="N17037" t="s">
        <v>1337</v>
      </c>
      <c r="O17037" t="s">
        <v>70</v>
      </c>
      <c r="P17037" t="s">
        <v>131</v>
      </c>
      <c r="Q17037" t="s">
        <v>7234</v>
      </c>
    </row>
    <row r="17038" spans="11:17">
      <c r="K17038" t="s">
        <v>51</v>
      </c>
      <c r="L17038" t="s">
        <v>7232</v>
      </c>
      <c r="M17038" t="s">
        <v>7233</v>
      </c>
      <c r="N17038" t="s">
        <v>1337</v>
      </c>
      <c r="O17038" t="s">
        <v>72</v>
      </c>
      <c r="P17038">
        <v>57</v>
      </c>
      <c r="Q17038" t="s">
        <v>7234</v>
      </c>
    </row>
    <row r="17039" spans="11:17">
      <c r="K17039" t="s">
        <v>51</v>
      </c>
      <c r="L17039" t="s">
        <v>7232</v>
      </c>
      <c r="M17039" t="s">
        <v>7233</v>
      </c>
      <c r="N17039" t="s">
        <v>1337</v>
      </c>
      <c r="O17039" t="s">
        <v>73</v>
      </c>
      <c r="P17039" t="s">
        <v>1343</v>
      </c>
      <c r="Q17039" t="s">
        <v>7234</v>
      </c>
    </row>
    <row r="17040" spans="11:17">
      <c r="K17040" t="s">
        <v>51</v>
      </c>
      <c r="L17040" t="s">
        <v>7237</v>
      </c>
      <c r="M17040" t="s">
        <v>7238</v>
      </c>
      <c r="N17040" t="s">
        <v>77</v>
      </c>
      <c r="O17040" t="s">
        <v>14</v>
      </c>
      <c r="Q17040" t="s">
        <v>7239</v>
      </c>
    </row>
    <row r="17041" spans="11:17">
      <c r="K17041" t="s">
        <v>51</v>
      </c>
      <c r="L17041" t="s">
        <v>7237</v>
      </c>
      <c r="M17041" t="s">
        <v>7238</v>
      </c>
      <c r="N17041" t="s">
        <v>77</v>
      </c>
      <c r="O17041" t="s">
        <v>56</v>
      </c>
      <c r="Q17041" t="s">
        <v>7239</v>
      </c>
    </row>
    <row r="17042" spans="11:17">
      <c r="K17042" t="s">
        <v>51</v>
      </c>
      <c r="L17042" t="s">
        <v>7237</v>
      </c>
      <c r="M17042" t="s">
        <v>7238</v>
      </c>
      <c r="N17042" t="s">
        <v>77</v>
      </c>
      <c r="O17042" t="s">
        <v>57</v>
      </c>
      <c r="P17042" t="s">
        <v>2263</v>
      </c>
      <c r="Q17042" t="s">
        <v>7239</v>
      </c>
    </row>
    <row r="17043" spans="11:17">
      <c r="K17043" t="s">
        <v>51</v>
      </c>
      <c r="L17043" t="s">
        <v>7237</v>
      </c>
      <c r="M17043" t="s">
        <v>7238</v>
      </c>
      <c r="N17043" t="s">
        <v>77</v>
      </c>
      <c r="O17043" t="s">
        <v>59</v>
      </c>
      <c r="P17043">
        <v>2951</v>
      </c>
      <c r="Q17043" t="s">
        <v>7239</v>
      </c>
    </row>
    <row r="17044" spans="11:17">
      <c r="K17044" t="s">
        <v>51</v>
      </c>
      <c r="L17044" t="s">
        <v>7237</v>
      </c>
      <c r="M17044" t="s">
        <v>7238</v>
      </c>
      <c r="N17044" t="s">
        <v>77</v>
      </c>
      <c r="O17044" t="s">
        <v>60</v>
      </c>
      <c r="P17044" t="s">
        <v>3583</v>
      </c>
      <c r="Q17044" t="s">
        <v>7239</v>
      </c>
    </row>
    <row r="17045" spans="11:17">
      <c r="K17045" t="s">
        <v>51</v>
      </c>
      <c r="L17045" t="s">
        <v>7237</v>
      </c>
      <c r="M17045" t="s">
        <v>7238</v>
      </c>
      <c r="N17045" t="s">
        <v>77</v>
      </c>
      <c r="O17045" t="s">
        <v>62</v>
      </c>
      <c r="P17045" t="s">
        <v>3624</v>
      </c>
      <c r="Q17045" t="s">
        <v>7239</v>
      </c>
    </row>
    <row r="17046" spans="11:17">
      <c r="K17046" t="s">
        <v>51</v>
      </c>
      <c r="L17046" t="s">
        <v>7237</v>
      </c>
      <c r="M17046" t="s">
        <v>7238</v>
      </c>
      <c r="N17046" t="s">
        <v>77</v>
      </c>
      <c r="O17046" t="s">
        <v>64</v>
      </c>
      <c r="P17046" t="s">
        <v>7240</v>
      </c>
      <c r="Q17046" t="s">
        <v>7239</v>
      </c>
    </row>
    <row r="17047" spans="11:17">
      <c r="K17047" t="s">
        <v>51</v>
      </c>
      <c r="L17047" t="s">
        <v>7237</v>
      </c>
      <c r="M17047" t="s">
        <v>7238</v>
      </c>
      <c r="N17047" t="s">
        <v>77</v>
      </c>
      <c r="O17047" t="s">
        <v>66</v>
      </c>
      <c r="P17047" t="s">
        <v>7241</v>
      </c>
      <c r="Q17047" t="s">
        <v>7239</v>
      </c>
    </row>
    <row r="17048" spans="11:17">
      <c r="K17048" t="s">
        <v>51</v>
      </c>
      <c r="L17048" t="s">
        <v>7237</v>
      </c>
      <c r="M17048" t="s">
        <v>7238</v>
      </c>
      <c r="N17048" t="s">
        <v>77</v>
      </c>
      <c r="O17048" t="s">
        <v>68</v>
      </c>
      <c r="P17048" t="s">
        <v>7242</v>
      </c>
      <c r="Q17048" t="s">
        <v>7239</v>
      </c>
    </row>
    <row r="17049" spans="11:17">
      <c r="K17049" t="s">
        <v>51</v>
      </c>
      <c r="L17049" t="s">
        <v>7237</v>
      </c>
      <c r="M17049" t="s">
        <v>7238</v>
      </c>
      <c r="N17049" t="s">
        <v>77</v>
      </c>
      <c r="O17049" t="s">
        <v>70</v>
      </c>
      <c r="Q17049" t="s">
        <v>7239</v>
      </c>
    </row>
    <row r="17050" spans="11:17">
      <c r="K17050" t="s">
        <v>51</v>
      </c>
      <c r="L17050" t="s">
        <v>7237</v>
      </c>
      <c r="M17050" t="s">
        <v>7238</v>
      </c>
      <c r="N17050" t="s">
        <v>77</v>
      </c>
      <c r="O17050" t="s">
        <v>72</v>
      </c>
      <c r="Q17050" t="s">
        <v>7239</v>
      </c>
    </row>
    <row r="17051" spans="11:17">
      <c r="K17051" t="s">
        <v>51</v>
      </c>
      <c r="L17051" t="s">
        <v>7237</v>
      </c>
      <c r="M17051" t="s">
        <v>7238</v>
      </c>
      <c r="N17051" t="s">
        <v>77</v>
      </c>
      <c r="O17051" t="s">
        <v>73</v>
      </c>
      <c r="P17051" t="s">
        <v>82</v>
      </c>
      <c r="Q17051" t="s">
        <v>7239</v>
      </c>
    </row>
    <row r="17052" spans="11:17">
      <c r="K17052" t="s">
        <v>51</v>
      </c>
      <c r="L17052" t="s">
        <v>7243</v>
      </c>
      <c r="M17052" t="s">
        <v>7244</v>
      </c>
      <c r="N17052" t="s">
        <v>77</v>
      </c>
      <c r="O17052" t="s">
        <v>14</v>
      </c>
      <c r="Q17052" t="s">
        <v>7245</v>
      </c>
    </row>
    <row r="17053" spans="11:17">
      <c r="K17053" t="s">
        <v>51</v>
      </c>
      <c r="L17053" t="s">
        <v>7243</v>
      </c>
      <c r="M17053" t="s">
        <v>7244</v>
      </c>
      <c r="N17053" t="s">
        <v>77</v>
      </c>
      <c r="O17053" t="s">
        <v>56</v>
      </c>
      <c r="Q17053" t="s">
        <v>7245</v>
      </c>
    </row>
    <row r="17054" spans="11:17">
      <c r="K17054" t="s">
        <v>51</v>
      </c>
      <c r="L17054" t="s">
        <v>7243</v>
      </c>
      <c r="M17054" t="s">
        <v>7244</v>
      </c>
      <c r="N17054" t="s">
        <v>77</v>
      </c>
      <c r="O17054" t="s">
        <v>57</v>
      </c>
      <c r="P17054" t="s">
        <v>2701</v>
      </c>
      <c r="Q17054" t="s">
        <v>7245</v>
      </c>
    </row>
    <row r="17055" spans="11:17">
      <c r="K17055" t="s">
        <v>51</v>
      </c>
      <c r="L17055" t="s">
        <v>7243</v>
      </c>
      <c r="M17055" t="s">
        <v>7244</v>
      </c>
      <c r="N17055" t="s">
        <v>77</v>
      </c>
      <c r="O17055" t="s">
        <v>59</v>
      </c>
      <c r="P17055">
        <v>2920</v>
      </c>
      <c r="Q17055" t="s">
        <v>7245</v>
      </c>
    </row>
    <row r="17056" spans="11:17">
      <c r="K17056" t="s">
        <v>51</v>
      </c>
      <c r="L17056" t="s">
        <v>7243</v>
      </c>
      <c r="M17056" t="s">
        <v>7244</v>
      </c>
      <c r="N17056" t="s">
        <v>77</v>
      </c>
      <c r="O17056" t="s">
        <v>60</v>
      </c>
      <c r="P17056" t="s">
        <v>4277</v>
      </c>
      <c r="Q17056" t="s">
        <v>7245</v>
      </c>
    </row>
    <row r="17057" spans="11:17">
      <c r="K17057" t="s">
        <v>51</v>
      </c>
      <c r="L17057" t="s">
        <v>7243</v>
      </c>
      <c r="M17057" t="s">
        <v>7244</v>
      </c>
      <c r="N17057" t="s">
        <v>77</v>
      </c>
      <c r="O17057" t="s">
        <v>62</v>
      </c>
      <c r="P17057" t="s">
        <v>4319</v>
      </c>
      <c r="Q17057" t="s">
        <v>7245</v>
      </c>
    </row>
    <row r="17058" spans="11:17">
      <c r="K17058" t="s">
        <v>51</v>
      </c>
      <c r="L17058" t="s">
        <v>7243</v>
      </c>
      <c r="M17058" t="s">
        <v>7244</v>
      </c>
      <c r="N17058" t="s">
        <v>77</v>
      </c>
      <c r="O17058" t="s">
        <v>64</v>
      </c>
      <c r="P17058" t="s">
        <v>7246</v>
      </c>
      <c r="Q17058" t="s">
        <v>7245</v>
      </c>
    </row>
    <row r="17059" spans="11:17">
      <c r="K17059" t="s">
        <v>51</v>
      </c>
      <c r="L17059" t="s">
        <v>7243</v>
      </c>
      <c r="M17059" t="s">
        <v>7244</v>
      </c>
      <c r="N17059" t="s">
        <v>77</v>
      </c>
      <c r="O17059" t="s">
        <v>66</v>
      </c>
      <c r="Q17059" t="s">
        <v>7245</v>
      </c>
    </row>
    <row r="17060" spans="11:17">
      <c r="K17060" t="s">
        <v>51</v>
      </c>
      <c r="L17060" t="s">
        <v>7243</v>
      </c>
      <c r="M17060" t="s">
        <v>7244</v>
      </c>
      <c r="N17060" t="s">
        <v>77</v>
      </c>
      <c r="O17060" t="s">
        <v>68</v>
      </c>
      <c r="Q17060" t="s">
        <v>7245</v>
      </c>
    </row>
    <row r="17061" spans="11:17">
      <c r="K17061" t="s">
        <v>51</v>
      </c>
      <c r="L17061" t="s">
        <v>7243</v>
      </c>
      <c r="M17061" t="s">
        <v>7244</v>
      </c>
      <c r="N17061" t="s">
        <v>77</v>
      </c>
      <c r="O17061" t="s">
        <v>70</v>
      </c>
      <c r="P17061" t="s">
        <v>131</v>
      </c>
      <c r="Q17061" t="s">
        <v>7245</v>
      </c>
    </row>
    <row r="17062" spans="11:17">
      <c r="K17062" t="s">
        <v>51</v>
      </c>
      <c r="L17062" t="s">
        <v>7243</v>
      </c>
      <c r="M17062" t="s">
        <v>7244</v>
      </c>
      <c r="N17062" t="s">
        <v>77</v>
      </c>
      <c r="O17062" t="s">
        <v>72</v>
      </c>
      <c r="P17062">
        <v>485</v>
      </c>
      <c r="Q17062" t="s">
        <v>7245</v>
      </c>
    </row>
    <row r="17063" spans="11:17">
      <c r="K17063" t="s">
        <v>51</v>
      </c>
      <c r="L17063" t="s">
        <v>7243</v>
      </c>
      <c r="M17063" t="s">
        <v>7244</v>
      </c>
      <c r="N17063" t="s">
        <v>77</v>
      </c>
      <c r="O17063" t="s">
        <v>73</v>
      </c>
      <c r="P17063" t="s">
        <v>82</v>
      </c>
      <c r="Q17063" t="s">
        <v>7245</v>
      </c>
    </row>
    <row r="17064" spans="11:17">
      <c r="K17064" t="s">
        <v>51</v>
      </c>
      <c r="L17064" t="s">
        <v>7247</v>
      </c>
      <c r="M17064" t="s">
        <v>7248</v>
      </c>
      <c r="N17064" t="s">
        <v>1337</v>
      </c>
      <c r="O17064" t="s">
        <v>14</v>
      </c>
      <c r="Q17064" t="s">
        <v>7249</v>
      </c>
    </row>
    <row r="17065" spans="11:17">
      <c r="K17065" t="s">
        <v>51</v>
      </c>
      <c r="L17065" t="s">
        <v>7247</v>
      </c>
      <c r="M17065" t="s">
        <v>7248</v>
      </c>
      <c r="N17065" t="s">
        <v>1337</v>
      </c>
      <c r="O17065" t="s">
        <v>56</v>
      </c>
      <c r="Q17065" t="s">
        <v>7249</v>
      </c>
    </row>
    <row r="17066" spans="11:17">
      <c r="K17066" t="s">
        <v>51</v>
      </c>
      <c r="L17066" t="s">
        <v>7247</v>
      </c>
      <c r="M17066" t="s">
        <v>7248</v>
      </c>
      <c r="N17066" t="s">
        <v>1337</v>
      </c>
      <c r="O17066" t="s">
        <v>57</v>
      </c>
      <c r="P17066" t="s">
        <v>2701</v>
      </c>
      <c r="Q17066" t="s">
        <v>7249</v>
      </c>
    </row>
    <row r="17067" spans="11:17">
      <c r="K17067" t="s">
        <v>51</v>
      </c>
      <c r="L17067" t="s">
        <v>7247</v>
      </c>
      <c r="M17067" t="s">
        <v>7248</v>
      </c>
      <c r="N17067" t="s">
        <v>1337</v>
      </c>
      <c r="O17067" t="s">
        <v>59</v>
      </c>
      <c r="P17067">
        <v>1845</v>
      </c>
      <c r="Q17067" t="s">
        <v>7249</v>
      </c>
    </row>
    <row r="17068" spans="11:17">
      <c r="K17068" t="s">
        <v>51</v>
      </c>
      <c r="L17068" t="s">
        <v>7247</v>
      </c>
      <c r="M17068" t="s">
        <v>7248</v>
      </c>
      <c r="N17068" t="s">
        <v>1337</v>
      </c>
      <c r="O17068" t="s">
        <v>60</v>
      </c>
      <c r="P17068" t="s">
        <v>4277</v>
      </c>
      <c r="Q17068" t="s">
        <v>7249</v>
      </c>
    </row>
    <row r="17069" spans="11:17">
      <c r="K17069" t="s">
        <v>51</v>
      </c>
      <c r="L17069" t="s">
        <v>7247</v>
      </c>
      <c r="M17069" t="s">
        <v>7248</v>
      </c>
      <c r="N17069" t="s">
        <v>1337</v>
      </c>
      <c r="O17069" t="s">
        <v>62</v>
      </c>
      <c r="P17069" t="s">
        <v>4319</v>
      </c>
      <c r="Q17069" t="s">
        <v>7249</v>
      </c>
    </row>
    <row r="17070" spans="11:17">
      <c r="K17070" t="s">
        <v>51</v>
      </c>
      <c r="L17070" t="s">
        <v>7247</v>
      </c>
      <c r="M17070" t="s">
        <v>7248</v>
      </c>
      <c r="N17070" t="s">
        <v>1337</v>
      </c>
      <c r="O17070" t="s">
        <v>64</v>
      </c>
      <c r="P17070" t="s">
        <v>7250</v>
      </c>
      <c r="Q17070" t="s">
        <v>7249</v>
      </c>
    </row>
    <row r="17071" spans="11:17">
      <c r="K17071" t="s">
        <v>51</v>
      </c>
      <c r="L17071" t="s">
        <v>7247</v>
      </c>
      <c r="M17071" t="s">
        <v>7248</v>
      </c>
      <c r="N17071" t="s">
        <v>1337</v>
      </c>
      <c r="O17071" t="s">
        <v>66</v>
      </c>
      <c r="P17071">
        <v>908857789</v>
      </c>
      <c r="Q17071" t="s">
        <v>7249</v>
      </c>
    </row>
    <row r="17072" spans="11:17">
      <c r="K17072" t="s">
        <v>51</v>
      </c>
      <c r="L17072" t="s">
        <v>7247</v>
      </c>
      <c r="M17072" t="s">
        <v>7248</v>
      </c>
      <c r="N17072" t="s">
        <v>1337</v>
      </c>
      <c r="O17072" t="s">
        <v>68</v>
      </c>
      <c r="P17072" t="e">
        <f>-ต้องการหน้ากากอนามัยและเจลล้างมือ
-ต้องการให้มีการจำหน่ายสินค้าราคาถูก เพราะคนไม่มีรายได้</f>
        <v>#NAME?</v>
      </c>
      <c r="Q17072" t="s">
        <v>7249</v>
      </c>
    </row>
    <row r="17073" spans="11:17">
      <c r="K17073" t="s">
        <v>51</v>
      </c>
      <c r="L17073" t="s">
        <v>7247</v>
      </c>
      <c r="M17073" t="s">
        <v>7248</v>
      </c>
      <c r="N17073" t="s">
        <v>1337</v>
      </c>
      <c r="O17073" t="s">
        <v>70</v>
      </c>
      <c r="P17073" t="s">
        <v>1020</v>
      </c>
      <c r="Q17073" t="s">
        <v>7249</v>
      </c>
    </row>
    <row r="17074" spans="11:17">
      <c r="K17074" t="s">
        <v>51</v>
      </c>
      <c r="L17074" t="s">
        <v>7247</v>
      </c>
      <c r="M17074" t="s">
        <v>7248</v>
      </c>
      <c r="N17074" t="s">
        <v>1337</v>
      </c>
      <c r="O17074" t="s">
        <v>72</v>
      </c>
      <c r="P17074">
        <v>132</v>
      </c>
      <c r="Q17074" t="s">
        <v>7249</v>
      </c>
    </row>
    <row r="17075" spans="11:17">
      <c r="K17075" t="s">
        <v>51</v>
      </c>
      <c r="L17075" t="s">
        <v>7247</v>
      </c>
      <c r="M17075" t="s">
        <v>7248</v>
      </c>
      <c r="N17075" t="s">
        <v>1337</v>
      </c>
      <c r="O17075" t="s">
        <v>73</v>
      </c>
      <c r="P17075" t="s">
        <v>1343</v>
      </c>
      <c r="Q17075" t="s">
        <v>7249</v>
      </c>
    </row>
    <row r="17076" spans="11:17">
      <c r="K17076" t="s">
        <v>51</v>
      </c>
      <c r="L17076" t="s">
        <v>7251</v>
      </c>
      <c r="M17076" t="s">
        <v>7252</v>
      </c>
      <c r="N17076" t="s">
        <v>77</v>
      </c>
      <c r="O17076" t="s">
        <v>14</v>
      </c>
      <c r="Q17076" t="s">
        <v>7253</v>
      </c>
    </row>
    <row r="17077" spans="11:17">
      <c r="K17077" t="s">
        <v>51</v>
      </c>
      <c r="L17077" t="s">
        <v>7251</v>
      </c>
      <c r="M17077" t="s">
        <v>7252</v>
      </c>
      <c r="N17077" t="s">
        <v>77</v>
      </c>
      <c r="O17077" t="s">
        <v>56</v>
      </c>
      <c r="Q17077" t="s">
        <v>7253</v>
      </c>
    </row>
    <row r="17078" spans="11:17">
      <c r="K17078" t="s">
        <v>51</v>
      </c>
      <c r="L17078" t="s">
        <v>7251</v>
      </c>
      <c r="M17078" t="s">
        <v>7252</v>
      </c>
      <c r="N17078" t="s">
        <v>77</v>
      </c>
      <c r="O17078" t="s">
        <v>57</v>
      </c>
      <c r="P17078" t="s">
        <v>58</v>
      </c>
      <c r="Q17078" t="s">
        <v>7253</v>
      </c>
    </row>
    <row r="17079" spans="11:17">
      <c r="K17079" t="s">
        <v>51</v>
      </c>
      <c r="L17079" t="s">
        <v>7251</v>
      </c>
      <c r="M17079" t="s">
        <v>7252</v>
      </c>
      <c r="N17079" t="s">
        <v>77</v>
      </c>
      <c r="O17079" t="s">
        <v>59</v>
      </c>
      <c r="P17079">
        <v>3730</v>
      </c>
      <c r="Q17079" t="s">
        <v>7253</v>
      </c>
    </row>
    <row r="17080" spans="11:17">
      <c r="K17080" t="s">
        <v>51</v>
      </c>
      <c r="L17080" t="s">
        <v>7251</v>
      </c>
      <c r="M17080" t="s">
        <v>7252</v>
      </c>
      <c r="N17080" t="s">
        <v>77</v>
      </c>
      <c r="O17080" t="s">
        <v>60</v>
      </c>
      <c r="P17080" t="s">
        <v>725</v>
      </c>
      <c r="Q17080" t="s">
        <v>7253</v>
      </c>
    </row>
    <row r="17081" spans="11:17">
      <c r="K17081" t="s">
        <v>51</v>
      </c>
      <c r="L17081" t="s">
        <v>7251</v>
      </c>
      <c r="M17081" t="s">
        <v>7252</v>
      </c>
      <c r="N17081" t="s">
        <v>77</v>
      </c>
      <c r="O17081" t="s">
        <v>62</v>
      </c>
      <c r="P17081" t="s">
        <v>726</v>
      </c>
      <c r="Q17081" t="s">
        <v>7253</v>
      </c>
    </row>
    <row r="17082" spans="11:17">
      <c r="K17082" t="s">
        <v>51</v>
      </c>
      <c r="L17082" t="s">
        <v>7251</v>
      </c>
      <c r="M17082" t="s">
        <v>7252</v>
      </c>
      <c r="N17082" t="s">
        <v>77</v>
      </c>
      <c r="O17082" t="s">
        <v>64</v>
      </c>
      <c r="P17082" t="s">
        <v>7254</v>
      </c>
      <c r="Q17082" t="s">
        <v>7253</v>
      </c>
    </row>
    <row r="17083" spans="11:17">
      <c r="K17083" t="s">
        <v>51</v>
      </c>
      <c r="L17083" t="s">
        <v>7251</v>
      </c>
      <c r="M17083" t="s">
        <v>7252</v>
      </c>
      <c r="N17083" t="s">
        <v>77</v>
      </c>
      <c r="O17083" t="s">
        <v>66</v>
      </c>
      <c r="P17083" t="s">
        <v>7255</v>
      </c>
      <c r="Q17083" t="s">
        <v>7253</v>
      </c>
    </row>
    <row r="17084" spans="11:17">
      <c r="K17084" t="s">
        <v>51</v>
      </c>
      <c r="L17084" t="s">
        <v>7251</v>
      </c>
      <c r="M17084" t="s">
        <v>7252</v>
      </c>
      <c r="N17084" t="s">
        <v>77</v>
      </c>
      <c r="O17084" t="s">
        <v>68</v>
      </c>
      <c r="P17084" t="s">
        <v>1189</v>
      </c>
      <c r="Q17084" t="s">
        <v>7253</v>
      </c>
    </row>
    <row r="17085" spans="11:17">
      <c r="K17085" t="s">
        <v>51</v>
      </c>
      <c r="L17085" t="s">
        <v>7251</v>
      </c>
      <c r="M17085" t="s">
        <v>7252</v>
      </c>
      <c r="N17085" t="s">
        <v>77</v>
      </c>
      <c r="O17085" t="s">
        <v>70</v>
      </c>
      <c r="P17085" t="s">
        <v>131</v>
      </c>
      <c r="Q17085" t="s">
        <v>7253</v>
      </c>
    </row>
    <row r="17086" spans="11:17">
      <c r="K17086" t="s">
        <v>51</v>
      </c>
      <c r="L17086" t="s">
        <v>7251</v>
      </c>
      <c r="M17086" t="s">
        <v>7252</v>
      </c>
      <c r="N17086" t="s">
        <v>77</v>
      </c>
      <c r="O17086" t="s">
        <v>72</v>
      </c>
      <c r="P17086">
        <v>32</v>
      </c>
      <c r="Q17086" t="s">
        <v>7253</v>
      </c>
    </row>
    <row r="17087" spans="11:17">
      <c r="K17087" t="s">
        <v>51</v>
      </c>
      <c r="L17087" t="s">
        <v>7251</v>
      </c>
      <c r="M17087" t="s">
        <v>7252</v>
      </c>
      <c r="N17087" t="s">
        <v>77</v>
      </c>
      <c r="O17087" t="s">
        <v>73</v>
      </c>
      <c r="P17087" t="s">
        <v>82</v>
      </c>
      <c r="Q17087" t="s">
        <v>7253</v>
      </c>
    </row>
    <row r="17088" spans="11:17">
      <c r="K17088" t="s">
        <v>51</v>
      </c>
      <c r="L17088" t="s">
        <v>7256</v>
      </c>
      <c r="M17088" t="s">
        <v>7257</v>
      </c>
      <c r="N17088" t="s">
        <v>1337</v>
      </c>
      <c r="O17088" t="s">
        <v>14</v>
      </c>
      <c r="Q17088" t="s">
        <v>7258</v>
      </c>
    </row>
    <row r="17089" spans="11:17">
      <c r="K17089" t="s">
        <v>51</v>
      </c>
      <c r="L17089" t="s">
        <v>7256</v>
      </c>
      <c r="M17089" t="s">
        <v>7257</v>
      </c>
      <c r="N17089" t="s">
        <v>1337</v>
      </c>
      <c r="O17089" t="s">
        <v>56</v>
      </c>
      <c r="Q17089" t="s">
        <v>7258</v>
      </c>
    </row>
    <row r="17090" spans="11:17">
      <c r="K17090" t="s">
        <v>51</v>
      </c>
      <c r="L17090" t="s">
        <v>7256</v>
      </c>
      <c r="M17090" t="s">
        <v>7257</v>
      </c>
      <c r="N17090" t="s">
        <v>1337</v>
      </c>
      <c r="O17090" t="s">
        <v>57</v>
      </c>
      <c r="P17090" t="s">
        <v>1863</v>
      </c>
      <c r="Q17090" t="s">
        <v>7258</v>
      </c>
    </row>
    <row r="17091" spans="11:17">
      <c r="K17091" t="s">
        <v>51</v>
      </c>
      <c r="L17091" t="s">
        <v>7256</v>
      </c>
      <c r="M17091" t="s">
        <v>7257</v>
      </c>
      <c r="N17091" t="s">
        <v>1337</v>
      </c>
      <c r="O17091" t="s">
        <v>59</v>
      </c>
      <c r="P17091">
        <v>239</v>
      </c>
      <c r="Q17091" t="s">
        <v>7258</v>
      </c>
    </row>
    <row r="17092" spans="11:17">
      <c r="K17092" t="s">
        <v>51</v>
      </c>
      <c r="L17092" t="s">
        <v>7256</v>
      </c>
      <c r="M17092" t="s">
        <v>7257</v>
      </c>
      <c r="N17092" t="s">
        <v>1337</v>
      </c>
      <c r="O17092" t="s">
        <v>60</v>
      </c>
      <c r="P17092" t="s">
        <v>2379</v>
      </c>
      <c r="Q17092" t="s">
        <v>7258</v>
      </c>
    </row>
    <row r="17093" spans="11:17">
      <c r="K17093" t="s">
        <v>51</v>
      </c>
      <c r="L17093" t="s">
        <v>7256</v>
      </c>
      <c r="M17093" t="s">
        <v>7257</v>
      </c>
      <c r="N17093" t="s">
        <v>1337</v>
      </c>
      <c r="O17093" t="s">
        <v>62</v>
      </c>
      <c r="P17093" t="s">
        <v>2386</v>
      </c>
      <c r="Q17093" t="s">
        <v>7258</v>
      </c>
    </row>
    <row r="17094" spans="11:17">
      <c r="K17094" t="s">
        <v>51</v>
      </c>
      <c r="L17094" t="s">
        <v>7256</v>
      </c>
      <c r="M17094" t="s">
        <v>7257</v>
      </c>
      <c r="N17094" t="s">
        <v>1337</v>
      </c>
      <c r="O17094" t="s">
        <v>64</v>
      </c>
      <c r="P17094" t="s">
        <v>7259</v>
      </c>
      <c r="Q17094" t="s">
        <v>7258</v>
      </c>
    </row>
    <row r="17095" spans="11:17">
      <c r="K17095" t="s">
        <v>51</v>
      </c>
      <c r="L17095" t="s">
        <v>7256</v>
      </c>
      <c r="M17095" t="s">
        <v>7257</v>
      </c>
      <c r="N17095" t="s">
        <v>1337</v>
      </c>
      <c r="O17095" t="s">
        <v>66</v>
      </c>
      <c r="P17095" t="s">
        <v>7260</v>
      </c>
      <c r="Q17095" t="s">
        <v>7258</v>
      </c>
    </row>
    <row r="17096" spans="11:17">
      <c r="K17096" t="s">
        <v>51</v>
      </c>
      <c r="L17096" t="s">
        <v>7256</v>
      </c>
      <c r="M17096" t="s">
        <v>7257</v>
      </c>
      <c r="N17096" t="s">
        <v>1337</v>
      </c>
      <c r="O17096" t="s">
        <v>68</v>
      </c>
      <c r="P17096" t="e">
        <f>-ต้องการหน้ากากอนามัยและเจลล้างมือ
-ต้องการถุงยังชีพ</f>
        <v>#NAME?</v>
      </c>
      <c r="Q17096" t="s">
        <v>7258</v>
      </c>
    </row>
    <row r="17097" spans="11:17">
      <c r="K17097" t="s">
        <v>51</v>
      </c>
      <c r="L17097" t="s">
        <v>7256</v>
      </c>
      <c r="M17097" t="s">
        <v>7257</v>
      </c>
      <c r="N17097" t="s">
        <v>1337</v>
      </c>
      <c r="O17097" t="s">
        <v>70</v>
      </c>
      <c r="P17097" t="s">
        <v>1020</v>
      </c>
      <c r="Q17097" t="s">
        <v>7258</v>
      </c>
    </row>
    <row r="17098" spans="11:17">
      <c r="K17098" t="s">
        <v>51</v>
      </c>
      <c r="L17098" t="s">
        <v>7256</v>
      </c>
      <c r="M17098" t="s">
        <v>7257</v>
      </c>
      <c r="N17098" t="s">
        <v>1337</v>
      </c>
      <c r="O17098" t="s">
        <v>72</v>
      </c>
      <c r="P17098">
        <v>72</v>
      </c>
      <c r="Q17098" t="s">
        <v>7258</v>
      </c>
    </row>
    <row r="17099" spans="11:17">
      <c r="K17099" t="s">
        <v>51</v>
      </c>
      <c r="L17099" t="s">
        <v>7256</v>
      </c>
      <c r="M17099" t="s">
        <v>7257</v>
      </c>
      <c r="N17099" t="s">
        <v>1337</v>
      </c>
      <c r="O17099" t="s">
        <v>73</v>
      </c>
      <c r="P17099" t="s">
        <v>1343</v>
      </c>
      <c r="Q17099" t="s">
        <v>7258</v>
      </c>
    </row>
    <row r="17100" spans="11:17">
      <c r="K17100" t="s">
        <v>51</v>
      </c>
      <c r="L17100" t="s">
        <v>7261</v>
      </c>
      <c r="M17100" t="s">
        <v>7262</v>
      </c>
      <c r="N17100" t="s">
        <v>1337</v>
      </c>
      <c r="O17100" t="s">
        <v>14</v>
      </c>
      <c r="Q17100" t="s">
        <v>7263</v>
      </c>
    </row>
    <row r="17101" spans="11:17">
      <c r="K17101" t="s">
        <v>51</v>
      </c>
      <c r="L17101" t="s">
        <v>7261</v>
      </c>
      <c r="M17101" t="s">
        <v>7262</v>
      </c>
      <c r="N17101" t="s">
        <v>1337</v>
      </c>
      <c r="O17101" t="s">
        <v>56</v>
      </c>
      <c r="Q17101" t="s">
        <v>7263</v>
      </c>
    </row>
    <row r="17102" spans="11:17">
      <c r="K17102" t="s">
        <v>51</v>
      </c>
      <c r="L17102" t="s">
        <v>7261</v>
      </c>
      <c r="M17102" t="s">
        <v>7262</v>
      </c>
      <c r="N17102" t="s">
        <v>1337</v>
      </c>
      <c r="O17102" t="s">
        <v>57</v>
      </c>
      <c r="P17102" t="s">
        <v>1863</v>
      </c>
      <c r="Q17102" t="s">
        <v>7263</v>
      </c>
    </row>
    <row r="17103" spans="11:17">
      <c r="K17103" t="s">
        <v>51</v>
      </c>
      <c r="L17103" t="s">
        <v>7261</v>
      </c>
      <c r="M17103" t="s">
        <v>7262</v>
      </c>
      <c r="N17103" t="s">
        <v>1337</v>
      </c>
      <c r="O17103" t="s">
        <v>59</v>
      </c>
      <c r="P17103">
        <v>705</v>
      </c>
      <c r="Q17103" t="s">
        <v>7263</v>
      </c>
    </row>
    <row r="17104" spans="11:17">
      <c r="K17104" t="s">
        <v>51</v>
      </c>
      <c r="L17104" t="s">
        <v>7261</v>
      </c>
      <c r="M17104" t="s">
        <v>7262</v>
      </c>
      <c r="N17104" t="s">
        <v>1337</v>
      </c>
      <c r="O17104" t="s">
        <v>60</v>
      </c>
      <c r="P17104" t="s">
        <v>2379</v>
      </c>
      <c r="Q17104" t="s">
        <v>7263</v>
      </c>
    </row>
    <row r="17105" spans="11:17">
      <c r="K17105" t="s">
        <v>51</v>
      </c>
      <c r="L17105" t="s">
        <v>7261</v>
      </c>
      <c r="M17105" t="s">
        <v>7262</v>
      </c>
      <c r="N17105" t="s">
        <v>1337</v>
      </c>
      <c r="O17105" t="s">
        <v>62</v>
      </c>
      <c r="P17105" t="s">
        <v>2386</v>
      </c>
      <c r="Q17105" t="s">
        <v>7263</v>
      </c>
    </row>
    <row r="17106" spans="11:17">
      <c r="K17106" t="s">
        <v>51</v>
      </c>
      <c r="L17106" t="s">
        <v>7261</v>
      </c>
      <c r="M17106" t="s">
        <v>7262</v>
      </c>
      <c r="N17106" t="s">
        <v>1337</v>
      </c>
      <c r="O17106" t="s">
        <v>64</v>
      </c>
      <c r="P17106" t="s">
        <v>7264</v>
      </c>
      <c r="Q17106" t="s">
        <v>7263</v>
      </c>
    </row>
    <row r="17107" spans="11:17">
      <c r="K17107" t="s">
        <v>51</v>
      </c>
      <c r="L17107" t="s">
        <v>7261</v>
      </c>
      <c r="M17107" t="s">
        <v>7262</v>
      </c>
      <c r="N17107" t="s">
        <v>1337</v>
      </c>
      <c r="O17107" t="s">
        <v>66</v>
      </c>
      <c r="P17107" t="s">
        <v>7265</v>
      </c>
      <c r="Q17107" t="s">
        <v>7263</v>
      </c>
    </row>
    <row r="17108" spans="11:17">
      <c r="K17108" t="s">
        <v>51</v>
      </c>
      <c r="L17108" t="s">
        <v>7261</v>
      </c>
      <c r="M17108" t="s">
        <v>7262</v>
      </c>
      <c r="N17108" t="s">
        <v>1337</v>
      </c>
      <c r="O17108" t="s">
        <v>68</v>
      </c>
      <c r="P17108" t="e">
        <f>-ต้องการหน้ากากอนามัยและเจลล้างมือ
-ต้องการถุงยังชีพ</f>
        <v>#NAME?</v>
      </c>
      <c r="Q17108" t="s">
        <v>7263</v>
      </c>
    </row>
    <row r="17109" spans="11:17">
      <c r="K17109" t="s">
        <v>51</v>
      </c>
      <c r="L17109" t="s">
        <v>7261</v>
      </c>
      <c r="M17109" t="s">
        <v>7262</v>
      </c>
      <c r="N17109" t="s">
        <v>1337</v>
      </c>
      <c r="O17109" t="s">
        <v>70</v>
      </c>
      <c r="P17109" t="s">
        <v>1020</v>
      </c>
      <c r="Q17109" t="s">
        <v>7263</v>
      </c>
    </row>
    <row r="17110" spans="11:17">
      <c r="K17110" t="s">
        <v>51</v>
      </c>
      <c r="L17110" t="s">
        <v>7261</v>
      </c>
      <c r="M17110" t="s">
        <v>7262</v>
      </c>
      <c r="N17110" t="s">
        <v>1337</v>
      </c>
      <c r="O17110" t="s">
        <v>72</v>
      </c>
      <c r="P17110">
        <v>115</v>
      </c>
      <c r="Q17110" t="s">
        <v>7263</v>
      </c>
    </row>
    <row r="17111" spans="11:17">
      <c r="K17111" t="s">
        <v>51</v>
      </c>
      <c r="L17111" t="s">
        <v>7261</v>
      </c>
      <c r="M17111" t="s">
        <v>7262</v>
      </c>
      <c r="N17111" t="s">
        <v>1337</v>
      </c>
      <c r="O17111" t="s">
        <v>73</v>
      </c>
      <c r="P17111" t="s">
        <v>1343</v>
      </c>
      <c r="Q17111" t="s">
        <v>7263</v>
      </c>
    </row>
    <row r="17112" spans="11:17">
      <c r="K17112" t="s">
        <v>51</v>
      </c>
      <c r="L17112" t="s">
        <v>7266</v>
      </c>
      <c r="M17112" t="s">
        <v>7267</v>
      </c>
      <c r="N17112" t="s">
        <v>54</v>
      </c>
      <c r="O17112" t="s">
        <v>14</v>
      </c>
      <c r="Q17112" t="s">
        <v>7268</v>
      </c>
    </row>
    <row r="17113" spans="11:17">
      <c r="K17113" t="s">
        <v>51</v>
      </c>
      <c r="L17113" t="s">
        <v>7266</v>
      </c>
      <c r="M17113" t="s">
        <v>7267</v>
      </c>
      <c r="N17113" t="s">
        <v>54</v>
      </c>
      <c r="O17113" t="s">
        <v>56</v>
      </c>
      <c r="Q17113" t="s">
        <v>7268</v>
      </c>
    </row>
    <row r="17114" spans="11:17">
      <c r="K17114" t="s">
        <v>51</v>
      </c>
      <c r="L17114" t="s">
        <v>7266</v>
      </c>
      <c r="M17114" t="s">
        <v>7267</v>
      </c>
      <c r="N17114" t="s">
        <v>54</v>
      </c>
      <c r="O17114" t="s">
        <v>57</v>
      </c>
      <c r="P17114" t="s">
        <v>2263</v>
      </c>
      <c r="Q17114" t="s">
        <v>7268</v>
      </c>
    </row>
    <row r="17115" spans="11:17">
      <c r="K17115" t="s">
        <v>51</v>
      </c>
      <c r="L17115" t="s">
        <v>7266</v>
      </c>
      <c r="M17115" t="s">
        <v>7267</v>
      </c>
      <c r="N17115" t="s">
        <v>54</v>
      </c>
      <c r="O17115" t="s">
        <v>59</v>
      </c>
      <c r="P17115">
        <v>4028</v>
      </c>
      <c r="Q17115" t="s">
        <v>7268</v>
      </c>
    </row>
    <row r="17116" spans="11:17">
      <c r="K17116" t="s">
        <v>51</v>
      </c>
      <c r="L17116" t="s">
        <v>7266</v>
      </c>
      <c r="M17116" t="s">
        <v>7267</v>
      </c>
      <c r="N17116" t="s">
        <v>54</v>
      </c>
      <c r="O17116" t="s">
        <v>60</v>
      </c>
      <c r="P17116" t="s">
        <v>5027</v>
      </c>
      <c r="Q17116" t="s">
        <v>7268</v>
      </c>
    </row>
    <row r="17117" spans="11:17">
      <c r="K17117" t="s">
        <v>51</v>
      </c>
      <c r="L17117" t="s">
        <v>7266</v>
      </c>
      <c r="M17117" t="s">
        <v>7267</v>
      </c>
      <c r="N17117" t="s">
        <v>54</v>
      </c>
      <c r="O17117" t="s">
        <v>62</v>
      </c>
      <c r="P17117" t="s">
        <v>5028</v>
      </c>
      <c r="Q17117" t="s">
        <v>7268</v>
      </c>
    </row>
    <row r="17118" spans="11:17">
      <c r="K17118" t="s">
        <v>51</v>
      </c>
      <c r="L17118" t="s">
        <v>7266</v>
      </c>
      <c r="M17118" t="s">
        <v>7267</v>
      </c>
      <c r="N17118" t="s">
        <v>54</v>
      </c>
      <c r="O17118" t="s">
        <v>64</v>
      </c>
      <c r="P17118" t="s">
        <v>7269</v>
      </c>
      <c r="Q17118" t="s">
        <v>7268</v>
      </c>
    </row>
    <row r="17119" spans="11:17">
      <c r="K17119" t="s">
        <v>51</v>
      </c>
      <c r="L17119" t="s">
        <v>7266</v>
      </c>
      <c r="M17119" t="s">
        <v>7267</v>
      </c>
      <c r="N17119" t="s">
        <v>54</v>
      </c>
      <c r="O17119" t="s">
        <v>66</v>
      </c>
      <c r="P17119" t="s">
        <v>7270</v>
      </c>
      <c r="Q17119" t="s">
        <v>7268</v>
      </c>
    </row>
    <row r="17120" spans="11:17">
      <c r="K17120" t="s">
        <v>51</v>
      </c>
      <c r="L17120" t="s">
        <v>7266</v>
      </c>
      <c r="M17120" t="s">
        <v>7267</v>
      </c>
      <c r="N17120" t="s">
        <v>54</v>
      </c>
      <c r="O17120" t="s">
        <v>68</v>
      </c>
      <c r="P17120" t="s">
        <v>3662</v>
      </c>
      <c r="Q17120" t="s">
        <v>7268</v>
      </c>
    </row>
    <row r="17121" spans="11:17">
      <c r="K17121" t="s">
        <v>51</v>
      </c>
      <c r="L17121" t="s">
        <v>7266</v>
      </c>
      <c r="M17121" t="s">
        <v>7267</v>
      </c>
      <c r="N17121" t="s">
        <v>54</v>
      </c>
      <c r="O17121" t="s">
        <v>70</v>
      </c>
      <c r="P17121" t="s">
        <v>71</v>
      </c>
      <c r="Q17121" t="s">
        <v>7268</v>
      </c>
    </row>
    <row r="17122" spans="11:17">
      <c r="K17122" t="s">
        <v>51</v>
      </c>
      <c r="L17122" t="s">
        <v>7266</v>
      </c>
      <c r="M17122" t="s">
        <v>7267</v>
      </c>
      <c r="N17122" t="s">
        <v>54</v>
      </c>
      <c r="O17122" t="s">
        <v>72</v>
      </c>
      <c r="P17122">
        <v>71</v>
      </c>
      <c r="Q17122" t="s">
        <v>7268</v>
      </c>
    </row>
    <row r="17123" spans="11:17">
      <c r="K17123" t="s">
        <v>51</v>
      </c>
      <c r="L17123" t="s">
        <v>7266</v>
      </c>
      <c r="M17123" t="s">
        <v>7267</v>
      </c>
      <c r="N17123" t="s">
        <v>54</v>
      </c>
      <c r="O17123" t="s">
        <v>73</v>
      </c>
      <c r="P17123" t="s">
        <v>74</v>
      </c>
      <c r="Q17123" t="s">
        <v>7268</v>
      </c>
    </row>
    <row r="17124" spans="11:17">
      <c r="K17124" t="s">
        <v>51</v>
      </c>
      <c r="L17124" t="s">
        <v>7271</v>
      </c>
      <c r="M17124" t="s">
        <v>7272</v>
      </c>
      <c r="N17124" t="s">
        <v>77</v>
      </c>
      <c r="O17124" t="s">
        <v>14</v>
      </c>
      <c r="Q17124" t="s">
        <v>7273</v>
      </c>
    </row>
    <row r="17125" spans="11:17">
      <c r="K17125" t="s">
        <v>51</v>
      </c>
      <c r="L17125" t="s">
        <v>7271</v>
      </c>
      <c r="M17125" t="s">
        <v>7272</v>
      </c>
      <c r="N17125" t="s">
        <v>77</v>
      </c>
      <c r="O17125" t="s">
        <v>56</v>
      </c>
      <c r="Q17125" t="s">
        <v>7273</v>
      </c>
    </row>
    <row r="17126" spans="11:17">
      <c r="K17126" t="s">
        <v>51</v>
      </c>
      <c r="L17126" t="s">
        <v>7271</v>
      </c>
      <c r="M17126" t="s">
        <v>7272</v>
      </c>
      <c r="N17126" t="s">
        <v>77</v>
      </c>
      <c r="O17126" t="s">
        <v>57</v>
      </c>
      <c r="P17126" t="s">
        <v>2701</v>
      </c>
      <c r="Q17126" t="s">
        <v>7273</v>
      </c>
    </row>
    <row r="17127" spans="11:17">
      <c r="K17127" t="s">
        <v>51</v>
      </c>
      <c r="L17127" t="s">
        <v>7271</v>
      </c>
      <c r="M17127" t="s">
        <v>7272</v>
      </c>
      <c r="N17127" t="s">
        <v>77</v>
      </c>
      <c r="O17127" t="s">
        <v>59</v>
      </c>
      <c r="P17127">
        <v>2973</v>
      </c>
      <c r="Q17127" t="s">
        <v>7273</v>
      </c>
    </row>
    <row r="17128" spans="11:17">
      <c r="K17128" t="s">
        <v>51</v>
      </c>
      <c r="L17128" t="s">
        <v>7271</v>
      </c>
      <c r="M17128" t="s">
        <v>7272</v>
      </c>
      <c r="N17128" t="s">
        <v>77</v>
      </c>
      <c r="O17128" t="s">
        <v>60</v>
      </c>
      <c r="P17128" t="s">
        <v>3236</v>
      </c>
      <c r="Q17128" t="s">
        <v>7273</v>
      </c>
    </row>
    <row r="17129" spans="11:17">
      <c r="K17129" t="s">
        <v>51</v>
      </c>
      <c r="L17129" t="s">
        <v>7271</v>
      </c>
      <c r="M17129" t="s">
        <v>7272</v>
      </c>
      <c r="N17129" t="s">
        <v>77</v>
      </c>
      <c r="O17129" t="s">
        <v>62</v>
      </c>
      <c r="P17129" t="s">
        <v>3249</v>
      </c>
      <c r="Q17129" t="s">
        <v>7273</v>
      </c>
    </row>
    <row r="17130" spans="11:17">
      <c r="K17130" t="s">
        <v>51</v>
      </c>
      <c r="L17130" t="s">
        <v>7271</v>
      </c>
      <c r="M17130" t="s">
        <v>7272</v>
      </c>
      <c r="N17130" t="s">
        <v>77</v>
      </c>
      <c r="O17130" t="s">
        <v>64</v>
      </c>
      <c r="P17130" t="s">
        <v>7274</v>
      </c>
      <c r="Q17130" t="s">
        <v>7273</v>
      </c>
    </row>
    <row r="17131" spans="11:17">
      <c r="K17131" t="s">
        <v>51</v>
      </c>
      <c r="L17131" t="s">
        <v>7271</v>
      </c>
      <c r="M17131" t="s">
        <v>7272</v>
      </c>
      <c r="N17131" t="s">
        <v>77</v>
      </c>
      <c r="O17131" t="s">
        <v>66</v>
      </c>
      <c r="P17131" t="s">
        <v>7275</v>
      </c>
      <c r="Q17131" t="s">
        <v>7273</v>
      </c>
    </row>
    <row r="17132" spans="11:17">
      <c r="K17132" t="s">
        <v>51</v>
      </c>
      <c r="L17132" t="s">
        <v>7271</v>
      </c>
      <c r="M17132" t="s">
        <v>7272</v>
      </c>
      <c r="N17132" t="s">
        <v>77</v>
      </c>
      <c r="O17132" t="s">
        <v>68</v>
      </c>
      <c r="P17132" t="s">
        <v>261</v>
      </c>
      <c r="Q17132" t="s">
        <v>7273</v>
      </c>
    </row>
    <row r="17133" spans="11:17">
      <c r="K17133" t="s">
        <v>51</v>
      </c>
      <c r="L17133" t="s">
        <v>7271</v>
      </c>
      <c r="M17133" t="s">
        <v>7272</v>
      </c>
      <c r="N17133" t="s">
        <v>77</v>
      </c>
      <c r="O17133" t="s">
        <v>70</v>
      </c>
      <c r="Q17133" t="s">
        <v>7273</v>
      </c>
    </row>
    <row r="17134" spans="11:17">
      <c r="K17134" t="s">
        <v>51</v>
      </c>
      <c r="L17134" t="s">
        <v>7271</v>
      </c>
      <c r="M17134" t="s">
        <v>7272</v>
      </c>
      <c r="N17134" t="s">
        <v>77</v>
      </c>
      <c r="O17134" t="s">
        <v>72</v>
      </c>
      <c r="Q17134" t="s">
        <v>7273</v>
      </c>
    </row>
    <row r="17135" spans="11:17">
      <c r="K17135" t="s">
        <v>51</v>
      </c>
      <c r="L17135" t="s">
        <v>7271</v>
      </c>
      <c r="M17135" t="s">
        <v>7272</v>
      </c>
      <c r="N17135" t="s">
        <v>77</v>
      </c>
      <c r="O17135" t="s">
        <v>73</v>
      </c>
      <c r="P17135" t="s">
        <v>82</v>
      </c>
      <c r="Q17135" t="s">
        <v>7273</v>
      </c>
    </row>
    <row r="17136" spans="11:17">
      <c r="K17136" t="s">
        <v>51</v>
      </c>
      <c r="L17136" t="s">
        <v>7276</v>
      </c>
      <c r="M17136" t="s">
        <v>7277</v>
      </c>
      <c r="N17136" t="s">
        <v>1337</v>
      </c>
      <c r="O17136" t="s">
        <v>14</v>
      </c>
      <c r="Q17136" t="s">
        <v>7278</v>
      </c>
    </row>
    <row r="17137" spans="11:17">
      <c r="K17137" t="s">
        <v>51</v>
      </c>
      <c r="L17137" t="s">
        <v>7276</v>
      </c>
      <c r="M17137" t="s">
        <v>7277</v>
      </c>
      <c r="N17137" t="s">
        <v>1337</v>
      </c>
      <c r="O17137" t="s">
        <v>56</v>
      </c>
      <c r="Q17137" t="s">
        <v>7278</v>
      </c>
    </row>
    <row r="17138" spans="11:17">
      <c r="K17138" t="s">
        <v>51</v>
      </c>
      <c r="L17138" t="s">
        <v>7276</v>
      </c>
      <c r="M17138" t="s">
        <v>7277</v>
      </c>
      <c r="N17138" t="s">
        <v>1337</v>
      </c>
      <c r="O17138" t="s">
        <v>57</v>
      </c>
      <c r="P17138" t="s">
        <v>1863</v>
      </c>
      <c r="Q17138" t="s">
        <v>7278</v>
      </c>
    </row>
    <row r="17139" spans="11:17">
      <c r="K17139" t="s">
        <v>51</v>
      </c>
      <c r="L17139" t="s">
        <v>7276</v>
      </c>
      <c r="M17139" t="s">
        <v>7277</v>
      </c>
      <c r="N17139" t="s">
        <v>1337</v>
      </c>
      <c r="O17139" t="s">
        <v>59</v>
      </c>
      <c r="P17139">
        <v>405</v>
      </c>
      <c r="Q17139" t="s">
        <v>7278</v>
      </c>
    </row>
    <row r="17140" spans="11:17">
      <c r="K17140" t="s">
        <v>51</v>
      </c>
      <c r="L17140" t="s">
        <v>7276</v>
      </c>
      <c r="M17140" t="s">
        <v>7277</v>
      </c>
      <c r="N17140" t="s">
        <v>1337</v>
      </c>
      <c r="O17140" t="s">
        <v>60</v>
      </c>
      <c r="P17140" t="s">
        <v>2379</v>
      </c>
      <c r="Q17140" t="s">
        <v>7278</v>
      </c>
    </row>
    <row r="17141" spans="11:17">
      <c r="K17141" t="s">
        <v>51</v>
      </c>
      <c r="L17141" t="s">
        <v>7276</v>
      </c>
      <c r="M17141" t="s">
        <v>7277</v>
      </c>
      <c r="N17141" t="s">
        <v>1337</v>
      </c>
      <c r="O17141" t="s">
        <v>62</v>
      </c>
      <c r="P17141" t="s">
        <v>2444</v>
      </c>
      <c r="Q17141" t="s">
        <v>7278</v>
      </c>
    </row>
    <row r="17142" spans="11:17">
      <c r="K17142" t="s">
        <v>51</v>
      </c>
      <c r="L17142" t="s">
        <v>7276</v>
      </c>
      <c r="M17142" t="s">
        <v>7277</v>
      </c>
      <c r="N17142" t="s">
        <v>1337</v>
      </c>
      <c r="O17142" t="s">
        <v>64</v>
      </c>
      <c r="P17142" t="s">
        <v>7279</v>
      </c>
      <c r="Q17142" t="s">
        <v>7278</v>
      </c>
    </row>
    <row r="17143" spans="11:17">
      <c r="K17143" t="s">
        <v>51</v>
      </c>
      <c r="L17143" t="s">
        <v>7276</v>
      </c>
      <c r="M17143" t="s">
        <v>7277</v>
      </c>
      <c r="N17143" t="s">
        <v>1337</v>
      </c>
      <c r="O17143" t="s">
        <v>66</v>
      </c>
      <c r="P17143" t="s">
        <v>7280</v>
      </c>
      <c r="Q17143" t="s">
        <v>7278</v>
      </c>
    </row>
    <row r="17144" spans="11:17">
      <c r="K17144" t="s">
        <v>51</v>
      </c>
      <c r="L17144" t="s">
        <v>7276</v>
      </c>
      <c r="M17144" t="s">
        <v>7277</v>
      </c>
      <c r="N17144" t="s">
        <v>1337</v>
      </c>
      <c r="O17144" t="s">
        <v>68</v>
      </c>
      <c r="Q17144" t="s">
        <v>7278</v>
      </c>
    </row>
    <row r="17145" spans="11:17">
      <c r="K17145" t="s">
        <v>51</v>
      </c>
      <c r="L17145" t="s">
        <v>7276</v>
      </c>
      <c r="M17145" t="s">
        <v>7277</v>
      </c>
      <c r="N17145" t="s">
        <v>1337</v>
      </c>
      <c r="O17145" t="s">
        <v>70</v>
      </c>
      <c r="P17145" t="s">
        <v>1020</v>
      </c>
      <c r="Q17145" t="s">
        <v>7278</v>
      </c>
    </row>
    <row r="17146" spans="11:17">
      <c r="K17146" t="s">
        <v>51</v>
      </c>
      <c r="L17146" t="s">
        <v>7276</v>
      </c>
      <c r="M17146" t="s">
        <v>7277</v>
      </c>
      <c r="N17146" t="s">
        <v>1337</v>
      </c>
      <c r="O17146" t="s">
        <v>72</v>
      </c>
      <c r="P17146">
        <v>105</v>
      </c>
      <c r="Q17146" t="s">
        <v>7278</v>
      </c>
    </row>
    <row r="17147" spans="11:17">
      <c r="K17147" t="s">
        <v>51</v>
      </c>
      <c r="L17147" t="s">
        <v>7276</v>
      </c>
      <c r="M17147" t="s">
        <v>7277</v>
      </c>
      <c r="N17147" t="s">
        <v>1337</v>
      </c>
      <c r="O17147" t="s">
        <v>73</v>
      </c>
      <c r="P17147" t="s">
        <v>1343</v>
      </c>
      <c r="Q17147" t="s">
        <v>7278</v>
      </c>
    </row>
    <row r="17148" spans="11:17">
      <c r="K17148" t="s">
        <v>51</v>
      </c>
      <c r="L17148" t="s">
        <v>7281</v>
      </c>
      <c r="M17148" t="s">
        <v>7282</v>
      </c>
      <c r="N17148" t="s">
        <v>77</v>
      </c>
      <c r="O17148" t="s">
        <v>14</v>
      </c>
      <c r="Q17148" t="s">
        <v>7283</v>
      </c>
    </row>
    <row r="17149" spans="11:17">
      <c r="K17149" t="s">
        <v>51</v>
      </c>
      <c r="L17149" t="s">
        <v>7281</v>
      </c>
      <c r="M17149" t="s">
        <v>7282</v>
      </c>
      <c r="N17149" t="s">
        <v>77</v>
      </c>
      <c r="O17149" t="s">
        <v>56</v>
      </c>
      <c r="Q17149" t="s">
        <v>7283</v>
      </c>
    </row>
    <row r="17150" spans="11:17">
      <c r="K17150" t="s">
        <v>51</v>
      </c>
      <c r="L17150" t="s">
        <v>7281</v>
      </c>
      <c r="M17150" t="s">
        <v>7282</v>
      </c>
      <c r="N17150" t="s">
        <v>77</v>
      </c>
      <c r="O17150" t="s">
        <v>57</v>
      </c>
      <c r="P17150" t="s">
        <v>2263</v>
      </c>
      <c r="Q17150" t="s">
        <v>7283</v>
      </c>
    </row>
    <row r="17151" spans="11:17">
      <c r="K17151" t="s">
        <v>51</v>
      </c>
      <c r="L17151" t="s">
        <v>7281</v>
      </c>
      <c r="M17151" t="s">
        <v>7282</v>
      </c>
      <c r="N17151" t="s">
        <v>77</v>
      </c>
      <c r="O17151" t="s">
        <v>59</v>
      </c>
      <c r="P17151">
        <v>2204</v>
      </c>
      <c r="Q17151" t="s">
        <v>7283</v>
      </c>
    </row>
    <row r="17152" spans="11:17">
      <c r="K17152" t="s">
        <v>51</v>
      </c>
      <c r="L17152" t="s">
        <v>7281</v>
      </c>
      <c r="M17152" t="s">
        <v>7282</v>
      </c>
      <c r="N17152" t="s">
        <v>77</v>
      </c>
      <c r="O17152" t="s">
        <v>60</v>
      </c>
      <c r="P17152" t="s">
        <v>3583</v>
      </c>
      <c r="Q17152" t="s">
        <v>7283</v>
      </c>
    </row>
    <row r="17153" spans="11:17">
      <c r="K17153" t="s">
        <v>51</v>
      </c>
      <c r="L17153" t="s">
        <v>7281</v>
      </c>
      <c r="M17153" t="s">
        <v>7282</v>
      </c>
      <c r="N17153" t="s">
        <v>77</v>
      </c>
      <c r="O17153" t="s">
        <v>62</v>
      </c>
      <c r="P17153" t="s">
        <v>3591</v>
      </c>
      <c r="Q17153" t="s">
        <v>7283</v>
      </c>
    </row>
    <row r="17154" spans="11:17">
      <c r="K17154" t="s">
        <v>51</v>
      </c>
      <c r="L17154" t="s">
        <v>7281</v>
      </c>
      <c r="M17154" t="s">
        <v>7282</v>
      </c>
      <c r="N17154" t="s">
        <v>77</v>
      </c>
      <c r="O17154" t="s">
        <v>64</v>
      </c>
      <c r="P17154" t="s">
        <v>7284</v>
      </c>
      <c r="Q17154" t="s">
        <v>7283</v>
      </c>
    </row>
    <row r="17155" spans="11:17">
      <c r="K17155" t="s">
        <v>51</v>
      </c>
      <c r="L17155" t="s">
        <v>7281</v>
      </c>
      <c r="M17155" t="s">
        <v>7282</v>
      </c>
      <c r="N17155" t="s">
        <v>77</v>
      </c>
      <c r="O17155" t="s">
        <v>66</v>
      </c>
      <c r="P17155" t="s">
        <v>7285</v>
      </c>
      <c r="Q17155" t="s">
        <v>7283</v>
      </c>
    </row>
    <row r="17156" spans="11:17">
      <c r="K17156" t="s">
        <v>51</v>
      </c>
      <c r="L17156" t="s">
        <v>7281</v>
      </c>
      <c r="M17156" t="s">
        <v>7282</v>
      </c>
      <c r="N17156" t="s">
        <v>77</v>
      </c>
      <c r="O17156" t="s">
        <v>68</v>
      </c>
      <c r="P17156" s="1" t="s">
        <v>7286</v>
      </c>
      <c r="Q17156" t="s">
        <v>7283</v>
      </c>
    </row>
    <row r="17157" spans="11:17">
      <c r="K17157" t="s">
        <v>51</v>
      </c>
      <c r="L17157" t="s">
        <v>7281</v>
      </c>
      <c r="M17157" t="s">
        <v>7282</v>
      </c>
      <c r="N17157" t="s">
        <v>77</v>
      </c>
      <c r="O17157" t="s">
        <v>70</v>
      </c>
      <c r="P17157" t="s">
        <v>71</v>
      </c>
      <c r="Q17157" t="s">
        <v>7283</v>
      </c>
    </row>
    <row r="17158" spans="11:17">
      <c r="K17158" t="s">
        <v>51</v>
      </c>
      <c r="L17158" t="s">
        <v>7281</v>
      </c>
      <c r="M17158" t="s">
        <v>7282</v>
      </c>
      <c r="N17158" t="s">
        <v>77</v>
      </c>
      <c r="O17158" t="s">
        <v>72</v>
      </c>
      <c r="P17158">
        <v>372</v>
      </c>
      <c r="Q17158" t="s">
        <v>7283</v>
      </c>
    </row>
    <row r="17159" spans="11:17">
      <c r="K17159" t="s">
        <v>51</v>
      </c>
      <c r="L17159" t="s">
        <v>7281</v>
      </c>
      <c r="M17159" t="s">
        <v>7282</v>
      </c>
      <c r="N17159" t="s">
        <v>77</v>
      </c>
      <c r="O17159" t="s">
        <v>73</v>
      </c>
      <c r="P17159" t="s">
        <v>82</v>
      </c>
      <c r="Q17159" t="s">
        <v>7283</v>
      </c>
    </row>
    <row r="17160" spans="11:17">
      <c r="K17160" t="s">
        <v>51</v>
      </c>
      <c r="L17160" t="s">
        <v>7287</v>
      </c>
      <c r="M17160" t="s">
        <v>7288</v>
      </c>
      <c r="N17160" t="s">
        <v>1337</v>
      </c>
      <c r="O17160" t="s">
        <v>14</v>
      </c>
      <c r="Q17160" t="s">
        <v>7289</v>
      </c>
    </row>
    <row r="17161" spans="11:17">
      <c r="K17161" t="s">
        <v>51</v>
      </c>
      <c r="L17161" t="s">
        <v>7287</v>
      </c>
      <c r="M17161" t="s">
        <v>7288</v>
      </c>
      <c r="N17161" t="s">
        <v>1337</v>
      </c>
      <c r="O17161" t="s">
        <v>56</v>
      </c>
      <c r="Q17161" t="s">
        <v>7289</v>
      </c>
    </row>
    <row r="17162" spans="11:17">
      <c r="K17162" t="s">
        <v>51</v>
      </c>
      <c r="L17162" t="s">
        <v>7287</v>
      </c>
      <c r="M17162" t="s">
        <v>7288</v>
      </c>
      <c r="N17162" t="s">
        <v>1337</v>
      </c>
      <c r="O17162" t="s">
        <v>57</v>
      </c>
      <c r="P17162" t="s">
        <v>1863</v>
      </c>
      <c r="Q17162" t="s">
        <v>7289</v>
      </c>
    </row>
    <row r="17163" spans="11:17">
      <c r="K17163" t="s">
        <v>51</v>
      </c>
      <c r="L17163" t="s">
        <v>7287</v>
      </c>
      <c r="M17163" t="s">
        <v>7288</v>
      </c>
      <c r="N17163" t="s">
        <v>1337</v>
      </c>
      <c r="O17163" t="s">
        <v>59</v>
      </c>
      <c r="P17163">
        <v>972</v>
      </c>
      <c r="Q17163" t="s">
        <v>7289</v>
      </c>
    </row>
    <row r="17164" spans="11:17">
      <c r="K17164" t="s">
        <v>51</v>
      </c>
      <c r="L17164" t="s">
        <v>7287</v>
      </c>
      <c r="M17164" t="s">
        <v>7288</v>
      </c>
      <c r="N17164" t="s">
        <v>1337</v>
      </c>
      <c r="O17164" t="s">
        <v>60</v>
      </c>
      <c r="P17164" t="s">
        <v>1864</v>
      </c>
      <c r="Q17164" t="s">
        <v>7289</v>
      </c>
    </row>
    <row r="17165" spans="11:17">
      <c r="K17165" t="s">
        <v>51</v>
      </c>
      <c r="L17165" t="s">
        <v>7287</v>
      </c>
      <c r="M17165" t="s">
        <v>7288</v>
      </c>
      <c r="N17165" t="s">
        <v>1337</v>
      </c>
      <c r="O17165" t="s">
        <v>62</v>
      </c>
      <c r="P17165" t="s">
        <v>1865</v>
      </c>
      <c r="Q17165" t="s">
        <v>7289</v>
      </c>
    </row>
    <row r="17166" spans="11:17">
      <c r="K17166" t="s">
        <v>51</v>
      </c>
      <c r="L17166" t="s">
        <v>7287</v>
      </c>
      <c r="M17166" t="s">
        <v>7288</v>
      </c>
      <c r="N17166" t="s">
        <v>1337</v>
      </c>
      <c r="O17166" t="s">
        <v>64</v>
      </c>
      <c r="P17166" t="s">
        <v>7290</v>
      </c>
      <c r="Q17166" t="s">
        <v>7289</v>
      </c>
    </row>
    <row r="17167" spans="11:17">
      <c r="K17167" t="s">
        <v>51</v>
      </c>
      <c r="L17167" t="s">
        <v>7287</v>
      </c>
      <c r="M17167" t="s">
        <v>7288</v>
      </c>
      <c r="N17167" t="s">
        <v>1337</v>
      </c>
      <c r="O17167" t="s">
        <v>66</v>
      </c>
      <c r="P17167" t="s">
        <v>7291</v>
      </c>
      <c r="Q17167" t="s">
        <v>7289</v>
      </c>
    </row>
    <row r="17168" spans="11:17">
      <c r="K17168" t="s">
        <v>51</v>
      </c>
      <c r="L17168" t="s">
        <v>7287</v>
      </c>
      <c r="M17168" t="s">
        <v>7288</v>
      </c>
      <c r="N17168" t="s">
        <v>1337</v>
      </c>
      <c r="O17168" t="s">
        <v>68</v>
      </c>
      <c r="Q17168" t="s">
        <v>7289</v>
      </c>
    </row>
    <row r="17169" spans="11:17">
      <c r="K17169" t="s">
        <v>51</v>
      </c>
      <c r="L17169" t="s">
        <v>7287</v>
      </c>
      <c r="M17169" t="s">
        <v>7288</v>
      </c>
      <c r="N17169" t="s">
        <v>1337</v>
      </c>
      <c r="O17169" t="s">
        <v>70</v>
      </c>
      <c r="P17169" t="s">
        <v>1020</v>
      </c>
      <c r="Q17169" t="s">
        <v>7289</v>
      </c>
    </row>
    <row r="17170" spans="11:17">
      <c r="K17170" t="s">
        <v>51</v>
      </c>
      <c r="L17170" t="s">
        <v>7287</v>
      </c>
      <c r="M17170" t="s">
        <v>7288</v>
      </c>
      <c r="N17170" t="s">
        <v>1337</v>
      </c>
      <c r="O17170" t="s">
        <v>72</v>
      </c>
      <c r="P17170">
        <v>291</v>
      </c>
      <c r="Q17170" t="s">
        <v>7289</v>
      </c>
    </row>
    <row r="17171" spans="11:17">
      <c r="K17171" t="s">
        <v>51</v>
      </c>
      <c r="L17171" t="s">
        <v>7287</v>
      </c>
      <c r="M17171" t="s">
        <v>7288</v>
      </c>
      <c r="N17171" t="s">
        <v>1337</v>
      </c>
      <c r="O17171" t="s">
        <v>73</v>
      </c>
      <c r="P17171" t="s">
        <v>1343</v>
      </c>
      <c r="Q17171" t="s">
        <v>7289</v>
      </c>
    </row>
    <row r="17172" spans="11:17">
      <c r="K17172" t="s">
        <v>51</v>
      </c>
      <c r="L17172" t="s">
        <v>1928</v>
      </c>
      <c r="M17172" t="s">
        <v>7292</v>
      </c>
      <c r="N17172" t="s">
        <v>77</v>
      </c>
      <c r="O17172" t="s">
        <v>14</v>
      </c>
      <c r="Q17172" t="s">
        <v>7293</v>
      </c>
    </row>
    <row r="17173" spans="11:17">
      <c r="K17173" t="s">
        <v>51</v>
      </c>
      <c r="L17173" t="s">
        <v>1928</v>
      </c>
      <c r="M17173" t="s">
        <v>7292</v>
      </c>
      <c r="N17173" t="s">
        <v>77</v>
      </c>
      <c r="O17173" t="s">
        <v>56</v>
      </c>
      <c r="Q17173" t="s">
        <v>7293</v>
      </c>
    </row>
    <row r="17174" spans="11:17">
      <c r="K17174" t="s">
        <v>51</v>
      </c>
      <c r="L17174" t="s">
        <v>1928</v>
      </c>
      <c r="M17174" t="s">
        <v>7292</v>
      </c>
      <c r="N17174" t="s">
        <v>77</v>
      </c>
      <c r="O17174" t="s">
        <v>57</v>
      </c>
      <c r="P17174" t="s">
        <v>2263</v>
      </c>
      <c r="Q17174" t="s">
        <v>7293</v>
      </c>
    </row>
    <row r="17175" spans="11:17">
      <c r="K17175" t="s">
        <v>51</v>
      </c>
      <c r="L17175" t="s">
        <v>1928</v>
      </c>
      <c r="M17175" t="s">
        <v>7292</v>
      </c>
      <c r="N17175" t="s">
        <v>77</v>
      </c>
      <c r="O17175" t="s">
        <v>59</v>
      </c>
      <c r="P17175">
        <v>2933</v>
      </c>
      <c r="Q17175" t="s">
        <v>7293</v>
      </c>
    </row>
    <row r="17176" spans="11:17">
      <c r="K17176" t="s">
        <v>51</v>
      </c>
      <c r="L17176" t="s">
        <v>1928</v>
      </c>
      <c r="M17176" t="s">
        <v>7292</v>
      </c>
      <c r="N17176" t="s">
        <v>77</v>
      </c>
      <c r="O17176" t="s">
        <v>60</v>
      </c>
      <c r="P17176" t="s">
        <v>3775</v>
      </c>
      <c r="Q17176" t="s">
        <v>7293</v>
      </c>
    </row>
    <row r="17177" spans="11:17">
      <c r="K17177" t="s">
        <v>51</v>
      </c>
      <c r="L17177" t="s">
        <v>1928</v>
      </c>
      <c r="M17177" t="s">
        <v>7292</v>
      </c>
      <c r="N17177" t="s">
        <v>77</v>
      </c>
      <c r="O17177" t="s">
        <v>62</v>
      </c>
      <c r="P17177" t="s">
        <v>3776</v>
      </c>
      <c r="Q17177" t="s">
        <v>7293</v>
      </c>
    </row>
    <row r="17178" spans="11:17">
      <c r="K17178" t="s">
        <v>51</v>
      </c>
      <c r="L17178" t="s">
        <v>1928</v>
      </c>
      <c r="M17178" t="s">
        <v>7292</v>
      </c>
      <c r="N17178" t="s">
        <v>77</v>
      </c>
      <c r="O17178" t="s">
        <v>64</v>
      </c>
      <c r="P17178" t="s">
        <v>1931</v>
      </c>
      <c r="Q17178" t="s">
        <v>7293</v>
      </c>
    </row>
    <row r="17179" spans="11:17">
      <c r="K17179" t="s">
        <v>51</v>
      </c>
      <c r="L17179" t="s">
        <v>1928</v>
      </c>
      <c r="M17179" t="s">
        <v>7292</v>
      </c>
      <c r="N17179" t="s">
        <v>77</v>
      </c>
      <c r="O17179" t="s">
        <v>66</v>
      </c>
      <c r="P17179" t="s">
        <v>1932</v>
      </c>
      <c r="Q17179" t="s">
        <v>7293</v>
      </c>
    </row>
    <row r="17180" spans="11:17">
      <c r="K17180" t="s">
        <v>51</v>
      </c>
      <c r="L17180" t="s">
        <v>1928</v>
      </c>
      <c r="M17180" t="s">
        <v>7292</v>
      </c>
      <c r="N17180" t="s">
        <v>77</v>
      </c>
      <c r="O17180" t="s">
        <v>68</v>
      </c>
      <c r="Q17180" t="s">
        <v>7293</v>
      </c>
    </row>
    <row r="17181" spans="11:17">
      <c r="K17181" t="s">
        <v>51</v>
      </c>
      <c r="L17181" t="s">
        <v>1928</v>
      </c>
      <c r="M17181" t="s">
        <v>7292</v>
      </c>
      <c r="N17181" t="s">
        <v>77</v>
      </c>
      <c r="O17181" t="s">
        <v>70</v>
      </c>
      <c r="P17181" t="s">
        <v>131</v>
      </c>
      <c r="Q17181" t="s">
        <v>7293</v>
      </c>
    </row>
    <row r="17182" spans="11:17">
      <c r="K17182" t="s">
        <v>51</v>
      </c>
      <c r="L17182" t="s">
        <v>1928</v>
      </c>
      <c r="M17182" t="s">
        <v>7292</v>
      </c>
      <c r="N17182" t="s">
        <v>77</v>
      </c>
      <c r="O17182" t="s">
        <v>72</v>
      </c>
      <c r="P17182">
        <v>251</v>
      </c>
      <c r="Q17182" t="s">
        <v>7293</v>
      </c>
    </row>
    <row r="17183" spans="11:17">
      <c r="K17183" t="s">
        <v>51</v>
      </c>
      <c r="L17183" t="s">
        <v>1928</v>
      </c>
      <c r="M17183" t="s">
        <v>7292</v>
      </c>
      <c r="N17183" t="s">
        <v>77</v>
      </c>
      <c r="O17183" t="s">
        <v>73</v>
      </c>
      <c r="P17183" t="s">
        <v>82</v>
      </c>
      <c r="Q17183" t="s">
        <v>7293</v>
      </c>
    </row>
    <row r="17184" spans="11:17">
      <c r="K17184" t="s">
        <v>51</v>
      </c>
      <c r="L17184" t="s">
        <v>7294</v>
      </c>
      <c r="M17184" t="s">
        <v>7295</v>
      </c>
      <c r="N17184" t="s">
        <v>1337</v>
      </c>
      <c r="O17184" t="s">
        <v>14</v>
      </c>
      <c r="Q17184" t="s">
        <v>7296</v>
      </c>
    </row>
    <row r="17185" spans="11:17">
      <c r="K17185" t="s">
        <v>51</v>
      </c>
      <c r="L17185" t="s">
        <v>7294</v>
      </c>
      <c r="M17185" t="s">
        <v>7295</v>
      </c>
      <c r="N17185" t="s">
        <v>1337</v>
      </c>
      <c r="O17185" t="s">
        <v>56</v>
      </c>
      <c r="Q17185" t="s">
        <v>7296</v>
      </c>
    </row>
    <row r="17186" spans="11:17">
      <c r="K17186" t="s">
        <v>51</v>
      </c>
      <c r="L17186" t="s">
        <v>7294</v>
      </c>
      <c r="M17186" t="s">
        <v>7295</v>
      </c>
      <c r="N17186" t="s">
        <v>1337</v>
      </c>
      <c r="O17186" t="s">
        <v>57</v>
      </c>
      <c r="P17186" t="s">
        <v>1035</v>
      </c>
      <c r="Q17186" t="s">
        <v>7296</v>
      </c>
    </row>
    <row r="17187" spans="11:17">
      <c r="K17187" t="s">
        <v>51</v>
      </c>
      <c r="L17187" t="s">
        <v>7294</v>
      </c>
      <c r="M17187" t="s">
        <v>7295</v>
      </c>
      <c r="N17187" t="s">
        <v>1337</v>
      </c>
      <c r="O17187" t="s">
        <v>59</v>
      </c>
      <c r="P17187">
        <v>1968</v>
      </c>
      <c r="Q17187" t="s">
        <v>7296</v>
      </c>
    </row>
    <row r="17188" spans="11:17">
      <c r="K17188" t="s">
        <v>51</v>
      </c>
      <c r="L17188" t="s">
        <v>7294</v>
      </c>
      <c r="M17188" t="s">
        <v>7295</v>
      </c>
      <c r="N17188" t="s">
        <v>1337</v>
      </c>
      <c r="O17188" t="s">
        <v>60</v>
      </c>
      <c r="P17188" t="s">
        <v>1339</v>
      </c>
      <c r="Q17188" t="s">
        <v>7296</v>
      </c>
    </row>
    <row r="17189" spans="11:17">
      <c r="K17189" t="s">
        <v>51</v>
      </c>
      <c r="L17189" t="s">
        <v>7294</v>
      </c>
      <c r="M17189" t="s">
        <v>7295</v>
      </c>
      <c r="N17189" t="s">
        <v>1337</v>
      </c>
      <c r="O17189" t="s">
        <v>62</v>
      </c>
      <c r="P17189" t="s">
        <v>1404</v>
      </c>
      <c r="Q17189" t="s">
        <v>7296</v>
      </c>
    </row>
    <row r="17190" spans="11:17">
      <c r="K17190" t="s">
        <v>51</v>
      </c>
      <c r="L17190" t="s">
        <v>7294</v>
      </c>
      <c r="M17190" t="s">
        <v>7295</v>
      </c>
      <c r="N17190" t="s">
        <v>1337</v>
      </c>
      <c r="O17190" t="s">
        <v>64</v>
      </c>
      <c r="P17190" t="s">
        <v>7297</v>
      </c>
      <c r="Q17190" t="s">
        <v>7296</v>
      </c>
    </row>
    <row r="17191" spans="11:17">
      <c r="K17191" t="s">
        <v>51</v>
      </c>
      <c r="L17191" t="s">
        <v>7294</v>
      </c>
      <c r="M17191" t="s">
        <v>7295</v>
      </c>
      <c r="N17191" t="s">
        <v>1337</v>
      </c>
      <c r="O17191" t="s">
        <v>66</v>
      </c>
      <c r="P17191" t="s">
        <v>7298</v>
      </c>
      <c r="Q17191" t="s">
        <v>7296</v>
      </c>
    </row>
    <row r="17192" spans="11:17">
      <c r="K17192" t="s">
        <v>51</v>
      </c>
      <c r="L17192" t="s">
        <v>7294</v>
      </c>
      <c r="M17192" t="s">
        <v>7295</v>
      </c>
      <c r="N17192" t="s">
        <v>1337</v>
      </c>
      <c r="O17192" t="s">
        <v>68</v>
      </c>
      <c r="P17192" t="e">
        <f>-ต้องการเจลล้างมือและหน้ากากอนามัย
-ต้องการให้มีการฉีดพ่นยาฆ่าเชื้อ
-มีหน้ากากผ้าเย็บใช้เอง</f>
        <v>#NAME?</v>
      </c>
      <c r="Q17192" t="s">
        <v>7296</v>
      </c>
    </row>
    <row r="17193" spans="11:17">
      <c r="K17193" t="s">
        <v>51</v>
      </c>
      <c r="L17193" t="s">
        <v>7294</v>
      </c>
      <c r="M17193" t="s">
        <v>7295</v>
      </c>
      <c r="N17193" t="s">
        <v>1337</v>
      </c>
      <c r="O17193" t="s">
        <v>70</v>
      </c>
      <c r="P17193" t="s">
        <v>131</v>
      </c>
      <c r="Q17193" t="s">
        <v>7296</v>
      </c>
    </row>
    <row r="17194" spans="11:17">
      <c r="K17194" t="s">
        <v>51</v>
      </c>
      <c r="L17194" t="s">
        <v>7294</v>
      </c>
      <c r="M17194" t="s">
        <v>7295</v>
      </c>
      <c r="N17194" t="s">
        <v>1337</v>
      </c>
      <c r="O17194" t="s">
        <v>72</v>
      </c>
      <c r="P17194">
        <v>478</v>
      </c>
      <c r="Q17194" t="s">
        <v>7296</v>
      </c>
    </row>
    <row r="17195" spans="11:17">
      <c r="K17195" t="s">
        <v>51</v>
      </c>
      <c r="L17195" t="s">
        <v>7294</v>
      </c>
      <c r="M17195" t="s">
        <v>7295</v>
      </c>
      <c r="N17195" t="s">
        <v>1337</v>
      </c>
      <c r="O17195" t="s">
        <v>73</v>
      </c>
      <c r="P17195" t="s">
        <v>1343</v>
      </c>
      <c r="Q17195" t="s">
        <v>7296</v>
      </c>
    </row>
    <row r="17196" spans="11:17">
      <c r="K17196" t="s">
        <v>51</v>
      </c>
      <c r="L17196" t="s">
        <v>7299</v>
      </c>
      <c r="M17196" t="s">
        <v>7300</v>
      </c>
      <c r="N17196" t="s">
        <v>1337</v>
      </c>
      <c r="O17196" t="s">
        <v>14</v>
      </c>
      <c r="Q17196" t="s">
        <v>7301</v>
      </c>
    </row>
    <row r="17197" spans="11:17">
      <c r="K17197" t="s">
        <v>51</v>
      </c>
      <c r="L17197" t="s">
        <v>7299</v>
      </c>
      <c r="M17197" t="s">
        <v>7300</v>
      </c>
      <c r="N17197" t="s">
        <v>1337</v>
      </c>
      <c r="O17197" t="s">
        <v>56</v>
      </c>
      <c r="Q17197" t="s">
        <v>7301</v>
      </c>
    </row>
    <row r="17198" spans="11:17">
      <c r="K17198" t="s">
        <v>51</v>
      </c>
      <c r="L17198" t="s">
        <v>7299</v>
      </c>
      <c r="M17198" t="s">
        <v>7300</v>
      </c>
      <c r="N17198" t="s">
        <v>1337</v>
      </c>
      <c r="O17198" t="s">
        <v>57</v>
      </c>
      <c r="P17198" t="s">
        <v>2701</v>
      </c>
      <c r="Q17198" t="s">
        <v>7301</v>
      </c>
    </row>
    <row r="17199" spans="11:17">
      <c r="K17199" t="s">
        <v>51</v>
      </c>
      <c r="L17199" t="s">
        <v>7299</v>
      </c>
      <c r="M17199" t="s">
        <v>7300</v>
      </c>
      <c r="N17199" t="s">
        <v>1337</v>
      </c>
      <c r="O17199" t="s">
        <v>59</v>
      </c>
      <c r="P17199">
        <v>1819</v>
      </c>
      <c r="Q17199" t="s">
        <v>7301</v>
      </c>
    </row>
    <row r="17200" spans="11:17">
      <c r="K17200" t="s">
        <v>51</v>
      </c>
      <c r="L17200" t="s">
        <v>7299</v>
      </c>
      <c r="M17200" t="s">
        <v>7300</v>
      </c>
      <c r="N17200" t="s">
        <v>1337</v>
      </c>
      <c r="O17200" t="s">
        <v>60</v>
      </c>
      <c r="P17200" t="s">
        <v>2870</v>
      </c>
      <c r="Q17200" t="s">
        <v>7301</v>
      </c>
    </row>
    <row r="17201" spans="11:17">
      <c r="K17201" t="s">
        <v>51</v>
      </c>
      <c r="L17201" t="s">
        <v>7299</v>
      </c>
      <c r="M17201" t="s">
        <v>7300</v>
      </c>
      <c r="N17201" t="s">
        <v>1337</v>
      </c>
      <c r="O17201" t="s">
        <v>62</v>
      </c>
      <c r="P17201" t="s">
        <v>2886</v>
      </c>
      <c r="Q17201" t="s">
        <v>7301</v>
      </c>
    </row>
    <row r="17202" spans="11:17">
      <c r="K17202" t="s">
        <v>51</v>
      </c>
      <c r="L17202" t="s">
        <v>7299</v>
      </c>
      <c r="M17202" t="s">
        <v>7300</v>
      </c>
      <c r="N17202" t="s">
        <v>1337</v>
      </c>
      <c r="O17202" t="s">
        <v>64</v>
      </c>
      <c r="P17202" t="s">
        <v>7302</v>
      </c>
      <c r="Q17202" t="s">
        <v>7301</v>
      </c>
    </row>
    <row r="17203" spans="11:17">
      <c r="K17203" t="s">
        <v>51</v>
      </c>
      <c r="L17203" t="s">
        <v>7299</v>
      </c>
      <c r="M17203" t="s">
        <v>7300</v>
      </c>
      <c r="N17203" t="s">
        <v>1337</v>
      </c>
      <c r="O17203" t="s">
        <v>66</v>
      </c>
      <c r="P17203" t="s">
        <v>7303</v>
      </c>
      <c r="Q17203" t="s">
        <v>7301</v>
      </c>
    </row>
    <row r="17204" spans="11:17">
      <c r="K17204" t="s">
        <v>51</v>
      </c>
      <c r="L17204" t="s">
        <v>7299</v>
      </c>
      <c r="M17204" t="s">
        <v>7300</v>
      </c>
      <c r="N17204" t="s">
        <v>1337</v>
      </c>
      <c r="O17204" t="s">
        <v>68</v>
      </c>
      <c r="Q17204" t="s">
        <v>7301</v>
      </c>
    </row>
    <row r="17205" spans="11:17">
      <c r="K17205" t="s">
        <v>51</v>
      </c>
      <c r="L17205" t="s">
        <v>7299</v>
      </c>
      <c r="M17205" t="s">
        <v>7300</v>
      </c>
      <c r="N17205" t="s">
        <v>1337</v>
      </c>
      <c r="O17205" t="s">
        <v>70</v>
      </c>
      <c r="P17205" t="s">
        <v>71</v>
      </c>
      <c r="Q17205" t="s">
        <v>7301</v>
      </c>
    </row>
    <row r="17206" spans="11:17">
      <c r="K17206" t="s">
        <v>51</v>
      </c>
      <c r="L17206" t="s">
        <v>7299</v>
      </c>
      <c r="M17206" t="s">
        <v>7300</v>
      </c>
      <c r="N17206" t="s">
        <v>1337</v>
      </c>
      <c r="O17206" t="s">
        <v>72</v>
      </c>
      <c r="P17206">
        <v>165</v>
      </c>
      <c r="Q17206" t="s">
        <v>7301</v>
      </c>
    </row>
    <row r="17207" spans="11:17">
      <c r="K17207" t="s">
        <v>51</v>
      </c>
      <c r="L17207" t="s">
        <v>7299</v>
      </c>
      <c r="M17207" t="s">
        <v>7300</v>
      </c>
      <c r="N17207" t="s">
        <v>1337</v>
      </c>
      <c r="O17207" t="s">
        <v>73</v>
      </c>
      <c r="P17207" t="s">
        <v>1343</v>
      </c>
      <c r="Q17207" t="s">
        <v>7301</v>
      </c>
    </row>
    <row r="17208" spans="11:17">
      <c r="K17208" t="s">
        <v>51</v>
      </c>
      <c r="L17208" t="s">
        <v>3345</v>
      </c>
      <c r="M17208" t="s">
        <v>7304</v>
      </c>
      <c r="N17208" t="s">
        <v>77</v>
      </c>
      <c r="O17208" t="s">
        <v>14</v>
      </c>
      <c r="Q17208" t="s">
        <v>7305</v>
      </c>
    </row>
    <row r="17209" spans="11:17">
      <c r="K17209" t="s">
        <v>51</v>
      </c>
      <c r="L17209" t="s">
        <v>3345</v>
      </c>
      <c r="M17209" t="s">
        <v>7304</v>
      </c>
      <c r="N17209" t="s">
        <v>77</v>
      </c>
      <c r="O17209" t="s">
        <v>56</v>
      </c>
      <c r="Q17209" t="s">
        <v>7305</v>
      </c>
    </row>
    <row r="17210" spans="11:17">
      <c r="K17210" t="s">
        <v>51</v>
      </c>
      <c r="L17210" t="s">
        <v>3345</v>
      </c>
      <c r="M17210" t="s">
        <v>7304</v>
      </c>
      <c r="N17210" t="s">
        <v>77</v>
      </c>
      <c r="O17210" t="s">
        <v>57</v>
      </c>
      <c r="P17210" t="s">
        <v>2263</v>
      </c>
      <c r="Q17210" t="s">
        <v>7305</v>
      </c>
    </row>
    <row r="17211" spans="11:17">
      <c r="K17211" t="s">
        <v>51</v>
      </c>
      <c r="L17211" t="s">
        <v>3345</v>
      </c>
      <c r="M17211" t="s">
        <v>7304</v>
      </c>
      <c r="N17211" t="s">
        <v>77</v>
      </c>
      <c r="O17211" t="s">
        <v>59</v>
      </c>
      <c r="P17211">
        <v>3261</v>
      </c>
      <c r="Q17211" t="s">
        <v>7305</v>
      </c>
    </row>
    <row r="17212" spans="11:17">
      <c r="K17212" t="s">
        <v>51</v>
      </c>
      <c r="L17212" t="s">
        <v>3345</v>
      </c>
      <c r="M17212" t="s">
        <v>7304</v>
      </c>
      <c r="N17212" t="s">
        <v>77</v>
      </c>
      <c r="O17212" t="s">
        <v>60</v>
      </c>
      <c r="P17212" t="s">
        <v>3583</v>
      </c>
      <c r="Q17212" t="s">
        <v>7305</v>
      </c>
    </row>
    <row r="17213" spans="11:17">
      <c r="K17213" t="s">
        <v>51</v>
      </c>
      <c r="L17213" t="s">
        <v>3345</v>
      </c>
      <c r="M17213" t="s">
        <v>7304</v>
      </c>
      <c r="N17213" t="s">
        <v>77</v>
      </c>
      <c r="O17213" t="s">
        <v>62</v>
      </c>
      <c r="P17213" t="s">
        <v>3591</v>
      </c>
      <c r="Q17213" t="s">
        <v>7305</v>
      </c>
    </row>
    <row r="17214" spans="11:17">
      <c r="K17214" t="s">
        <v>51</v>
      </c>
      <c r="L17214" t="s">
        <v>3345</v>
      </c>
      <c r="M17214" t="s">
        <v>7304</v>
      </c>
      <c r="N17214" t="s">
        <v>77</v>
      </c>
      <c r="O17214" t="s">
        <v>64</v>
      </c>
      <c r="P17214" t="s">
        <v>3348</v>
      </c>
      <c r="Q17214" t="s">
        <v>7305</v>
      </c>
    </row>
    <row r="17215" spans="11:17">
      <c r="K17215" t="s">
        <v>51</v>
      </c>
      <c r="L17215" t="s">
        <v>3345</v>
      </c>
      <c r="M17215" t="s">
        <v>7304</v>
      </c>
      <c r="N17215" t="s">
        <v>77</v>
      </c>
      <c r="O17215" t="s">
        <v>66</v>
      </c>
      <c r="P17215" t="s">
        <v>3349</v>
      </c>
      <c r="Q17215" t="s">
        <v>7305</v>
      </c>
    </row>
    <row r="17216" spans="11:17">
      <c r="K17216" t="s">
        <v>51</v>
      </c>
      <c r="L17216" t="s">
        <v>3345</v>
      </c>
      <c r="M17216" t="s">
        <v>7304</v>
      </c>
      <c r="N17216" t="s">
        <v>77</v>
      </c>
      <c r="O17216" t="s">
        <v>68</v>
      </c>
      <c r="Q17216" t="s">
        <v>7305</v>
      </c>
    </row>
    <row r="17217" spans="11:17">
      <c r="K17217" t="s">
        <v>51</v>
      </c>
      <c r="L17217" t="s">
        <v>3345</v>
      </c>
      <c r="M17217" t="s">
        <v>7304</v>
      </c>
      <c r="N17217" t="s">
        <v>77</v>
      </c>
      <c r="O17217" t="s">
        <v>70</v>
      </c>
      <c r="P17217" t="s">
        <v>71</v>
      </c>
      <c r="Q17217" t="s">
        <v>7305</v>
      </c>
    </row>
    <row r="17218" spans="11:17">
      <c r="K17218" t="s">
        <v>51</v>
      </c>
      <c r="L17218" t="s">
        <v>3345</v>
      </c>
      <c r="M17218" t="s">
        <v>7304</v>
      </c>
      <c r="N17218" t="s">
        <v>77</v>
      </c>
      <c r="O17218" t="s">
        <v>72</v>
      </c>
      <c r="P17218">
        <v>90</v>
      </c>
      <c r="Q17218" t="s">
        <v>7305</v>
      </c>
    </row>
    <row r="17219" spans="11:17">
      <c r="K17219" t="s">
        <v>51</v>
      </c>
      <c r="L17219" t="s">
        <v>3345</v>
      </c>
      <c r="M17219" t="s">
        <v>7304</v>
      </c>
      <c r="N17219" t="s">
        <v>77</v>
      </c>
      <c r="O17219" t="s">
        <v>73</v>
      </c>
      <c r="P17219" t="s">
        <v>82</v>
      </c>
      <c r="Q17219" t="s">
        <v>7305</v>
      </c>
    </row>
    <row r="17220" spans="11:17">
      <c r="K17220" t="s">
        <v>51</v>
      </c>
      <c r="L17220" t="s">
        <v>7306</v>
      </c>
      <c r="M17220" t="s">
        <v>7307</v>
      </c>
      <c r="N17220" t="s">
        <v>1337</v>
      </c>
      <c r="O17220" t="s">
        <v>14</v>
      </c>
      <c r="Q17220" t="s">
        <v>7308</v>
      </c>
    </row>
    <row r="17221" spans="11:17">
      <c r="K17221" t="s">
        <v>51</v>
      </c>
      <c r="L17221" t="s">
        <v>7306</v>
      </c>
      <c r="M17221" t="s">
        <v>7307</v>
      </c>
      <c r="N17221" t="s">
        <v>1337</v>
      </c>
      <c r="O17221" t="s">
        <v>56</v>
      </c>
      <c r="Q17221" t="s">
        <v>7308</v>
      </c>
    </row>
    <row r="17222" spans="11:17">
      <c r="K17222" t="s">
        <v>51</v>
      </c>
      <c r="L17222" t="s">
        <v>7306</v>
      </c>
      <c r="M17222" t="s">
        <v>7307</v>
      </c>
      <c r="N17222" t="s">
        <v>1337</v>
      </c>
      <c r="O17222" t="s">
        <v>57</v>
      </c>
      <c r="P17222" t="s">
        <v>1863</v>
      </c>
      <c r="Q17222" t="s">
        <v>7308</v>
      </c>
    </row>
    <row r="17223" spans="11:17">
      <c r="K17223" t="s">
        <v>51</v>
      </c>
      <c r="L17223" t="s">
        <v>7306</v>
      </c>
      <c r="M17223" t="s">
        <v>7307</v>
      </c>
      <c r="N17223" t="s">
        <v>1337</v>
      </c>
      <c r="O17223" t="s">
        <v>59</v>
      </c>
      <c r="P17223">
        <v>974</v>
      </c>
      <c r="Q17223" t="s">
        <v>7308</v>
      </c>
    </row>
    <row r="17224" spans="11:17">
      <c r="K17224" t="s">
        <v>51</v>
      </c>
      <c r="L17224" t="s">
        <v>7306</v>
      </c>
      <c r="M17224" t="s">
        <v>7307</v>
      </c>
      <c r="N17224" t="s">
        <v>1337</v>
      </c>
      <c r="O17224" t="s">
        <v>60</v>
      </c>
      <c r="P17224" t="s">
        <v>5698</v>
      </c>
      <c r="Q17224" t="s">
        <v>7308</v>
      </c>
    </row>
    <row r="17225" spans="11:17">
      <c r="K17225" t="s">
        <v>51</v>
      </c>
      <c r="L17225" t="s">
        <v>7306</v>
      </c>
      <c r="M17225" t="s">
        <v>7307</v>
      </c>
      <c r="N17225" t="s">
        <v>1337</v>
      </c>
      <c r="O17225" t="s">
        <v>62</v>
      </c>
      <c r="P17225" t="s">
        <v>5699</v>
      </c>
      <c r="Q17225" t="s">
        <v>7308</v>
      </c>
    </row>
    <row r="17226" spans="11:17">
      <c r="K17226" t="s">
        <v>51</v>
      </c>
      <c r="L17226" t="s">
        <v>7306</v>
      </c>
      <c r="M17226" t="s">
        <v>7307</v>
      </c>
      <c r="N17226" t="s">
        <v>1337</v>
      </c>
      <c r="O17226" t="s">
        <v>64</v>
      </c>
      <c r="P17226" t="s">
        <v>7309</v>
      </c>
      <c r="Q17226" t="s">
        <v>7308</v>
      </c>
    </row>
    <row r="17227" spans="11:17">
      <c r="K17227" t="s">
        <v>51</v>
      </c>
      <c r="L17227" t="s">
        <v>7306</v>
      </c>
      <c r="M17227" t="s">
        <v>7307</v>
      </c>
      <c r="N17227" t="s">
        <v>1337</v>
      </c>
      <c r="O17227" t="s">
        <v>66</v>
      </c>
      <c r="P17227" t="s">
        <v>7310</v>
      </c>
      <c r="Q17227" t="s">
        <v>7308</v>
      </c>
    </row>
    <row r="17228" spans="11:17">
      <c r="K17228" t="s">
        <v>51</v>
      </c>
      <c r="L17228" t="s">
        <v>7306</v>
      </c>
      <c r="M17228" t="s">
        <v>7307</v>
      </c>
      <c r="N17228" t="s">
        <v>1337</v>
      </c>
      <c r="O17228" t="s">
        <v>68</v>
      </c>
      <c r="Q17228" t="s">
        <v>7308</v>
      </c>
    </row>
    <row r="17229" spans="11:17">
      <c r="K17229" t="s">
        <v>51</v>
      </c>
      <c r="L17229" t="s">
        <v>7306</v>
      </c>
      <c r="M17229" t="s">
        <v>7307</v>
      </c>
      <c r="N17229" t="s">
        <v>1337</v>
      </c>
      <c r="O17229" t="s">
        <v>70</v>
      </c>
      <c r="P17229" t="s">
        <v>1020</v>
      </c>
      <c r="Q17229" t="s">
        <v>7308</v>
      </c>
    </row>
    <row r="17230" spans="11:17">
      <c r="K17230" t="s">
        <v>51</v>
      </c>
      <c r="L17230" t="s">
        <v>7306</v>
      </c>
      <c r="M17230" t="s">
        <v>7307</v>
      </c>
      <c r="N17230" t="s">
        <v>1337</v>
      </c>
      <c r="O17230" t="s">
        <v>72</v>
      </c>
      <c r="P17230">
        <v>81</v>
      </c>
      <c r="Q17230" t="s">
        <v>7308</v>
      </c>
    </row>
    <row r="17231" spans="11:17">
      <c r="K17231" t="s">
        <v>51</v>
      </c>
      <c r="L17231" t="s">
        <v>7306</v>
      </c>
      <c r="M17231" t="s">
        <v>7307</v>
      </c>
      <c r="N17231" t="s">
        <v>1337</v>
      </c>
      <c r="O17231" t="s">
        <v>73</v>
      </c>
      <c r="P17231" t="s">
        <v>1343</v>
      </c>
      <c r="Q17231" t="s">
        <v>7308</v>
      </c>
    </row>
    <row r="17232" spans="11:17">
      <c r="K17232" t="s">
        <v>51</v>
      </c>
      <c r="L17232" t="s">
        <v>1928</v>
      </c>
      <c r="M17232" t="s">
        <v>7311</v>
      </c>
      <c r="N17232" t="s">
        <v>77</v>
      </c>
      <c r="O17232" t="s">
        <v>14</v>
      </c>
      <c r="Q17232" t="s">
        <v>7312</v>
      </c>
    </row>
    <row r="17233" spans="11:17">
      <c r="K17233" t="s">
        <v>51</v>
      </c>
      <c r="L17233" t="s">
        <v>1928</v>
      </c>
      <c r="M17233" t="s">
        <v>7311</v>
      </c>
      <c r="N17233" t="s">
        <v>77</v>
      </c>
      <c r="O17233" t="s">
        <v>56</v>
      </c>
      <c r="Q17233" t="s">
        <v>7312</v>
      </c>
    </row>
    <row r="17234" spans="11:17">
      <c r="K17234" t="s">
        <v>51</v>
      </c>
      <c r="L17234" t="s">
        <v>1928</v>
      </c>
      <c r="M17234" t="s">
        <v>7311</v>
      </c>
      <c r="N17234" t="s">
        <v>77</v>
      </c>
      <c r="O17234" t="s">
        <v>57</v>
      </c>
      <c r="P17234" t="s">
        <v>1863</v>
      </c>
      <c r="Q17234" t="s">
        <v>7312</v>
      </c>
    </row>
    <row r="17235" spans="11:17">
      <c r="K17235" t="s">
        <v>51</v>
      </c>
      <c r="L17235" t="s">
        <v>1928</v>
      </c>
      <c r="M17235" t="s">
        <v>7311</v>
      </c>
      <c r="N17235" t="s">
        <v>77</v>
      </c>
      <c r="O17235" t="s">
        <v>59</v>
      </c>
      <c r="P17235">
        <v>3539</v>
      </c>
      <c r="Q17235" t="s">
        <v>7312</v>
      </c>
    </row>
    <row r="17236" spans="11:17">
      <c r="K17236" t="s">
        <v>51</v>
      </c>
      <c r="L17236" t="s">
        <v>1928</v>
      </c>
      <c r="M17236" t="s">
        <v>7311</v>
      </c>
      <c r="N17236" t="s">
        <v>77</v>
      </c>
      <c r="O17236" t="s">
        <v>60</v>
      </c>
      <c r="P17236" t="s">
        <v>2200</v>
      </c>
      <c r="Q17236" t="s">
        <v>7312</v>
      </c>
    </row>
    <row r="17237" spans="11:17">
      <c r="K17237" t="s">
        <v>51</v>
      </c>
      <c r="L17237" t="s">
        <v>1928</v>
      </c>
      <c r="M17237" t="s">
        <v>7311</v>
      </c>
      <c r="N17237" t="s">
        <v>77</v>
      </c>
      <c r="O17237" t="s">
        <v>62</v>
      </c>
      <c r="P17237" t="s">
        <v>2207</v>
      </c>
      <c r="Q17237" t="s">
        <v>7312</v>
      </c>
    </row>
    <row r="17238" spans="11:17">
      <c r="K17238" t="s">
        <v>51</v>
      </c>
      <c r="L17238" t="s">
        <v>1928</v>
      </c>
      <c r="M17238" t="s">
        <v>7311</v>
      </c>
      <c r="N17238" t="s">
        <v>77</v>
      </c>
      <c r="O17238" t="s">
        <v>64</v>
      </c>
      <c r="P17238" t="s">
        <v>1931</v>
      </c>
      <c r="Q17238" t="s">
        <v>7312</v>
      </c>
    </row>
    <row r="17239" spans="11:17">
      <c r="K17239" t="s">
        <v>51</v>
      </c>
      <c r="L17239" t="s">
        <v>1928</v>
      </c>
      <c r="M17239" t="s">
        <v>7311</v>
      </c>
      <c r="N17239" t="s">
        <v>77</v>
      </c>
      <c r="O17239" t="s">
        <v>66</v>
      </c>
      <c r="P17239" t="s">
        <v>1932</v>
      </c>
      <c r="Q17239" t="s">
        <v>7312</v>
      </c>
    </row>
    <row r="17240" spans="11:17">
      <c r="K17240" t="s">
        <v>51</v>
      </c>
      <c r="L17240" t="s">
        <v>1928</v>
      </c>
      <c r="M17240" t="s">
        <v>7311</v>
      </c>
      <c r="N17240" t="s">
        <v>77</v>
      </c>
      <c r="O17240" t="s">
        <v>68</v>
      </c>
      <c r="Q17240" t="s">
        <v>7312</v>
      </c>
    </row>
    <row r="17241" spans="11:17">
      <c r="K17241" t="s">
        <v>51</v>
      </c>
      <c r="L17241" t="s">
        <v>1928</v>
      </c>
      <c r="M17241" t="s">
        <v>7311</v>
      </c>
      <c r="N17241" t="s">
        <v>77</v>
      </c>
      <c r="O17241" t="s">
        <v>70</v>
      </c>
      <c r="P17241" t="s">
        <v>131</v>
      </c>
      <c r="Q17241" t="s">
        <v>7312</v>
      </c>
    </row>
    <row r="17242" spans="11:17">
      <c r="K17242" t="s">
        <v>51</v>
      </c>
      <c r="L17242" t="s">
        <v>1928</v>
      </c>
      <c r="M17242" t="s">
        <v>7311</v>
      </c>
      <c r="N17242" t="s">
        <v>77</v>
      </c>
      <c r="O17242" t="s">
        <v>72</v>
      </c>
      <c r="P17242">
        <v>251</v>
      </c>
      <c r="Q17242" t="s">
        <v>7312</v>
      </c>
    </row>
    <row r="17243" spans="11:17">
      <c r="K17243" t="s">
        <v>51</v>
      </c>
      <c r="L17243" t="s">
        <v>1928</v>
      </c>
      <c r="M17243" t="s">
        <v>7311</v>
      </c>
      <c r="N17243" t="s">
        <v>77</v>
      </c>
      <c r="O17243" t="s">
        <v>73</v>
      </c>
      <c r="P17243" t="s">
        <v>82</v>
      </c>
      <c r="Q17243" t="s">
        <v>7312</v>
      </c>
    </row>
    <row r="17244" spans="11:17">
      <c r="K17244" t="s">
        <v>51</v>
      </c>
      <c r="L17244" t="s">
        <v>7313</v>
      </c>
      <c r="M17244" t="s">
        <v>7314</v>
      </c>
      <c r="N17244" t="s">
        <v>1337</v>
      </c>
      <c r="O17244" t="s">
        <v>14</v>
      </c>
      <c r="Q17244" t="s">
        <v>7315</v>
      </c>
    </row>
    <row r="17245" spans="11:17">
      <c r="K17245" t="s">
        <v>51</v>
      </c>
      <c r="L17245" t="s">
        <v>7313</v>
      </c>
      <c r="M17245" t="s">
        <v>7314</v>
      </c>
      <c r="N17245" t="s">
        <v>1337</v>
      </c>
      <c r="O17245" t="s">
        <v>56</v>
      </c>
      <c r="Q17245" t="s">
        <v>7315</v>
      </c>
    </row>
    <row r="17246" spans="11:17">
      <c r="K17246" t="s">
        <v>51</v>
      </c>
      <c r="L17246" t="s">
        <v>7313</v>
      </c>
      <c r="M17246" t="s">
        <v>7314</v>
      </c>
      <c r="N17246" t="s">
        <v>1337</v>
      </c>
      <c r="O17246" t="s">
        <v>57</v>
      </c>
      <c r="P17246" t="s">
        <v>2701</v>
      </c>
      <c r="Q17246" t="s">
        <v>7315</v>
      </c>
    </row>
    <row r="17247" spans="11:17">
      <c r="K17247" t="s">
        <v>51</v>
      </c>
      <c r="L17247" t="s">
        <v>7313</v>
      </c>
      <c r="M17247" t="s">
        <v>7314</v>
      </c>
      <c r="N17247" t="s">
        <v>1337</v>
      </c>
      <c r="O17247" t="s">
        <v>59</v>
      </c>
      <c r="P17247">
        <v>1363</v>
      </c>
      <c r="Q17247" t="s">
        <v>7315</v>
      </c>
    </row>
    <row r="17248" spans="11:17">
      <c r="K17248" t="s">
        <v>51</v>
      </c>
      <c r="L17248" t="s">
        <v>7313</v>
      </c>
      <c r="M17248" t="s">
        <v>7314</v>
      </c>
      <c r="N17248" t="s">
        <v>1337</v>
      </c>
      <c r="O17248" t="s">
        <v>60</v>
      </c>
      <c r="P17248" t="s">
        <v>4277</v>
      </c>
      <c r="Q17248" t="s">
        <v>7315</v>
      </c>
    </row>
    <row r="17249" spans="11:17">
      <c r="K17249" t="s">
        <v>51</v>
      </c>
      <c r="L17249" t="s">
        <v>7313</v>
      </c>
      <c r="M17249" t="s">
        <v>7314</v>
      </c>
      <c r="N17249" t="s">
        <v>1337</v>
      </c>
      <c r="O17249" t="s">
        <v>62</v>
      </c>
      <c r="P17249" t="s">
        <v>4278</v>
      </c>
      <c r="Q17249" t="s">
        <v>7315</v>
      </c>
    </row>
    <row r="17250" spans="11:17">
      <c r="K17250" t="s">
        <v>51</v>
      </c>
      <c r="L17250" t="s">
        <v>7313</v>
      </c>
      <c r="M17250" t="s">
        <v>7314</v>
      </c>
      <c r="N17250" t="s">
        <v>1337</v>
      </c>
      <c r="O17250" t="s">
        <v>64</v>
      </c>
      <c r="P17250" t="s">
        <v>7316</v>
      </c>
      <c r="Q17250" t="s">
        <v>7315</v>
      </c>
    </row>
    <row r="17251" spans="11:17">
      <c r="K17251" t="s">
        <v>51</v>
      </c>
      <c r="L17251" t="s">
        <v>7313</v>
      </c>
      <c r="M17251" t="s">
        <v>7314</v>
      </c>
      <c r="N17251" t="s">
        <v>1337</v>
      </c>
      <c r="O17251" t="s">
        <v>66</v>
      </c>
      <c r="P17251" t="s">
        <v>7317</v>
      </c>
      <c r="Q17251" t="s">
        <v>7315</v>
      </c>
    </row>
    <row r="17252" spans="11:17">
      <c r="K17252" t="s">
        <v>51</v>
      </c>
      <c r="L17252" t="s">
        <v>7313</v>
      </c>
      <c r="M17252" t="s">
        <v>7314</v>
      </c>
      <c r="N17252" t="s">
        <v>1337</v>
      </c>
      <c r="O17252" t="s">
        <v>68</v>
      </c>
      <c r="P17252" t="e">
        <f>-ต้องการแอลกอฮอล์และเจลล้างมือ
-ต้องการให้มีการพ่นยาฆ่าเชื้อ</f>
        <v>#NAME?</v>
      </c>
      <c r="Q17252" t="s">
        <v>7315</v>
      </c>
    </row>
    <row r="17253" spans="11:17">
      <c r="K17253" t="s">
        <v>51</v>
      </c>
      <c r="L17253" t="s">
        <v>7313</v>
      </c>
      <c r="M17253" t="s">
        <v>7314</v>
      </c>
      <c r="N17253" t="s">
        <v>1337</v>
      </c>
      <c r="O17253" t="s">
        <v>70</v>
      </c>
      <c r="Q17253" t="s">
        <v>7315</v>
      </c>
    </row>
    <row r="17254" spans="11:17">
      <c r="K17254" t="s">
        <v>51</v>
      </c>
      <c r="L17254" t="s">
        <v>7313</v>
      </c>
      <c r="M17254" t="s">
        <v>7314</v>
      </c>
      <c r="N17254" t="s">
        <v>1337</v>
      </c>
      <c r="O17254" t="s">
        <v>72</v>
      </c>
      <c r="Q17254" t="s">
        <v>7315</v>
      </c>
    </row>
    <row r="17255" spans="11:17">
      <c r="K17255" t="s">
        <v>51</v>
      </c>
      <c r="L17255" t="s">
        <v>7313</v>
      </c>
      <c r="M17255" t="s">
        <v>7314</v>
      </c>
      <c r="N17255" t="s">
        <v>1337</v>
      </c>
      <c r="O17255" t="s">
        <v>73</v>
      </c>
      <c r="P17255" t="s">
        <v>1343</v>
      </c>
      <c r="Q17255" t="s">
        <v>7315</v>
      </c>
    </row>
    <row r="17256" spans="11:17">
      <c r="K17256" t="s">
        <v>51</v>
      </c>
      <c r="L17256" t="s">
        <v>7318</v>
      </c>
      <c r="M17256" t="s">
        <v>7319</v>
      </c>
      <c r="N17256" t="s">
        <v>1337</v>
      </c>
      <c r="O17256" t="s">
        <v>14</v>
      </c>
      <c r="Q17256" t="s">
        <v>7320</v>
      </c>
    </row>
    <row r="17257" spans="11:17">
      <c r="K17257" t="s">
        <v>51</v>
      </c>
      <c r="L17257" t="s">
        <v>7318</v>
      </c>
      <c r="M17257" t="s">
        <v>7319</v>
      </c>
      <c r="N17257" t="s">
        <v>1337</v>
      </c>
      <c r="O17257" t="s">
        <v>56</v>
      </c>
      <c r="Q17257" t="s">
        <v>7320</v>
      </c>
    </row>
    <row r="17258" spans="11:17">
      <c r="K17258" t="s">
        <v>51</v>
      </c>
      <c r="L17258" t="s">
        <v>7318</v>
      </c>
      <c r="M17258" t="s">
        <v>7319</v>
      </c>
      <c r="N17258" t="s">
        <v>1337</v>
      </c>
      <c r="O17258" t="s">
        <v>57</v>
      </c>
      <c r="P17258" t="s">
        <v>2701</v>
      </c>
      <c r="Q17258" t="s">
        <v>7320</v>
      </c>
    </row>
    <row r="17259" spans="11:17">
      <c r="K17259" t="s">
        <v>51</v>
      </c>
      <c r="L17259" t="s">
        <v>7318</v>
      </c>
      <c r="M17259" t="s">
        <v>7319</v>
      </c>
      <c r="N17259" t="s">
        <v>1337</v>
      </c>
      <c r="O17259" t="s">
        <v>59</v>
      </c>
      <c r="P17259">
        <v>433</v>
      </c>
      <c r="Q17259" t="s">
        <v>7320</v>
      </c>
    </row>
    <row r="17260" spans="11:17">
      <c r="K17260" t="s">
        <v>51</v>
      </c>
      <c r="L17260" t="s">
        <v>7318</v>
      </c>
      <c r="M17260" t="s">
        <v>7319</v>
      </c>
      <c r="N17260" t="s">
        <v>1337</v>
      </c>
      <c r="O17260" t="s">
        <v>60</v>
      </c>
      <c r="P17260" t="s">
        <v>4277</v>
      </c>
      <c r="Q17260" t="s">
        <v>7320</v>
      </c>
    </row>
    <row r="17261" spans="11:17">
      <c r="K17261" t="s">
        <v>51</v>
      </c>
      <c r="L17261" t="s">
        <v>7318</v>
      </c>
      <c r="M17261" t="s">
        <v>7319</v>
      </c>
      <c r="N17261" t="s">
        <v>1337</v>
      </c>
      <c r="O17261" t="s">
        <v>62</v>
      </c>
      <c r="P17261" t="s">
        <v>4278</v>
      </c>
      <c r="Q17261" t="s">
        <v>7320</v>
      </c>
    </row>
    <row r="17262" spans="11:17">
      <c r="K17262" t="s">
        <v>51</v>
      </c>
      <c r="L17262" t="s">
        <v>7318</v>
      </c>
      <c r="M17262" t="s">
        <v>7319</v>
      </c>
      <c r="N17262" t="s">
        <v>1337</v>
      </c>
      <c r="O17262" t="s">
        <v>64</v>
      </c>
      <c r="P17262" t="s">
        <v>4406</v>
      </c>
      <c r="Q17262" t="s">
        <v>7320</v>
      </c>
    </row>
    <row r="17263" spans="11:17">
      <c r="K17263" t="s">
        <v>51</v>
      </c>
      <c r="L17263" t="s">
        <v>7318</v>
      </c>
      <c r="M17263" t="s">
        <v>7319</v>
      </c>
      <c r="N17263" t="s">
        <v>1337</v>
      </c>
      <c r="O17263" t="s">
        <v>66</v>
      </c>
      <c r="P17263" t="s">
        <v>4407</v>
      </c>
      <c r="Q17263" t="s">
        <v>7320</v>
      </c>
    </row>
    <row r="17264" spans="11:17">
      <c r="K17264" t="s">
        <v>51</v>
      </c>
      <c r="L17264" t="s">
        <v>7318</v>
      </c>
      <c r="M17264" t="s">
        <v>7319</v>
      </c>
      <c r="N17264" t="s">
        <v>1337</v>
      </c>
      <c r="O17264" t="s">
        <v>68</v>
      </c>
      <c r="Q17264" t="s">
        <v>7320</v>
      </c>
    </row>
    <row r="17265" spans="11:17">
      <c r="K17265" t="s">
        <v>51</v>
      </c>
      <c r="L17265" t="s">
        <v>7318</v>
      </c>
      <c r="M17265" t="s">
        <v>7319</v>
      </c>
      <c r="N17265" t="s">
        <v>1337</v>
      </c>
      <c r="O17265" t="s">
        <v>70</v>
      </c>
      <c r="P17265" t="s">
        <v>71</v>
      </c>
      <c r="Q17265" t="s">
        <v>7320</v>
      </c>
    </row>
    <row r="17266" spans="11:17">
      <c r="K17266" t="s">
        <v>51</v>
      </c>
      <c r="L17266" t="s">
        <v>7318</v>
      </c>
      <c r="M17266" t="s">
        <v>7319</v>
      </c>
      <c r="N17266" t="s">
        <v>1337</v>
      </c>
      <c r="O17266" t="s">
        <v>72</v>
      </c>
      <c r="P17266">
        <v>120</v>
      </c>
      <c r="Q17266" t="s">
        <v>7320</v>
      </c>
    </row>
    <row r="17267" spans="11:17">
      <c r="K17267" t="s">
        <v>51</v>
      </c>
      <c r="L17267" t="s">
        <v>7318</v>
      </c>
      <c r="M17267" t="s">
        <v>7319</v>
      </c>
      <c r="N17267" t="s">
        <v>1337</v>
      </c>
      <c r="O17267" t="s">
        <v>73</v>
      </c>
      <c r="P17267" t="s">
        <v>1343</v>
      </c>
      <c r="Q17267" t="s">
        <v>7320</v>
      </c>
    </row>
    <row r="17268" spans="11:17">
      <c r="K17268" t="s">
        <v>51</v>
      </c>
      <c r="L17268" t="s">
        <v>7321</v>
      </c>
      <c r="M17268" t="s">
        <v>7322</v>
      </c>
      <c r="N17268" t="s">
        <v>1337</v>
      </c>
      <c r="O17268" t="s">
        <v>14</v>
      </c>
      <c r="Q17268" t="s">
        <v>7323</v>
      </c>
    </row>
    <row r="17269" spans="11:17">
      <c r="K17269" t="s">
        <v>51</v>
      </c>
      <c r="L17269" t="s">
        <v>7321</v>
      </c>
      <c r="M17269" t="s">
        <v>7322</v>
      </c>
      <c r="N17269" t="s">
        <v>1337</v>
      </c>
      <c r="O17269" t="s">
        <v>56</v>
      </c>
      <c r="Q17269" t="s">
        <v>7323</v>
      </c>
    </row>
    <row r="17270" spans="11:17">
      <c r="K17270" t="s">
        <v>51</v>
      </c>
      <c r="L17270" t="s">
        <v>7321</v>
      </c>
      <c r="M17270" t="s">
        <v>7322</v>
      </c>
      <c r="N17270" t="s">
        <v>1337</v>
      </c>
      <c r="O17270" t="s">
        <v>57</v>
      </c>
      <c r="P17270" t="s">
        <v>1863</v>
      </c>
      <c r="Q17270" t="s">
        <v>7323</v>
      </c>
    </row>
    <row r="17271" spans="11:17">
      <c r="K17271" t="s">
        <v>51</v>
      </c>
      <c r="L17271" t="s">
        <v>7321</v>
      </c>
      <c r="M17271" t="s">
        <v>7322</v>
      </c>
      <c r="N17271" t="s">
        <v>1337</v>
      </c>
      <c r="O17271" t="s">
        <v>59</v>
      </c>
      <c r="P17271">
        <v>855</v>
      </c>
      <c r="Q17271" t="s">
        <v>7323</v>
      </c>
    </row>
    <row r="17272" spans="11:17">
      <c r="K17272" t="s">
        <v>51</v>
      </c>
      <c r="L17272" t="s">
        <v>7321</v>
      </c>
      <c r="M17272" t="s">
        <v>7322</v>
      </c>
      <c r="N17272" t="s">
        <v>1337</v>
      </c>
      <c r="O17272" t="s">
        <v>60</v>
      </c>
      <c r="P17272" t="s">
        <v>4742</v>
      </c>
      <c r="Q17272" t="s">
        <v>7323</v>
      </c>
    </row>
    <row r="17273" spans="11:17">
      <c r="K17273" t="s">
        <v>51</v>
      </c>
      <c r="L17273" t="s">
        <v>7321</v>
      </c>
      <c r="M17273" t="s">
        <v>7322</v>
      </c>
      <c r="N17273" t="s">
        <v>1337</v>
      </c>
      <c r="O17273" t="s">
        <v>62</v>
      </c>
      <c r="P17273" t="s">
        <v>4760</v>
      </c>
      <c r="Q17273" t="s">
        <v>7323</v>
      </c>
    </row>
    <row r="17274" spans="11:17">
      <c r="K17274" t="s">
        <v>51</v>
      </c>
      <c r="L17274" t="s">
        <v>7321</v>
      </c>
      <c r="M17274" t="s">
        <v>7322</v>
      </c>
      <c r="N17274" t="s">
        <v>1337</v>
      </c>
      <c r="O17274" t="s">
        <v>64</v>
      </c>
      <c r="P17274" t="s">
        <v>7324</v>
      </c>
      <c r="Q17274" t="s">
        <v>7323</v>
      </c>
    </row>
    <row r="17275" spans="11:17">
      <c r="K17275" t="s">
        <v>51</v>
      </c>
      <c r="L17275" t="s">
        <v>7321</v>
      </c>
      <c r="M17275" t="s">
        <v>7322</v>
      </c>
      <c r="N17275" t="s">
        <v>1337</v>
      </c>
      <c r="O17275" t="s">
        <v>66</v>
      </c>
      <c r="P17275" t="s">
        <v>7325</v>
      </c>
      <c r="Q17275" t="s">
        <v>7323</v>
      </c>
    </row>
    <row r="17276" spans="11:17">
      <c r="K17276" t="s">
        <v>51</v>
      </c>
      <c r="L17276" t="s">
        <v>7321</v>
      </c>
      <c r="M17276" t="s">
        <v>7322</v>
      </c>
      <c r="N17276" t="s">
        <v>1337</v>
      </c>
      <c r="O17276" t="s">
        <v>68</v>
      </c>
      <c r="P17276" t="s">
        <v>4556</v>
      </c>
      <c r="Q17276" t="s">
        <v>7323</v>
      </c>
    </row>
    <row r="17277" spans="11:17">
      <c r="K17277" t="s">
        <v>51</v>
      </c>
      <c r="L17277" t="s">
        <v>7321</v>
      </c>
      <c r="M17277" t="s">
        <v>7322</v>
      </c>
      <c r="N17277" t="s">
        <v>1337</v>
      </c>
      <c r="O17277" t="s">
        <v>70</v>
      </c>
      <c r="P17277" t="s">
        <v>131</v>
      </c>
      <c r="Q17277" t="s">
        <v>7323</v>
      </c>
    </row>
    <row r="17278" spans="11:17">
      <c r="K17278" t="s">
        <v>51</v>
      </c>
      <c r="L17278" t="s">
        <v>7321</v>
      </c>
      <c r="M17278" t="s">
        <v>7322</v>
      </c>
      <c r="N17278" t="s">
        <v>1337</v>
      </c>
      <c r="O17278" t="s">
        <v>72</v>
      </c>
      <c r="P17278">
        <v>174</v>
      </c>
      <c r="Q17278" t="s">
        <v>7323</v>
      </c>
    </row>
    <row r="17279" spans="11:17">
      <c r="K17279" t="s">
        <v>51</v>
      </c>
      <c r="L17279" t="s">
        <v>7321</v>
      </c>
      <c r="M17279" t="s">
        <v>7322</v>
      </c>
      <c r="N17279" t="s">
        <v>1337</v>
      </c>
      <c r="O17279" t="s">
        <v>73</v>
      </c>
      <c r="P17279" t="s">
        <v>1343</v>
      </c>
      <c r="Q17279" t="s">
        <v>7323</v>
      </c>
    </row>
    <row r="17280" spans="11:17">
      <c r="K17280" t="s">
        <v>51</v>
      </c>
      <c r="L17280" t="s">
        <v>7326</v>
      </c>
      <c r="M17280" t="s">
        <v>7327</v>
      </c>
      <c r="N17280" t="s">
        <v>1337</v>
      </c>
      <c r="O17280" t="s">
        <v>14</v>
      </c>
      <c r="Q17280" t="s">
        <v>7328</v>
      </c>
    </row>
    <row r="17281" spans="11:17">
      <c r="K17281" t="s">
        <v>51</v>
      </c>
      <c r="L17281" t="s">
        <v>7326</v>
      </c>
      <c r="M17281" t="s">
        <v>7327</v>
      </c>
      <c r="N17281" t="s">
        <v>1337</v>
      </c>
      <c r="O17281" t="s">
        <v>56</v>
      </c>
      <c r="Q17281" t="s">
        <v>7328</v>
      </c>
    </row>
    <row r="17282" spans="11:17">
      <c r="K17282" t="s">
        <v>51</v>
      </c>
      <c r="L17282" t="s">
        <v>7326</v>
      </c>
      <c r="M17282" t="s">
        <v>7327</v>
      </c>
      <c r="N17282" t="s">
        <v>1337</v>
      </c>
      <c r="O17282" t="s">
        <v>57</v>
      </c>
      <c r="P17282" t="s">
        <v>1863</v>
      </c>
      <c r="Q17282" t="s">
        <v>7328</v>
      </c>
    </row>
    <row r="17283" spans="11:17">
      <c r="K17283" t="s">
        <v>51</v>
      </c>
      <c r="L17283" t="s">
        <v>7326</v>
      </c>
      <c r="M17283" t="s">
        <v>7327</v>
      </c>
      <c r="N17283" t="s">
        <v>1337</v>
      </c>
      <c r="O17283" t="s">
        <v>59</v>
      </c>
      <c r="P17283">
        <v>1091</v>
      </c>
      <c r="Q17283" t="s">
        <v>7328</v>
      </c>
    </row>
    <row r="17284" spans="11:17">
      <c r="K17284" t="s">
        <v>51</v>
      </c>
      <c r="L17284" t="s">
        <v>7326</v>
      </c>
      <c r="M17284" t="s">
        <v>7327</v>
      </c>
      <c r="N17284" t="s">
        <v>1337</v>
      </c>
      <c r="O17284" t="s">
        <v>60</v>
      </c>
      <c r="P17284" t="s">
        <v>4742</v>
      </c>
      <c r="Q17284" t="s">
        <v>7328</v>
      </c>
    </row>
    <row r="17285" spans="11:17">
      <c r="K17285" t="s">
        <v>51</v>
      </c>
      <c r="L17285" t="s">
        <v>7326</v>
      </c>
      <c r="M17285" t="s">
        <v>7327</v>
      </c>
      <c r="N17285" t="s">
        <v>1337</v>
      </c>
      <c r="O17285" t="s">
        <v>62</v>
      </c>
      <c r="P17285" t="s">
        <v>4760</v>
      </c>
      <c r="Q17285" t="s">
        <v>7328</v>
      </c>
    </row>
    <row r="17286" spans="11:17">
      <c r="K17286" t="s">
        <v>51</v>
      </c>
      <c r="L17286" t="s">
        <v>7326</v>
      </c>
      <c r="M17286" t="s">
        <v>7327</v>
      </c>
      <c r="N17286" t="s">
        <v>1337</v>
      </c>
      <c r="O17286" t="s">
        <v>64</v>
      </c>
      <c r="P17286" t="s">
        <v>7329</v>
      </c>
      <c r="Q17286" t="s">
        <v>7328</v>
      </c>
    </row>
    <row r="17287" spans="11:17">
      <c r="K17287" t="s">
        <v>51</v>
      </c>
      <c r="L17287" t="s">
        <v>7326</v>
      </c>
      <c r="M17287" t="s">
        <v>7327</v>
      </c>
      <c r="N17287" t="s">
        <v>1337</v>
      </c>
      <c r="O17287" t="s">
        <v>66</v>
      </c>
      <c r="P17287" t="s">
        <v>7330</v>
      </c>
      <c r="Q17287" t="s">
        <v>7328</v>
      </c>
    </row>
    <row r="17288" spans="11:17">
      <c r="K17288" t="s">
        <v>51</v>
      </c>
      <c r="L17288" t="s">
        <v>7326</v>
      </c>
      <c r="M17288" t="s">
        <v>7327</v>
      </c>
      <c r="N17288" t="s">
        <v>1337</v>
      </c>
      <c r="O17288" t="s">
        <v>68</v>
      </c>
      <c r="P17288" t="s">
        <v>4556</v>
      </c>
      <c r="Q17288" t="s">
        <v>7328</v>
      </c>
    </row>
    <row r="17289" spans="11:17">
      <c r="K17289" t="s">
        <v>51</v>
      </c>
      <c r="L17289" t="s">
        <v>7326</v>
      </c>
      <c r="M17289" t="s">
        <v>7327</v>
      </c>
      <c r="N17289" t="s">
        <v>1337</v>
      </c>
      <c r="O17289" t="s">
        <v>70</v>
      </c>
      <c r="Q17289" t="s">
        <v>7328</v>
      </c>
    </row>
    <row r="17290" spans="11:17">
      <c r="K17290" t="s">
        <v>51</v>
      </c>
      <c r="L17290" t="s">
        <v>7326</v>
      </c>
      <c r="M17290" t="s">
        <v>7327</v>
      </c>
      <c r="N17290" t="s">
        <v>1337</v>
      </c>
      <c r="O17290" t="s">
        <v>72</v>
      </c>
      <c r="Q17290" t="s">
        <v>7328</v>
      </c>
    </row>
    <row r="17291" spans="11:17">
      <c r="K17291" t="s">
        <v>51</v>
      </c>
      <c r="L17291" t="s">
        <v>7326</v>
      </c>
      <c r="M17291" t="s">
        <v>7327</v>
      </c>
      <c r="N17291" t="s">
        <v>1337</v>
      </c>
      <c r="O17291" t="s">
        <v>73</v>
      </c>
      <c r="P17291" t="s">
        <v>1343</v>
      </c>
      <c r="Q17291" t="s">
        <v>7328</v>
      </c>
    </row>
    <row r="17292" spans="11:17">
      <c r="K17292" t="s">
        <v>51</v>
      </c>
      <c r="L17292" t="s">
        <v>7331</v>
      </c>
      <c r="M17292" t="s">
        <v>7332</v>
      </c>
      <c r="N17292" t="s">
        <v>77</v>
      </c>
      <c r="O17292" t="s">
        <v>14</v>
      </c>
      <c r="Q17292" t="s">
        <v>7333</v>
      </c>
    </row>
    <row r="17293" spans="11:17">
      <c r="K17293" t="s">
        <v>51</v>
      </c>
      <c r="L17293" t="s">
        <v>7331</v>
      </c>
      <c r="M17293" t="s">
        <v>7332</v>
      </c>
      <c r="N17293" t="s">
        <v>77</v>
      </c>
      <c r="O17293" t="s">
        <v>56</v>
      </c>
      <c r="Q17293" t="s">
        <v>7333</v>
      </c>
    </row>
    <row r="17294" spans="11:17">
      <c r="K17294" t="s">
        <v>51</v>
      </c>
      <c r="L17294" t="s">
        <v>7331</v>
      </c>
      <c r="M17294" t="s">
        <v>7332</v>
      </c>
      <c r="N17294" t="s">
        <v>77</v>
      </c>
      <c r="O17294" t="s">
        <v>57</v>
      </c>
      <c r="P17294" t="s">
        <v>1863</v>
      </c>
      <c r="Q17294" t="s">
        <v>7333</v>
      </c>
    </row>
    <row r="17295" spans="11:17">
      <c r="K17295" t="s">
        <v>51</v>
      </c>
      <c r="L17295" t="s">
        <v>7331</v>
      </c>
      <c r="M17295" t="s">
        <v>7332</v>
      </c>
      <c r="N17295" t="s">
        <v>77</v>
      </c>
      <c r="O17295" t="s">
        <v>59</v>
      </c>
      <c r="P17295">
        <v>2868</v>
      </c>
      <c r="Q17295" t="s">
        <v>7333</v>
      </c>
    </row>
    <row r="17296" spans="11:17">
      <c r="K17296" t="s">
        <v>51</v>
      </c>
      <c r="L17296" t="s">
        <v>7331</v>
      </c>
      <c r="M17296" t="s">
        <v>7332</v>
      </c>
      <c r="N17296" t="s">
        <v>77</v>
      </c>
      <c r="O17296" t="s">
        <v>60</v>
      </c>
      <c r="P17296" t="s">
        <v>5698</v>
      </c>
      <c r="Q17296" t="s">
        <v>7333</v>
      </c>
    </row>
    <row r="17297" spans="11:17">
      <c r="K17297" t="s">
        <v>51</v>
      </c>
      <c r="L17297" t="s">
        <v>7331</v>
      </c>
      <c r="M17297" t="s">
        <v>7332</v>
      </c>
      <c r="N17297" t="s">
        <v>77</v>
      </c>
      <c r="O17297" t="s">
        <v>62</v>
      </c>
      <c r="P17297" t="s">
        <v>5699</v>
      </c>
      <c r="Q17297" t="s">
        <v>7333</v>
      </c>
    </row>
    <row r="17298" spans="11:17">
      <c r="K17298" t="s">
        <v>51</v>
      </c>
      <c r="L17298" t="s">
        <v>7331</v>
      </c>
      <c r="M17298" t="s">
        <v>7332</v>
      </c>
      <c r="N17298" t="s">
        <v>77</v>
      </c>
      <c r="O17298" t="s">
        <v>64</v>
      </c>
      <c r="P17298" t="s">
        <v>7334</v>
      </c>
      <c r="Q17298" t="s">
        <v>7333</v>
      </c>
    </row>
    <row r="17299" spans="11:17">
      <c r="K17299" t="s">
        <v>51</v>
      </c>
      <c r="L17299" t="s">
        <v>7331</v>
      </c>
      <c r="M17299" t="s">
        <v>7332</v>
      </c>
      <c r="N17299" t="s">
        <v>77</v>
      </c>
      <c r="O17299" t="s">
        <v>66</v>
      </c>
      <c r="P17299" t="s">
        <v>7335</v>
      </c>
      <c r="Q17299" t="s">
        <v>7333</v>
      </c>
    </row>
    <row r="17300" spans="11:17">
      <c r="K17300" t="s">
        <v>51</v>
      </c>
      <c r="L17300" t="s">
        <v>7331</v>
      </c>
      <c r="M17300" t="s">
        <v>7332</v>
      </c>
      <c r="N17300" t="s">
        <v>77</v>
      </c>
      <c r="O17300" t="s">
        <v>68</v>
      </c>
      <c r="Q17300" t="s">
        <v>7333</v>
      </c>
    </row>
    <row r="17301" spans="11:17">
      <c r="K17301" t="s">
        <v>51</v>
      </c>
      <c r="L17301" t="s">
        <v>7331</v>
      </c>
      <c r="M17301" t="s">
        <v>7332</v>
      </c>
      <c r="N17301" t="s">
        <v>77</v>
      </c>
      <c r="O17301" t="s">
        <v>70</v>
      </c>
      <c r="Q17301" t="s">
        <v>7333</v>
      </c>
    </row>
    <row r="17302" spans="11:17">
      <c r="K17302" t="s">
        <v>51</v>
      </c>
      <c r="L17302" t="s">
        <v>7331</v>
      </c>
      <c r="M17302" t="s">
        <v>7332</v>
      </c>
      <c r="N17302" t="s">
        <v>77</v>
      </c>
      <c r="O17302" t="s">
        <v>72</v>
      </c>
      <c r="Q17302" t="s">
        <v>7333</v>
      </c>
    </row>
    <row r="17303" spans="11:17">
      <c r="K17303" t="s">
        <v>51</v>
      </c>
      <c r="L17303" t="s">
        <v>7331</v>
      </c>
      <c r="M17303" t="s">
        <v>7332</v>
      </c>
      <c r="N17303" t="s">
        <v>77</v>
      </c>
      <c r="O17303" t="s">
        <v>73</v>
      </c>
      <c r="P17303" t="s">
        <v>82</v>
      </c>
      <c r="Q17303" t="s">
        <v>7333</v>
      </c>
    </row>
    <row r="17304" spans="11:17">
      <c r="K17304" t="s">
        <v>51</v>
      </c>
      <c r="L17304" t="s">
        <v>7336</v>
      </c>
      <c r="M17304" t="s">
        <v>7337</v>
      </c>
      <c r="N17304" t="s">
        <v>54</v>
      </c>
      <c r="O17304" t="s">
        <v>14</v>
      </c>
      <c r="Q17304" t="s">
        <v>7338</v>
      </c>
    </row>
    <row r="17305" spans="11:17">
      <c r="K17305" t="s">
        <v>51</v>
      </c>
      <c r="L17305" t="s">
        <v>7336</v>
      </c>
      <c r="M17305" t="s">
        <v>7337</v>
      </c>
      <c r="N17305" t="s">
        <v>54</v>
      </c>
      <c r="O17305" t="s">
        <v>56</v>
      </c>
      <c r="Q17305" t="s">
        <v>7338</v>
      </c>
    </row>
    <row r="17306" spans="11:17">
      <c r="K17306" t="s">
        <v>51</v>
      </c>
      <c r="L17306" t="s">
        <v>7336</v>
      </c>
      <c r="M17306" t="s">
        <v>7337</v>
      </c>
      <c r="N17306" t="s">
        <v>54</v>
      </c>
      <c r="O17306" t="s">
        <v>57</v>
      </c>
      <c r="P17306" t="s">
        <v>58</v>
      </c>
      <c r="Q17306" t="s">
        <v>7338</v>
      </c>
    </row>
    <row r="17307" spans="11:17">
      <c r="K17307" t="s">
        <v>51</v>
      </c>
      <c r="L17307" t="s">
        <v>7336</v>
      </c>
      <c r="M17307" t="s">
        <v>7337</v>
      </c>
      <c r="N17307" t="s">
        <v>54</v>
      </c>
      <c r="O17307" t="s">
        <v>59</v>
      </c>
      <c r="P17307">
        <v>4421</v>
      </c>
      <c r="Q17307" t="s">
        <v>7338</v>
      </c>
    </row>
    <row r="17308" spans="11:17">
      <c r="K17308" t="s">
        <v>51</v>
      </c>
      <c r="L17308" t="s">
        <v>7336</v>
      </c>
      <c r="M17308" t="s">
        <v>7337</v>
      </c>
      <c r="N17308" t="s">
        <v>54</v>
      </c>
      <c r="O17308" t="s">
        <v>60</v>
      </c>
      <c r="P17308" t="s">
        <v>3358</v>
      </c>
      <c r="Q17308" t="s">
        <v>7338</v>
      </c>
    </row>
    <row r="17309" spans="11:17">
      <c r="K17309" t="s">
        <v>51</v>
      </c>
      <c r="L17309" t="s">
        <v>7336</v>
      </c>
      <c r="M17309" t="s">
        <v>7337</v>
      </c>
      <c r="N17309" t="s">
        <v>54</v>
      </c>
      <c r="O17309" t="s">
        <v>62</v>
      </c>
      <c r="P17309" t="s">
        <v>3386</v>
      </c>
      <c r="Q17309" t="s">
        <v>7338</v>
      </c>
    </row>
    <row r="17310" spans="11:17">
      <c r="K17310" t="s">
        <v>51</v>
      </c>
      <c r="L17310" t="s">
        <v>7336</v>
      </c>
      <c r="M17310" t="s">
        <v>7337</v>
      </c>
      <c r="N17310" t="s">
        <v>54</v>
      </c>
      <c r="O17310" t="s">
        <v>64</v>
      </c>
      <c r="P17310" t="s">
        <v>7339</v>
      </c>
      <c r="Q17310" t="s">
        <v>7338</v>
      </c>
    </row>
    <row r="17311" spans="11:17">
      <c r="K17311" t="s">
        <v>51</v>
      </c>
      <c r="L17311" t="s">
        <v>7336</v>
      </c>
      <c r="M17311" t="s">
        <v>7337</v>
      </c>
      <c r="N17311" t="s">
        <v>54</v>
      </c>
      <c r="O17311" t="s">
        <v>66</v>
      </c>
      <c r="P17311" t="s">
        <v>7340</v>
      </c>
      <c r="Q17311" t="s">
        <v>7338</v>
      </c>
    </row>
    <row r="17312" spans="11:17">
      <c r="K17312" t="s">
        <v>51</v>
      </c>
      <c r="L17312" t="s">
        <v>7336</v>
      </c>
      <c r="M17312" t="s">
        <v>7337</v>
      </c>
      <c r="N17312" t="s">
        <v>54</v>
      </c>
      <c r="O17312" t="s">
        <v>68</v>
      </c>
      <c r="P17312" t="e">
        <f>-ต้องการหน้าน้ำยาฆ่าเชื้อ หน้ากากอนามัย และเจลแอลกอฮอล์
-ต้องการผ้าอ้อมผู้ใหญ่ สำหรับผู้ป่วยติดเตียง</f>
        <v>#NAME?</v>
      </c>
      <c r="Q17312" t="s">
        <v>7338</v>
      </c>
    </row>
    <row r="17313" spans="11:17">
      <c r="K17313" t="s">
        <v>51</v>
      </c>
      <c r="L17313" t="s">
        <v>7336</v>
      </c>
      <c r="M17313" t="s">
        <v>7337</v>
      </c>
      <c r="N17313" t="s">
        <v>54</v>
      </c>
      <c r="O17313" t="s">
        <v>70</v>
      </c>
      <c r="P17313" t="s">
        <v>131</v>
      </c>
      <c r="Q17313" t="s">
        <v>7338</v>
      </c>
    </row>
    <row r="17314" spans="11:17">
      <c r="K17314" t="s">
        <v>51</v>
      </c>
      <c r="L17314" t="s">
        <v>7336</v>
      </c>
      <c r="M17314" t="s">
        <v>7337</v>
      </c>
      <c r="N17314" t="s">
        <v>54</v>
      </c>
      <c r="O17314" t="s">
        <v>72</v>
      </c>
      <c r="Q17314" t="s">
        <v>7338</v>
      </c>
    </row>
    <row r="17315" spans="11:17">
      <c r="K17315" t="s">
        <v>51</v>
      </c>
      <c r="L17315" t="s">
        <v>7336</v>
      </c>
      <c r="M17315" t="s">
        <v>7337</v>
      </c>
      <c r="N17315" t="s">
        <v>54</v>
      </c>
      <c r="O17315" t="s">
        <v>73</v>
      </c>
      <c r="P17315" t="s">
        <v>74</v>
      </c>
      <c r="Q17315" t="s">
        <v>7338</v>
      </c>
    </row>
    <row r="17316" spans="11:17">
      <c r="K17316" t="s">
        <v>51</v>
      </c>
      <c r="L17316" t="s">
        <v>7341</v>
      </c>
      <c r="M17316" t="s">
        <v>7342</v>
      </c>
      <c r="N17316" t="s">
        <v>1337</v>
      </c>
      <c r="O17316" t="s">
        <v>14</v>
      </c>
      <c r="Q17316" t="s">
        <v>7343</v>
      </c>
    </row>
    <row r="17317" spans="11:17">
      <c r="K17317" t="s">
        <v>51</v>
      </c>
      <c r="L17317" t="s">
        <v>7341</v>
      </c>
      <c r="M17317" t="s">
        <v>7342</v>
      </c>
      <c r="N17317" t="s">
        <v>1337</v>
      </c>
      <c r="O17317" t="s">
        <v>56</v>
      </c>
      <c r="Q17317" t="s">
        <v>7343</v>
      </c>
    </row>
    <row r="17318" spans="11:17">
      <c r="K17318" t="s">
        <v>51</v>
      </c>
      <c r="L17318" t="s">
        <v>7341</v>
      </c>
      <c r="M17318" t="s">
        <v>7342</v>
      </c>
      <c r="N17318" t="s">
        <v>1337</v>
      </c>
      <c r="O17318" t="s">
        <v>57</v>
      </c>
      <c r="P17318" t="s">
        <v>1863</v>
      </c>
      <c r="Q17318" t="s">
        <v>7343</v>
      </c>
    </row>
    <row r="17319" spans="11:17">
      <c r="K17319" t="s">
        <v>51</v>
      </c>
      <c r="L17319" t="s">
        <v>7341</v>
      </c>
      <c r="M17319" t="s">
        <v>7342</v>
      </c>
      <c r="N17319" t="s">
        <v>1337</v>
      </c>
      <c r="O17319" t="s">
        <v>59</v>
      </c>
      <c r="P17319">
        <v>636</v>
      </c>
      <c r="Q17319" t="s">
        <v>7343</v>
      </c>
    </row>
    <row r="17320" spans="11:17">
      <c r="K17320" t="s">
        <v>51</v>
      </c>
      <c r="L17320" t="s">
        <v>7341</v>
      </c>
      <c r="M17320" t="s">
        <v>7342</v>
      </c>
      <c r="N17320" t="s">
        <v>1337</v>
      </c>
      <c r="O17320" t="s">
        <v>60</v>
      </c>
      <c r="P17320" t="s">
        <v>1864</v>
      </c>
      <c r="Q17320" t="s">
        <v>7343</v>
      </c>
    </row>
    <row r="17321" spans="11:17">
      <c r="K17321" t="s">
        <v>51</v>
      </c>
      <c r="L17321" t="s">
        <v>7341</v>
      </c>
      <c r="M17321" t="s">
        <v>7342</v>
      </c>
      <c r="N17321" t="s">
        <v>1337</v>
      </c>
      <c r="O17321" t="s">
        <v>62</v>
      </c>
      <c r="P17321" t="s">
        <v>1955</v>
      </c>
      <c r="Q17321" t="s">
        <v>7343</v>
      </c>
    </row>
    <row r="17322" spans="11:17">
      <c r="K17322" t="s">
        <v>51</v>
      </c>
      <c r="L17322" t="s">
        <v>7341</v>
      </c>
      <c r="M17322" t="s">
        <v>7342</v>
      </c>
      <c r="N17322" t="s">
        <v>1337</v>
      </c>
      <c r="O17322" t="s">
        <v>64</v>
      </c>
      <c r="P17322" t="s">
        <v>7344</v>
      </c>
      <c r="Q17322" t="s">
        <v>7343</v>
      </c>
    </row>
    <row r="17323" spans="11:17">
      <c r="K17323" t="s">
        <v>51</v>
      </c>
      <c r="L17323" t="s">
        <v>7341</v>
      </c>
      <c r="M17323" t="s">
        <v>7342</v>
      </c>
      <c r="N17323" t="s">
        <v>1337</v>
      </c>
      <c r="O17323" t="s">
        <v>66</v>
      </c>
      <c r="P17323" t="s">
        <v>7345</v>
      </c>
      <c r="Q17323" t="s">
        <v>7343</v>
      </c>
    </row>
    <row r="17324" spans="11:17">
      <c r="K17324" t="s">
        <v>51</v>
      </c>
      <c r="L17324" t="s">
        <v>7341</v>
      </c>
      <c r="M17324" t="s">
        <v>7342</v>
      </c>
      <c r="N17324" t="s">
        <v>1337</v>
      </c>
      <c r="O17324" t="s">
        <v>68</v>
      </c>
      <c r="Q17324" t="s">
        <v>7343</v>
      </c>
    </row>
    <row r="17325" spans="11:17">
      <c r="K17325" t="s">
        <v>51</v>
      </c>
      <c r="L17325" t="s">
        <v>7341</v>
      </c>
      <c r="M17325" t="s">
        <v>7342</v>
      </c>
      <c r="N17325" t="s">
        <v>1337</v>
      </c>
      <c r="O17325" t="s">
        <v>70</v>
      </c>
      <c r="P17325" t="s">
        <v>1020</v>
      </c>
      <c r="Q17325" t="s">
        <v>7343</v>
      </c>
    </row>
    <row r="17326" spans="11:17">
      <c r="K17326" t="s">
        <v>51</v>
      </c>
      <c r="L17326" t="s">
        <v>7341</v>
      </c>
      <c r="M17326" t="s">
        <v>7342</v>
      </c>
      <c r="N17326" t="s">
        <v>1337</v>
      </c>
      <c r="O17326" t="s">
        <v>72</v>
      </c>
      <c r="P17326">
        <v>81</v>
      </c>
      <c r="Q17326" t="s">
        <v>7343</v>
      </c>
    </row>
    <row r="17327" spans="11:17">
      <c r="K17327" t="s">
        <v>51</v>
      </c>
      <c r="L17327" t="s">
        <v>7341</v>
      </c>
      <c r="M17327" t="s">
        <v>7342</v>
      </c>
      <c r="N17327" t="s">
        <v>1337</v>
      </c>
      <c r="O17327" t="s">
        <v>73</v>
      </c>
      <c r="P17327" t="s">
        <v>1343</v>
      </c>
      <c r="Q17327" t="s">
        <v>7343</v>
      </c>
    </row>
    <row r="17328" spans="11:17">
      <c r="K17328" t="s">
        <v>51</v>
      </c>
      <c r="L17328" t="s">
        <v>7346</v>
      </c>
      <c r="M17328" t="s">
        <v>7347</v>
      </c>
      <c r="N17328" t="s">
        <v>1337</v>
      </c>
      <c r="O17328" t="s">
        <v>14</v>
      </c>
      <c r="Q17328" t="s">
        <v>7348</v>
      </c>
    </row>
    <row r="17329" spans="11:17">
      <c r="K17329" t="s">
        <v>51</v>
      </c>
      <c r="L17329" t="s">
        <v>7346</v>
      </c>
      <c r="M17329" t="s">
        <v>7347</v>
      </c>
      <c r="N17329" t="s">
        <v>1337</v>
      </c>
      <c r="O17329" t="s">
        <v>56</v>
      </c>
      <c r="Q17329" t="s">
        <v>7348</v>
      </c>
    </row>
    <row r="17330" spans="11:17">
      <c r="K17330" t="s">
        <v>51</v>
      </c>
      <c r="L17330" t="s">
        <v>7346</v>
      </c>
      <c r="M17330" t="s">
        <v>7347</v>
      </c>
      <c r="N17330" t="s">
        <v>1337</v>
      </c>
      <c r="O17330" t="s">
        <v>57</v>
      </c>
      <c r="P17330" t="s">
        <v>1863</v>
      </c>
      <c r="Q17330" t="s">
        <v>7348</v>
      </c>
    </row>
    <row r="17331" spans="11:17">
      <c r="K17331" t="s">
        <v>51</v>
      </c>
      <c r="L17331" t="s">
        <v>7346</v>
      </c>
      <c r="M17331" t="s">
        <v>7347</v>
      </c>
      <c r="N17331" t="s">
        <v>1337</v>
      </c>
      <c r="O17331" t="s">
        <v>59</v>
      </c>
      <c r="P17331">
        <v>420</v>
      </c>
      <c r="Q17331" t="s">
        <v>7348</v>
      </c>
    </row>
    <row r="17332" spans="11:17">
      <c r="K17332" t="s">
        <v>51</v>
      </c>
      <c r="L17332" t="s">
        <v>7346</v>
      </c>
      <c r="M17332" t="s">
        <v>7347</v>
      </c>
      <c r="N17332" t="s">
        <v>1337</v>
      </c>
      <c r="O17332" t="s">
        <v>60</v>
      </c>
      <c r="P17332" t="s">
        <v>1864</v>
      </c>
      <c r="Q17332" t="s">
        <v>7348</v>
      </c>
    </row>
    <row r="17333" spans="11:17">
      <c r="K17333" t="s">
        <v>51</v>
      </c>
      <c r="L17333" t="s">
        <v>7346</v>
      </c>
      <c r="M17333" t="s">
        <v>7347</v>
      </c>
      <c r="N17333" t="s">
        <v>1337</v>
      </c>
      <c r="O17333" t="s">
        <v>62</v>
      </c>
      <c r="P17333" t="s">
        <v>1955</v>
      </c>
      <c r="Q17333" t="s">
        <v>7348</v>
      </c>
    </row>
    <row r="17334" spans="11:17">
      <c r="K17334" t="s">
        <v>51</v>
      </c>
      <c r="L17334" t="s">
        <v>7346</v>
      </c>
      <c r="M17334" t="s">
        <v>7347</v>
      </c>
      <c r="N17334" t="s">
        <v>1337</v>
      </c>
      <c r="O17334" t="s">
        <v>64</v>
      </c>
      <c r="P17334" t="s">
        <v>7349</v>
      </c>
      <c r="Q17334" t="s">
        <v>7348</v>
      </c>
    </row>
    <row r="17335" spans="11:17">
      <c r="K17335" t="s">
        <v>51</v>
      </c>
      <c r="L17335" t="s">
        <v>7346</v>
      </c>
      <c r="M17335" t="s">
        <v>7347</v>
      </c>
      <c r="N17335" t="s">
        <v>1337</v>
      </c>
      <c r="O17335" t="s">
        <v>66</v>
      </c>
      <c r="P17335" t="s">
        <v>7350</v>
      </c>
      <c r="Q17335" t="s">
        <v>7348</v>
      </c>
    </row>
    <row r="17336" spans="11:17">
      <c r="K17336" t="s">
        <v>51</v>
      </c>
      <c r="L17336" t="s">
        <v>7346</v>
      </c>
      <c r="M17336" t="s">
        <v>7347</v>
      </c>
      <c r="N17336" t="s">
        <v>1337</v>
      </c>
      <c r="O17336" t="s">
        <v>68</v>
      </c>
      <c r="Q17336" t="s">
        <v>7348</v>
      </c>
    </row>
    <row r="17337" spans="11:17">
      <c r="K17337" t="s">
        <v>51</v>
      </c>
      <c r="L17337" t="s">
        <v>7346</v>
      </c>
      <c r="M17337" t="s">
        <v>7347</v>
      </c>
      <c r="N17337" t="s">
        <v>1337</v>
      </c>
      <c r="O17337" t="s">
        <v>70</v>
      </c>
      <c r="P17337" t="s">
        <v>1020</v>
      </c>
      <c r="Q17337" t="s">
        <v>7348</v>
      </c>
    </row>
    <row r="17338" spans="11:17">
      <c r="K17338" t="s">
        <v>51</v>
      </c>
      <c r="L17338" t="s">
        <v>7346</v>
      </c>
      <c r="M17338" t="s">
        <v>7347</v>
      </c>
      <c r="N17338" t="s">
        <v>1337</v>
      </c>
      <c r="O17338" t="s">
        <v>72</v>
      </c>
      <c r="P17338">
        <v>32</v>
      </c>
      <c r="Q17338" t="s">
        <v>7348</v>
      </c>
    </row>
    <row r="17339" spans="11:17">
      <c r="K17339" t="s">
        <v>51</v>
      </c>
      <c r="L17339" t="s">
        <v>7346</v>
      </c>
      <c r="M17339" t="s">
        <v>7347</v>
      </c>
      <c r="N17339" t="s">
        <v>1337</v>
      </c>
      <c r="O17339" t="s">
        <v>73</v>
      </c>
      <c r="P17339" t="s">
        <v>1343</v>
      </c>
      <c r="Q17339" t="s">
        <v>7348</v>
      </c>
    </row>
    <row r="17340" spans="11:17">
      <c r="K17340" t="s">
        <v>51</v>
      </c>
      <c r="M17340" t="s">
        <v>7351</v>
      </c>
      <c r="N17340" t="s">
        <v>2449</v>
      </c>
      <c r="O17340" t="s">
        <v>14</v>
      </c>
      <c r="Q17340" t="s">
        <v>7352</v>
      </c>
    </row>
    <row r="17341" spans="11:17">
      <c r="K17341" t="s">
        <v>51</v>
      </c>
      <c r="M17341" t="s">
        <v>7351</v>
      </c>
      <c r="N17341" t="s">
        <v>2449</v>
      </c>
      <c r="O17341" t="s">
        <v>56</v>
      </c>
      <c r="Q17341" t="s">
        <v>7352</v>
      </c>
    </row>
    <row r="17342" spans="11:17">
      <c r="K17342" t="s">
        <v>51</v>
      </c>
      <c r="M17342" t="s">
        <v>7351</v>
      </c>
      <c r="N17342" t="s">
        <v>2449</v>
      </c>
      <c r="O17342" t="s">
        <v>57</v>
      </c>
      <c r="P17342" t="s">
        <v>1863</v>
      </c>
      <c r="Q17342" t="s">
        <v>7352</v>
      </c>
    </row>
    <row r="17343" spans="11:17">
      <c r="K17343" t="s">
        <v>51</v>
      </c>
      <c r="M17343" t="s">
        <v>7351</v>
      </c>
      <c r="N17343" t="s">
        <v>2449</v>
      </c>
      <c r="O17343" t="s">
        <v>59</v>
      </c>
      <c r="Q17343" t="s">
        <v>7352</v>
      </c>
    </row>
    <row r="17344" spans="11:17">
      <c r="K17344" t="s">
        <v>51</v>
      </c>
      <c r="M17344" t="s">
        <v>7351</v>
      </c>
      <c r="N17344" t="s">
        <v>2449</v>
      </c>
      <c r="O17344" t="s">
        <v>60</v>
      </c>
      <c r="P17344" t="s">
        <v>5625</v>
      </c>
      <c r="Q17344" t="s">
        <v>7352</v>
      </c>
    </row>
    <row r="17345" spans="11:17">
      <c r="K17345" t="s">
        <v>51</v>
      </c>
      <c r="M17345" t="s">
        <v>7351</v>
      </c>
      <c r="N17345" t="s">
        <v>2449</v>
      </c>
      <c r="O17345" t="s">
        <v>62</v>
      </c>
      <c r="P17345" t="s">
        <v>5626</v>
      </c>
      <c r="Q17345" t="s">
        <v>7352</v>
      </c>
    </row>
    <row r="17346" spans="11:17">
      <c r="K17346" t="s">
        <v>51</v>
      </c>
      <c r="M17346" t="s">
        <v>7351</v>
      </c>
      <c r="N17346" t="s">
        <v>2449</v>
      </c>
      <c r="O17346" t="s">
        <v>64</v>
      </c>
      <c r="P17346" t="s">
        <v>7353</v>
      </c>
      <c r="Q17346" t="s">
        <v>7352</v>
      </c>
    </row>
    <row r="17347" spans="11:17">
      <c r="K17347" t="s">
        <v>51</v>
      </c>
      <c r="M17347" t="s">
        <v>7351</v>
      </c>
      <c r="N17347" t="s">
        <v>2449</v>
      </c>
      <c r="O17347" t="s">
        <v>66</v>
      </c>
      <c r="P17347" t="s">
        <v>7354</v>
      </c>
      <c r="Q17347" t="s">
        <v>7352</v>
      </c>
    </row>
    <row r="17348" spans="11:17">
      <c r="K17348" t="s">
        <v>51</v>
      </c>
      <c r="M17348" t="s">
        <v>7351</v>
      </c>
      <c r="N17348" t="s">
        <v>2449</v>
      </c>
      <c r="O17348" t="s">
        <v>68</v>
      </c>
      <c r="P17348" t="e">
        <f>-ต้องการหน้ากากอนามัยและเจลล้างมือ (เคยมีมาแจกแล้วแต่ไม่เพียงพอ)
-ปัญหาเศรษฐกิจ ขายของไม่ได้</f>
        <v>#NAME?</v>
      </c>
      <c r="Q17348" t="s">
        <v>7352</v>
      </c>
    </row>
    <row r="17349" spans="11:17">
      <c r="K17349" t="s">
        <v>51</v>
      </c>
      <c r="M17349" t="s">
        <v>7351</v>
      </c>
      <c r="N17349" t="s">
        <v>2449</v>
      </c>
      <c r="O17349" t="s">
        <v>70</v>
      </c>
      <c r="Q17349" t="s">
        <v>7352</v>
      </c>
    </row>
    <row r="17350" spans="11:17">
      <c r="K17350" t="s">
        <v>51</v>
      </c>
      <c r="M17350" t="s">
        <v>7351</v>
      </c>
      <c r="N17350" t="s">
        <v>2449</v>
      </c>
      <c r="O17350" t="s">
        <v>72</v>
      </c>
      <c r="Q17350" t="s">
        <v>7352</v>
      </c>
    </row>
    <row r="17351" spans="11:17">
      <c r="K17351" t="s">
        <v>51</v>
      </c>
      <c r="M17351" t="s">
        <v>7351</v>
      </c>
      <c r="N17351" t="s">
        <v>2449</v>
      </c>
      <c r="O17351" t="s">
        <v>73</v>
      </c>
      <c r="P17351" t="s">
        <v>2453</v>
      </c>
      <c r="Q17351" t="s">
        <v>7352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1</vt:i4>
      </vt:variant>
    </vt:vector>
  </HeadingPairs>
  <TitlesOfParts>
    <vt:vector size="1" baseType="lpstr">
      <vt:lpstr>communitybangkok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2020-05-07T07:24:39Z</dcterms:created>
  <dcterms:modified xsi:type="dcterms:W3CDTF">2020-05-07T07:24:39Z</dcterms:modified>
</cp:coreProperties>
</file>