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Data Visualizations" sheetId="2" r:id="rId5"/>
  </sheets>
  <definedNames/>
  <calcPr/>
</workbook>
</file>

<file path=xl/sharedStrings.xml><?xml version="1.0" encoding="utf-8"?>
<sst xmlns="http://schemas.openxmlformats.org/spreadsheetml/2006/main" count="525" uniqueCount="159">
  <si>
    <t>Data Set</t>
  </si>
  <si>
    <t>Name</t>
  </si>
  <si>
    <t>Main Folder</t>
  </si>
  <si>
    <t>Sub Folder</t>
  </si>
  <si>
    <t>Person</t>
  </si>
  <si>
    <t>Label/Blank</t>
  </si>
  <si>
    <t>Count</t>
  </si>
  <si>
    <t>Average Colors Per Outfit</t>
  </si>
  <si>
    <t>Uniformity (max # of same clothes)</t>
  </si>
  <si>
    <t>Dark Percentage</t>
  </si>
  <si>
    <t>CMU Libraries Data Set</t>
  </si>
  <si>
    <t>GPC_004_016_001_001.tif</t>
  </si>
  <si>
    <t>01_Athletics</t>
  </si>
  <si>
    <t>N/A</t>
  </si>
  <si>
    <t>X</t>
  </si>
  <si>
    <t>GPC_004_016_001_002.tif</t>
  </si>
  <si>
    <t>Athletics - Women's Atheletics Council (1929)</t>
  </si>
  <si>
    <t>GPC_004_016_002_001.tif</t>
  </si>
  <si>
    <t>GPC_004_016_002_002.tif</t>
  </si>
  <si>
    <t>Tarquans</t>
  </si>
  <si>
    <t>GPC_004_020_001_001.tif</t>
  </si>
  <si>
    <t>GPC_004_020_001_002.tif</t>
  </si>
  <si>
    <t>Class in Physical Training in old gymnasium on 4th floor of Margaret Morrison 1920</t>
  </si>
  <si>
    <t>GPC_004_020_002_001.tif</t>
  </si>
  <si>
    <t>GPC_004_020_002_002.tif</t>
  </si>
  <si>
    <t>1910 - Junior Class, in MMCC Gymnasium</t>
  </si>
  <si>
    <t>GPC_004_026_001.tif</t>
  </si>
  <si>
    <t>GPC_004_027_001_001.tif</t>
  </si>
  <si>
    <t>GPC_004_027_001_002.tif</t>
  </si>
  <si>
    <t>Pluto by Kennedy - Gazette Times</t>
  </si>
  <si>
    <t>GPC_004_027_002_001.tif</t>
  </si>
  <si>
    <t>GPC_004_027_002_002.tif</t>
  </si>
  <si>
    <t>Tennis Court on what is now 1931 the Athletic Field (1920)</t>
  </si>
  <si>
    <t>GPC_004_027_003_001.tif</t>
  </si>
  <si>
    <t>GPC_004_027_003_002.tif</t>
  </si>
  <si>
    <t>year: 1920</t>
  </si>
  <si>
    <t>GPC_02_MMCC_Ext_001a.tif</t>
  </si>
  <si>
    <t>02_Buildings</t>
  </si>
  <si>
    <t>MMCC</t>
  </si>
  <si>
    <t>GPC_02_MMCC_Ext_001b.tif</t>
  </si>
  <si>
    <t>Student Groups - Women</t>
  </si>
  <si>
    <t>GPC_02_MMCC_Ext_001c.tif</t>
  </si>
  <si>
    <t>GPC_02_MMCC_Ext_002.tif</t>
  </si>
  <si>
    <t>GPC_02_MMCC_Ext_003.tif</t>
  </si>
  <si>
    <t>GPC_02_MMCC_Ext_004.tif</t>
  </si>
  <si>
    <t>GPC_02_MMCC_Ext_005.tif</t>
  </si>
  <si>
    <t>GPC_02_MMCC_Ext_006.tiff</t>
  </si>
  <si>
    <t>GPC_02_MMCC_EXT_007.jpg</t>
  </si>
  <si>
    <t>GPC_02_MMCC_Ext_008.jpg</t>
  </si>
  <si>
    <t>MG Dormroom.jpg</t>
  </si>
  <si>
    <t>Morewood_Gardens</t>
  </si>
  <si>
    <t>MG Dormroom2.jpg</t>
  </si>
  <si>
    <t>MG Drawing.jpg</t>
  </si>
  <si>
    <t>MG Exterior.jpg</t>
  </si>
  <si>
    <t>MG Flowers.jpg</t>
  </si>
  <si>
    <t>MG Ironing.jpg</t>
  </si>
  <si>
    <t>MG Lounge with Mantle.jpg</t>
  </si>
  <si>
    <t>MG Lounge.jpg</t>
  </si>
  <si>
    <t>MG Mailroom.jpg</t>
  </si>
  <si>
    <t>MG Reception Desk.jpg</t>
  </si>
  <si>
    <t>MG Suitcase.jpg</t>
  </si>
  <si>
    <t>GPC_047_007_001_001.tif</t>
  </si>
  <si>
    <t>05_Colleges_And_Research_Centers</t>
  </si>
  <si>
    <t>GPC_047_007_001_002.tif</t>
  </si>
  <si>
    <t>GPC_047_007_002_001.tif</t>
  </si>
  <si>
    <t>GPC_047_007_002_002.tif</t>
  </si>
  <si>
    <t>GPC_047_007_003_001.tif</t>
  </si>
  <si>
    <t>GPC_047_007_003_002.tif</t>
  </si>
  <si>
    <t>GPC_047_007_004_001.tif</t>
  </si>
  <si>
    <t>GPC_047_007_004_002.tif</t>
  </si>
  <si>
    <t>MMCC - Home Ec (1953)</t>
  </si>
  <si>
    <t>GPC_047_007_005_001.tif</t>
  </si>
  <si>
    <t>GPC_047_007_005_002.tif</t>
  </si>
  <si>
    <t>MMCC - Home Ec</t>
  </si>
  <si>
    <t>GPC_047_007_006_001.tif</t>
  </si>
  <si>
    <t>GPC_047_007_006_002.tif</t>
  </si>
  <si>
    <t>GPC_047_007_007_001.tif</t>
  </si>
  <si>
    <t>GPC_047_007_007_002.tif</t>
  </si>
  <si>
    <t>GPC_047_007_008.tif</t>
  </si>
  <si>
    <t>GPC_047_007_009.tif</t>
  </si>
  <si>
    <t>GPC_047_007_010_001.tif</t>
  </si>
  <si>
    <t>GPC_047_009_001_001.tif</t>
  </si>
  <si>
    <t>GPC_047_009_001_002.tif</t>
  </si>
  <si>
    <t>Margaret Morrison Lunch Room - 4th Floor of MM building</t>
  </si>
  <si>
    <t>GPC_047_009_002.tif</t>
  </si>
  <si>
    <t>GPC_047_010_002_002.tif</t>
  </si>
  <si>
    <t>MMCC interior</t>
  </si>
  <si>
    <t>GPC_047_016_001.tif</t>
  </si>
  <si>
    <t>GPC_047_016_002_001.tif</t>
  </si>
  <si>
    <t>GPC_047_016_002_002.tif</t>
  </si>
  <si>
    <t>Margaret Morrison Biological Sciences</t>
  </si>
  <si>
    <t>GPC_047_016_003_001.tif</t>
  </si>
  <si>
    <t>GPC_047_016_003_002.tif</t>
  </si>
  <si>
    <t>MMCC Bacteriology</t>
  </si>
  <si>
    <t>GPC_047_016_004_001.tif</t>
  </si>
  <si>
    <t>GPC_047_016_004_002.tif</t>
  </si>
  <si>
    <t>GPC_047_017_001_001.tif</t>
  </si>
  <si>
    <t>GPC_047_017_001_002.tif</t>
  </si>
  <si>
    <t>GPC_047_017_001.tif</t>
  </si>
  <si>
    <t>GPC_047_017_002_001.tif</t>
  </si>
  <si>
    <t>GPC_047_017_002_002.tif</t>
  </si>
  <si>
    <t>GPC_047_017_003_001.tif</t>
  </si>
  <si>
    <t>GPC_047_017_003_002.tif</t>
  </si>
  <si>
    <t>GPC_047_017_004.tif</t>
  </si>
  <si>
    <t>GPC_047_017_005_001.tif</t>
  </si>
  <si>
    <t>GPC_047_017_005_002.tif</t>
  </si>
  <si>
    <t>GPC_047_017_006_001.tif</t>
  </si>
  <si>
    <t>GPC_047_017_006_002.tif</t>
  </si>
  <si>
    <t>GPC_047_017_00007.tif</t>
  </si>
  <si>
    <t>Image_28.tiff</t>
  </si>
  <si>
    <t>Image_32.tiff</t>
  </si>
  <si>
    <t>Image_33.tiff</t>
  </si>
  <si>
    <t>MMCC Classroom.tif</t>
  </si>
  <si>
    <t>Family Weekend/Scotty Saturday</t>
  </si>
  <si>
    <t>capitol-steps_37475902840_o.jpg</t>
  </si>
  <si>
    <t>capitol-steps_37475903550_o.jpg</t>
  </si>
  <si>
    <t>diversity-open-house_23880798328_o.jpg</t>
  </si>
  <si>
    <t>diversity-open-house_23880798598_o.jpg</t>
  </si>
  <si>
    <t>diversity-open-house_23880798778_o.jpg</t>
  </si>
  <si>
    <t>diversity-open-house_23880798898_o.jpg</t>
  </si>
  <si>
    <t>diversity-open-house_23880799078_o.jpg</t>
  </si>
  <si>
    <t>diversity-open-house_37475899440_o.jpg</t>
  </si>
  <si>
    <t>diversity-open-house_37475899580_o.jpg</t>
  </si>
  <si>
    <t>diversity-open-house_37475899750_o.jpg</t>
  </si>
  <si>
    <t>diversity-open-house_37475899990_o.jpg</t>
  </si>
  <si>
    <t>diwali-celebration_23880797568_o.jpg</t>
  </si>
  <si>
    <t>diwali-celebration_23880797948_o.jpg</t>
  </si>
  <si>
    <t>diwali-celebration_23880798128_o.jpg</t>
  </si>
  <si>
    <t>diwali-celebration_37024205944_o.jpg</t>
  </si>
  <si>
    <t>diwali-celebration_37024206374_o.jpg</t>
  </si>
  <si>
    <t>diwali-celebration_37475899170_o.jpg</t>
  </si>
  <si>
    <t>mc_chili-cook-off_2017_0047_37685331736_o.jpg</t>
  </si>
  <si>
    <t>mc_chili-cook-off_2017_0072_37024207614_o.jpg</t>
  </si>
  <si>
    <t>mc_chili-cook-off_2017_0090_37024207674_o.jpg</t>
  </si>
  <si>
    <t>mc_football-game_2017_0857_1_37475898000_o.jpg</t>
  </si>
  <si>
    <t>mc_football-game_2017_1567_37475896280_o.jpg</t>
  </si>
  <si>
    <t>mc_football-game_2017_1687_23880797248_o.jpg</t>
  </si>
  <si>
    <t>mc_football-game_2017_1701_37475897720_o.jpg</t>
  </si>
  <si>
    <t>mc_football-game_2017_1923_23880796968_o.jpg</t>
  </si>
  <si>
    <t>mc_football-game_2017_2110_37475897360_o.jpg</t>
  </si>
  <si>
    <t>mc_football-game_2017_2247_37475897260_o.jpg</t>
  </si>
  <si>
    <t>presidents-welcome_23880795528_o.jpg</t>
  </si>
  <si>
    <t>presidents-welcome_23880796218_o.jpg</t>
  </si>
  <si>
    <t>presidents-welcome_23880796508_o.jpg</t>
  </si>
  <si>
    <t>presidents-welcome_23880796778_o.jpg</t>
  </si>
  <si>
    <t>presidents-welcome_37475895630_o.jpg</t>
  </si>
  <si>
    <t>presidents-welcome_37475896640_o.jpg</t>
  </si>
  <si>
    <t>presidents-welcome_37475896990_o.jpg</t>
  </si>
  <si>
    <t>scotch--soda-benefit-cabaret_37126883693_o.jpg</t>
  </si>
  <si>
    <t>scotch--soda-benefit-cabaret_37126883783_o.jpg</t>
  </si>
  <si>
    <t>scotch--soda-benefit-cabaret_37748489746_o.jpg</t>
  </si>
  <si>
    <t>scotch--soda-benefit-cabaret_37748489906_o.jpg</t>
  </si>
  <si>
    <t>scotty-saturday_37765112572_o.jpg</t>
  </si>
  <si>
    <t>scotty-saturday_37765112722_o.jpg</t>
  </si>
  <si>
    <t>scotty-saturday_37765112832_o.jpg</t>
  </si>
  <si>
    <t>scotty-saturday_37797069191_o.jpg</t>
  </si>
  <si>
    <t>scotty-saturday_37797069451_o.jpg</t>
  </si>
  <si>
    <t>scotty-saturday_37797069841_o.jpg</t>
  </si>
  <si>
    <t>scs_darpa-vehicles_2017_0030_37797073971_o.jpg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</si>
</sst>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86"/>
    <col customWidth="1" min="2" max="2" width="45.86"/>
    <col customWidth="1" min="3" max="3" width="34.43"/>
    <col customWidth="1" min="4" max="4" width="22.0"/>
    <col customWidth="1" min="8" max="8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1">
        <v>18.0</v>
      </c>
      <c r="H2" s="1">
        <v>3.0</v>
      </c>
      <c r="I2" s="1">
        <v>0.0</v>
      </c>
      <c r="J2" s="2">
        <f>8/18</f>
        <v>0.4444444444</v>
      </c>
    </row>
    <row r="3">
      <c r="A3" s="1" t="s">
        <v>10</v>
      </c>
      <c r="B3" s="1" t="s">
        <v>15</v>
      </c>
      <c r="C3" s="1" t="s">
        <v>12</v>
      </c>
      <c r="D3" s="1" t="s">
        <v>13</v>
      </c>
      <c r="F3" s="1" t="s">
        <v>14</v>
      </c>
      <c r="G3" s="1" t="s">
        <v>16</v>
      </c>
    </row>
    <row r="4">
      <c r="A4" s="1" t="s">
        <v>10</v>
      </c>
      <c r="B4" s="1" t="s">
        <v>17</v>
      </c>
      <c r="C4" s="1" t="s">
        <v>12</v>
      </c>
      <c r="D4" s="1" t="s">
        <v>13</v>
      </c>
      <c r="E4" s="1" t="s">
        <v>14</v>
      </c>
      <c r="G4" s="1">
        <v>18.0</v>
      </c>
      <c r="H4" s="1">
        <v>1.0</v>
      </c>
      <c r="I4" s="3">
        <f>14/18</f>
        <v>0.7777777778</v>
      </c>
      <c r="J4" s="3">
        <f>1/18</f>
        <v>0.05555555556</v>
      </c>
    </row>
    <row r="5">
      <c r="A5" s="1" t="s">
        <v>10</v>
      </c>
      <c r="B5" s="1" t="s">
        <v>18</v>
      </c>
      <c r="C5" s="1" t="s">
        <v>12</v>
      </c>
      <c r="D5" s="1" t="s">
        <v>13</v>
      </c>
      <c r="F5" s="1" t="s">
        <v>14</v>
      </c>
      <c r="G5" s="1" t="s">
        <v>19</v>
      </c>
    </row>
    <row r="6">
      <c r="A6" s="1" t="s">
        <v>10</v>
      </c>
      <c r="B6" s="1" t="s">
        <v>20</v>
      </c>
      <c r="C6" s="1" t="s">
        <v>12</v>
      </c>
      <c r="D6" s="1" t="s">
        <v>13</v>
      </c>
      <c r="E6" s="1" t="s">
        <v>14</v>
      </c>
      <c r="G6" s="1">
        <v>11.0</v>
      </c>
      <c r="H6" s="1">
        <v>1.0</v>
      </c>
      <c r="I6" s="1">
        <v>1.0</v>
      </c>
      <c r="J6" s="1">
        <v>1.0</v>
      </c>
    </row>
    <row r="7">
      <c r="A7" s="1" t="s">
        <v>10</v>
      </c>
      <c r="B7" s="1" t="s">
        <v>21</v>
      </c>
      <c r="C7" s="1" t="s">
        <v>12</v>
      </c>
      <c r="D7" s="1" t="s">
        <v>13</v>
      </c>
      <c r="F7" s="1" t="s">
        <v>14</v>
      </c>
      <c r="G7" s="1" t="s">
        <v>22</v>
      </c>
    </row>
    <row r="8">
      <c r="A8" s="1" t="s">
        <v>10</v>
      </c>
      <c r="B8" s="1" t="s">
        <v>23</v>
      </c>
      <c r="C8" s="1" t="s">
        <v>12</v>
      </c>
      <c r="D8" s="1" t="s">
        <v>13</v>
      </c>
      <c r="E8" s="1" t="s">
        <v>14</v>
      </c>
      <c r="G8" s="1">
        <v>20.0</v>
      </c>
      <c r="H8" s="1">
        <f>29/20</f>
        <v>1.45</v>
      </c>
      <c r="I8" s="3">
        <f>9/20</f>
        <v>0.45</v>
      </c>
      <c r="J8" s="3">
        <f>14.5/20</f>
        <v>0.725</v>
      </c>
    </row>
    <row r="9">
      <c r="A9" s="1" t="s">
        <v>10</v>
      </c>
      <c r="B9" s="1" t="s">
        <v>24</v>
      </c>
      <c r="C9" s="1" t="s">
        <v>12</v>
      </c>
      <c r="D9" s="1" t="s">
        <v>13</v>
      </c>
      <c r="F9" s="1" t="s">
        <v>14</v>
      </c>
      <c r="G9" s="1" t="s">
        <v>25</v>
      </c>
    </row>
    <row r="10">
      <c r="A10" s="1" t="s">
        <v>10</v>
      </c>
      <c r="B10" s="1" t="s">
        <v>26</v>
      </c>
      <c r="C10" s="1" t="s">
        <v>12</v>
      </c>
      <c r="D10" s="1" t="s">
        <v>13</v>
      </c>
      <c r="E10" s="1" t="s">
        <v>14</v>
      </c>
      <c r="G10" s="1">
        <v>23.0</v>
      </c>
      <c r="H10" s="1">
        <v>2.0</v>
      </c>
      <c r="I10" s="1">
        <v>1.0</v>
      </c>
      <c r="J10" s="1">
        <v>0.5</v>
      </c>
    </row>
    <row r="11">
      <c r="A11" s="1" t="s">
        <v>10</v>
      </c>
      <c r="B11" s="1" t="s">
        <v>27</v>
      </c>
      <c r="C11" s="1" t="s">
        <v>12</v>
      </c>
      <c r="D11" s="1" t="s">
        <v>13</v>
      </c>
      <c r="E11" s="1" t="s">
        <v>14</v>
      </c>
      <c r="G11" s="1">
        <v>15.0</v>
      </c>
      <c r="H11" s="1">
        <v>2.0</v>
      </c>
      <c r="I11" s="1">
        <v>1.0</v>
      </c>
      <c r="J11" s="1">
        <v>0.5</v>
      </c>
    </row>
    <row r="12">
      <c r="A12" s="1" t="s">
        <v>10</v>
      </c>
      <c r="B12" s="1" t="s">
        <v>28</v>
      </c>
      <c r="C12" s="1" t="s">
        <v>12</v>
      </c>
      <c r="D12" s="1" t="s">
        <v>13</v>
      </c>
      <c r="F12" s="1" t="s">
        <v>14</v>
      </c>
      <c r="G12" s="1" t="s">
        <v>29</v>
      </c>
    </row>
    <row r="13">
      <c r="A13" s="1" t="s">
        <v>10</v>
      </c>
      <c r="B13" s="1" t="s">
        <v>30</v>
      </c>
      <c r="C13" s="1" t="s">
        <v>12</v>
      </c>
      <c r="D13" s="1" t="s">
        <v>13</v>
      </c>
      <c r="E13" s="1" t="s">
        <v>14</v>
      </c>
      <c r="G13" s="1">
        <v>10.0</v>
      </c>
      <c r="H13" s="1">
        <v>1.0</v>
      </c>
      <c r="I13" s="3">
        <f>2/10</f>
        <v>0.2</v>
      </c>
      <c r="J13" s="1">
        <v>0.6</v>
      </c>
    </row>
    <row r="14">
      <c r="A14" s="1" t="s">
        <v>10</v>
      </c>
      <c r="B14" s="1" t="s">
        <v>31</v>
      </c>
      <c r="C14" s="1" t="s">
        <v>12</v>
      </c>
      <c r="D14" s="1" t="s">
        <v>13</v>
      </c>
      <c r="F14" s="1" t="s">
        <v>14</v>
      </c>
      <c r="G14" s="1" t="s">
        <v>32</v>
      </c>
    </row>
    <row r="15">
      <c r="A15" s="1" t="s">
        <v>10</v>
      </c>
      <c r="B15" s="1" t="s">
        <v>33</v>
      </c>
      <c r="C15" s="1" t="s">
        <v>12</v>
      </c>
      <c r="D15" s="1" t="s">
        <v>13</v>
      </c>
      <c r="E15" s="1" t="s">
        <v>14</v>
      </c>
      <c r="G15" s="1">
        <v>13.0</v>
      </c>
      <c r="H15" s="1">
        <v>2.0</v>
      </c>
      <c r="I15" s="1">
        <v>1.0</v>
      </c>
      <c r="J15" s="1">
        <v>0.5</v>
      </c>
    </row>
    <row r="16">
      <c r="A16" s="1" t="s">
        <v>10</v>
      </c>
      <c r="B16" s="1" t="s">
        <v>34</v>
      </c>
      <c r="C16" s="1" t="s">
        <v>12</v>
      </c>
      <c r="D16" s="1" t="s">
        <v>13</v>
      </c>
      <c r="F16" s="1" t="s">
        <v>14</v>
      </c>
      <c r="G16" s="1" t="s">
        <v>35</v>
      </c>
    </row>
    <row r="17">
      <c r="A17" s="1" t="s">
        <v>10</v>
      </c>
      <c r="B17" s="1" t="s">
        <v>36</v>
      </c>
      <c r="C17" s="1" t="s">
        <v>37</v>
      </c>
      <c r="D17" s="1" t="s">
        <v>38</v>
      </c>
      <c r="E17" s="1" t="s">
        <v>14</v>
      </c>
      <c r="G17" s="1">
        <v>50.0</v>
      </c>
      <c r="H17" s="1">
        <v>1.0</v>
      </c>
      <c r="I17" s="1">
        <f>1-J17</f>
        <v>0.86</v>
      </c>
      <c r="J17" s="1">
        <f>7/50</f>
        <v>0.14</v>
      </c>
    </row>
    <row r="18">
      <c r="A18" s="1" t="s">
        <v>10</v>
      </c>
      <c r="B18" s="1" t="s">
        <v>39</v>
      </c>
      <c r="C18" s="1" t="s">
        <v>37</v>
      </c>
      <c r="D18" s="1" t="s">
        <v>38</v>
      </c>
      <c r="F18" s="1" t="s">
        <v>14</v>
      </c>
      <c r="G18" s="1" t="s">
        <v>40</v>
      </c>
    </row>
    <row r="19">
      <c r="A19" s="1" t="s">
        <v>10</v>
      </c>
      <c r="B19" s="1" t="s">
        <v>41</v>
      </c>
      <c r="C19" s="1" t="s">
        <v>37</v>
      </c>
      <c r="D19" s="1" t="s">
        <v>38</v>
      </c>
      <c r="E19" s="1" t="s">
        <v>14</v>
      </c>
      <c r="G19" s="1">
        <v>50.0</v>
      </c>
      <c r="H19" s="1">
        <v>1.0</v>
      </c>
      <c r="I19" s="1">
        <f>1-J19</f>
        <v>0.86</v>
      </c>
      <c r="J19" s="1">
        <f>7/50</f>
        <v>0.14</v>
      </c>
    </row>
    <row r="20">
      <c r="A20" s="1" t="s">
        <v>10</v>
      </c>
      <c r="B20" s="1" t="s">
        <v>42</v>
      </c>
      <c r="C20" s="1" t="s">
        <v>37</v>
      </c>
      <c r="D20" s="1" t="s">
        <v>38</v>
      </c>
      <c r="E20" s="1" t="s">
        <v>14</v>
      </c>
      <c r="G20" s="1">
        <v>6.0</v>
      </c>
      <c r="H20" s="1">
        <v>2.0</v>
      </c>
      <c r="I20" s="1">
        <v>0.5</v>
      </c>
      <c r="J20" s="3">
        <f>9/12</f>
        <v>0.75</v>
      </c>
    </row>
    <row r="21">
      <c r="A21" s="1" t="s">
        <v>10</v>
      </c>
      <c r="B21" s="1" t="s">
        <v>43</v>
      </c>
      <c r="C21" s="1" t="s">
        <v>37</v>
      </c>
      <c r="D21" s="1" t="s">
        <v>38</v>
      </c>
      <c r="E21" s="1" t="s">
        <v>14</v>
      </c>
      <c r="G21" s="1">
        <v>7.0</v>
      </c>
      <c r="H21" s="1">
        <v>2.0</v>
      </c>
      <c r="I21" s="1">
        <v>0.0</v>
      </c>
      <c r="J21" s="3">
        <f>1/6</f>
        <v>0.1666666667</v>
      </c>
    </row>
    <row r="22">
      <c r="A22" s="1" t="s">
        <v>10</v>
      </c>
      <c r="B22" s="1" t="s">
        <v>44</v>
      </c>
      <c r="C22" s="1" t="s">
        <v>37</v>
      </c>
      <c r="D22" s="1" t="s">
        <v>38</v>
      </c>
    </row>
    <row r="23">
      <c r="A23" s="1" t="s">
        <v>10</v>
      </c>
      <c r="B23" s="1" t="s">
        <v>45</v>
      </c>
      <c r="C23" s="1" t="s">
        <v>37</v>
      </c>
      <c r="D23" s="1" t="s">
        <v>38</v>
      </c>
    </row>
    <row r="24">
      <c r="A24" s="1" t="s">
        <v>10</v>
      </c>
      <c r="B24" s="1" t="s">
        <v>46</v>
      </c>
      <c r="C24" s="1" t="s">
        <v>37</v>
      </c>
      <c r="D24" s="1" t="s">
        <v>38</v>
      </c>
    </row>
    <row r="25">
      <c r="A25" s="1" t="s">
        <v>10</v>
      </c>
      <c r="B25" s="1" t="s">
        <v>47</v>
      </c>
      <c r="C25" s="1" t="s">
        <v>37</v>
      </c>
      <c r="D25" s="1" t="s">
        <v>38</v>
      </c>
    </row>
    <row r="26">
      <c r="A26" s="1" t="s">
        <v>10</v>
      </c>
      <c r="B26" s="1" t="s">
        <v>48</v>
      </c>
      <c r="C26" s="1" t="s">
        <v>37</v>
      </c>
      <c r="D26" s="1" t="s">
        <v>38</v>
      </c>
    </row>
    <row r="27">
      <c r="A27" s="1" t="s">
        <v>10</v>
      </c>
      <c r="B27" s="1" t="s">
        <v>49</v>
      </c>
      <c r="C27" s="1" t="s">
        <v>37</v>
      </c>
      <c r="D27" s="1" t="s">
        <v>50</v>
      </c>
      <c r="E27" s="1" t="s">
        <v>14</v>
      </c>
      <c r="G27" s="1">
        <v>2.0</v>
      </c>
      <c r="H27" s="1">
        <v>1.5</v>
      </c>
      <c r="I27" s="1">
        <v>0.0</v>
      </c>
      <c r="J27" s="1">
        <v>0.25</v>
      </c>
    </row>
    <row r="28">
      <c r="A28" s="1" t="s">
        <v>10</v>
      </c>
      <c r="B28" s="1" t="s">
        <v>51</v>
      </c>
      <c r="C28" s="1" t="s">
        <v>37</v>
      </c>
      <c r="D28" s="1" t="s">
        <v>50</v>
      </c>
      <c r="E28" s="1" t="s">
        <v>14</v>
      </c>
      <c r="G28" s="1">
        <v>2.0</v>
      </c>
      <c r="H28" s="1">
        <v>2.5</v>
      </c>
      <c r="I28" s="1">
        <v>0.0</v>
      </c>
      <c r="J28" s="1">
        <v>0.5</v>
      </c>
    </row>
    <row r="29">
      <c r="A29" s="1" t="s">
        <v>10</v>
      </c>
      <c r="B29" s="1" t="s">
        <v>52</v>
      </c>
      <c r="C29" s="1" t="s">
        <v>37</v>
      </c>
      <c r="D29" s="1" t="s">
        <v>50</v>
      </c>
    </row>
    <row r="30">
      <c r="A30" s="1" t="s">
        <v>10</v>
      </c>
      <c r="B30" s="1" t="s">
        <v>53</v>
      </c>
      <c r="C30" s="1" t="s">
        <v>37</v>
      </c>
      <c r="D30" s="1" t="s">
        <v>50</v>
      </c>
    </row>
    <row r="31">
      <c r="A31" s="1" t="s">
        <v>10</v>
      </c>
      <c r="B31" s="1" t="s">
        <v>54</v>
      </c>
      <c r="C31" s="1" t="s">
        <v>37</v>
      </c>
      <c r="D31" s="1" t="s">
        <v>50</v>
      </c>
      <c r="E31" s="1" t="s">
        <v>14</v>
      </c>
      <c r="G31" s="1">
        <v>3.0</v>
      </c>
      <c r="H31" s="3">
        <f>5/3</f>
        <v>1.666666667</v>
      </c>
      <c r="I31" s="3">
        <f>2/3</f>
        <v>0.6666666667</v>
      </c>
      <c r="J31" s="1">
        <v>0.0</v>
      </c>
    </row>
    <row r="32">
      <c r="A32" s="1" t="s">
        <v>10</v>
      </c>
      <c r="B32" s="1" t="s">
        <v>55</v>
      </c>
      <c r="C32" s="1" t="s">
        <v>37</v>
      </c>
      <c r="D32" s="1" t="s">
        <v>50</v>
      </c>
      <c r="E32" s="1" t="s">
        <v>14</v>
      </c>
      <c r="G32" s="1">
        <v>3.0</v>
      </c>
      <c r="H32" s="1">
        <f>7/3</f>
        <v>2.333333333</v>
      </c>
      <c r="I32" s="1">
        <v>0.0</v>
      </c>
      <c r="J32" s="3">
        <f t="shared" ref="J32:J33" si="1">2/3</f>
        <v>0.6666666667</v>
      </c>
    </row>
    <row r="33">
      <c r="A33" s="1" t="s">
        <v>10</v>
      </c>
      <c r="B33" s="1" t="s">
        <v>56</v>
      </c>
      <c r="C33" s="1" t="s">
        <v>37</v>
      </c>
      <c r="D33" s="1" t="s">
        <v>50</v>
      </c>
      <c r="E33" s="1" t="s">
        <v>14</v>
      </c>
      <c r="G33" s="1">
        <v>4.0</v>
      </c>
      <c r="H33" s="1">
        <v>2.0</v>
      </c>
      <c r="I33" s="1">
        <v>0.5</v>
      </c>
      <c r="J33" s="3">
        <f t="shared" si="1"/>
        <v>0.6666666667</v>
      </c>
    </row>
    <row r="34">
      <c r="A34" s="1" t="s">
        <v>10</v>
      </c>
      <c r="B34" s="1" t="s">
        <v>57</v>
      </c>
      <c r="C34" s="1" t="s">
        <v>37</v>
      </c>
      <c r="D34" s="1" t="s">
        <v>50</v>
      </c>
      <c r="E34" s="1" t="s">
        <v>14</v>
      </c>
      <c r="G34" s="1">
        <v>2.0</v>
      </c>
      <c r="H34" s="1">
        <v>2.5</v>
      </c>
      <c r="I34" s="1">
        <v>0.0</v>
      </c>
      <c r="J34" s="1">
        <v>0.75</v>
      </c>
    </row>
    <row r="35">
      <c r="A35" s="1" t="s">
        <v>10</v>
      </c>
      <c r="B35" s="1" t="s">
        <v>58</v>
      </c>
      <c r="C35" s="1" t="s">
        <v>37</v>
      </c>
      <c r="D35" s="1" t="s">
        <v>50</v>
      </c>
      <c r="E35" s="1" t="s">
        <v>14</v>
      </c>
      <c r="G35" s="1">
        <v>2.0</v>
      </c>
      <c r="H35" s="1">
        <v>2.0</v>
      </c>
      <c r="I35" s="1">
        <v>0.5</v>
      </c>
      <c r="J35" s="1">
        <v>0.5</v>
      </c>
    </row>
    <row r="36">
      <c r="A36" s="1" t="s">
        <v>10</v>
      </c>
      <c r="B36" s="1" t="s">
        <v>59</v>
      </c>
      <c r="C36" s="1" t="s">
        <v>37</v>
      </c>
      <c r="D36" s="1" t="s">
        <v>50</v>
      </c>
      <c r="E36" s="1" t="s">
        <v>14</v>
      </c>
      <c r="G36" s="1">
        <v>7.0</v>
      </c>
      <c r="H36" s="1">
        <v>2.0</v>
      </c>
      <c r="I36" s="3">
        <f>3/7</f>
        <v>0.4285714286</v>
      </c>
      <c r="J36" s="1">
        <v>0.5</v>
      </c>
    </row>
    <row r="37">
      <c r="A37" s="1" t="s">
        <v>10</v>
      </c>
      <c r="B37" s="1" t="s">
        <v>60</v>
      </c>
      <c r="C37" s="1" t="s">
        <v>37</v>
      </c>
      <c r="D37" s="1" t="s">
        <v>50</v>
      </c>
      <c r="E37" s="1" t="s">
        <v>14</v>
      </c>
      <c r="G37" s="1">
        <v>2.0</v>
      </c>
      <c r="H37" s="1">
        <v>2.0</v>
      </c>
      <c r="I37" s="1">
        <v>0.0</v>
      </c>
      <c r="J37" s="1">
        <v>0.75</v>
      </c>
    </row>
    <row r="38">
      <c r="A38" s="1" t="s">
        <v>10</v>
      </c>
      <c r="B38" s="1" t="s">
        <v>61</v>
      </c>
      <c r="C38" s="1" t="s">
        <v>62</v>
      </c>
      <c r="D38" s="1" t="s">
        <v>38</v>
      </c>
      <c r="E38" s="1" t="s">
        <v>14</v>
      </c>
      <c r="G38" s="1">
        <v>3.0</v>
      </c>
      <c r="H38" s="1">
        <v>2.0</v>
      </c>
      <c r="I38" s="3">
        <f>2/3</f>
        <v>0.6666666667</v>
      </c>
      <c r="J38" s="1">
        <v>0.5</v>
      </c>
    </row>
    <row r="39">
      <c r="A39" s="1" t="s">
        <v>10</v>
      </c>
      <c r="B39" s="1" t="s">
        <v>63</v>
      </c>
      <c r="C39" s="1" t="s">
        <v>62</v>
      </c>
      <c r="D39" s="1" t="s">
        <v>38</v>
      </c>
      <c r="F39" s="1" t="s">
        <v>14</v>
      </c>
    </row>
    <row r="40">
      <c r="A40" s="1" t="s">
        <v>10</v>
      </c>
      <c r="B40" s="1" t="s">
        <v>64</v>
      </c>
      <c r="C40" s="1" t="s">
        <v>62</v>
      </c>
      <c r="D40" s="1" t="s">
        <v>38</v>
      </c>
      <c r="E40" s="1" t="s">
        <v>14</v>
      </c>
      <c r="G40" s="1">
        <v>3.0</v>
      </c>
      <c r="H40" s="3">
        <f>5/3</f>
        <v>1.666666667</v>
      </c>
      <c r="I40" s="1">
        <v>0.0</v>
      </c>
      <c r="J40" s="1">
        <v>0.5</v>
      </c>
    </row>
    <row r="41">
      <c r="A41" s="1" t="s">
        <v>10</v>
      </c>
      <c r="B41" s="1" t="s">
        <v>65</v>
      </c>
      <c r="C41" s="1" t="s">
        <v>62</v>
      </c>
      <c r="D41" s="1" t="s">
        <v>38</v>
      </c>
      <c r="F41" s="1" t="s">
        <v>14</v>
      </c>
    </row>
    <row r="42">
      <c r="A42" s="1" t="s">
        <v>10</v>
      </c>
      <c r="B42" s="1" t="s">
        <v>66</v>
      </c>
      <c r="C42" s="1" t="s">
        <v>62</v>
      </c>
      <c r="D42" s="1" t="s">
        <v>38</v>
      </c>
      <c r="E42" s="1" t="s">
        <v>14</v>
      </c>
      <c r="G42" s="1">
        <v>4.0</v>
      </c>
      <c r="H42" s="1">
        <v>2.0</v>
      </c>
      <c r="I42" s="1">
        <v>0.0</v>
      </c>
      <c r="J42" s="3">
        <f>6/8</f>
        <v>0.75</v>
      </c>
    </row>
    <row r="43">
      <c r="A43" s="1" t="s">
        <v>10</v>
      </c>
      <c r="B43" s="1" t="s">
        <v>67</v>
      </c>
      <c r="C43" s="1" t="s">
        <v>62</v>
      </c>
      <c r="D43" s="1" t="s">
        <v>38</v>
      </c>
      <c r="F43" s="1" t="s">
        <v>14</v>
      </c>
    </row>
    <row r="44">
      <c r="A44" s="1" t="s">
        <v>10</v>
      </c>
      <c r="B44" s="1" t="s">
        <v>68</v>
      </c>
      <c r="C44" s="1" t="s">
        <v>62</v>
      </c>
      <c r="D44" s="1" t="s">
        <v>38</v>
      </c>
      <c r="E44" s="1" t="s">
        <v>14</v>
      </c>
      <c r="G44" s="1">
        <v>1.0</v>
      </c>
      <c r="H44" s="1">
        <v>1.0</v>
      </c>
      <c r="I44" s="1">
        <v>1.0</v>
      </c>
      <c r="J44" s="1">
        <v>0.0</v>
      </c>
    </row>
    <row r="45">
      <c r="A45" s="1" t="s">
        <v>10</v>
      </c>
      <c r="B45" s="1" t="s">
        <v>69</v>
      </c>
      <c r="C45" s="1" t="s">
        <v>62</v>
      </c>
      <c r="D45" s="1" t="s">
        <v>38</v>
      </c>
      <c r="F45" s="1" t="s">
        <v>14</v>
      </c>
      <c r="G45" s="1" t="s">
        <v>70</v>
      </c>
    </row>
    <row r="46">
      <c r="A46" s="1" t="s">
        <v>10</v>
      </c>
      <c r="B46" s="1" t="s">
        <v>71</v>
      </c>
      <c r="C46" s="1" t="s">
        <v>62</v>
      </c>
      <c r="D46" s="1" t="s">
        <v>38</v>
      </c>
      <c r="E46" s="1" t="s">
        <v>14</v>
      </c>
      <c r="G46" s="1">
        <v>2.0</v>
      </c>
      <c r="H46" s="1">
        <v>3.0</v>
      </c>
      <c r="I46" s="1">
        <v>0.0</v>
      </c>
      <c r="J46" s="1">
        <v>1.0</v>
      </c>
    </row>
    <row r="47">
      <c r="A47" s="1" t="s">
        <v>10</v>
      </c>
      <c r="B47" s="1" t="s">
        <v>72</v>
      </c>
      <c r="C47" s="1" t="s">
        <v>62</v>
      </c>
      <c r="D47" s="1" t="s">
        <v>38</v>
      </c>
      <c r="F47" s="1" t="s">
        <v>14</v>
      </c>
      <c r="G47" s="1" t="s">
        <v>73</v>
      </c>
    </row>
    <row r="48">
      <c r="A48" s="1" t="s">
        <v>10</v>
      </c>
      <c r="B48" s="1" t="s">
        <v>74</v>
      </c>
      <c r="C48" s="1" t="s">
        <v>62</v>
      </c>
      <c r="D48" s="1" t="s">
        <v>38</v>
      </c>
      <c r="E48" s="1" t="s">
        <v>14</v>
      </c>
      <c r="G48" s="1">
        <v>8.0</v>
      </c>
      <c r="H48" s="1">
        <v>2.0</v>
      </c>
      <c r="I48" s="3">
        <f>2/8</f>
        <v>0.25</v>
      </c>
      <c r="J48" s="3">
        <f>2.5/8</f>
        <v>0.3125</v>
      </c>
    </row>
    <row r="49">
      <c r="A49" s="1" t="s">
        <v>10</v>
      </c>
      <c r="B49" s="1" t="s">
        <v>75</v>
      </c>
      <c r="C49" s="1" t="s">
        <v>62</v>
      </c>
      <c r="D49" s="1" t="s">
        <v>38</v>
      </c>
      <c r="F49" s="1" t="s">
        <v>14</v>
      </c>
    </row>
    <row r="50">
      <c r="A50" s="1" t="s">
        <v>10</v>
      </c>
      <c r="B50" s="1" t="s">
        <v>76</v>
      </c>
      <c r="C50" s="1" t="s">
        <v>62</v>
      </c>
      <c r="D50" s="1" t="s">
        <v>38</v>
      </c>
    </row>
    <row r="51">
      <c r="A51" s="1" t="s">
        <v>10</v>
      </c>
      <c r="B51" s="1" t="s">
        <v>77</v>
      </c>
      <c r="C51" s="1" t="s">
        <v>62</v>
      </c>
      <c r="D51" s="1" t="s">
        <v>38</v>
      </c>
      <c r="F51" s="1" t="s">
        <v>14</v>
      </c>
    </row>
    <row r="52">
      <c r="A52" s="1" t="s">
        <v>10</v>
      </c>
      <c r="B52" s="1" t="s">
        <v>78</v>
      </c>
      <c r="C52" s="1" t="s">
        <v>62</v>
      </c>
      <c r="D52" s="1" t="s">
        <v>38</v>
      </c>
    </row>
    <row r="53">
      <c r="A53" s="1" t="s">
        <v>10</v>
      </c>
      <c r="B53" s="1" t="s">
        <v>79</v>
      </c>
      <c r="C53" s="1" t="s">
        <v>62</v>
      </c>
      <c r="D53" s="1" t="s">
        <v>38</v>
      </c>
      <c r="E53" s="1" t="s">
        <v>14</v>
      </c>
      <c r="G53" s="1">
        <v>4.0</v>
      </c>
      <c r="H53" s="1">
        <v>2.0</v>
      </c>
      <c r="I53" s="1">
        <v>0.5</v>
      </c>
      <c r="J53" s="1">
        <v>0.5</v>
      </c>
    </row>
    <row r="54">
      <c r="A54" s="1" t="s">
        <v>10</v>
      </c>
      <c r="B54" s="1" t="s">
        <v>80</v>
      </c>
      <c r="C54" s="1" t="s">
        <v>62</v>
      </c>
      <c r="D54" s="1" t="s">
        <v>38</v>
      </c>
      <c r="E54" s="1" t="s">
        <v>14</v>
      </c>
      <c r="G54" s="1">
        <v>10.0</v>
      </c>
      <c r="H54" s="3">
        <f>12/10</f>
        <v>1.2</v>
      </c>
      <c r="I54" s="1">
        <v>0.3</v>
      </c>
      <c r="J54" s="1">
        <v>0.2</v>
      </c>
    </row>
    <row r="55">
      <c r="A55" s="1" t="s">
        <v>10</v>
      </c>
      <c r="B55" s="1" t="s">
        <v>81</v>
      </c>
      <c r="C55" s="1" t="s">
        <v>62</v>
      </c>
      <c r="D55" s="1" t="s">
        <v>38</v>
      </c>
      <c r="E55" s="1" t="s">
        <v>14</v>
      </c>
      <c r="G55" s="1">
        <v>14.0</v>
      </c>
      <c r="H55" s="1">
        <v>2.0</v>
      </c>
      <c r="I55" s="3">
        <f>10/14</f>
        <v>0.7142857143</v>
      </c>
      <c r="J55" s="3">
        <f>6/28</f>
        <v>0.2142857143</v>
      </c>
    </row>
    <row r="56">
      <c r="A56" s="1" t="s">
        <v>10</v>
      </c>
      <c r="B56" s="1" t="s">
        <v>82</v>
      </c>
      <c r="C56" s="1" t="s">
        <v>62</v>
      </c>
      <c r="D56" s="1" t="s">
        <v>38</v>
      </c>
      <c r="E56" s="1"/>
      <c r="F56" s="1" t="s">
        <v>14</v>
      </c>
      <c r="G56" s="1" t="s">
        <v>83</v>
      </c>
    </row>
    <row r="57">
      <c r="A57" s="1" t="s">
        <v>10</v>
      </c>
      <c r="B57" s="1" t="s">
        <v>84</v>
      </c>
      <c r="C57" s="1" t="s">
        <v>62</v>
      </c>
      <c r="D57" s="1" t="s">
        <v>38</v>
      </c>
      <c r="E57" s="1" t="s">
        <v>14</v>
      </c>
      <c r="G57" s="1">
        <v>9.0</v>
      </c>
      <c r="H57" s="1">
        <v>1.0</v>
      </c>
      <c r="I57" s="1">
        <v>1.0</v>
      </c>
      <c r="J57" s="1">
        <v>0.0</v>
      </c>
    </row>
    <row r="58">
      <c r="A58" s="1" t="s">
        <v>10</v>
      </c>
      <c r="B58" s="1" t="s">
        <v>85</v>
      </c>
      <c r="C58" s="1" t="s">
        <v>62</v>
      </c>
      <c r="D58" s="1" t="s">
        <v>38</v>
      </c>
      <c r="F58" s="1" t="s">
        <v>14</v>
      </c>
      <c r="G58" s="1" t="s">
        <v>86</v>
      </c>
    </row>
    <row r="59">
      <c r="A59" s="1" t="s">
        <v>10</v>
      </c>
      <c r="B59" s="1" t="s">
        <v>87</v>
      </c>
      <c r="C59" s="1" t="s">
        <v>62</v>
      </c>
      <c r="D59" s="1" t="s">
        <v>38</v>
      </c>
      <c r="E59" s="1" t="s">
        <v>14</v>
      </c>
      <c r="G59" s="1">
        <v>10.0</v>
      </c>
      <c r="H59" s="1">
        <v>2.0</v>
      </c>
      <c r="I59" s="1">
        <v>0.2</v>
      </c>
      <c r="J59" s="1">
        <v>0.3</v>
      </c>
    </row>
    <row r="60">
      <c r="A60" s="1" t="s">
        <v>10</v>
      </c>
      <c r="B60" s="1" t="s">
        <v>88</v>
      </c>
      <c r="C60" s="1" t="s">
        <v>62</v>
      </c>
      <c r="D60" s="1" t="s">
        <v>38</v>
      </c>
      <c r="E60" s="1" t="s">
        <v>14</v>
      </c>
      <c r="G60" s="1">
        <v>3.0</v>
      </c>
      <c r="H60" s="1">
        <v>2.0</v>
      </c>
      <c r="I60" s="3">
        <f t="shared" ref="I60:J60" si="2">2/3</f>
        <v>0.6666666667</v>
      </c>
      <c r="J60" s="3">
        <f t="shared" si="2"/>
        <v>0.6666666667</v>
      </c>
    </row>
    <row r="61">
      <c r="A61" s="1" t="s">
        <v>10</v>
      </c>
      <c r="B61" s="1" t="s">
        <v>89</v>
      </c>
      <c r="C61" s="1" t="s">
        <v>62</v>
      </c>
      <c r="D61" s="1" t="s">
        <v>38</v>
      </c>
      <c r="F61" s="1" t="s">
        <v>14</v>
      </c>
      <c r="G61" s="1" t="s">
        <v>90</v>
      </c>
    </row>
    <row r="62">
      <c r="A62" s="1" t="s">
        <v>10</v>
      </c>
      <c r="B62" s="1" t="s">
        <v>91</v>
      </c>
      <c r="C62" s="1" t="s">
        <v>62</v>
      </c>
      <c r="D62" s="1" t="s">
        <v>38</v>
      </c>
      <c r="E62" s="1" t="s">
        <v>14</v>
      </c>
      <c r="G62" s="1">
        <v>6.0</v>
      </c>
      <c r="H62" s="1">
        <v>2.0</v>
      </c>
      <c r="I62" s="3">
        <f>2/6</f>
        <v>0.3333333333</v>
      </c>
      <c r="J62" s="3">
        <f>4/6</f>
        <v>0.6666666667</v>
      </c>
    </row>
    <row r="63">
      <c r="A63" s="1" t="s">
        <v>10</v>
      </c>
      <c r="B63" s="1" t="s">
        <v>92</v>
      </c>
      <c r="C63" s="1" t="s">
        <v>62</v>
      </c>
      <c r="D63" s="1" t="s">
        <v>38</v>
      </c>
      <c r="F63" s="1" t="s">
        <v>14</v>
      </c>
      <c r="G63" s="1" t="s">
        <v>93</v>
      </c>
    </row>
    <row r="64">
      <c r="A64" s="1" t="s">
        <v>10</v>
      </c>
      <c r="B64" s="1" t="s">
        <v>94</v>
      </c>
      <c r="C64" s="1" t="s">
        <v>62</v>
      </c>
      <c r="D64" s="1" t="s">
        <v>38</v>
      </c>
      <c r="E64" s="1" t="s">
        <v>14</v>
      </c>
      <c r="G64" s="1">
        <v>13.0</v>
      </c>
      <c r="H64" s="3">
        <f>20/13</f>
        <v>1.538461538</v>
      </c>
      <c r="I64" s="3">
        <f>6/13</f>
        <v>0.4615384615</v>
      </c>
      <c r="J64" s="3">
        <f>9/13</f>
        <v>0.6923076923</v>
      </c>
    </row>
    <row r="65">
      <c r="A65" s="1" t="s">
        <v>10</v>
      </c>
      <c r="B65" s="1" t="s">
        <v>95</v>
      </c>
      <c r="C65" s="1" t="s">
        <v>62</v>
      </c>
      <c r="D65" s="1" t="s">
        <v>38</v>
      </c>
      <c r="F65" s="1" t="s">
        <v>14</v>
      </c>
    </row>
    <row r="66">
      <c r="A66" s="1" t="s">
        <v>10</v>
      </c>
      <c r="B66" s="1" t="s">
        <v>96</v>
      </c>
      <c r="C66" s="1" t="s">
        <v>62</v>
      </c>
      <c r="D66" s="1" t="s">
        <v>38</v>
      </c>
      <c r="E66" s="1" t="s">
        <v>14</v>
      </c>
      <c r="G66" s="1">
        <v>15.0</v>
      </c>
      <c r="H66" s="1">
        <v>2.0</v>
      </c>
      <c r="I66" s="3">
        <f>7/15</f>
        <v>0.4666666667</v>
      </c>
      <c r="J66" s="3">
        <f>0.5</f>
        <v>0.5</v>
      </c>
    </row>
    <row r="67">
      <c r="A67" s="1" t="s">
        <v>10</v>
      </c>
      <c r="B67" s="1" t="s">
        <v>97</v>
      </c>
      <c r="C67" s="1" t="s">
        <v>62</v>
      </c>
      <c r="D67" s="1" t="s">
        <v>38</v>
      </c>
      <c r="F67" s="1" t="s">
        <v>14</v>
      </c>
    </row>
    <row r="68">
      <c r="A68" s="1" t="s">
        <v>10</v>
      </c>
      <c r="B68" s="1" t="s">
        <v>98</v>
      </c>
      <c r="C68" s="1" t="s">
        <v>62</v>
      </c>
      <c r="D68" s="1" t="s">
        <v>38</v>
      </c>
      <c r="E68" s="1" t="s">
        <v>14</v>
      </c>
      <c r="G68" s="1">
        <v>4.0</v>
      </c>
      <c r="H68" s="1">
        <v>2.0</v>
      </c>
      <c r="I68" s="1">
        <v>0.5</v>
      </c>
      <c r="J68" s="3">
        <f>1.5/4</f>
        <v>0.375</v>
      </c>
    </row>
    <row r="69">
      <c r="A69" s="1" t="s">
        <v>10</v>
      </c>
      <c r="B69" s="1" t="s">
        <v>99</v>
      </c>
      <c r="C69" s="1" t="s">
        <v>62</v>
      </c>
      <c r="D69" s="1" t="s">
        <v>38</v>
      </c>
      <c r="E69" s="1" t="s">
        <v>14</v>
      </c>
      <c r="G69" s="1">
        <v>38.0</v>
      </c>
      <c r="H69" s="1">
        <v>2.0</v>
      </c>
      <c r="I69" s="1">
        <v>1.0</v>
      </c>
      <c r="J69" s="1">
        <v>0.5</v>
      </c>
    </row>
    <row r="70">
      <c r="A70" s="1" t="s">
        <v>10</v>
      </c>
      <c r="B70" s="1" t="s">
        <v>100</v>
      </c>
      <c r="C70" s="1" t="s">
        <v>62</v>
      </c>
      <c r="D70" s="1" t="s">
        <v>38</v>
      </c>
      <c r="F70" s="1" t="s">
        <v>14</v>
      </c>
    </row>
    <row r="71">
      <c r="A71" s="1" t="s">
        <v>10</v>
      </c>
      <c r="B71" s="1" t="s">
        <v>101</v>
      </c>
      <c r="C71" s="1" t="s">
        <v>62</v>
      </c>
      <c r="D71" s="1" t="s">
        <v>38</v>
      </c>
      <c r="E71" s="1" t="s">
        <v>14</v>
      </c>
    </row>
    <row r="72">
      <c r="A72" s="1" t="s">
        <v>10</v>
      </c>
      <c r="B72" s="1" t="s">
        <v>102</v>
      </c>
      <c r="C72" s="1" t="s">
        <v>62</v>
      </c>
      <c r="D72" s="1" t="s">
        <v>38</v>
      </c>
      <c r="F72" s="1" t="s">
        <v>14</v>
      </c>
    </row>
    <row r="73">
      <c r="A73" s="1" t="s">
        <v>10</v>
      </c>
      <c r="B73" s="1" t="s">
        <v>103</v>
      </c>
      <c r="C73" s="1" t="s">
        <v>62</v>
      </c>
      <c r="D73" s="1" t="s">
        <v>38</v>
      </c>
      <c r="E73" s="1" t="s">
        <v>14</v>
      </c>
      <c r="G73" s="1">
        <v>5.0</v>
      </c>
      <c r="H73" s="1">
        <v>2.0</v>
      </c>
      <c r="I73" s="3">
        <f t="shared" ref="I73:J73" si="3">3/5</f>
        <v>0.6</v>
      </c>
      <c r="J73" s="3">
        <f t="shared" si="3"/>
        <v>0.6</v>
      </c>
    </row>
    <row r="74">
      <c r="A74" s="1" t="s">
        <v>10</v>
      </c>
      <c r="B74" s="1" t="s">
        <v>104</v>
      </c>
      <c r="C74" s="1" t="s">
        <v>62</v>
      </c>
      <c r="D74" s="1" t="s">
        <v>38</v>
      </c>
      <c r="E74" s="1" t="s">
        <v>14</v>
      </c>
      <c r="G74" s="1">
        <v>11.0</v>
      </c>
      <c r="H74" s="3">
        <f>14/11</f>
        <v>1.272727273</v>
      </c>
      <c r="I74" s="3">
        <f>7/11</f>
        <v>0.6363636364</v>
      </c>
      <c r="J74" s="3">
        <f>3.5/11</f>
        <v>0.3181818182</v>
      </c>
    </row>
    <row r="75">
      <c r="A75" s="1" t="s">
        <v>10</v>
      </c>
      <c r="B75" s="1" t="s">
        <v>105</v>
      </c>
      <c r="C75" s="1" t="s">
        <v>62</v>
      </c>
      <c r="D75" s="1" t="s">
        <v>38</v>
      </c>
      <c r="F75" s="1" t="s">
        <v>14</v>
      </c>
    </row>
    <row r="76">
      <c r="A76" s="1" t="s">
        <v>10</v>
      </c>
      <c r="B76" s="1" t="s">
        <v>106</v>
      </c>
      <c r="C76" s="1" t="s">
        <v>62</v>
      </c>
      <c r="D76" s="1" t="s">
        <v>38</v>
      </c>
    </row>
    <row r="77">
      <c r="A77" s="1" t="s">
        <v>10</v>
      </c>
      <c r="B77" s="1" t="s">
        <v>107</v>
      </c>
      <c r="C77" s="1" t="s">
        <v>62</v>
      </c>
      <c r="D77" s="1" t="s">
        <v>38</v>
      </c>
      <c r="F77" s="1" t="s">
        <v>14</v>
      </c>
    </row>
    <row r="78">
      <c r="A78" s="1" t="s">
        <v>10</v>
      </c>
      <c r="B78" s="1" t="s">
        <v>108</v>
      </c>
      <c r="C78" s="1" t="s">
        <v>62</v>
      </c>
      <c r="D78" s="1" t="s">
        <v>38</v>
      </c>
      <c r="E78" s="1" t="s">
        <v>14</v>
      </c>
      <c r="G78" s="1">
        <v>21.0</v>
      </c>
      <c r="H78" s="1">
        <v>2.0</v>
      </c>
      <c r="I78" s="3">
        <f>10/21</f>
        <v>0.4761904762</v>
      </c>
      <c r="J78" s="3">
        <f>3/21</f>
        <v>0.1428571429</v>
      </c>
    </row>
    <row r="79">
      <c r="A79" s="1" t="s">
        <v>10</v>
      </c>
      <c r="B79" s="1" t="s">
        <v>109</v>
      </c>
      <c r="C79" s="1" t="s">
        <v>62</v>
      </c>
      <c r="D79" s="1" t="s">
        <v>38</v>
      </c>
      <c r="E79" s="1" t="s">
        <v>14</v>
      </c>
      <c r="G79" s="1">
        <v>18.0</v>
      </c>
      <c r="H79" s="1">
        <v>1.0</v>
      </c>
      <c r="I79" s="3">
        <f t="shared" ref="I79:J79" si="4">10/18</f>
        <v>0.5555555556</v>
      </c>
      <c r="J79" s="3">
        <f t="shared" si="4"/>
        <v>0.5555555556</v>
      </c>
    </row>
    <row r="80">
      <c r="A80" s="1" t="s">
        <v>10</v>
      </c>
      <c r="B80" s="1" t="s">
        <v>110</v>
      </c>
      <c r="C80" s="1" t="s">
        <v>62</v>
      </c>
      <c r="D80" s="1" t="s">
        <v>38</v>
      </c>
      <c r="E80" s="1" t="s">
        <v>14</v>
      </c>
      <c r="G80" s="1">
        <v>9.0</v>
      </c>
      <c r="H80" s="1">
        <v>1.0</v>
      </c>
      <c r="I80" s="1">
        <v>1.0</v>
      </c>
      <c r="J80" s="1">
        <v>0.0</v>
      </c>
    </row>
    <row r="81">
      <c r="A81" s="1" t="s">
        <v>10</v>
      </c>
      <c r="B81" s="1" t="s">
        <v>111</v>
      </c>
      <c r="C81" s="1" t="s">
        <v>62</v>
      </c>
      <c r="D81" s="1" t="s">
        <v>38</v>
      </c>
      <c r="E81" s="1" t="s">
        <v>14</v>
      </c>
      <c r="G81" s="1">
        <v>3.0</v>
      </c>
      <c r="H81" s="1">
        <v>2.0</v>
      </c>
      <c r="I81" s="1">
        <v>1.0</v>
      </c>
      <c r="J81" s="1">
        <v>0.5</v>
      </c>
    </row>
    <row r="82">
      <c r="A82" s="1" t="s">
        <v>10</v>
      </c>
      <c r="B82" s="1" t="s">
        <v>112</v>
      </c>
      <c r="C82" s="1" t="s">
        <v>62</v>
      </c>
      <c r="D82" s="1" t="s">
        <v>38</v>
      </c>
      <c r="E82" s="1" t="s">
        <v>14</v>
      </c>
      <c r="G82" s="1">
        <v>6.0</v>
      </c>
      <c r="H82" s="3">
        <f>8/6</f>
        <v>1.333333333</v>
      </c>
      <c r="I82" s="3">
        <f>0.5</f>
        <v>0.5</v>
      </c>
      <c r="J82" s="3">
        <f>2.5/6</f>
        <v>0.4166666667</v>
      </c>
    </row>
    <row r="83">
      <c r="A83" s="4" t="s">
        <v>113</v>
      </c>
      <c r="B83" s="1" t="s">
        <v>114</v>
      </c>
    </row>
    <row r="84">
      <c r="A84" s="1" t="s">
        <v>113</v>
      </c>
      <c r="B84" s="1" t="s">
        <v>115</v>
      </c>
    </row>
    <row r="85">
      <c r="A85" s="1" t="s">
        <v>113</v>
      </c>
      <c r="B85" s="1" t="s">
        <v>116</v>
      </c>
    </row>
    <row r="86">
      <c r="A86" s="1" t="s">
        <v>113</v>
      </c>
      <c r="B86" s="1" t="s">
        <v>117</v>
      </c>
    </row>
    <row r="87">
      <c r="A87" s="1" t="s">
        <v>113</v>
      </c>
      <c r="B87" s="1" t="s">
        <v>118</v>
      </c>
      <c r="E87" s="1" t="s">
        <v>14</v>
      </c>
      <c r="G87" s="1">
        <v>4.0</v>
      </c>
      <c r="H87" s="3">
        <f>10/4</f>
        <v>2.5</v>
      </c>
      <c r="I87" s="1">
        <v>0.5</v>
      </c>
      <c r="J87" s="3">
        <f>3/8</f>
        <v>0.375</v>
      </c>
    </row>
    <row r="88">
      <c r="A88" s="1" t="s">
        <v>113</v>
      </c>
      <c r="B88" s="1" t="s">
        <v>119</v>
      </c>
    </row>
    <row r="89">
      <c r="A89" s="1" t="s">
        <v>113</v>
      </c>
      <c r="B89" s="1" t="s">
        <v>120</v>
      </c>
      <c r="E89" s="1" t="s">
        <v>14</v>
      </c>
      <c r="G89" s="1">
        <v>2.0</v>
      </c>
      <c r="H89" s="1">
        <v>2.0</v>
      </c>
      <c r="I89" s="1">
        <v>0.0</v>
      </c>
      <c r="J89" s="1">
        <v>0.75</v>
      </c>
    </row>
    <row r="90">
      <c r="A90" s="1" t="s">
        <v>113</v>
      </c>
      <c r="B90" s="1" t="s">
        <v>121</v>
      </c>
    </row>
    <row r="91">
      <c r="A91" s="1" t="s">
        <v>113</v>
      </c>
      <c r="B91" s="1" t="s">
        <v>122</v>
      </c>
      <c r="E91" s="1" t="s">
        <v>14</v>
      </c>
      <c r="G91" s="1">
        <v>9.0</v>
      </c>
      <c r="H91" s="1">
        <v>3.0</v>
      </c>
      <c r="I91" s="3">
        <f>2/9</f>
        <v>0.2222222222</v>
      </c>
      <c r="J91" s="3">
        <f>6/9</f>
        <v>0.6666666667</v>
      </c>
    </row>
    <row r="92">
      <c r="A92" s="1" t="s">
        <v>113</v>
      </c>
      <c r="B92" s="1" t="s">
        <v>123</v>
      </c>
    </row>
    <row r="93">
      <c r="A93" s="1" t="s">
        <v>113</v>
      </c>
      <c r="B93" s="1" t="s">
        <v>124</v>
      </c>
      <c r="E93" s="1" t="s">
        <v>14</v>
      </c>
      <c r="G93" s="1">
        <v>2.0</v>
      </c>
      <c r="H93" s="1">
        <v>2.5</v>
      </c>
      <c r="I93" s="1">
        <v>0.0</v>
      </c>
      <c r="J93" s="1">
        <v>0.5</v>
      </c>
    </row>
    <row r="94">
      <c r="A94" s="1" t="s">
        <v>113</v>
      </c>
      <c r="B94" s="1" t="s">
        <v>125</v>
      </c>
    </row>
    <row r="95">
      <c r="A95" s="1" t="s">
        <v>113</v>
      </c>
      <c r="B95" s="1" t="s">
        <v>126</v>
      </c>
      <c r="E95" s="1" t="s">
        <v>14</v>
      </c>
      <c r="G95" s="1">
        <v>3.0</v>
      </c>
      <c r="H95" s="1">
        <f>14/3</f>
        <v>4.666666667</v>
      </c>
      <c r="I95" s="1">
        <f>2/3</f>
        <v>0.6666666667</v>
      </c>
      <c r="J95" s="1">
        <v>1.0</v>
      </c>
    </row>
    <row r="96">
      <c r="A96" s="1" t="s">
        <v>113</v>
      </c>
      <c r="B96" s="1" t="s">
        <v>127</v>
      </c>
    </row>
    <row r="97">
      <c r="A97" s="1" t="s">
        <v>113</v>
      </c>
      <c r="B97" s="1" t="s">
        <v>128</v>
      </c>
    </row>
    <row r="98">
      <c r="A98" s="1" t="s">
        <v>113</v>
      </c>
      <c r="B98" s="1" t="s">
        <v>129</v>
      </c>
      <c r="E98" s="1" t="s">
        <v>14</v>
      </c>
      <c r="G98" s="1">
        <v>4.0</v>
      </c>
      <c r="H98" s="3">
        <f>11/4</f>
        <v>2.75</v>
      </c>
      <c r="I98" s="1">
        <v>0.0</v>
      </c>
      <c r="J98" s="1">
        <v>1.0</v>
      </c>
    </row>
    <row r="99">
      <c r="A99" s="1" t="s">
        <v>113</v>
      </c>
      <c r="B99" s="1" t="s">
        <v>130</v>
      </c>
    </row>
    <row r="100">
      <c r="A100" s="1" t="s">
        <v>113</v>
      </c>
      <c r="B100" s="1" t="s">
        <v>131</v>
      </c>
      <c r="E100" s="1" t="s">
        <v>14</v>
      </c>
      <c r="G100" s="1">
        <v>3.0</v>
      </c>
      <c r="H100" s="1">
        <v>3.0</v>
      </c>
      <c r="I100" s="1">
        <v>1.0</v>
      </c>
      <c r="J100" s="1">
        <v>1.0</v>
      </c>
    </row>
    <row r="101">
      <c r="A101" s="1" t="s">
        <v>113</v>
      </c>
      <c r="B101" s="1" t="s">
        <v>132</v>
      </c>
      <c r="E101" s="1" t="s">
        <v>14</v>
      </c>
      <c r="G101" s="1">
        <v>2.0</v>
      </c>
      <c r="H101" s="1">
        <v>4.0</v>
      </c>
      <c r="I101" s="1">
        <v>0.0</v>
      </c>
      <c r="J101" s="1">
        <v>0.75</v>
      </c>
    </row>
    <row r="102">
      <c r="A102" s="1" t="s">
        <v>113</v>
      </c>
      <c r="B102" s="1" t="s">
        <v>133</v>
      </c>
      <c r="E102" s="1" t="s">
        <v>14</v>
      </c>
      <c r="G102" s="1">
        <v>4.0</v>
      </c>
      <c r="H102" s="3">
        <f>9/8</f>
        <v>1.125</v>
      </c>
      <c r="I102" s="1">
        <v>0.5</v>
      </c>
      <c r="J102" s="3">
        <f>7/8</f>
        <v>0.875</v>
      </c>
    </row>
    <row r="103">
      <c r="A103" s="1" t="s">
        <v>113</v>
      </c>
      <c r="B103" s="1" t="s">
        <v>134</v>
      </c>
    </row>
    <row r="104">
      <c r="A104" s="1" t="s">
        <v>113</v>
      </c>
      <c r="B104" s="1" t="s">
        <v>135</v>
      </c>
      <c r="E104" s="1" t="s">
        <v>14</v>
      </c>
      <c r="G104" s="1">
        <v>40.0</v>
      </c>
      <c r="H104" s="1">
        <v>1.0</v>
      </c>
      <c r="I104" s="1">
        <v>1.0</v>
      </c>
      <c r="J104" s="1">
        <v>1.0</v>
      </c>
    </row>
    <row r="105">
      <c r="A105" s="1" t="s">
        <v>113</v>
      </c>
      <c r="B105" s="1" t="s">
        <v>136</v>
      </c>
    </row>
    <row r="106">
      <c r="A106" s="1" t="s">
        <v>113</v>
      </c>
      <c r="B106" s="1" t="s">
        <v>137</v>
      </c>
    </row>
    <row r="107">
      <c r="A107" s="1" t="s">
        <v>113</v>
      </c>
      <c r="B107" s="1" t="s">
        <v>138</v>
      </c>
    </row>
    <row r="108">
      <c r="A108" s="1" t="s">
        <v>113</v>
      </c>
      <c r="B108" s="1" t="s">
        <v>139</v>
      </c>
    </row>
    <row r="109">
      <c r="A109" s="1" t="s">
        <v>113</v>
      </c>
      <c r="B109" s="1" t="s">
        <v>140</v>
      </c>
    </row>
    <row r="110">
      <c r="A110" s="1" t="s">
        <v>113</v>
      </c>
      <c r="B110" s="1" t="s">
        <v>141</v>
      </c>
    </row>
    <row r="111">
      <c r="A111" s="1" t="s">
        <v>113</v>
      </c>
      <c r="B111" s="1" t="s">
        <v>142</v>
      </c>
      <c r="E111" s="1" t="s">
        <v>14</v>
      </c>
      <c r="G111" s="1">
        <v>4.0</v>
      </c>
      <c r="H111" s="1">
        <v>3.0</v>
      </c>
      <c r="I111" s="1">
        <v>0.0</v>
      </c>
      <c r="J111" s="1">
        <v>0.5</v>
      </c>
    </row>
    <row r="112">
      <c r="A112" s="1" t="s">
        <v>113</v>
      </c>
      <c r="B112" s="1" t="s">
        <v>143</v>
      </c>
    </row>
    <row r="113">
      <c r="A113" s="1" t="s">
        <v>113</v>
      </c>
      <c r="B113" s="1" t="s">
        <v>144</v>
      </c>
      <c r="E113" s="1" t="s">
        <v>14</v>
      </c>
    </row>
    <row r="114">
      <c r="A114" s="1" t="s">
        <v>113</v>
      </c>
      <c r="B114" s="1" t="s">
        <v>145</v>
      </c>
      <c r="E114" s="1" t="s">
        <v>14</v>
      </c>
      <c r="G114" s="1">
        <v>3.0</v>
      </c>
      <c r="H114" s="1">
        <v>2.0</v>
      </c>
      <c r="I114" s="3">
        <f>2/3</f>
        <v>0.6666666667</v>
      </c>
      <c r="J114" s="1">
        <v>1.0</v>
      </c>
    </row>
    <row r="115">
      <c r="A115" s="1" t="s">
        <v>113</v>
      </c>
      <c r="B115" s="1" t="s">
        <v>146</v>
      </c>
      <c r="E115" s="1" t="s">
        <v>14</v>
      </c>
      <c r="G115" s="1">
        <v>4.0</v>
      </c>
      <c r="H115" s="1">
        <v>3.0</v>
      </c>
      <c r="I115" s="1">
        <v>0.0</v>
      </c>
      <c r="J115" s="1">
        <v>0.75</v>
      </c>
    </row>
    <row r="116">
      <c r="A116" s="1" t="s">
        <v>113</v>
      </c>
      <c r="B116" s="1" t="s">
        <v>147</v>
      </c>
      <c r="G116" s="1">
        <v>2.0</v>
      </c>
      <c r="H116" s="1">
        <v>2.5</v>
      </c>
      <c r="I116" s="1">
        <v>1.0</v>
      </c>
      <c r="J116" s="1">
        <v>1.0</v>
      </c>
    </row>
    <row r="117">
      <c r="A117" s="1" t="s">
        <v>113</v>
      </c>
      <c r="B117" s="1" t="s">
        <v>148</v>
      </c>
    </row>
    <row r="118">
      <c r="A118" s="1" t="s">
        <v>113</v>
      </c>
      <c r="B118" s="1" t="s">
        <v>149</v>
      </c>
    </row>
    <row r="119">
      <c r="A119" s="1" t="s">
        <v>113</v>
      </c>
      <c r="B119" s="1" t="s">
        <v>150</v>
      </c>
      <c r="E119" s="1" t="s">
        <v>14</v>
      </c>
      <c r="G119" s="1">
        <v>8.0</v>
      </c>
      <c r="H119" s="3">
        <f>14/8</f>
        <v>1.75</v>
      </c>
      <c r="I119" s="3">
        <f>0.5</f>
        <v>0.5</v>
      </c>
      <c r="J119" s="3">
        <f>12/16</f>
        <v>0.75</v>
      </c>
    </row>
    <row r="120">
      <c r="A120" s="1" t="s">
        <v>113</v>
      </c>
      <c r="B120" s="1" t="s">
        <v>151</v>
      </c>
    </row>
    <row r="121">
      <c r="A121" s="1" t="s">
        <v>113</v>
      </c>
      <c r="B121" s="1" t="s">
        <v>152</v>
      </c>
    </row>
    <row r="122">
      <c r="A122" s="1" t="s">
        <v>113</v>
      </c>
      <c r="B122" s="1" t="s">
        <v>153</v>
      </c>
    </row>
    <row r="123">
      <c r="A123" s="1" t="s">
        <v>113</v>
      </c>
      <c r="B123" s="1" t="s">
        <v>154</v>
      </c>
    </row>
    <row r="124">
      <c r="A124" s="1" t="s">
        <v>113</v>
      </c>
      <c r="B124" s="1" t="s">
        <v>155</v>
      </c>
    </row>
    <row r="125">
      <c r="A125" s="1" t="s">
        <v>113</v>
      </c>
      <c r="B125" s="1" t="s">
        <v>156</v>
      </c>
      <c r="E125" s="1" t="s">
        <v>14</v>
      </c>
      <c r="G125" s="1">
        <v>2.0</v>
      </c>
      <c r="H125" s="1">
        <v>2.5</v>
      </c>
      <c r="I125" s="1">
        <v>0.0</v>
      </c>
      <c r="J125" s="1">
        <v>1.0</v>
      </c>
    </row>
    <row r="126">
      <c r="A126" s="1" t="s">
        <v>113</v>
      </c>
      <c r="B126" s="1" t="s">
        <v>157</v>
      </c>
    </row>
    <row r="127">
      <c r="A127" s="1" t="s">
        <v>113</v>
      </c>
      <c r="B127" s="1" t="s">
        <v>158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7">
      <c r="N17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