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irei/Documents/UBC/EOSC/EOSC428/code/"/>
    </mc:Choice>
  </mc:AlternateContent>
  <xr:revisionPtr revIDLastSave="0" documentId="13_ncr:1_{A36D289D-417F-ED4E-AE5E-143CD2E35387}" xr6:coauthVersionLast="47" xr6:coauthVersionMax="47" xr10:uidLastSave="{00000000-0000-0000-0000-000000000000}"/>
  <bookViews>
    <workbookView xWindow="0" yWindow="500" windowWidth="19420" windowHeight="10300" xr2:uid="{00000000-000D-0000-FFFF-FFFF00000000}"/>
  </bookViews>
  <sheets>
    <sheet name="Tensiometers" sheetId="1" r:id="rId1"/>
    <sheet name="Infiltrometer" sheetId="3" r:id="rId2"/>
    <sheet name="Guelph" sheetId="4" r:id="rId3"/>
    <sheet name="Lysimeter" sheetId="5" r:id="rId4"/>
  </sheets>
  <definedNames>
    <definedName name="_xlnm.Print_Area" localSheetId="2">Guelph!$A$1:$L$55</definedName>
    <definedName name="_xlnm.Print_Area" localSheetId="1">Infiltrometer!$A$1:$I$69</definedName>
    <definedName name="_xlnm.Print_Area" localSheetId="3">Lysimeter!$A$1:$J$44</definedName>
    <definedName name="_xlnm.Print_Area" localSheetId="0">Tensiometers!$A$1:$K$47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H22" i="1"/>
  <c r="F22" i="1"/>
  <c r="D22" i="1"/>
  <c r="J21" i="1"/>
  <c r="H21" i="1"/>
  <c r="F21" i="1"/>
  <c r="D21" i="1"/>
  <c r="J20" i="1"/>
  <c r="H20" i="1"/>
  <c r="F20" i="1"/>
  <c r="D20" i="1"/>
  <c r="G21" i="5"/>
  <c r="H21" i="5"/>
  <c r="I21" i="5"/>
  <c r="C11" i="5"/>
  <c r="D9" i="4"/>
  <c r="D8" i="4"/>
  <c r="G20" i="4"/>
  <c r="J20" i="4"/>
  <c r="F20" i="5"/>
  <c r="F21" i="5"/>
  <c r="F19" i="5"/>
  <c r="H20" i="4"/>
  <c r="K20" i="4"/>
  <c r="G22" i="3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1" i="4"/>
  <c r="G21" i="3"/>
  <c r="H21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20" i="3"/>
  <c r="H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0" i="3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2" i="4"/>
  <c r="C21" i="4"/>
  <c r="D11" i="4"/>
  <c r="C11" i="3"/>
  <c r="E20" i="5"/>
  <c r="E21" i="5"/>
  <c r="E19" i="5"/>
  <c r="D21" i="5"/>
  <c r="D20" i="5"/>
</calcChain>
</file>

<file path=xl/sharedStrings.xml><?xml version="1.0" encoding="utf-8"?>
<sst xmlns="http://schemas.openxmlformats.org/spreadsheetml/2006/main" count="196" uniqueCount="113">
  <si>
    <t>Group Number:</t>
  </si>
  <si>
    <t>Notes:</t>
  </si>
  <si>
    <r>
      <t>1 kPa = 0.102 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</si>
  <si>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Hydraulic Head</t>
  </si>
  <si>
    <t>Names of Students:</t>
  </si>
  <si>
    <t>Christopher Tang</t>
  </si>
  <si>
    <t>Pressure Head</t>
  </si>
  <si>
    <t>Equation:</t>
  </si>
  <si>
    <t>Nina Tolnai</t>
  </si>
  <si>
    <t>where</t>
  </si>
  <si>
    <t>H is hydraulic head</t>
  </si>
  <si>
    <t>Mirei Umuyashiki-Giguere</t>
  </si>
  <si>
    <t>h is soil water pressure head (m)</t>
  </si>
  <si>
    <t>h is soil pressure head</t>
  </si>
  <si>
    <t>Monica Nguyen</t>
  </si>
  <si>
    <t>p is pressure from Bourdon gauge (m)</t>
  </si>
  <si>
    <r>
      <t>Z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is depth to mid-point of porous cup (m)</t>
    </r>
  </si>
  <si>
    <t>L is height of water above groundlevel (m)</t>
  </si>
  <si>
    <t>Hydraulic Gradient</t>
  </si>
  <si>
    <t>(A)</t>
  </si>
  <si>
    <r>
      <t>Shallow Tensiometer - Depth below ground level (m )to mid-point on ceramic cup Z</t>
    </r>
    <r>
      <rPr>
        <b/>
        <vertAlign val="subscript"/>
        <sz val="11"/>
        <color theme="1"/>
        <rFont val="Calibri"/>
        <family val="2"/>
        <scheme val="minor"/>
      </rPr>
      <t>ps:</t>
    </r>
  </si>
  <si>
    <t>dH/dz is hydraulic gradient</t>
  </si>
  <si>
    <t>(B)</t>
  </si>
  <si>
    <r>
      <t>H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is hydraulic head of shallow tensiometer (m)</t>
    </r>
  </si>
  <si>
    <r>
      <t>Deep Tensiometer - Depth below ground level (m) to mid-point on ceramic cup Z</t>
    </r>
    <r>
      <rPr>
        <b/>
        <vertAlign val="subscript"/>
        <sz val="11"/>
        <color theme="1"/>
        <rFont val="Calibri"/>
        <family val="2"/>
        <scheme val="minor"/>
      </rPr>
      <t>pd: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</si>
  <si>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is hydraulic head of deep tensiometer 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</si>
  <si>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ps</t>
    </r>
    <r>
      <rPr>
        <sz val="11"/>
        <color theme="1"/>
        <rFont val="Calibri"/>
        <family val="2"/>
        <scheme val="minor"/>
      </rPr>
      <t xml:space="preserve"> is depth to mid-point of shallow tensiometer (m)</t>
    </r>
  </si>
  <si>
    <t>Position of Tensiometer</t>
  </si>
  <si>
    <r>
      <t>Z</t>
    </r>
    <r>
      <rPr>
        <vertAlign val="sub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is depth to mid-point of deep tensiometer (m)</t>
    </r>
  </si>
  <si>
    <t>X coordinant (m)</t>
  </si>
  <si>
    <t>Y coordinant (m)</t>
  </si>
  <si>
    <t>1.8 m from the 2nd last tensiometer (East) 2.85 m north-east from the well</t>
  </si>
  <si>
    <t xml:space="preserve">(C) </t>
  </si>
  <si>
    <t>(D)</t>
  </si>
  <si>
    <t xml:space="preserve">(E) </t>
  </si>
  <si>
    <t>(F)</t>
  </si>
  <si>
    <t>(G)</t>
  </si>
  <si>
    <t>(H)</t>
  </si>
  <si>
    <t>(J)</t>
  </si>
  <si>
    <t>(K)</t>
  </si>
  <si>
    <t>Date</t>
  </si>
  <si>
    <t>Time</t>
  </si>
  <si>
    <r>
      <t>Pressure Reading from Bourdon Gauge (G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) Shallow Tensiometer (kPa)</t>
    </r>
  </si>
  <si>
    <r>
      <t>Equivalent Hydraulic Head (p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) above Shallow Tensiometer (m)</t>
    </r>
  </si>
  <si>
    <r>
      <t>Height of Water Level Above Ground Level (L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) Shallow Tensiometer (m)</t>
    </r>
  </si>
  <si>
    <r>
      <t>Total Height of Water (L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+ Z</t>
    </r>
    <r>
      <rPr>
        <b/>
        <vertAlign val="subscript"/>
        <sz val="11"/>
        <color theme="1"/>
        <rFont val="Calibri"/>
        <family val="2"/>
        <scheme val="minor"/>
      </rPr>
      <t>ps</t>
    </r>
    <r>
      <rPr>
        <b/>
        <sz val="11"/>
        <color theme="1"/>
        <rFont val="Calibri"/>
        <family val="2"/>
        <scheme val="minor"/>
      </rPr>
      <t>) above Shallow Porous Cup (L</t>
    </r>
    <r>
      <rPr>
        <b/>
        <vertAlign val="subscript"/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)</t>
    </r>
  </si>
  <si>
    <r>
      <t>Pressure Reading from  Bourdon Gauge (G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 Deep Tensiometer (kPa)</t>
    </r>
  </si>
  <si>
    <r>
      <t>Equivalent Hydraulic Head (p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 above Deep Tensiometer (m)</t>
    </r>
  </si>
  <si>
    <r>
      <t>Height of Water Level (L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 Above Ground Level Deep Tensiometer (m)</t>
    </r>
  </si>
  <si>
    <r>
      <t>Total Height of Water (L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+ Z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 above Deep Porous Cup (L</t>
    </r>
    <r>
      <rPr>
        <b/>
        <vertAlign val="subscript"/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)</t>
    </r>
  </si>
  <si>
    <t>Comments</t>
  </si>
  <si>
    <t>28/4/2025</t>
  </si>
  <si>
    <t>29/4/2025</t>
  </si>
  <si>
    <t>(L)</t>
  </si>
  <si>
    <t>(M)</t>
  </si>
  <si>
    <t>Hydraulic Head - Shallow Tensiometer
(C-F)</t>
  </si>
  <si>
    <t>Hydraulic Head - Deep Tensiometer
(H-K))</t>
  </si>
  <si>
    <t>Hydraulic Gradient
(L-M)/(A-B)</t>
  </si>
  <si>
    <r>
      <t>q</t>
    </r>
    <r>
      <rPr>
        <vertAlign val="subscript"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is steady state infiltration rate (m/s)</t>
    </r>
  </si>
  <si>
    <r>
      <t>K</t>
    </r>
    <r>
      <rPr>
        <vertAlign val="subscript"/>
        <sz val="11"/>
        <color theme="1"/>
        <rFont val="Calibri"/>
        <family val="2"/>
        <scheme val="minor"/>
      </rPr>
      <t>sat</t>
    </r>
    <r>
      <rPr>
        <sz val="11"/>
        <color theme="1"/>
        <rFont val="Calibri"/>
        <family val="2"/>
        <scheme val="minor"/>
      </rPr>
      <t xml:space="preserve"> is saturated hydraulic conductivity (m/s)</t>
    </r>
  </si>
  <si>
    <t>Diameter of inflitrometer (m):</t>
  </si>
  <si>
    <r>
      <t>Area of Infiltrometer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):</t>
    </r>
  </si>
  <si>
    <t>Start time (h:mm):</t>
  </si>
  <si>
    <t>Position of  Infiltrometer</t>
  </si>
  <si>
    <t>16.9m north from the pumping well</t>
  </si>
  <si>
    <t>(C)</t>
  </si>
  <si>
    <t>(E)</t>
  </si>
  <si>
    <t>Time1
(h:mm:ss)</t>
  </si>
  <si>
    <r>
      <t>Depth of water (h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after adding water (m)</t>
    </r>
  </si>
  <si>
    <t>Time2
(h:mm:ss)</t>
  </si>
  <si>
    <r>
      <t>Depth of water (h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before adding water (m)</t>
    </r>
  </si>
  <si>
    <t>Change in water depth (dh)
(C-E)</t>
  </si>
  <si>
    <r>
      <t>Time betweeh h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and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readings (s)
(B-D)
</t>
    </r>
  </si>
  <si>
    <r>
      <t>q</t>
    </r>
    <r>
      <rPr>
        <b/>
        <vertAlign val="subscript"/>
        <sz val="16"/>
        <color theme="1"/>
        <rFont val="Calibri"/>
        <family val="2"/>
        <scheme val="minor"/>
      </rPr>
      <t xml:space="preserve">(inf) </t>
    </r>
    <r>
      <rPr>
        <b/>
        <sz val="16"/>
        <color theme="1"/>
        <rFont val="Calibri"/>
        <family val="2"/>
        <scheme val="minor"/>
      </rPr>
      <t>(m/s)</t>
    </r>
    <r>
      <rPr>
        <b/>
        <vertAlign val="subscript"/>
        <sz val="16"/>
        <color theme="1"/>
        <rFont val="Calibri"/>
        <family val="2"/>
        <scheme val="minor"/>
      </rPr>
      <t xml:space="preserve">
(F)/(G)</t>
    </r>
  </si>
  <si>
    <t>28/4/025</t>
  </si>
  <si>
    <t>Cross Sectional area of Reservoir (X) (m):</t>
  </si>
  <si>
    <t>Radius (a) of auger hole (m):</t>
  </si>
  <si>
    <t>Adopted Steady state decline ( R) (m/s):</t>
  </si>
  <si>
    <t>Depth of water in auger hole (H) (m):</t>
  </si>
  <si>
    <r>
      <t xml:space="preserve">Gardner's soil-specific coefficient, </t>
    </r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:</t>
    </r>
  </si>
  <si>
    <t>m-1</t>
  </si>
  <si>
    <t>Position of  Guelph Permeameter</t>
  </si>
  <si>
    <t>Location of well: 1.4 m vertical, 3.4 m horizontal from well beside pumping well </t>
  </si>
  <si>
    <t>Time
(h:mm)</t>
  </si>
  <si>
    <t>Time Difference
(seconds)</t>
  </si>
  <si>
    <t>Water Level
(m)</t>
  </si>
  <si>
    <t>Water Level Decline
(-dh/dt)
(m/s)</t>
  </si>
  <si>
    <t>Steady State Reading (R)
(m/s)</t>
  </si>
  <si>
    <r>
      <t>Steady State Flow Rate (Q)
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
(H) x (A)</t>
    </r>
  </si>
  <si>
    <t>H/a [-]
(D)/(B)</t>
  </si>
  <si>
    <t>C, Shape Factor
(Read from Graph)</t>
  </si>
  <si>
    <r>
      <t>B
(m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)</t>
    </r>
  </si>
  <si>
    <t xml:space="preserve">  
(m/s)
(J/M)</t>
  </si>
  <si>
    <t>Comment</t>
  </si>
  <si>
    <t>28/04/2025</t>
  </si>
  <si>
    <r>
      <t>Conversion grams of water to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of waters:</t>
    </r>
  </si>
  <si>
    <r>
      <t>1 g of water = 1e</t>
    </r>
    <r>
      <rPr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of water</t>
    </r>
  </si>
  <si>
    <t>ID of mini-lysimeter (m):</t>
  </si>
  <si>
    <t>N/A</t>
  </si>
  <si>
    <t>Weight of plate (g):</t>
  </si>
  <si>
    <t>Depth of mini-lysimeter (m):</t>
  </si>
  <si>
    <t>Wall thickness (mm):</t>
  </si>
  <si>
    <r>
      <t>Area of lysimeter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):</t>
    </r>
  </si>
  <si>
    <t>Position of  Lysimeter</t>
  </si>
  <si>
    <t>1 m East of tensiometer</t>
  </si>
  <si>
    <t>Time
(H:MM)</t>
  </si>
  <si>
    <t>Weight
(g)</t>
  </si>
  <si>
    <r>
      <t>Change in Weight
(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g)</t>
    </r>
  </si>
  <si>
    <r>
      <t>Water Loss Volume (m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
(F x 1e</t>
    </r>
    <r>
      <rPr>
        <b/>
        <vertAlign val="superscript"/>
        <sz val="12"/>
        <color theme="1"/>
        <rFont val="Calibri"/>
        <family val="2"/>
        <scheme val="minor"/>
      </rPr>
      <t>-6</t>
    </r>
    <r>
      <rPr>
        <b/>
        <sz val="12"/>
        <color theme="1"/>
        <rFont val="Calibri"/>
        <family val="2"/>
        <scheme val="minor"/>
      </rPr>
      <t>)</t>
    </r>
  </si>
  <si>
    <r>
      <t>Water Loss
(m</t>
    </r>
    <r>
      <rPr>
        <b/>
        <sz val="12"/>
        <color theme="1"/>
        <rFont val="Calibri"/>
        <family val="2"/>
        <scheme val="minor"/>
      </rPr>
      <t>)
(G/D)</t>
    </r>
  </si>
  <si>
    <t>Change in Time
(minutes)</t>
  </si>
  <si>
    <t>Change in Time (Day)
(J/1440)</t>
  </si>
  <si>
    <t>Water Loss
(m/day)
(H/K)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</si>
</sst>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2"/>
      <color theme="1"/>
      <name val="Calibri"/>
      <family val="2"/>
      <scheme val="minor"/>
    </font>
    <font>
      <sz val="10"/>
      <color theme="1"/>
      <name val="Helvetica Neue"/>
      <family val="2"/>
    </font>
    <font>
      <sz val="11"/>
      <color rgb="FF080809"/>
      <name val="Segoe UI Historic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1" applyFont="1" applyBorder="1" applyAlignment="1">
      <alignment horizontal="center" vertical="center" wrapText="1"/>
    </xf>
    <xf numFmtId="0" fontId="1" fillId="3" borderId="9" xfId="2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11" xfId="0" applyBorder="1"/>
    <xf numFmtId="0" fontId="7" fillId="0" borderId="0" xfId="0" applyFont="1" applyAlignment="1">
      <alignment horizontal="center" vertical="center"/>
    </xf>
    <xf numFmtId="0" fontId="1" fillId="4" borderId="9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4" xfId="0" applyBorder="1"/>
    <xf numFmtId="20" fontId="0" fillId="0" borderId="6" xfId="0" applyNumberFormat="1" applyBorder="1"/>
    <xf numFmtId="21" fontId="0" fillId="0" borderId="7" xfId="0" applyNumberFormat="1" applyBorder="1"/>
    <xf numFmtId="18" fontId="0" fillId="0" borderId="11" xfId="0" applyNumberFormat="1" applyBorder="1" applyAlignment="1">
      <alignment horizontal="center"/>
    </xf>
    <xf numFmtId="20" fontId="0" fillId="0" borderId="7" xfId="0" applyNumberFormat="1" applyBorder="1"/>
    <xf numFmtId="0" fontId="15" fillId="0" borderId="0" xfId="0" applyFont="1"/>
    <xf numFmtId="0" fontId="0" fillId="5" borderId="11" xfId="0" applyFill="1" applyBorder="1"/>
    <xf numFmtId="0" fontId="16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20% - Accent3" xfId="1" builtinId="38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wmf"/><Relationship Id="rId1" Type="http://schemas.openxmlformats.org/officeDocument/2006/relationships/image" Target="../media/image7.wmf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0</xdr:rowOff>
    </xdr:from>
    <xdr:to>
      <xdr:col>10</xdr:col>
      <xdr:colOff>2671762</xdr:colOff>
      <xdr:row>13</xdr:row>
      <xdr:rowOff>190499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8565813" y="0"/>
          <a:ext cx="2243137" cy="4317999"/>
          <a:chOff x="18830925" y="2895602"/>
          <a:chExt cx="2243137" cy="3506789"/>
        </a:xfrm>
      </xdr:grpSpPr>
      <xdr:grpSp>
        <xdr:nvGrpSpPr>
          <xdr:cNvPr id="61" name="Group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GrpSpPr>
            <a:grpSpLocks/>
          </xdr:cNvGrpSpPr>
        </xdr:nvGrpSpPr>
        <xdr:grpSpPr bwMode="auto">
          <a:xfrm>
            <a:off x="18921415" y="2895602"/>
            <a:ext cx="1792289" cy="3506789"/>
            <a:chOff x="3405" y="3824"/>
            <a:chExt cx="1129" cy="2209"/>
          </a:xfrm>
        </xdr:grpSpPr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847" y="4366"/>
              <a:ext cx="659" cy="2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0488" tIns="44450" rIns="90488" bIns="4445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>
                <a:spcBef>
                  <a:spcPct val="50000"/>
                </a:spcBef>
              </a:pPr>
              <a:r>
                <a:rPr lang="en-US" altLang="en-US" sz="1600"/>
                <a:t>air pocket</a:t>
              </a:r>
            </a:p>
          </xdr:txBody>
        </xdr:sp>
        <xdr:sp macro="" textlink="">
          <xdr:nvSpPr>
            <xdr:cNvPr id="68" name="Rectangle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882" y="4711"/>
              <a:ext cx="447" cy="2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0488" tIns="44450" rIns="90488" bIns="4445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>
                <a:spcBef>
                  <a:spcPct val="50000"/>
                </a:spcBef>
              </a:pPr>
              <a:r>
                <a:rPr lang="en-US" altLang="en-US" sz="1600"/>
                <a:t>water</a:t>
              </a:r>
            </a:p>
          </xdr:txBody>
        </xdr:sp>
        <xdr:sp macro="" textlink="">
          <xdr:nvSpPr>
            <xdr:cNvPr id="69" name="Rectangle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794" y="5823"/>
              <a:ext cx="740" cy="2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0488" tIns="44450" rIns="90488" bIns="4445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>
                <a:spcBef>
                  <a:spcPct val="50000"/>
                </a:spcBef>
              </a:pPr>
              <a:r>
                <a:rPr lang="en-US" altLang="en-US" sz="1600"/>
                <a:t>ceramic cup</a:t>
              </a:r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576" y="3824"/>
              <a:ext cx="907" cy="2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0488" tIns="44450" rIns="90488" bIns="4445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 algn="ctr">
                <a:spcBef>
                  <a:spcPct val="50000"/>
                </a:spcBef>
              </a:pPr>
              <a:r>
                <a:rPr lang="en-US" altLang="en-US" sz="1600"/>
                <a:t>vacuum gauge</a:t>
              </a:r>
            </a:p>
          </xdr:txBody>
        </xdr:sp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05" y="4034"/>
              <a:ext cx="985" cy="1937"/>
              <a:chOff x="3405" y="4034"/>
              <a:chExt cx="985" cy="1937"/>
            </a:xfrm>
          </xdr:grpSpPr>
          <xdr:grpSp>
            <xdr:nvGrpSpPr>
              <xdr:cNvPr id="72" name="Group 71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3576" y="4034"/>
                <a:ext cx="729" cy="1937"/>
                <a:chOff x="1488" y="3868"/>
                <a:chExt cx="729" cy="1937"/>
              </a:xfrm>
            </xdr:grpSpPr>
            <xdr:sp macro="" textlink="">
              <xdr:nvSpPr>
                <xdr:cNvPr id="75" name="Line 11">
                  <a:extLst>
                    <a:ext uri="{FF2B5EF4-FFF2-40B4-BE49-F238E27FC236}">
                      <a16:creationId xmlns:a16="http://schemas.microsoft.com/office/drawing/2014/main" id="{00000000-0008-0000-0000-00004B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527" y="4545"/>
                  <a:ext cx="0" cy="829"/>
                </a:xfrm>
                <a:prstGeom prst="line">
                  <a:avLst/>
                </a:prstGeom>
                <a:noFill/>
                <a:ln w="317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76" name="Line 12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724" y="4545"/>
                  <a:ext cx="0" cy="829"/>
                </a:xfrm>
                <a:prstGeom prst="line">
                  <a:avLst/>
                </a:prstGeom>
                <a:noFill/>
                <a:ln w="317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77" name="Freeform 13">
                  <a:extLst>
                    <a:ext uri="{FF2B5EF4-FFF2-40B4-BE49-F238E27FC236}">
                      <a16:creationId xmlns:a16="http://schemas.microsoft.com/office/drawing/2014/main" id="{00000000-0008-0000-0000-00004D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520" y="5331"/>
                  <a:ext cx="211" cy="474"/>
                </a:xfrm>
                <a:custGeom>
                  <a:avLst/>
                  <a:gdLst>
                    <a:gd name="T0" fmla="*/ 1 w 303"/>
                    <a:gd name="T1" fmla="*/ 0 h 681"/>
                    <a:gd name="T2" fmla="*/ 1 w 303"/>
                    <a:gd name="T3" fmla="*/ 1 h 681"/>
                    <a:gd name="T4" fmla="*/ 0 w 303"/>
                    <a:gd name="T5" fmla="*/ 1 h 681"/>
                    <a:gd name="T6" fmla="*/ 0 w 303"/>
                    <a:gd name="T7" fmla="*/ 10 h 681"/>
                    <a:gd name="T8" fmla="*/ 1 w 303"/>
                    <a:gd name="T9" fmla="*/ 10 h 681"/>
                    <a:gd name="T10" fmla="*/ 1 w 303"/>
                    <a:gd name="T11" fmla="*/ 10 h 681"/>
                    <a:gd name="T12" fmla="*/ 1 w 303"/>
                    <a:gd name="T13" fmla="*/ 11 h 681"/>
                    <a:gd name="T14" fmla="*/ 1 w 303"/>
                    <a:gd name="T15" fmla="*/ 12 h 681"/>
                    <a:gd name="T16" fmla="*/ 1 w 303"/>
                    <a:gd name="T17" fmla="*/ 12 h 681"/>
                    <a:gd name="T18" fmla="*/ 1 w 303"/>
                    <a:gd name="T19" fmla="*/ 12 h 681"/>
                    <a:gd name="T20" fmla="*/ 1 w 303"/>
                    <a:gd name="T21" fmla="*/ 12 h 681"/>
                    <a:gd name="T22" fmla="*/ 1 w 303"/>
                    <a:gd name="T23" fmla="*/ 13 h 681"/>
                    <a:gd name="T24" fmla="*/ 2 w 303"/>
                    <a:gd name="T25" fmla="*/ 13 h 681"/>
                    <a:gd name="T26" fmla="*/ 2 w 303"/>
                    <a:gd name="T27" fmla="*/ 13 h 681"/>
                    <a:gd name="T28" fmla="*/ 3 w 303"/>
                    <a:gd name="T29" fmla="*/ 13 h 681"/>
                    <a:gd name="T30" fmla="*/ 3 w 303"/>
                    <a:gd name="T31" fmla="*/ 13 h 681"/>
                    <a:gd name="T32" fmla="*/ 4 w 303"/>
                    <a:gd name="T33" fmla="*/ 13 h 681"/>
                    <a:gd name="T34" fmla="*/ 4 w 303"/>
                    <a:gd name="T35" fmla="*/ 13 h 681"/>
                    <a:gd name="T36" fmla="*/ 4 w 303"/>
                    <a:gd name="T37" fmla="*/ 12 h 681"/>
                    <a:gd name="T38" fmla="*/ 4 w 303"/>
                    <a:gd name="T39" fmla="*/ 12 h 681"/>
                    <a:gd name="T40" fmla="*/ 5 w 303"/>
                    <a:gd name="T41" fmla="*/ 12 h 681"/>
                    <a:gd name="T42" fmla="*/ 5 w 303"/>
                    <a:gd name="T43" fmla="*/ 12 h 681"/>
                    <a:gd name="T44" fmla="*/ 6 w 303"/>
                    <a:gd name="T45" fmla="*/ 11 h 681"/>
                    <a:gd name="T46" fmla="*/ 6 w 303"/>
                    <a:gd name="T47" fmla="*/ 10 h 681"/>
                    <a:gd name="T48" fmla="*/ 6 w 303"/>
                    <a:gd name="T49" fmla="*/ 10 h 681"/>
                    <a:gd name="T50" fmla="*/ 6 w 303"/>
                    <a:gd name="T51" fmla="*/ 10 h 681"/>
                    <a:gd name="T52" fmla="*/ 6 w 303"/>
                    <a:gd name="T53" fmla="*/ 1 h 681"/>
                    <a:gd name="T54" fmla="*/ 5 w 303"/>
                    <a:gd name="T55" fmla="*/ 1 h 681"/>
                    <a:gd name="T56" fmla="*/ 5 w 303"/>
                    <a:gd name="T57" fmla="*/ 1 h 681"/>
                    <a:gd name="T58" fmla="*/ 5 w 303"/>
                    <a:gd name="T59" fmla="*/ 1 h 681"/>
                    <a:gd name="T60" fmla="*/ 5 w 303"/>
                    <a:gd name="T61" fmla="*/ 2 h 681"/>
                    <a:gd name="T62" fmla="*/ 5 w 303"/>
                    <a:gd name="T63" fmla="*/ 2 h 681"/>
                    <a:gd name="T64" fmla="*/ 5 w 303"/>
                    <a:gd name="T65" fmla="*/ 10 h 681"/>
                    <a:gd name="T66" fmla="*/ 5 w 303"/>
                    <a:gd name="T67" fmla="*/ 10 h 681"/>
                    <a:gd name="T68" fmla="*/ 5 w 303"/>
                    <a:gd name="T69" fmla="*/ 10 h 681"/>
                    <a:gd name="T70" fmla="*/ 5 w 303"/>
                    <a:gd name="T71" fmla="*/ 11 h 681"/>
                    <a:gd name="T72" fmla="*/ 5 w 303"/>
                    <a:gd name="T73" fmla="*/ 12 h 681"/>
                    <a:gd name="T74" fmla="*/ 4 w 303"/>
                    <a:gd name="T75" fmla="*/ 12 h 681"/>
                    <a:gd name="T76" fmla="*/ 4 w 303"/>
                    <a:gd name="T77" fmla="*/ 12 h 681"/>
                    <a:gd name="T78" fmla="*/ 4 w 303"/>
                    <a:gd name="T79" fmla="*/ 12 h 681"/>
                    <a:gd name="T80" fmla="*/ 3 w 303"/>
                    <a:gd name="T81" fmla="*/ 12 h 681"/>
                    <a:gd name="T82" fmla="*/ 3 w 303"/>
                    <a:gd name="T83" fmla="*/ 12 h 681"/>
                    <a:gd name="T84" fmla="*/ 3 w 303"/>
                    <a:gd name="T85" fmla="*/ 12 h 681"/>
                    <a:gd name="T86" fmla="*/ 2 w 303"/>
                    <a:gd name="T87" fmla="*/ 12 h 681"/>
                    <a:gd name="T88" fmla="*/ 2 w 303"/>
                    <a:gd name="T89" fmla="*/ 12 h 681"/>
                    <a:gd name="T90" fmla="*/ 1 w 303"/>
                    <a:gd name="T91" fmla="*/ 12 h 681"/>
                    <a:gd name="T92" fmla="*/ 1 w 303"/>
                    <a:gd name="T93" fmla="*/ 12 h 681"/>
                    <a:gd name="T94" fmla="*/ 1 w 303"/>
                    <a:gd name="T95" fmla="*/ 12 h 681"/>
                    <a:gd name="T96" fmla="*/ 1 w 303"/>
                    <a:gd name="T97" fmla="*/ 11 h 681"/>
                    <a:gd name="T98" fmla="*/ 1 w 303"/>
                    <a:gd name="T99" fmla="*/ 11 h 681"/>
                    <a:gd name="T100" fmla="*/ 1 w 303"/>
                    <a:gd name="T101" fmla="*/ 10 h 681"/>
                    <a:gd name="T102" fmla="*/ 1 w 303"/>
                    <a:gd name="T103" fmla="*/ 10 h 681"/>
                    <a:gd name="T104" fmla="*/ 1 w 303"/>
                    <a:gd name="T105" fmla="*/ 10 h 681"/>
                    <a:gd name="T106" fmla="*/ 1 w 303"/>
                    <a:gd name="T107" fmla="*/ 2 h 681"/>
                    <a:gd name="T108" fmla="*/ 1 w 303"/>
                    <a:gd name="T109" fmla="*/ 2 h 681"/>
                    <a:gd name="T110" fmla="*/ 1 w 303"/>
                    <a:gd name="T111" fmla="*/ 0 h 681"/>
                    <a:gd name="T112" fmla="*/ 1 w 303"/>
                    <a:gd name="T113" fmla="*/ 0 h 681"/>
                    <a:gd name="T114" fmla="*/ 1 w 303"/>
                    <a:gd name="T115" fmla="*/ 0 h 681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  <a:gd name="T168" fmla="*/ 0 60000 65536"/>
                    <a:gd name="T169" fmla="*/ 0 60000 65536"/>
                    <a:gd name="T170" fmla="*/ 0 60000 65536"/>
                    <a:gd name="T171" fmla="*/ 0 60000 65536"/>
                    <a:gd name="T172" fmla="*/ 0 60000 65536"/>
                    <a:gd name="T173" fmla="*/ 0 60000 65536"/>
                    <a:gd name="T174" fmla="*/ 0 w 303"/>
                    <a:gd name="T175" fmla="*/ 0 h 681"/>
                    <a:gd name="T176" fmla="*/ 303 w 303"/>
                    <a:gd name="T177" fmla="*/ 681 h 681"/>
                  </a:gdLst>
                  <a:ahLst/>
                  <a:cxnLst>
                    <a:cxn ang="T116">
                      <a:pos x="T0" y="T1"/>
                    </a:cxn>
                    <a:cxn ang="T117">
                      <a:pos x="T2" y="T3"/>
                    </a:cxn>
                    <a:cxn ang="T118">
                      <a:pos x="T4" y="T5"/>
                    </a:cxn>
                    <a:cxn ang="T119">
                      <a:pos x="T6" y="T7"/>
                    </a:cxn>
                    <a:cxn ang="T120">
                      <a:pos x="T8" y="T9"/>
                    </a:cxn>
                    <a:cxn ang="T121">
                      <a:pos x="T10" y="T11"/>
                    </a:cxn>
                    <a:cxn ang="T122">
                      <a:pos x="T12" y="T13"/>
                    </a:cxn>
                    <a:cxn ang="T123">
                      <a:pos x="T14" y="T15"/>
                    </a:cxn>
                    <a:cxn ang="T124">
                      <a:pos x="T16" y="T17"/>
                    </a:cxn>
                    <a:cxn ang="T125">
                      <a:pos x="T18" y="T19"/>
                    </a:cxn>
                    <a:cxn ang="T126">
                      <a:pos x="T20" y="T21"/>
                    </a:cxn>
                    <a:cxn ang="T127">
                      <a:pos x="T22" y="T23"/>
                    </a:cxn>
                    <a:cxn ang="T128">
                      <a:pos x="T24" y="T25"/>
                    </a:cxn>
                    <a:cxn ang="T129">
                      <a:pos x="T26" y="T27"/>
                    </a:cxn>
                    <a:cxn ang="T130">
                      <a:pos x="T28" y="T29"/>
                    </a:cxn>
                    <a:cxn ang="T131">
                      <a:pos x="T30" y="T31"/>
                    </a:cxn>
                    <a:cxn ang="T132">
                      <a:pos x="T32" y="T33"/>
                    </a:cxn>
                    <a:cxn ang="T133">
                      <a:pos x="T34" y="T35"/>
                    </a:cxn>
                    <a:cxn ang="T134">
                      <a:pos x="T36" y="T37"/>
                    </a:cxn>
                    <a:cxn ang="T135">
                      <a:pos x="T38" y="T39"/>
                    </a:cxn>
                    <a:cxn ang="T136">
                      <a:pos x="T40" y="T41"/>
                    </a:cxn>
                    <a:cxn ang="T137">
                      <a:pos x="T42" y="T43"/>
                    </a:cxn>
                    <a:cxn ang="T138">
                      <a:pos x="T44" y="T45"/>
                    </a:cxn>
                    <a:cxn ang="T139">
                      <a:pos x="T46" y="T47"/>
                    </a:cxn>
                    <a:cxn ang="T140">
                      <a:pos x="T48" y="T49"/>
                    </a:cxn>
                    <a:cxn ang="T141">
                      <a:pos x="T50" y="T51"/>
                    </a:cxn>
                    <a:cxn ang="T142">
                      <a:pos x="T52" y="T53"/>
                    </a:cxn>
                    <a:cxn ang="T143">
                      <a:pos x="T54" y="T55"/>
                    </a:cxn>
                    <a:cxn ang="T144">
                      <a:pos x="T56" y="T57"/>
                    </a:cxn>
                    <a:cxn ang="T145">
                      <a:pos x="T58" y="T59"/>
                    </a:cxn>
                    <a:cxn ang="T146">
                      <a:pos x="T60" y="T61"/>
                    </a:cxn>
                    <a:cxn ang="T147">
                      <a:pos x="T62" y="T63"/>
                    </a:cxn>
                    <a:cxn ang="T148">
                      <a:pos x="T64" y="T65"/>
                    </a:cxn>
                    <a:cxn ang="T149">
                      <a:pos x="T66" y="T67"/>
                    </a:cxn>
                    <a:cxn ang="T150">
                      <a:pos x="T68" y="T69"/>
                    </a:cxn>
                    <a:cxn ang="T151">
                      <a:pos x="T70" y="T71"/>
                    </a:cxn>
                    <a:cxn ang="T152">
                      <a:pos x="T72" y="T73"/>
                    </a:cxn>
                    <a:cxn ang="T153">
                      <a:pos x="T74" y="T75"/>
                    </a:cxn>
                    <a:cxn ang="T154">
                      <a:pos x="T76" y="T77"/>
                    </a:cxn>
                    <a:cxn ang="T155">
                      <a:pos x="T78" y="T79"/>
                    </a:cxn>
                    <a:cxn ang="T156">
                      <a:pos x="T80" y="T81"/>
                    </a:cxn>
                    <a:cxn ang="T157">
                      <a:pos x="T82" y="T83"/>
                    </a:cxn>
                    <a:cxn ang="T158">
                      <a:pos x="T84" y="T85"/>
                    </a:cxn>
                    <a:cxn ang="T159">
                      <a:pos x="T86" y="T87"/>
                    </a:cxn>
                    <a:cxn ang="T160">
                      <a:pos x="T88" y="T89"/>
                    </a:cxn>
                    <a:cxn ang="T161">
                      <a:pos x="T90" y="T91"/>
                    </a:cxn>
                    <a:cxn ang="T162">
                      <a:pos x="T92" y="T93"/>
                    </a:cxn>
                    <a:cxn ang="T163">
                      <a:pos x="T94" y="T95"/>
                    </a:cxn>
                    <a:cxn ang="T164">
                      <a:pos x="T96" y="T97"/>
                    </a:cxn>
                    <a:cxn ang="T165">
                      <a:pos x="T98" y="T99"/>
                    </a:cxn>
                    <a:cxn ang="T166">
                      <a:pos x="T100" y="T101"/>
                    </a:cxn>
                    <a:cxn ang="T167">
                      <a:pos x="T102" y="T103"/>
                    </a:cxn>
                    <a:cxn ang="T168">
                      <a:pos x="T104" y="T105"/>
                    </a:cxn>
                    <a:cxn ang="T169">
                      <a:pos x="T106" y="T107"/>
                    </a:cxn>
                    <a:cxn ang="T170">
                      <a:pos x="T108" y="T109"/>
                    </a:cxn>
                    <a:cxn ang="T171">
                      <a:pos x="T110" y="T111"/>
                    </a:cxn>
                    <a:cxn ang="T172">
                      <a:pos x="T112" y="T113"/>
                    </a:cxn>
                    <a:cxn ang="T173">
                      <a:pos x="T114" y="T115"/>
                    </a:cxn>
                  </a:cxnLst>
                  <a:rect l="T174" t="T175" r="T176" b="T177"/>
                  <a:pathLst>
                    <a:path w="303" h="681">
                      <a:moveTo>
                        <a:pt x="19" y="0"/>
                      </a:moveTo>
                      <a:lnTo>
                        <a:pt x="19" y="88"/>
                      </a:lnTo>
                      <a:lnTo>
                        <a:pt x="0" y="88"/>
                      </a:lnTo>
                      <a:lnTo>
                        <a:pt x="0" y="538"/>
                      </a:lnTo>
                      <a:lnTo>
                        <a:pt x="2" y="554"/>
                      </a:lnTo>
                      <a:lnTo>
                        <a:pt x="6" y="570"/>
                      </a:lnTo>
                      <a:lnTo>
                        <a:pt x="12" y="589"/>
                      </a:lnTo>
                      <a:lnTo>
                        <a:pt x="19" y="608"/>
                      </a:lnTo>
                      <a:lnTo>
                        <a:pt x="32" y="620"/>
                      </a:lnTo>
                      <a:lnTo>
                        <a:pt x="48" y="636"/>
                      </a:lnTo>
                      <a:lnTo>
                        <a:pt x="74" y="655"/>
                      </a:lnTo>
                      <a:lnTo>
                        <a:pt x="90" y="665"/>
                      </a:lnTo>
                      <a:lnTo>
                        <a:pt x="117" y="671"/>
                      </a:lnTo>
                      <a:lnTo>
                        <a:pt x="136" y="677"/>
                      </a:lnTo>
                      <a:lnTo>
                        <a:pt x="156" y="680"/>
                      </a:lnTo>
                      <a:lnTo>
                        <a:pt x="175" y="677"/>
                      </a:lnTo>
                      <a:lnTo>
                        <a:pt x="198" y="674"/>
                      </a:lnTo>
                      <a:lnTo>
                        <a:pt x="218" y="665"/>
                      </a:lnTo>
                      <a:lnTo>
                        <a:pt x="234" y="655"/>
                      </a:lnTo>
                      <a:lnTo>
                        <a:pt x="250" y="645"/>
                      </a:lnTo>
                      <a:lnTo>
                        <a:pt x="266" y="626"/>
                      </a:lnTo>
                      <a:lnTo>
                        <a:pt x="280" y="611"/>
                      </a:lnTo>
                      <a:lnTo>
                        <a:pt x="289" y="589"/>
                      </a:lnTo>
                      <a:lnTo>
                        <a:pt x="296" y="564"/>
                      </a:lnTo>
                      <a:lnTo>
                        <a:pt x="299" y="548"/>
                      </a:lnTo>
                      <a:lnTo>
                        <a:pt x="302" y="536"/>
                      </a:lnTo>
                      <a:lnTo>
                        <a:pt x="302" y="88"/>
                      </a:lnTo>
                      <a:lnTo>
                        <a:pt x="283" y="88"/>
                      </a:lnTo>
                      <a:lnTo>
                        <a:pt x="283" y="3"/>
                      </a:lnTo>
                      <a:lnTo>
                        <a:pt x="257" y="3"/>
                      </a:lnTo>
                      <a:lnTo>
                        <a:pt x="257" y="110"/>
                      </a:lnTo>
                      <a:lnTo>
                        <a:pt x="283" y="110"/>
                      </a:lnTo>
                      <a:lnTo>
                        <a:pt x="283" y="536"/>
                      </a:lnTo>
                      <a:lnTo>
                        <a:pt x="280" y="558"/>
                      </a:lnTo>
                      <a:lnTo>
                        <a:pt x="273" y="576"/>
                      </a:lnTo>
                      <a:lnTo>
                        <a:pt x="266" y="602"/>
                      </a:lnTo>
                      <a:lnTo>
                        <a:pt x="257" y="614"/>
                      </a:lnTo>
                      <a:lnTo>
                        <a:pt x="244" y="626"/>
                      </a:lnTo>
                      <a:lnTo>
                        <a:pt x="228" y="640"/>
                      </a:lnTo>
                      <a:lnTo>
                        <a:pt x="208" y="649"/>
                      </a:lnTo>
                      <a:lnTo>
                        <a:pt x="185" y="655"/>
                      </a:lnTo>
                      <a:lnTo>
                        <a:pt x="166" y="662"/>
                      </a:lnTo>
                      <a:lnTo>
                        <a:pt x="146" y="658"/>
                      </a:lnTo>
                      <a:lnTo>
                        <a:pt x="127" y="655"/>
                      </a:lnTo>
                      <a:lnTo>
                        <a:pt x="100" y="649"/>
                      </a:lnTo>
                      <a:lnTo>
                        <a:pt x="84" y="642"/>
                      </a:lnTo>
                      <a:lnTo>
                        <a:pt x="68" y="630"/>
                      </a:lnTo>
                      <a:lnTo>
                        <a:pt x="58" y="620"/>
                      </a:lnTo>
                      <a:lnTo>
                        <a:pt x="38" y="604"/>
                      </a:lnTo>
                      <a:lnTo>
                        <a:pt x="32" y="589"/>
                      </a:lnTo>
                      <a:lnTo>
                        <a:pt x="26" y="573"/>
                      </a:lnTo>
                      <a:lnTo>
                        <a:pt x="22" y="554"/>
                      </a:lnTo>
                      <a:lnTo>
                        <a:pt x="19" y="548"/>
                      </a:lnTo>
                      <a:lnTo>
                        <a:pt x="19" y="110"/>
                      </a:lnTo>
                      <a:lnTo>
                        <a:pt x="45" y="110"/>
                      </a:lnTo>
                      <a:lnTo>
                        <a:pt x="45" y="0"/>
                      </a:lnTo>
                      <a:lnTo>
                        <a:pt x="19" y="0"/>
                      </a:lnTo>
                    </a:path>
                  </a:pathLst>
                </a:custGeom>
                <a:solidFill>
                  <a:srgbClr val="EAEAEA"/>
                </a:solidFill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78" name="Line 14">
                  <a:extLst>
                    <a:ext uri="{FF2B5EF4-FFF2-40B4-BE49-F238E27FC236}">
                      <a16:creationId xmlns:a16="http://schemas.microsoft.com/office/drawing/2014/main" id="{00000000-0008-0000-0000-00004E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547" y="4437"/>
                  <a:ext cx="157" cy="0"/>
                </a:xfrm>
                <a:prstGeom prst="line">
                  <a:avLst/>
                </a:prstGeom>
                <a:noFill/>
                <a:ln w="63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79" name="Freeform 15">
                  <a:extLst>
                    <a:ext uri="{FF2B5EF4-FFF2-40B4-BE49-F238E27FC236}">
                      <a16:creationId xmlns:a16="http://schemas.microsoft.com/office/drawing/2014/main" id="{00000000-0008-0000-0000-00004F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607" y="4406"/>
                  <a:ext cx="37" cy="28"/>
                </a:xfrm>
                <a:custGeom>
                  <a:avLst/>
                  <a:gdLst>
                    <a:gd name="T0" fmla="*/ 0 w 53"/>
                    <a:gd name="T1" fmla="*/ 0 h 40"/>
                    <a:gd name="T2" fmla="*/ 1 w 53"/>
                    <a:gd name="T3" fmla="*/ 0 h 40"/>
                    <a:gd name="T4" fmla="*/ 1 w 53"/>
                    <a:gd name="T5" fmla="*/ 1 h 40"/>
                    <a:gd name="T6" fmla="*/ 0 w 53"/>
                    <a:gd name="T7" fmla="*/ 0 h 40"/>
                    <a:gd name="T8" fmla="*/ 0 w 53"/>
                    <a:gd name="T9" fmla="*/ 0 h 4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53"/>
                    <a:gd name="T16" fmla="*/ 0 h 40"/>
                    <a:gd name="T17" fmla="*/ 53 w 53"/>
                    <a:gd name="T18" fmla="*/ 40 h 4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53" h="40">
                      <a:moveTo>
                        <a:pt x="0" y="0"/>
                      </a:moveTo>
                      <a:lnTo>
                        <a:pt x="52" y="0"/>
                      </a:lnTo>
                      <a:lnTo>
                        <a:pt x="26" y="39"/>
                      </a:lnTo>
                      <a:lnTo>
                        <a:pt x="0" y="0"/>
                      </a:lnTo>
                    </a:path>
                  </a:pathLst>
                </a:custGeom>
                <a:noFill/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0" name="Rectangle 79">
                  <a:extLst>
                    <a:ext uri="{FF2B5EF4-FFF2-40B4-BE49-F238E27FC236}">
                      <a16:creationId xmlns:a16="http://schemas.microsoft.com/office/drawing/2014/main" id="{00000000-0008-0000-0000-000050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489" y="3868"/>
                  <a:ext cx="265" cy="163"/>
                </a:xfrm>
                <a:prstGeom prst="rect">
                  <a:avLst/>
                </a:prstGeom>
                <a:noFill/>
                <a:ln w="6350">
                  <a:solidFill>
                    <a:schemeClr val="tx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US" altLang="en-US"/>
                </a:p>
              </xdr:txBody>
            </xdr:sp>
            <xdr:sp macro="" textlink="">
              <xdr:nvSpPr>
                <xdr:cNvPr id="81" name="Freeform 17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488" y="4031"/>
                  <a:ext cx="271" cy="23"/>
                </a:xfrm>
                <a:custGeom>
                  <a:avLst/>
                  <a:gdLst>
                    <a:gd name="T0" fmla="*/ 7 w 389"/>
                    <a:gd name="T1" fmla="*/ 0 h 33"/>
                    <a:gd name="T2" fmla="*/ 0 w 389"/>
                    <a:gd name="T3" fmla="*/ 0 h 33"/>
                    <a:gd name="T4" fmla="*/ 3 w 389"/>
                    <a:gd name="T5" fmla="*/ 1 h 33"/>
                    <a:gd name="T6" fmla="*/ 4 w 389"/>
                    <a:gd name="T7" fmla="*/ 1 h 33"/>
                    <a:gd name="T8" fmla="*/ 7 w 389"/>
                    <a:gd name="T9" fmla="*/ 0 h 33"/>
                    <a:gd name="T10" fmla="*/ 7 w 389"/>
                    <a:gd name="T11" fmla="*/ 0 h 33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389"/>
                    <a:gd name="T19" fmla="*/ 0 h 33"/>
                    <a:gd name="T20" fmla="*/ 389 w 389"/>
                    <a:gd name="T21" fmla="*/ 33 h 33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389" h="33">
                      <a:moveTo>
                        <a:pt x="388" y="0"/>
                      </a:moveTo>
                      <a:lnTo>
                        <a:pt x="0" y="0"/>
                      </a:lnTo>
                      <a:lnTo>
                        <a:pt x="175" y="32"/>
                      </a:lnTo>
                      <a:lnTo>
                        <a:pt x="213" y="32"/>
                      </a:lnTo>
                      <a:lnTo>
                        <a:pt x="388" y="0"/>
                      </a:lnTo>
                    </a:path>
                  </a:pathLst>
                </a:custGeom>
                <a:noFill/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2" name="Rectangle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611" y="4054"/>
                  <a:ext cx="21" cy="22"/>
                </a:xfrm>
                <a:prstGeom prst="rect">
                  <a:avLst/>
                </a:prstGeom>
                <a:noFill/>
                <a:ln w="6350">
                  <a:solidFill>
                    <a:schemeClr val="tx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US" altLang="en-US"/>
                </a:p>
              </xdr:txBody>
            </xdr:sp>
            <xdr:sp macro="" textlink="">
              <xdr:nvSpPr>
                <xdr:cNvPr id="83" name="Freeform 19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621" y="4080"/>
                  <a:ext cx="7" cy="229"/>
                </a:xfrm>
                <a:custGeom>
                  <a:avLst/>
                  <a:gdLst>
                    <a:gd name="T0" fmla="*/ 0 w 11"/>
                    <a:gd name="T1" fmla="*/ 0 h 328"/>
                    <a:gd name="T2" fmla="*/ 0 w 11"/>
                    <a:gd name="T3" fmla="*/ 6 h 328"/>
                    <a:gd name="T4" fmla="*/ 1 w 11"/>
                    <a:gd name="T5" fmla="*/ 6 h 328"/>
                    <a:gd name="T6" fmla="*/ 1 w 11"/>
                    <a:gd name="T7" fmla="*/ 0 h 328"/>
                    <a:gd name="T8" fmla="*/ 0 w 11"/>
                    <a:gd name="T9" fmla="*/ 0 h 328"/>
                    <a:gd name="T10" fmla="*/ 0 w 11"/>
                    <a:gd name="T11" fmla="*/ 0 h 328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11"/>
                    <a:gd name="T19" fmla="*/ 0 h 328"/>
                    <a:gd name="T20" fmla="*/ 11 w 11"/>
                    <a:gd name="T21" fmla="*/ 328 h 328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11" h="328">
                      <a:moveTo>
                        <a:pt x="0" y="0"/>
                      </a:moveTo>
                      <a:lnTo>
                        <a:pt x="0" y="327"/>
                      </a:lnTo>
                      <a:lnTo>
                        <a:pt x="10" y="292"/>
                      </a:lnTo>
                      <a:lnTo>
                        <a:pt x="10" y="0"/>
                      </a:lnTo>
                      <a:lnTo>
                        <a:pt x="0" y="0"/>
                      </a:lnTo>
                    </a:path>
                  </a:pathLst>
                </a:custGeom>
                <a:noFill/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4" name="Freeform 20">
                  <a:extLst>
                    <a:ext uri="{FF2B5EF4-FFF2-40B4-BE49-F238E27FC236}">
                      <a16:creationId xmlns:a16="http://schemas.microsoft.com/office/drawing/2014/main" id="{00000000-0008-0000-0000-000054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520" y="4162"/>
                  <a:ext cx="211" cy="69"/>
                </a:xfrm>
                <a:custGeom>
                  <a:avLst/>
                  <a:gdLst>
                    <a:gd name="T0" fmla="*/ 0 w 303"/>
                    <a:gd name="T1" fmla="*/ 0 h 99"/>
                    <a:gd name="T2" fmla="*/ 0 w 303"/>
                    <a:gd name="T3" fmla="*/ 1 h 99"/>
                    <a:gd name="T4" fmla="*/ 1 w 303"/>
                    <a:gd name="T5" fmla="*/ 1 h 99"/>
                    <a:gd name="T6" fmla="*/ 1 w 303"/>
                    <a:gd name="T7" fmla="*/ 2 h 99"/>
                    <a:gd name="T8" fmla="*/ 5 w 303"/>
                    <a:gd name="T9" fmla="*/ 2 h 99"/>
                    <a:gd name="T10" fmla="*/ 5 w 303"/>
                    <a:gd name="T11" fmla="*/ 1 h 99"/>
                    <a:gd name="T12" fmla="*/ 6 w 303"/>
                    <a:gd name="T13" fmla="*/ 1 h 99"/>
                    <a:gd name="T14" fmla="*/ 6 w 303"/>
                    <a:gd name="T15" fmla="*/ 0 h 99"/>
                    <a:gd name="T16" fmla="*/ 0 w 303"/>
                    <a:gd name="T17" fmla="*/ 0 h 99"/>
                    <a:gd name="T18" fmla="*/ 0 w 303"/>
                    <a:gd name="T19" fmla="*/ 0 h 99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60000 65536"/>
                    <a:gd name="T25" fmla="*/ 0 60000 65536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w 303"/>
                    <a:gd name="T31" fmla="*/ 0 h 99"/>
                    <a:gd name="T32" fmla="*/ 303 w 303"/>
                    <a:gd name="T33" fmla="*/ 99 h 99"/>
                  </a:gdLst>
                  <a:ahLst/>
                  <a:cxnLst>
                    <a:cxn ang="T20">
                      <a:pos x="T0" y="T1"/>
                    </a:cxn>
                    <a:cxn ang="T21">
                      <a:pos x="T2" y="T3"/>
                    </a:cxn>
                    <a:cxn ang="T22">
                      <a:pos x="T4" y="T5"/>
                    </a:cxn>
                    <a:cxn ang="T23">
                      <a:pos x="T6" y="T7"/>
                    </a:cxn>
                    <a:cxn ang="T24">
                      <a:pos x="T8" y="T9"/>
                    </a:cxn>
                    <a:cxn ang="T25">
                      <a:pos x="T10" y="T11"/>
                    </a:cxn>
                    <a:cxn ang="T26">
                      <a:pos x="T12" y="T13"/>
                    </a:cxn>
                    <a:cxn ang="T27">
                      <a:pos x="T14" y="T15"/>
                    </a:cxn>
                    <a:cxn ang="T28">
                      <a:pos x="T16" y="T17"/>
                    </a:cxn>
                    <a:cxn ang="T29">
                      <a:pos x="T18" y="T19"/>
                    </a:cxn>
                  </a:cxnLst>
                  <a:rect l="T30" t="T31" r="T32" b="T33"/>
                  <a:pathLst>
                    <a:path w="303" h="99">
                      <a:moveTo>
                        <a:pt x="0" y="0"/>
                      </a:moveTo>
                      <a:lnTo>
                        <a:pt x="0" y="68"/>
                      </a:lnTo>
                      <a:lnTo>
                        <a:pt x="39" y="68"/>
                      </a:lnTo>
                      <a:lnTo>
                        <a:pt x="39" y="98"/>
                      </a:lnTo>
                      <a:lnTo>
                        <a:pt x="267" y="98"/>
                      </a:lnTo>
                      <a:lnTo>
                        <a:pt x="267" y="68"/>
                      </a:lnTo>
                      <a:lnTo>
                        <a:pt x="302" y="68"/>
                      </a:lnTo>
                      <a:lnTo>
                        <a:pt x="302" y="0"/>
                      </a:lnTo>
                      <a:lnTo>
                        <a:pt x="0" y="0"/>
                      </a:lnTo>
                    </a:path>
                  </a:pathLst>
                </a:custGeom>
                <a:solidFill>
                  <a:srgbClr val="C0C0C0"/>
                </a:solidFill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5" name="Line 21">
                  <a:extLst>
                    <a:ext uri="{FF2B5EF4-FFF2-40B4-BE49-F238E27FC236}">
                      <a16:creationId xmlns:a16="http://schemas.microsoft.com/office/drawing/2014/main" id="{00000000-0008-0000-0000-000055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685" y="4323"/>
                  <a:ext cx="103" cy="0"/>
                </a:xfrm>
                <a:prstGeom prst="line">
                  <a:avLst/>
                </a:prstGeom>
                <a:noFill/>
                <a:ln w="63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6" name="Line 22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674" y="4661"/>
                  <a:ext cx="157" cy="0"/>
                </a:xfrm>
                <a:prstGeom prst="line">
                  <a:avLst/>
                </a:prstGeom>
                <a:noFill/>
                <a:ln w="63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7" name="Line 23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753" y="3894"/>
                  <a:ext cx="464" cy="0"/>
                </a:xfrm>
                <a:prstGeom prst="line">
                  <a:avLst/>
                </a:prstGeom>
                <a:noFill/>
                <a:ln w="9525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8" name="Line 24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753" y="3906"/>
                  <a:ext cx="464" cy="0"/>
                </a:xfrm>
                <a:prstGeom prst="line">
                  <a:avLst/>
                </a:prstGeom>
                <a:noFill/>
                <a:ln w="9525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9" name="Rectangle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35" y="4211"/>
                  <a:ext cx="6" cy="375"/>
                </a:xfrm>
                <a:prstGeom prst="rect">
                  <a:avLst/>
                </a:prstGeom>
                <a:noFill/>
                <a:ln w="6350">
                  <a:solidFill>
                    <a:schemeClr val="tx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US" altLang="en-US"/>
                </a:p>
              </xdr:txBody>
            </xdr:sp>
            <xdr:sp macro="" textlink="">
              <xdr:nvSpPr>
                <xdr:cNvPr id="90" name="Rectangle 89">
                  <a:extLst>
                    <a:ext uri="{FF2B5EF4-FFF2-40B4-BE49-F238E27FC236}">
                      <a16:creationId xmlns:a16="http://schemas.microsoft.com/office/drawing/2014/main" id="{00000000-0008-0000-0000-00005A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708" y="4211"/>
                  <a:ext cx="6" cy="375"/>
                </a:xfrm>
                <a:prstGeom prst="rect">
                  <a:avLst/>
                </a:prstGeom>
                <a:noFill/>
                <a:ln w="6350">
                  <a:solidFill>
                    <a:schemeClr val="tx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US" altLang="en-US"/>
                </a:p>
              </xdr:txBody>
            </xdr:sp>
          </xdr:grpSp>
          <xdr:sp macro="" textlink="">
            <xdr:nvSpPr>
              <xdr:cNvPr id="73" name="Freeform 27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05" y="4928"/>
                <a:ext cx="211" cy="12"/>
              </a:xfrm>
              <a:custGeom>
                <a:avLst/>
                <a:gdLst>
                  <a:gd name="T0" fmla="*/ 0 w 211"/>
                  <a:gd name="T1" fmla="*/ 0 h 12"/>
                  <a:gd name="T2" fmla="*/ 115 w 211"/>
                  <a:gd name="T3" fmla="*/ 6 h 12"/>
                  <a:gd name="T4" fmla="*/ 211 w 211"/>
                  <a:gd name="T5" fmla="*/ 12 h 12"/>
                  <a:gd name="T6" fmla="*/ 0 60000 65536"/>
                  <a:gd name="T7" fmla="*/ 0 60000 65536"/>
                  <a:gd name="T8" fmla="*/ 0 60000 65536"/>
                  <a:gd name="T9" fmla="*/ 0 w 211"/>
                  <a:gd name="T10" fmla="*/ 0 h 12"/>
                  <a:gd name="T11" fmla="*/ 211 w 211"/>
                  <a:gd name="T12" fmla="*/ 12 h 1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1" h="12">
                    <a:moveTo>
                      <a:pt x="0" y="0"/>
                    </a:moveTo>
                    <a:cubicBezTo>
                      <a:pt x="40" y="2"/>
                      <a:pt x="80" y="4"/>
                      <a:pt x="115" y="6"/>
                    </a:cubicBezTo>
                    <a:cubicBezTo>
                      <a:pt x="150" y="8"/>
                      <a:pt x="210" y="11"/>
                      <a:pt x="211" y="12"/>
                    </a:cubicBezTo>
                  </a:path>
                </a:pathLst>
              </a:custGeom>
              <a:noFill/>
              <a:ln w="95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 anchor="ctr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9pPr>
              </a:lstStyle>
              <a:p>
                <a:endParaRPr lang="en-CA"/>
              </a:p>
            </xdr:txBody>
          </xdr:sp>
          <xdr:sp macro="" textlink="">
            <xdr:nvSpPr>
              <xdr:cNvPr id="74" name="Freeform 28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21" y="4927"/>
                <a:ext cx="569" cy="22"/>
              </a:xfrm>
              <a:custGeom>
                <a:avLst/>
                <a:gdLst>
                  <a:gd name="T0" fmla="*/ 0 w 569"/>
                  <a:gd name="T1" fmla="*/ 14 h 22"/>
                  <a:gd name="T2" fmla="*/ 102 w 569"/>
                  <a:gd name="T3" fmla="*/ 20 h 22"/>
                  <a:gd name="T4" fmla="*/ 281 w 569"/>
                  <a:gd name="T5" fmla="*/ 1 h 22"/>
                  <a:gd name="T6" fmla="*/ 480 w 569"/>
                  <a:gd name="T7" fmla="*/ 14 h 22"/>
                  <a:gd name="T8" fmla="*/ 569 w 569"/>
                  <a:gd name="T9" fmla="*/ 7 h 2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569"/>
                  <a:gd name="T16" fmla="*/ 0 h 22"/>
                  <a:gd name="T17" fmla="*/ 569 w 569"/>
                  <a:gd name="T18" fmla="*/ 22 h 2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569" h="22">
                    <a:moveTo>
                      <a:pt x="0" y="14"/>
                    </a:moveTo>
                    <a:cubicBezTo>
                      <a:pt x="27" y="18"/>
                      <a:pt x="55" y="22"/>
                      <a:pt x="102" y="20"/>
                    </a:cubicBezTo>
                    <a:cubicBezTo>
                      <a:pt x="149" y="18"/>
                      <a:pt x="218" y="2"/>
                      <a:pt x="281" y="1"/>
                    </a:cubicBezTo>
                    <a:cubicBezTo>
                      <a:pt x="344" y="0"/>
                      <a:pt x="432" y="13"/>
                      <a:pt x="480" y="14"/>
                    </a:cubicBezTo>
                    <a:cubicBezTo>
                      <a:pt x="528" y="15"/>
                      <a:pt x="554" y="9"/>
                      <a:pt x="569" y="7"/>
                    </a:cubicBezTo>
                  </a:path>
                </a:pathLst>
              </a:custGeom>
              <a:noFill/>
              <a:ln w="95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 anchor="ctr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9pPr>
              </a:lstStyle>
              <a:p>
                <a:endParaRPr lang="en-CA"/>
              </a:p>
            </xdr:txBody>
          </xdr:sp>
        </xdr:grpSp>
      </xdr:grpSp>
      <xdr:sp macro="" textlink="">
        <xdr:nvSpPr>
          <xdr:cNvPr id="62" name="Line 29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19142075" y="4148138"/>
            <a:ext cx="0" cy="517525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 type="arrow" w="sm" len="sm"/>
            <a:tailEnd type="arrow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endParaRPr lang="en-CA"/>
          </a:p>
        </xdr:txBody>
      </xdr:sp>
      <xdr:sp macro="" textlink="">
        <xdr:nvSpPr>
          <xdr:cNvPr id="63" name="Text Box 3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830925" y="4202113"/>
            <a:ext cx="403225" cy="3968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en-US" i="1"/>
              <a:t>L</a:t>
            </a:r>
            <a:endParaRPr lang="en-US" altLang="en-US"/>
          </a:p>
        </xdr:txBody>
      </xdr:sp>
      <xdr:sp macro="" textlink="">
        <xdr:nvSpPr>
          <xdr:cNvPr id="64" name="Text Box 30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212050" y="4462463"/>
            <a:ext cx="701675" cy="40005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en-US" i="1"/>
              <a:t>z </a:t>
            </a:r>
            <a:r>
              <a:rPr lang="en-US" altLang="en-US"/>
              <a:t>= 0</a:t>
            </a:r>
          </a:p>
        </xdr:txBody>
      </xdr: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9596100" y="5951538"/>
            <a:ext cx="612775" cy="0"/>
          </a:xfrm>
          <a:prstGeom prst="line">
            <a:avLst/>
          </a:prstGeom>
          <a:noFill/>
          <a:ln w="9525" algn="ctr">
            <a:solidFill>
              <a:schemeClr val="tx1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6" name="Text Box 30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212050" y="5710238"/>
            <a:ext cx="862012" cy="40005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en-US" i="1"/>
              <a:t>z </a:t>
            </a:r>
            <a:r>
              <a:rPr lang="en-US" altLang="en-US"/>
              <a:t>= </a:t>
            </a:r>
            <a:r>
              <a:rPr lang="en-US" altLang="en-US" i="1"/>
              <a:t>z</a:t>
            </a:r>
            <a:r>
              <a:rPr lang="en-US" altLang="en-US" i="1" baseline="-25000"/>
              <a:t>p</a:t>
            </a:r>
          </a:p>
        </xdr:txBody>
      </xdr:sp>
    </xdr:grp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1514475</xdr:colOff>
      <xdr:row>2</xdr:row>
      <xdr:rowOff>304800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314325"/>
          <a:ext cx="15144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1019175</xdr:colOff>
      <xdr:row>1</xdr:row>
      <xdr:rowOff>304800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314325"/>
          <a:ext cx="1019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9</xdr:col>
      <xdr:colOff>1266825</xdr:colOff>
      <xdr:row>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2266950"/>
          <a:ext cx="2981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122241</xdr:colOff>
      <xdr:row>1</xdr:row>
      <xdr:rowOff>273846</xdr:rowOff>
    </xdr:from>
    <xdr:to>
      <xdr:col>8</xdr:col>
      <xdr:colOff>2543180</xdr:colOff>
      <xdr:row>4</xdr:row>
      <xdr:rowOff>140497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>
          <a:grpSpLocks/>
        </xdr:cNvGrpSpPr>
      </xdr:nvGrpSpPr>
      <xdr:grpSpPr bwMode="auto">
        <a:xfrm>
          <a:off x="14695491" y="591346"/>
          <a:ext cx="2420939" cy="819151"/>
          <a:chOff x="2910" y="1446"/>
          <a:chExt cx="1525" cy="501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GrpSpPr>
            <a:grpSpLocks/>
          </xdr:cNvGrpSpPr>
        </xdr:nvGrpSpPr>
        <xdr:grpSpPr bwMode="auto">
          <a:xfrm>
            <a:off x="2910" y="1446"/>
            <a:ext cx="1525" cy="369"/>
            <a:chOff x="2970" y="3540"/>
            <a:chExt cx="1614" cy="390"/>
          </a:xfrm>
        </xdr:grpSpPr>
        <xdr:sp macro="" textlink="">
          <xdr:nvSpPr>
            <xdr:cNvPr id="30" name="Freeform 6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>
              <a:spLocks/>
            </xdr:cNvSpPr>
          </xdr:nvSpPr>
          <xdr:spPr bwMode="auto">
            <a:xfrm>
              <a:off x="3396" y="3585"/>
              <a:ext cx="795" cy="93"/>
            </a:xfrm>
            <a:custGeom>
              <a:avLst/>
              <a:gdLst>
                <a:gd name="T0" fmla="*/ 0 w 795"/>
                <a:gd name="T1" fmla="*/ 0 h 93"/>
                <a:gd name="T2" fmla="*/ 795 w 795"/>
                <a:gd name="T3" fmla="*/ 0 h 93"/>
                <a:gd name="T4" fmla="*/ 795 w 795"/>
                <a:gd name="T5" fmla="*/ 90 h 93"/>
                <a:gd name="T6" fmla="*/ 762 w 795"/>
                <a:gd name="T7" fmla="*/ 93 h 93"/>
                <a:gd name="T8" fmla="*/ 669 w 795"/>
                <a:gd name="T9" fmla="*/ 87 h 93"/>
                <a:gd name="T10" fmla="*/ 579 w 795"/>
                <a:gd name="T11" fmla="*/ 84 h 93"/>
                <a:gd name="T12" fmla="*/ 480 w 795"/>
                <a:gd name="T13" fmla="*/ 78 h 93"/>
                <a:gd name="T14" fmla="*/ 399 w 795"/>
                <a:gd name="T15" fmla="*/ 75 h 93"/>
                <a:gd name="T16" fmla="*/ 294 w 795"/>
                <a:gd name="T17" fmla="*/ 66 h 93"/>
                <a:gd name="T18" fmla="*/ 186 w 795"/>
                <a:gd name="T19" fmla="*/ 81 h 93"/>
                <a:gd name="T20" fmla="*/ 132 w 795"/>
                <a:gd name="T21" fmla="*/ 87 h 93"/>
                <a:gd name="T22" fmla="*/ 3 w 795"/>
                <a:gd name="T23" fmla="*/ 87 h 93"/>
                <a:gd name="T24" fmla="*/ 0 w 795"/>
                <a:gd name="T25" fmla="*/ 0 h 93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795"/>
                <a:gd name="T40" fmla="*/ 0 h 93"/>
                <a:gd name="T41" fmla="*/ 795 w 795"/>
                <a:gd name="T42" fmla="*/ 93 h 93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795" h="93">
                  <a:moveTo>
                    <a:pt x="0" y="0"/>
                  </a:moveTo>
                  <a:lnTo>
                    <a:pt x="795" y="0"/>
                  </a:lnTo>
                  <a:lnTo>
                    <a:pt x="795" y="90"/>
                  </a:lnTo>
                  <a:lnTo>
                    <a:pt x="762" y="93"/>
                  </a:lnTo>
                  <a:lnTo>
                    <a:pt x="669" y="87"/>
                  </a:lnTo>
                  <a:lnTo>
                    <a:pt x="579" y="84"/>
                  </a:lnTo>
                  <a:lnTo>
                    <a:pt x="480" y="78"/>
                  </a:lnTo>
                  <a:lnTo>
                    <a:pt x="399" y="75"/>
                  </a:lnTo>
                  <a:lnTo>
                    <a:pt x="294" y="66"/>
                  </a:lnTo>
                  <a:lnTo>
                    <a:pt x="186" y="81"/>
                  </a:lnTo>
                  <a:lnTo>
                    <a:pt x="132" y="87"/>
                  </a:lnTo>
                  <a:lnTo>
                    <a:pt x="3" y="8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DDDD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  <xdr:sp macro="" textlink="">
          <xdr:nvSpPr>
            <xdr:cNvPr id="31" name="Freeform 7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>
              <a:spLocks/>
            </xdr:cNvSpPr>
          </xdr:nvSpPr>
          <xdr:spPr bwMode="auto">
            <a:xfrm>
              <a:off x="2970" y="3653"/>
              <a:ext cx="1614" cy="25"/>
            </a:xfrm>
            <a:custGeom>
              <a:avLst/>
              <a:gdLst>
                <a:gd name="T0" fmla="*/ 0 w 1614"/>
                <a:gd name="T1" fmla="*/ 1 h 25"/>
                <a:gd name="T2" fmla="*/ 234 w 1614"/>
                <a:gd name="T3" fmla="*/ 19 h 25"/>
                <a:gd name="T4" fmla="*/ 528 w 1614"/>
                <a:gd name="T5" fmla="*/ 19 h 25"/>
                <a:gd name="T6" fmla="*/ 762 w 1614"/>
                <a:gd name="T7" fmla="*/ 1 h 25"/>
                <a:gd name="T8" fmla="*/ 972 w 1614"/>
                <a:gd name="T9" fmla="*/ 13 h 25"/>
                <a:gd name="T10" fmla="*/ 1272 w 1614"/>
                <a:gd name="T11" fmla="*/ 25 h 25"/>
                <a:gd name="T12" fmla="*/ 1614 w 1614"/>
                <a:gd name="T13" fmla="*/ 13 h 25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614"/>
                <a:gd name="T22" fmla="*/ 0 h 25"/>
                <a:gd name="T23" fmla="*/ 1614 w 1614"/>
                <a:gd name="T24" fmla="*/ 25 h 25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614" h="25">
                  <a:moveTo>
                    <a:pt x="0" y="1"/>
                  </a:moveTo>
                  <a:cubicBezTo>
                    <a:pt x="73" y="8"/>
                    <a:pt x="146" y="16"/>
                    <a:pt x="234" y="19"/>
                  </a:cubicBezTo>
                  <a:cubicBezTo>
                    <a:pt x="322" y="22"/>
                    <a:pt x="440" y="22"/>
                    <a:pt x="528" y="19"/>
                  </a:cubicBezTo>
                  <a:cubicBezTo>
                    <a:pt x="616" y="16"/>
                    <a:pt x="688" y="2"/>
                    <a:pt x="762" y="1"/>
                  </a:cubicBezTo>
                  <a:cubicBezTo>
                    <a:pt x="836" y="0"/>
                    <a:pt x="887" y="9"/>
                    <a:pt x="972" y="13"/>
                  </a:cubicBezTo>
                  <a:cubicBezTo>
                    <a:pt x="1057" y="17"/>
                    <a:pt x="1165" y="25"/>
                    <a:pt x="1272" y="25"/>
                  </a:cubicBezTo>
                  <a:cubicBezTo>
                    <a:pt x="1379" y="25"/>
                    <a:pt x="1496" y="19"/>
                    <a:pt x="1614" y="13"/>
                  </a:cubicBezTo>
                </a:path>
              </a:pathLst>
            </a:custGeom>
            <a:noFill/>
            <a:ln w="9525">
              <a:solidFill>
                <a:schemeClr val="tx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396" y="3540"/>
              <a:ext cx="792" cy="390"/>
              <a:chOff x="3384" y="3582"/>
              <a:chExt cx="792" cy="390"/>
            </a:xfrm>
          </xdr:grpSpPr>
          <xdr:sp macro="" textlink="">
            <xdr:nvSpPr>
              <xdr:cNvPr id="36" name="Line 9">
                <a:extLst>
                  <a:ext uri="{FF2B5EF4-FFF2-40B4-BE49-F238E27FC236}">
                    <a16:creationId xmlns:a16="http://schemas.microsoft.com/office/drawing/2014/main" id="{00000000-0008-0000-0200-00002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" y="3582"/>
                <a:ext cx="0" cy="390"/>
              </a:xfrm>
              <a:prstGeom prst="line">
                <a:avLst/>
              </a:prstGeom>
              <a:noFill/>
              <a:ln w="222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 lIns="86447" tIns="43224" rIns="86447" bIns="43224">
                <a:spAutoFit/>
              </a:bodyPr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9pPr>
              </a:lstStyle>
              <a:p>
                <a:endParaRPr lang="en-CA"/>
              </a:p>
            </xdr:txBody>
          </xdr:sp>
          <xdr:sp macro="" textlink="">
            <xdr:nvSpPr>
              <xdr:cNvPr id="37" name="Line 10">
                <a:extLst>
                  <a:ext uri="{FF2B5EF4-FFF2-40B4-BE49-F238E27FC236}">
                    <a16:creationId xmlns:a16="http://schemas.microsoft.com/office/drawing/2014/main" id="{00000000-0008-0000-0200-00002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176" y="3582"/>
                <a:ext cx="0" cy="390"/>
              </a:xfrm>
              <a:prstGeom prst="line">
                <a:avLst/>
              </a:prstGeom>
              <a:noFill/>
              <a:ln w="222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 lIns="86447" tIns="43224" rIns="86447" bIns="43224">
                <a:spAutoFit/>
              </a:bodyPr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9pPr>
              </a:lstStyle>
              <a:p>
                <a:endParaRPr lang="en-CA"/>
              </a:p>
            </xdr:txBody>
          </xdr:sp>
        </xdr:grpSp>
        <xdr:sp macro="" textlink="">
          <xdr:nvSpPr>
            <xdr:cNvPr id="33" name="Line 11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52" y="3642"/>
              <a:ext cx="0" cy="177"/>
            </a:xfrm>
            <a:prstGeom prst="line">
              <a:avLst/>
            </a:prstGeom>
            <a:noFill/>
            <a:ln w="6350">
              <a:solidFill>
                <a:schemeClr val="tx1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  <xdr:sp macro="" textlink="">
          <xdr:nvSpPr>
            <xdr:cNvPr id="34" name="Line 12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98" y="3642"/>
              <a:ext cx="0" cy="177"/>
            </a:xfrm>
            <a:prstGeom prst="line">
              <a:avLst/>
            </a:prstGeom>
            <a:noFill/>
            <a:ln w="6350">
              <a:solidFill>
                <a:schemeClr val="tx1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  <xdr:sp macro="" textlink="">
          <xdr:nvSpPr>
            <xdr:cNvPr id="35" name="Line 13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044" y="3642"/>
              <a:ext cx="0" cy="177"/>
            </a:xfrm>
            <a:prstGeom prst="line">
              <a:avLst/>
            </a:prstGeom>
            <a:noFill/>
            <a:ln w="6350">
              <a:solidFill>
                <a:schemeClr val="tx1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</xdr:grpSp>
      <xdr:sp macro="" textlink="">
        <xdr:nvSpPr>
          <xdr:cNvPr id="29" name="Text Box 31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46" y="1697"/>
            <a:ext cx="313" cy="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en-US" i="1"/>
              <a:t>q</a:t>
            </a:r>
            <a:r>
              <a:rPr lang="en-US" altLang="en-US" i="1" baseline="-25000"/>
              <a:t>inf</a:t>
            </a:r>
            <a:endParaRPr lang="en-US" altLang="en-US"/>
          </a:p>
        </xdr:txBody>
      </xdr:sp>
    </xdr:grpSp>
    <xdr:clientData/>
  </xdr:twoCellAnchor>
  <xdr:twoCellAnchor>
    <xdr:from>
      <xdr:col>6</xdr:col>
      <xdr:colOff>1595438</xdr:colOff>
      <xdr:row>3</xdr:row>
      <xdr:rowOff>47625</xdr:rowOff>
    </xdr:from>
    <xdr:to>
      <xdr:col>8</xdr:col>
      <xdr:colOff>3021013</xdr:colOff>
      <xdr:row>15</xdr:row>
      <xdr:rowOff>178593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>
          <a:grpSpLocks/>
        </xdr:cNvGrpSpPr>
      </xdr:nvGrpSpPr>
      <xdr:grpSpPr bwMode="auto">
        <a:xfrm>
          <a:off x="11818938" y="1000125"/>
          <a:ext cx="5775325" cy="3940968"/>
          <a:chOff x="684" y="1740"/>
          <a:chExt cx="3058" cy="2091"/>
        </a:xfrm>
      </xdr:grpSpPr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4" y="1740"/>
            <a:ext cx="3058" cy="2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0" name="Freeform 18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spect="1"/>
          </xdr:cNvSpPr>
        </xdr:nvSpPr>
        <xdr:spPr bwMode="auto">
          <a:xfrm>
            <a:off x="1776" y="2156"/>
            <a:ext cx="1887" cy="854"/>
          </a:xfrm>
          <a:custGeom>
            <a:avLst/>
            <a:gdLst>
              <a:gd name="T0" fmla="*/ 0 w 2038"/>
              <a:gd name="T1" fmla="*/ 0 h 879"/>
              <a:gd name="T2" fmla="*/ 22 w 2038"/>
              <a:gd name="T3" fmla="*/ 249 h 879"/>
              <a:gd name="T4" fmla="*/ 54 w 2038"/>
              <a:gd name="T5" fmla="*/ 366 h 879"/>
              <a:gd name="T6" fmla="*/ 166 w 2038"/>
              <a:gd name="T7" fmla="*/ 494 h 879"/>
              <a:gd name="T8" fmla="*/ 353 w 2038"/>
              <a:gd name="T9" fmla="*/ 556 h 879"/>
              <a:gd name="T10" fmla="*/ 635 w 2038"/>
              <a:gd name="T11" fmla="*/ 619 h 879"/>
              <a:gd name="T12" fmla="*/ 836 w 2038"/>
              <a:gd name="T13" fmla="*/ 637 h 879"/>
              <a:gd name="T14" fmla="*/ 864 w 2038"/>
              <a:gd name="T15" fmla="*/ 633 h 879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2038"/>
              <a:gd name="T25" fmla="*/ 0 h 879"/>
              <a:gd name="T26" fmla="*/ 2038 w 2038"/>
              <a:gd name="T27" fmla="*/ 879 h 879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038" h="879">
                <a:moveTo>
                  <a:pt x="0" y="0"/>
                </a:moveTo>
                <a:cubicBezTo>
                  <a:pt x="15" y="129"/>
                  <a:pt x="30" y="258"/>
                  <a:pt x="51" y="342"/>
                </a:cubicBezTo>
                <a:cubicBezTo>
                  <a:pt x="72" y="426"/>
                  <a:pt x="69" y="446"/>
                  <a:pt x="125" y="502"/>
                </a:cubicBezTo>
                <a:cubicBezTo>
                  <a:pt x="181" y="558"/>
                  <a:pt x="271" y="634"/>
                  <a:pt x="387" y="678"/>
                </a:cubicBezTo>
                <a:cubicBezTo>
                  <a:pt x="503" y="722"/>
                  <a:pt x="640" y="735"/>
                  <a:pt x="822" y="764"/>
                </a:cubicBezTo>
                <a:cubicBezTo>
                  <a:pt x="1004" y="793"/>
                  <a:pt x="1294" y="832"/>
                  <a:pt x="1482" y="851"/>
                </a:cubicBezTo>
                <a:cubicBezTo>
                  <a:pt x="1670" y="870"/>
                  <a:pt x="1860" y="873"/>
                  <a:pt x="1949" y="876"/>
                </a:cubicBezTo>
                <a:cubicBezTo>
                  <a:pt x="2038" y="879"/>
                  <a:pt x="2006" y="871"/>
                  <a:pt x="2016" y="870"/>
                </a:cubicBezTo>
              </a:path>
            </a:pathLst>
          </a:custGeom>
          <a:noFill/>
          <a:ln w="9525" cap="flat">
            <a:solidFill>
              <a:schemeClr val="tx1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endParaRPr lang="en-CA"/>
          </a:p>
        </xdr:txBody>
      </xdr:sp>
    </xdr:grpSp>
    <xdr:clientData/>
  </xdr:twoCellAnchor>
  <xdr:twoCellAnchor>
    <xdr:from>
      <xdr:col>5</xdr:col>
      <xdr:colOff>273844</xdr:colOff>
      <xdr:row>2</xdr:row>
      <xdr:rowOff>11907</xdr:rowOff>
    </xdr:from>
    <xdr:to>
      <xdr:col>5</xdr:col>
      <xdr:colOff>1254919</xdr:colOff>
      <xdr:row>2</xdr:row>
      <xdr:rowOff>307182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657" y="631032"/>
          <a:ext cx="9810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547686</xdr:colOff>
      <xdr:row>4</xdr:row>
      <xdr:rowOff>107157</xdr:rowOff>
    </xdr:from>
    <xdr:ext cx="7310437" cy="107156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6335374" y="1345407"/>
          <a:ext cx="7310437" cy="10715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800" b="1">
              <a:solidFill>
                <a:srgbClr val="FF0000"/>
              </a:solidFill>
            </a:rPr>
            <a:t>Need to put on cells for X and Y coordinates for each piece of equipment.</a:t>
          </a:r>
        </a:p>
        <a:p>
          <a:r>
            <a:rPr lang="en-CA" sz="1800" b="1">
              <a:solidFill>
                <a:srgbClr val="FF0000"/>
              </a:solidFill>
            </a:rPr>
            <a:t>All need to go on a single map from each group.</a:t>
          </a:r>
        </a:p>
        <a:p>
          <a:r>
            <a:rPr lang="en-CA" sz="1800" b="1">
              <a:solidFill>
                <a:srgbClr val="FF0000"/>
              </a:solidFill>
            </a:rPr>
            <a:t>The coordinates need to be from the borehole map.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690563</xdr:colOff>
      <xdr:row>0</xdr:row>
      <xdr:rowOff>142875</xdr:rowOff>
    </xdr:from>
    <xdr:to>
      <xdr:col>7</xdr:col>
      <xdr:colOff>841376</xdr:colOff>
      <xdr:row>12</xdr:row>
      <xdr:rowOff>297656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>
          <a:grpSpLocks/>
        </xdr:cNvGrpSpPr>
      </xdr:nvGrpSpPr>
      <xdr:grpSpPr bwMode="auto">
        <a:xfrm>
          <a:off x="10914063" y="142875"/>
          <a:ext cx="2103438" cy="3964781"/>
          <a:chOff x="3388" y="369"/>
          <a:chExt cx="1175" cy="2470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88" y="369"/>
            <a:ext cx="1175" cy="24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" name="Freeform 12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/>
          </xdr:cNvSpPr>
        </xdr:nvSpPr>
        <xdr:spPr bwMode="auto">
          <a:xfrm>
            <a:off x="3659" y="2516"/>
            <a:ext cx="471" cy="321"/>
          </a:xfrm>
          <a:custGeom>
            <a:avLst/>
            <a:gdLst>
              <a:gd name="T0" fmla="*/ 116 w 471"/>
              <a:gd name="T1" fmla="*/ 0 h 321"/>
              <a:gd name="T2" fmla="*/ 58 w 471"/>
              <a:gd name="T3" fmla="*/ 29 h 321"/>
              <a:gd name="T4" fmla="*/ 0 w 471"/>
              <a:gd name="T5" fmla="*/ 131 h 321"/>
              <a:gd name="T6" fmla="*/ 58 w 471"/>
              <a:gd name="T7" fmla="*/ 269 h 321"/>
              <a:gd name="T8" fmla="*/ 269 w 471"/>
              <a:gd name="T9" fmla="*/ 313 h 321"/>
              <a:gd name="T10" fmla="*/ 443 w 471"/>
              <a:gd name="T11" fmla="*/ 218 h 321"/>
              <a:gd name="T12" fmla="*/ 436 w 471"/>
              <a:gd name="T13" fmla="*/ 66 h 321"/>
              <a:gd name="T14" fmla="*/ 356 w 471"/>
              <a:gd name="T15" fmla="*/ 0 h 32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71"/>
              <a:gd name="T25" fmla="*/ 0 h 321"/>
              <a:gd name="T26" fmla="*/ 471 w 471"/>
              <a:gd name="T27" fmla="*/ 321 h 321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71" h="321">
                <a:moveTo>
                  <a:pt x="116" y="0"/>
                </a:moveTo>
                <a:cubicBezTo>
                  <a:pt x="96" y="3"/>
                  <a:pt x="77" y="7"/>
                  <a:pt x="58" y="29"/>
                </a:cubicBezTo>
                <a:cubicBezTo>
                  <a:pt x="39" y="51"/>
                  <a:pt x="0" y="91"/>
                  <a:pt x="0" y="131"/>
                </a:cubicBezTo>
                <a:cubicBezTo>
                  <a:pt x="0" y="171"/>
                  <a:pt x="13" y="239"/>
                  <a:pt x="58" y="269"/>
                </a:cubicBezTo>
                <a:cubicBezTo>
                  <a:pt x="103" y="299"/>
                  <a:pt x="205" y="321"/>
                  <a:pt x="269" y="313"/>
                </a:cubicBezTo>
                <a:cubicBezTo>
                  <a:pt x="333" y="305"/>
                  <a:pt x="415" y="259"/>
                  <a:pt x="443" y="218"/>
                </a:cubicBezTo>
                <a:cubicBezTo>
                  <a:pt x="471" y="177"/>
                  <a:pt x="450" y="102"/>
                  <a:pt x="436" y="66"/>
                </a:cubicBezTo>
                <a:cubicBezTo>
                  <a:pt x="422" y="30"/>
                  <a:pt x="351" y="4"/>
                  <a:pt x="356" y="0"/>
                </a:cubicBezTo>
              </a:path>
            </a:pathLst>
          </a:custGeom>
          <a:noFill/>
          <a:ln w="6350" cap="flat">
            <a:solidFill>
              <a:schemeClr val="tx1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endParaRPr lang="en-CA"/>
          </a:p>
        </xdr:txBody>
      </xdr:sp>
    </xdr:grpSp>
    <xdr:clientData/>
  </xdr:twoCellAnchor>
  <xdr:twoCellAnchor editAs="oneCell">
    <xdr:from>
      <xdr:col>7</xdr:col>
      <xdr:colOff>904874</xdr:colOff>
      <xdr:row>0</xdr:row>
      <xdr:rowOff>238124</xdr:rowOff>
    </xdr:from>
    <xdr:to>
      <xdr:col>10</xdr:col>
      <xdr:colOff>103187</xdr:colOff>
      <xdr:row>10</xdr:row>
      <xdr:rowOff>111124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6687" y="238124"/>
          <a:ext cx="4341813" cy="296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1</xdr:row>
          <xdr:rowOff>127000</xdr:rowOff>
        </xdr:from>
        <xdr:to>
          <xdr:col>5</xdr:col>
          <xdr:colOff>1612900</xdr:colOff>
          <xdr:row>4</xdr:row>
          <xdr:rowOff>25400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345281</xdr:colOff>
      <xdr:row>4</xdr:row>
      <xdr:rowOff>285750</xdr:rowOff>
    </xdr:from>
    <xdr:to>
      <xdr:col>5</xdr:col>
      <xdr:colOff>1650206</xdr:colOff>
      <xdr:row>7</xdr:row>
      <xdr:rowOff>80962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594" y="1524000"/>
          <a:ext cx="30194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1059656</xdr:colOff>
      <xdr:row>7</xdr:row>
      <xdr:rowOff>250031</xdr:rowOff>
    </xdr:from>
    <xdr:to>
      <xdr:col>5</xdr:col>
      <xdr:colOff>450056</xdr:colOff>
      <xdr:row>9</xdr:row>
      <xdr:rowOff>297656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7969" y="2416969"/>
          <a:ext cx="11049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559594</xdr:colOff>
      <xdr:row>18</xdr:row>
      <xdr:rowOff>71437</xdr:rowOff>
    </xdr:from>
    <xdr:to>
      <xdr:col>10</xdr:col>
      <xdr:colOff>1102519</xdr:colOff>
      <xdr:row>18</xdr:row>
      <xdr:rowOff>452437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4907" y="4095750"/>
          <a:ext cx="5429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tabSelected="1" topLeftCell="A18" zoomScale="64" zoomScaleNormal="80" workbookViewId="0">
      <selection activeCell="I29" sqref="I29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10" width="25.6640625" customWidth="1"/>
    <col min="11" max="11" width="50.6640625" customWidth="1"/>
  </cols>
  <sheetData>
    <row r="1" spans="1:9" ht="25" customHeight="1" thickBot="1" x14ac:dyDescent="0.3">
      <c r="A1" s="1" t="s">
        <v>0</v>
      </c>
      <c r="C1" s="2">
        <v>2</v>
      </c>
      <c r="E1" s="6" t="s">
        <v>1</v>
      </c>
      <c r="F1" t="s">
        <v>2</v>
      </c>
      <c r="I1" s="13" t="s">
        <v>3</v>
      </c>
    </row>
    <row r="2" spans="1:9" ht="25" customHeight="1" x14ac:dyDescent="0.2">
      <c r="A2" s="1" t="s">
        <v>4</v>
      </c>
      <c r="C2" s="40" t="s">
        <v>5</v>
      </c>
      <c r="D2" s="41"/>
      <c r="F2" s="13" t="s">
        <v>6</v>
      </c>
      <c r="H2" s="6" t="s">
        <v>7</v>
      </c>
    </row>
    <row r="3" spans="1:9" ht="25" customHeight="1" x14ac:dyDescent="0.2">
      <c r="C3" s="40" t="s">
        <v>8</v>
      </c>
      <c r="D3" s="41"/>
      <c r="E3" s="6" t="s">
        <v>7</v>
      </c>
      <c r="H3" s="12" t="s">
        <v>9</v>
      </c>
      <c r="I3" t="s">
        <v>10</v>
      </c>
    </row>
    <row r="4" spans="1:9" ht="25" customHeight="1" x14ac:dyDescent="0.2">
      <c r="C4" s="40" t="s">
        <v>11</v>
      </c>
      <c r="D4" s="41"/>
      <c r="E4" s="12" t="s">
        <v>9</v>
      </c>
      <c r="F4" t="s">
        <v>12</v>
      </c>
      <c r="I4" t="s">
        <v>13</v>
      </c>
    </row>
    <row r="5" spans="1:9" ht="25" customHeight="1" x14ac:dyDescent="0.25">
      <c r="C5" s="40" t="s">
        <v>14</v>
      </c>
      <c r="D5" s="41"/>
      <c r="F5" t="s">
        <v>15</v>
      </c>
      <c r="I5" t="s">
        <v>16</v>
      </c>
    </row>
    <row r="6" spans="1:9" ht="25" customHeight="1" thickBot="1" x14ac:dyDescent="0.25">
      <c r="C6" s="42"/>
      <c r="D6" s="43"/>
      <c r="F6" t="s">
        <v>17</v>
      </c>
    </row>
    <row r="7" spans="1:9" ht="25" customHeight="1" x14ac:dyDescent="0.25">
      <c r="C7" s="5"/>
      <c r="D7" s="5"/>
      <c r="F7" t="s">
        <v>16</v>
      </c>
      <c r="I7" s="13" t="s">
        <v>18</v>
      </c>
    </row>
    <row r="8" spans="1:9" ht="25" customHeight="1" thickBot="1" x14ac:dyDescent="0.3">
      <c r="C8" s="5"/>
      <c r="D8" s="5"/>
      <c r="E8" s="17" t="s">
        <v>19</v>
      </c>
      <c r="H8" s="12" t="s">
        <v>7</v>
      </c>
    </row>
    <row r="9" spans="1:9" ht="25" customHeight="1" thickBot="1" x14ac:dyDescent="0.3">
      <c r="A9" s="1" t="s">
        <v>20</v>
      </c>
      <c r="C9" s="5"/>
      <c r="D9" s="5"/>
      <c r="E9" s="14">
        <v>0.16</v>
      </c>
      <c r="H9" s="12" t="s">
        <v>9</v>
      </c>
      <c r="I9" t="s">
        <v>21</v>
      </c>
    </row>
    <row r="10" spans="1:9" ht="25" customHeight="1" thickBot="1" x14ac:dyDescent="0.3">
      <c r="E10" s="17" t="s">
        <v>22</v>
      </c>
      <c r="I10" t="s">
        <v>23</v>
      </c>
    </row>
    <row r="11" spans="1:9" ht="25" customHeight="1" thickBot="1" x14ac:dyDescent="0.3">
      <c r="A11" s="1" t="s">
        <v>24</v>
      </c>
      <c r="C11" s="5"/>
      <c r="D11" s="5"/>
      <c r="E11" s="14">
        <v>0.2</v>
      </c>
      <c r="I11" t="s">
        <v>25</v>
      </c>
    </row>
    <row r="12" spans="1:9" ht="25" customHeight="1" x14ac:dyDescent="0.25">
      <c r="A12" s="1"/>
      <c r="C12" s="5"/>
      <c r="D12" s="5"/>
      <c r="I12" t="s">
        <v>26</v>
      </c>
    </row>
    <row r="13" spans="1:9" ht="25" customHeight="1" thickBot="1" x14ac:dyDescent="0.3">
      <c r="A13" s="1" t="s">
        <v>27</v>
      </c>
      <c r="C13" s="5"/>
      <c r="D13" s="5"/>
      <c r="I13" t="s">
        <v>28</v>
      </c>
    </row>
    <row r="14" spans="1:9" ht="25" customHeight="1" thickBot="1" x14ac:dyDescent="0.25">
      <c r="A14" s="1" t="s">
        <v>29</v>
      </c>
      <c r="B14" s="32"/>
      <c r="C14" s="31"/>
      <c r="D14" s="5"/>
    </row>
    <row r="15" spans="1:9" ht="25" customHeight="1" thickBot="1" x14ac:dyDescent="0.25">
      <c r="A15" s="1" t="s">
        <v>30</v>
      </c>
      <c r="B15" s="32"/>
      <c r="C15" s="31"/>
      <c r="D15" s="5"/>
    </row>
    <row r="16" spans="1:9" ht="25" customHeight="1" x14ac:dyDescent="0.25">
      <c r="A16" s="39" t="s">
        <v>31</v>
      </c>
      <c r="C16" s="5"/>
      <c r="D16" s="5"/>
    </row>
    <row r="17" spans="1:11" ht="25" customHeight="1" x14ac:dyDescent="0.2">
      <c r="C17" s="5"/>
      <c r="D17" s="5"/>
    </row>
    <row r="18" spans="1:11" ht="25" customHeight="1" thickBot="1" x14ac:dyDescent="0.25">
      <c r="C18" s="15" t="s">
        <v>32</v>
      </c>
      <c r="D18" s="15" t="s">
        <v>33</v>
      </c>
      <c r="E18" s="15" t="s">
        <v>34</v>
      </c>
      <c r="F18" s="15" t="s">
        <v>35</v>
      </c>
      <c r="G18" s="15" t="s">
        <v>36</v>
      </c>
      <c r="H18" s="15" t="s">
        <v>37</v>
      </c>
      <c r="I18" s="15" t="s">
        <v>38</v>
      </c>
      <c r="J18" s="15" t="s">
        <v>39</v>
      </c>
    </row>
    <row r="19" spans="1:11" ht="53" thickBot="1" x14ac:dyDescent="0.25">
      <c r="A19" s="7" t="s">
        <v>40</v>
      </c>
      <c r="B19" s="8" t="s">
        <v>41</v>
      </c>
      <c r="C19" s="9" t="s">
        <v>42</v>
      </c>
      <c r="D19" s="9" t="s">
        <v>43</v>
      </c>
      <c r="E19" s="9" t="s">
        <v>44</v>
      </c>
      <c r="F19" s="9" t="s">
        <v>45</v>
      </c>
      <c r="G19" s="10" t="s">
        <v>46</v>
      </c>
      <c r="H19" s="10" t="s">
        <v>47</v>
      </c>
      <c r="I19" s="10" t="s">
        <v>48</v>
      </c>
      <c r="J19" s="10" t="s">
        <v>49</v>
      </c>
      <c r="K19" s="11" t="s">
        <v>50</v>
      </c>
    </row>
    <row r="20" spans="1:11" ht="25" customHeight="1" x14ac:dyDescent="0.2">
      <c r="A20" s="4" t="s">
        <v>51</v>
      </c>
      <c r="B20" s="33">
        <v>0.51041666666666663</v>
      </c>
      <c r="C20" s="3">
        <v>0</v>
      </c>
      <c r="D20" s="4">
        <f t="shared" ref="D20:D22" si="0">C20*0.102</f>
        <v>0</v>
      </c>
      <c r="E20" s="3"/>
      <c r="F20" s="4">
        <f t="shared" ref="F20:F22" si="1">E20+$E$9</f>
        <v>0.16</v>
      </c>
      <c r="G20" s="3">
        <v>20</v>
      </c>
      <c r="H20" s="4">
        <f t="shared" ref="H20:H22" si="2">G20*0.102</f>
        <v>2.04</v>
      </c>
      <c r="I20" s="3"/>
      <c r="J20" s="4">
        <f t="shared" ref="J20:J22" si="3">I20+$E$11</f>
        <v>0.2</v>
      </c>
      <c r="K20" s="4"/>
    </row>
    <row r="21" spans="1:11" ht="25" customHeight="1" x14ac:dyDescent="0.2">
      <c r="A21" s="4" t="s">
        <v>51</v>
      </c>
      <c r="B21" s="33">
        <v>0.65625</v>
      </c>
      <c r="C21" s="3">
        <v>49</v>
      </c>
      <c r="D21" s="4">
        <f t="shared" si="0"/>
        <v>4.9979999999999993</v>
      </c>
      <c r="E21" s="3"/>
      <c r="F21" s="4">
        <f t="shared" si="1"/>
        <v>0.16</v>
      </c>
      <c r="G21" s="3">
        <v>46</v>
      </c>
      <c r="H21" s="4">
        <f t="shared" si="2"/>
        <v>4.6919999999999993</v>
      </c>
      <c r="I21" s="3"/>
      <c r="J21" s="4">
        <f t="shared" si="3"/>
        <v>0.2</v>
      </c>
      <c r="K21" s="3"/>
    </row>
    <row r="22" spans="1:11" ht="25" customHeight="1" x14ac:dyDescent="0.2">
      <c r="A22" s="3" t="s">
        <v>52</v>
      </c>
      <c r="B22" s="33">
        <v>0.37152777777777779</v>
      </c>
      <c r="C22" s="3">
        <v>77</v>
      </c>
      <c r="D22" s="4">
        <f t="shared" si="0"/>
        <v>7.8539999999999992</v>
      </c>
      <c r="E22" s="3"/>
      <c r="F22" s="4">
        <f t="shared" si="1"/>
        <v>0.16</v>
      </c>
      <c r="G22" s="3">
        <v>68</v>
      </c>
      <c r="H22" s="4">
        <f t="shared" si="2"/>
        <v>6.9359999999999999</v>
      </c>
      <c r="I22" s="3"/>
      <c r="J22" s="4">
        <f t="shared" si="3"/>
        <v>0.2</v>
      </c>
      <c r="K22" s="3"/>
    </row>
    <row r="23" spans="1:11" ht="25" customHeight="1" x14ac:dyDescent="0.2">
      <c r="A23" s="3"/>
      <c r="B23" s="33"/>
      <c r="C23" s="3"/>
      <c r="D23" s="4"/>
      <c r="E23" s="3"/>
      <c r="F23" s="4"/>
      <c r="G23" s="3"/>
      <c r="H23" s="4"/>
      <c r="I23" s="3"/>
      <c r="J23" s="4"/>
      <c r="K23" s="3"/>
    </row>
    <row r="24" spans="1:11" ht="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2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2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25" customHeight="1" thickBot="1" x14ac:dyDescent="0.3">
      <c r="C34" s="17" t="s">
        <v>53</v>
      </c>
      <c r="D34" s="17" t="s">
        <v>54</v>
      </c>
    </row>
    <row r="35" spans="1:11" ht="25" customHeight="1" thickBot="1" x14ac:dyDescent="0.25">
      <c r="A35" s="7" t="s">
        <v>40</v>
      </c>
      <c r="B35" s="8" t="s">
        <v>41</v>
      </c>
      <c r="C35" s="9" t="s">
        <v>55</v>
      </c>
      <c r="D35" s="16" t="s">
        <v>56</v>
      </c>
      <c r="E35" s="9" t="s">
        <v>57</v>
      </c>
    </row>
    <row r="36" spans="1:11" ht="25" customHeight="1" x14ac:dyDescent="0.2">
      <c r="A36" s="4"/>
      <c r="B36" s="4"/>
      <c r="C36" s="4"/>
      <c r="D36" s="4"/>
      <c r="E36" s="4"/>
    </row>
    <row r="37" spans="1:11" ht="25" customHeight="1" x14ac:dyDescent="0.2">
      <c r="A37" s="3"/>
      <c r="B37" s="3"/>
      <c r="C37" s="3"/>
      <c r="D37" s="3"/>
      <c r="E37" s="3"/>
    </row>
    <row r="38" spans="1:11" ht="25" customHeight="1" x14ac:dyDescent="0.2">
      <c r="A38" s="3"/>
      <c r="B38" s="3"/>
      <c r="C38" s="3"/>
      <c r="D38" s="3"/>
      <c r="E38" s="3"/>
    </row>
    <row r="39" spans="1:11" ht="25" customHeight="1" x14ac:dyDescent="0.2">
      <c r="A39" s="3"/>
      <c r="B39" s="3"/>
      <c r="C39" s="3"/>
      <c r="D39" s="3"/>
      <c r="E39" s="3"/>
    </row>
    <row r="40" spans="1:11" ht="25" customHeight="1" x14ac:dyDescent="0.2">
      <c r="A40" s="3"/>
      <c r="B40" s="3"/>
      <c r="C40" s="3"/>
      <c r="D40" s="3"/>
      <c r="E40" s="3"/>
    </row>
    <row r="41" spans="1:11" ht="25" customHeight="1" x14ac:dyDescent="0.2">
      <c r="A41" s="3"/>
      <c r="B41" s="3"/>
      <c r="C41" s="3"/>
      <c r="D41" s="3"/>
      <c r="E41" s="3"/>
    </row>
    <row r="42" spans="1:11" ht="25" customHeight="1" x14ac:dyDescent="0.2">
      <c r="A42" s="3"/>
      <c r="B42" s="3"/>
      <c r="C42" s="3"/>
      <c r="D42" s="3"/>
      <c r="E42" s="3"/>
    </row>
    <row r="43" spans="1:11" ht="25" customHeight="1" x14ac:dyDescent="0.2">
      <c r="A43" s="3"/>
      <c r="B43" s="3"/>
      <c r="C43" s="3"/>
      <c r="D43" s="3"/>
      <c r="E43" s="3"/>
    </row>
    <row r="44" spans="1:11" ht="25" customHeight="1" x14ac:dyDescent="0.2">
      <c r="A44" s="3"/>
      <c r="B44" s="3"/>
      <c r="C44" s="3"/>
      <c r="D44" s="3"/>
      <c r="E44" s="3"/>
    </row>
    <row r="45" spans="1:11" ht="25" customHeight="1" x14ac:dyDescent="0.2">
      <c r="A45" s="3"/>
      <c r="B45" s="3"/>
      <c r="C45" s="3"/>
      <c r="D45" s="3"/>
      <c r="E45" s="3"/>
    </row>
    <row r="46" spans="1:11" ht="25" customHeight="1" x14ac:dyDescent="0.2">
      <c r="A46" s="3"/>
      <c r="B46" s="3"/>
      <c r="C46" s="3"/>
      <c r="D46" s="3"/>
      <c r="E46" s="3"/>
    </row>
    <row r="47" spans="1:11" ht="25" customHeight="1" x14ac:dyDescent="0.2">
      <c r="A47" s="3"/>
      <c r="B47" s="3"/>
      <c r="C47" s="3"/>
      <c r="D47" s="3"/>
      <c r="E47" s="3"/>
    </row>
  </sheetData>
  <mergeCells count="5"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scale="43" orientation="landscape" horizontalDpi="1200" verticalDpi="1200" r:id="rId1"/>
  <headerFooter>
    <oddHeader>&amp;C&amp;"-,Bold"&amp;18Tensiometer Data Sheet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0"/>
  <sheetViews>
    <sheetView topLeftCell="A13" zoomScale="80" zoomScaleNormal="80" workbookViewId="0">
      <selection activeCell="A17" sqref="A17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6" width="25.6640625" customWidth="1"/>
    <col min="7" max="7" width="31.5" customWidth="1"/>
    <col min="8" max="8" width="25.6640625" customWidth="1"/>
    <col min="9" max="9" width="50.6640625" customWidth="1"/>
    <col min="10" max="11" width="25.6640625" customWidth="1"/>
    <col min="12" max="12" width="50.6640625" customWidth="1"/>
  </cols>
  <sheetData>
    <row r="1" spans="1:6" ht="25" customHeight="1" thickBot="1" x14ac:dyDescent="0.25">
      <c r="A1" s="1" t="s">
        <v>0</v>
      </c>
      <c r="C1" s="2">
        <v>2</v>
      </c>
    </row>
    <row r="2" spans="1:6" ht="25" customHeight="1" thickBot="1" x14ac:dyDescent="0.25">
      <c r="A2" s="1" t="s">
        <v>4</v>
      </c>
      <c r="C2" s="40" t="s">
        <v>5</v>
      </c>
      <c r="D2" s="41"/>
    </row>
    <row r="3" spans="1:6" ht="25" customHeight="1" thickBot="1" x14ac:dyDescent="0.25">
      <c r="C3" s="40" t="s">
        <v>8</v>
      </c>
      <c r="D3" s="41"/>
      <c r="E3" s="6" t="s">
        <v>7</v>
      </c>
    </row>
    <row r="4" spans="1:6" ht="25" customHeight="1" thickBot="1" x14ac:dyDescent="0.3">
      <c r="C4" s="40" t="s">
        <v>11</v>
      </c>
      <c r="D4" s="41"/>
      <c r="F4" t="s">
        <v>58</v>
      </c>
    </row>
    <row r="5" spans="1:6" ht="25" customHeight="1" thickBot="1" x14ac:dyDescent="0.3">
      <c r="C5" s="40" t="s">
        <v>14</v>
      </c>
      <c r="D5" s="41"/>
      <c r="F5" t="s">
        <v>59</v>
      </c>
    </row>
    <row r="6" spans="1:6" ht="25" customHeight="1" thickBot="1" x14ac:dyDescent="0.25">
      <c r="C6" s="42"/>
      <c r="D6" s="43"/>
    </row>
    <row r="7" spans="1:6" ht="25" customHeight="1" x14ac:dyDescent="0.2">
      <c r="C7" s="5"/>
      <c r="D7" s="5"/>
    </row>
    <row r="8" spans="1:6" ht="25" customHeight="1" thickBot="1" x14ac:dyDescent="0.25">
      <c r="D8" s="5"/>
    </row>
    <row r="9" spans="1:6" ht="25" customHeight="1" thickBot="1" x14ac:dyDescent="0.25">
      <c r="A9" t="s">
        <v>60</v>
      </c>
      <c r="C9" s="18">
        <v>1.52</v>
      </c>
      <c r="D9" s="5"/>
    </row>
    <row r="10" spans="1:6" ht="25" customHeight="1" thickBot="1" x14ac:dyDescent="0.3">
      <c r="C10" s="17" t="s">
        <v>19</v>
      </c>
      <c r="D10" s="5"/>
    </row>
    <row r="11" spans="1:6" ht="25" customHeight="1" thickBot="1" x14ac:dyDescent="0.25">
      <c r="A11" t="s">
        <v>61</v>
      </c>
      <c r="C11" s="18">
        <f>C9^2/4*PI()</f>
        <v>1.8145839167134645</v>
      </c>
      <c r="D11" s="5"/>
    </row>
    <row r="12" spans="1:6" ht="25" customHeight="1" thickBot="1" x14ac:dyDescent="0.25">
      <c r="A12" t="s">
        <v>62</v>
      </c>
      <c r="C12" s="35">
        <v>0.59930555555555554</v>
      </c>
      <c r="D12" s="5"/>
    </row>
    <row r="13" spans="1:6" ht="25" customHeight="1" x14ac:dyDescent="0.2">
      <c r="C13" s="5"/>
      <c r="D13" s="5"/>
    </row>
    <row r="14" spans="1:6" ht="25" customHeight="1" thickBot="1" x14ac:dyDescent="0.25">
      <c r="A14" s="1" t="s">
        <v>63</v>
      </c>
      <c r="C14" s="5"/>
      <c r="D14" s="5"/>
    </row>
    <row r="15" spans="1:6" ht="25" customHeight="1" thickBot="1" x14ac:dyDescent="0.25">
      <c r="A15" s="1" t="s">
        <v>29</v>
      </c>
      <c r="B15" s="32"/>
      <c r="C15" s="31"/>
      <c r="D15" s="5"/>
    </row>
    <row r="16" spans="1:6" ht="25" customHeight="1" thickBot="1" x14ac:dyDescent="0.25">
      <c r="A16" s="1" t="s">
        <v>30</v>
      </c>
      <c r="B16" s="32"/>
      <c r="C16" s="31"/>
      <c r="D16" s="5"/>
    </row>
    <row r="17" spans="1:9" ht="25" customHeight="1" x14ac:dyDescent="0.25">
      <c r="A17" s="39" t="s">
        <v>64</v>
      </c>
      <c r="C17" s="5"/>
      <c r="D17" s="5"/>
    </row>
    <row r="18" spans="1:9" ht="25" customHeight="1" thickBot="1" x14ac:dyDescent="0.3">
      <c r="B18" s="15" t="s">
        <v>22</v>
      </c>
      <c r="C18" s="15" t="s">
        <v>65</v>
      </c>
      <c r="D18" s="17" t="s">
        <v>33</v>
      </c>
      <c r="E18" s="17" t="s">
        <v>66</v>
      </c>
      <c r="F18" s="17" t="s">
        <v>35</v>
      </c>
      <c r="G18" s="17" t="s">
        <v>36</v>
      </c>
    </row>
    <row r="19" spans="1:9" ht="52" x14ac:dyDescent="0.2">
      <c r="A19" s="7" t="s">
        <v>40</v>
      </c>
      <c r="B19" s="22" t="s">
        <v>67</v>
      </c>
      <c r="C19" s="19" t="s">
        <v>68</v>
      </c>
      <c r="D19" s="22" t="s">
        <v>69</v>
      </c>
      <c r="E19" s="23" t="s">
        <v>70</v>
      </c>
      <c r="F19" s="25" t="s">
        <v>71</v>
      </c>
      <c r="G19" s="22" t="s">
        <v>72</v>
      </c>
      <c r="H19" s="21" t="s">
        <v>73</v>
      </c>
      <c r="I19" s="24" t="s">
        <v>50</v>
      </c>
    </row>
    <row r="20" spans="1:9" ht="25" customHeight="1" x14ac:dyDescent="0.2">
      <c r="A20" s="4" t="s">
        <v>74</v>
      </c>
      <c r="B20" s="34">
        <v>0.59930555555555498</v>
      </c>
      <c r="C20" s="4">
        <v>8.1000000000000003E-2</v>
      </c>
      <c r="D20" s="34">
        <v>0.60555555555555551</v>
      </c>
      <c r="E20" s="4">
        <v>8.6999999999999994E-2</v>
      </c>
      <c r="F20" s="4">
        <f>C20-E20</f>
        <v>-5.9999999999999915E-3</v>
      </c>
      <c r="G20" s="34">
        <f>B20-D20</f>
        <v>-6.2500000000005329E-3</v>
      </c>
      <c r="H20" s="4">
        <f>F20/G20</f>
        <v>0.95999999999991681</v>
      </c>
      <c r="I20" s="4"/>
    </row>
    <row r="21" spans="1:9" ht="25" customHeight="1" x14ac:dyDescent="0.2">
      <c r="A21" s="4" t="s">
        <v>74</v>
      </c>
      <c r="B21" s="34">
        <v>0.59965277777777704</v>
      </c>
      <c r="C21" s="3">
        <v>7.3999999999999996E-2</v>
      </c>
      <c r="D21" s="34">
        <v>0.60590277777777779</v>
      </c>
      <c r="E21" s="3">
        <v>8.1000000000000003E-2</v>
      </c>
      <c r="F21" s="4">
        <f t="shared" ref="F21:F34" si="0">C21-E21</f>
        <v>-7.0000000000000062E-3</v>
      </c>
      <c r="G21" s="34">
        <f t="shared" ref="G21:G34" si="1">B21-D21</f>
        <v>-6.250000000000755E-3</v>
      </c>
      <c r="H21" s="4">
        <f t="shared" ref="H21:H34" si="2">F21/G21</f>
        <v>1.1199999999998658</v>
      </c>
      <c r="I21" s="3"/>
    </row>
    <row r="22" spans="1:9" ht="25" customHeight="1" x14ac:dyDescent="0.2">
      <c r="A22" s="4" t="s">
        <v>74</v>
      </c>
      <c r="B22" s="34">
        <v>0.59999999999999898</v>
      </c>
      <c r="C22" s="3">
        <v>7.0999999999999994E-2</v>
      </c>
      <c r="D22" s="34">
        <v>0.60624999999999996</v>
      </c>
      <c r="E22" s="3">
        <v>7.9000000000000001E-2</v>
      </c>
      <c r="F22" s="4">
        <f t="shared" si="0"/>
        <v>-8.0000000000000071E-3</v>
      </c>
      <c r="G22" s="34">
        <f>B22-D22</f>
        <v>-6.250000000000977E-3</v>
      </c>
      <c r="H22" s="4">
        <f t="shared" si="2"/>
        <v>1.2799999999998011</v>
      </c>
      <c r="I22" s="3"/>
    </row>
    <row r="23" spans="1:9" ht="25" customHeight="1" x14ac:dyDescent="0.2">
      <c r="A23" s="4" t="s">
        <v>74</v>
      </c>
      <c r="B23" s="34">
        <v>0.60034722222222203</v>
      </c>
      <c r="C23" s="3">
        <v>6.9000000000000006E-2</v>
      </c>
      <c r="D23" s="34">
        <v>0.60659722222222201</v>
      </c>
      <c r="E23" s="3">
        <v>7.5999999999999998E-2</v>
      </c>
      <c r="F23" s="4">
        <f t="shared" si="0"/>
        <v>-6.9999999999999923E-3</v>
      </c>
      <c r="G23" s="34">
        <f t="shared" si="1"/>
        <v>-6.2499999999999778E-3</v>
      </c>
      <c r="H23" s="4">
        <f t="shared" si="2"/>
        <v>1.1200000000000028</v>
      </c>
      <c r="I23" s="3"/>
    </row>
    <row r="24" spans="1:9" ht="25" customHeight="1" x14ac:dyDescent="0.2">
      <c r="A24" s="4" t="s">
        <v>74</v>
      </c>
      <c r="B24" s="34">
        <v>0.60069444444444398</v>
      </c>
      <c r="C24" s="3">
        <v>6.3E-2</v>
      </c>
      <c r="D24" s="34">
        <v>0.60694444444444495</v>
      </c>
      <c r="E24" s="3">
        <v>7.1999999999999995E-2</v>
      </c>
      <c r="F24" s="4">
        <f t="shared" si="0"/>
        <v>-8.9999999999999941E-3</v>
      </c>
      <c r="G24" s="34">
        <f t="shared" si="1"/>
        <v>-6.250000000000977E-3</v>
      </c>
      <c r="H24" s="4">
        <f t="shared" si="2"/>
        <v>1.4399999999997739</v>
      </c>
      <c r="I24" s="3"/>
    </row>
    <row r="25" spans="1:9" ht="25" customHeight="1" x14ac:dyDescent="0.2">
      <c r="A25" s="4" t="s">
        <v>74</v>
      </c>
      <c r="B25" s="34">
        <v>0.60104166666666603</v>
      </c>
      <c r="C25" s="3">
        <v>0.06</v>
      </c>
      <c r="D25" s="34">
        <v>0.60729166666666701</v>
      </c>
      <c r="E25" s="3">
        <v>7.0000000000000007E-2</v>
      </c>
      <c r="F25" s="4">
        <f t="shared" si="0"/>
        <v>-1.0000000000000009E-2</v>
      </c>
      <c r="G25" s="34">
        <f t="shared" si="1"/>
        <v>-6.250000000000977E-3</v>
      </c>
      <c r="H25" s="4">
        <f t="shared" si="2"/>
        <v>1.5999999999997514</v>
      </c>
      <c r="I25" s="3"/>
    </row>
    <row r="26" spans="1:9" ht="25" customHeight="1" x14ac:dyDescent="0.2">
      <c r="A26" s="4" t="s">
        <v>74</v>
      </c>
      <c r="B26" s="34">
        <v>0.60138888888888897</v>
      </c>
      <c r="C26" s="3">
        <v>5.7000000000000002E-2</v>
      </c>
      <c r="D26" s="34">
        <v>0.60763888888888895</v>
      </c>
      <c r="E26" s="3">
        <v>6.7000000000000004E-2</v>
      </c>
      <c r="F26" s="4">
        <f t="shared" si="0"/>
        <v>-1.0000000000000002E-2</v>
      </c>
      <c r="G26" s="34">
        <f t="shared" si="1"/>
        <v>-6.2499999999999778E-3</v>
      </c>
      <c r="H26" s="4">
        <f t="shared" si="2"/>
        <v>1.6000000000000061</v>
      </c>
      <c r="I26" s="3"/>
    </row>
    <row r="27" spans="1:9" ht="25" customHeight="1" x14ac:dyDescent="0.2">
      <c r="A27" s="4" t="s">
        <v>74</v>
      </c>
      <c r="B27" s="34">
        <v>0.60173611111111103</v>
      </c>
      <c r="C27" s="3">
        <v>5.3999999999999999E-2</v>
      </c>
      <c r="D27" s="34">
        <v>0.60798611111111101</v>
      </c>
      <c r="E27" s="3">
        <v>6.4000000000000001E-2</v>
      </c>
      <c r="F27" s="4">
        <f t="shared" si="0"/>
        <v>-1.0000000000000002E-2</v>
      </c>
      <c r="G27" s="34">
        <f t="shared" si="1"/>
        <v>-6.2499999999999778E-3</v>
      </c>
      <c r="H27" s="4">
        <f t="shared" si="2"/>
        <v>1.6000000000000061</v>
      </c>
      <c r="I27" s="3"/>
    </row>
    <row r="28" spans="1:9" ht="25" customHeight="1" x14ac:dyDescent="0.2">
      <c r="A28" s="4" t="s">
        <v>74</v>
      </c>
      <c r="B28" s="34">
        <v>0.60208333333333297</v>
      </c>
      <c r="C28" s="3">
        <v>4.9000000000000002E-2</v>
      </c>
      <c r="D28" s="34">
        <v>0.60833333333333395</v>
      </c>
      <c r="E28" s="3">
        <v>6.0999999999999999E-2</v>
      </c>
      <c r="F28" s="4">
        <f t="shared" si="0"/>
        <v>-1.1999999999999997E-2</v>
      </c>
      <c r="G28" s="34">
        <f t="shared" si="1"/>
        <v>-6.250000000000977E-3</v>
      </c>
      <c r="H28" s="4">
        <f t="shared" si="2"/>
        <v>1.9199999999996993</v>
      </c>
      <c r="I28" s="3"/>
    </row>
    <row r="29" spans="1:9" ht="25" customHeight="1" x14ac:dyDescent="0.2">
      <c r="A29" s="4" t="s">
        <v>74</v>
      </c>
      <c r="B29" s="34">
        <v>0.60243055555555503</v>
      </c>
      <c r="C29" s="3">
        <v>4.5999999999999999E-2</v>
      </c>
      <c r="D29" s="34">
        <v>0.608680555555556</v>
      </c>
      <c r="E29" s="3">
        <v>5.8000000000000003E-2</v>
      </c>
      <c r="F29" s="4">
        <f t="shared" si="0"/>
        <v>-1.2000000000000004E-2</v>
      </c>
      <c r="G29" s="34">
        <f t="shared" si="1"/>
        <v>-6.250000000000977E-3</v>
      </c>
      <c r="H29" s="4">
        <f t="shared" si="2"/>
        <v>1.9199999999997004</v>
      </c>
      <c r="I29" s="3"/>
    </row>
    <row r="30" spans="1:9" ht="25" customHeight="1" x14ac:dyDescent="0.2">
      <c r="A30" s="4" t="s">
        <v>74</v>
      </c>
      <c r="B30" s="34">
        <v>0.60277777777777797</v>
      </c>
      <c r="C30" s="3">
        <v>4.2999999999999997E-2</v>
      </c>
      <c r="D30" s="34">
        <v>0.60902777777777795</v>
      </c>
      <c r="E30" s="3">
        <v>5.6000000000000001E-2</v>
      </c>
      <c r="F30" s="4">
        <f t="shared" si="0"/>
        <v>-1.3000000000000005E-2</v>
      </c>
      <c r="G30" s="34">
        <f t="shared" si="1"/>
        <v>-6.2499999999999778E-3</v>
      </c>
      <c r="H30" s="4">
        <f t="shared" si="2"/>
        <v>2.0800000000000081</v>
      </c>
      <c r="I30" s="3"/>
    </row>
    <row r="31" spans="1:9" ht="25" customHeight="1" x14ac:dyDescent="0.2">
      <c r="A31" s="4" t="s">
        <v>74</v>
      </c>
      <c r="B31" s="34">
        <v>0.60312500000000002</v>
      </c>
      <c r="C31" s="3">
        <v>0.04</v>
      </c>
      <c r="D31" s="34">
        <v>0.609375000000001</v>
      </c>
      <c r="E31" s="3">
        <v>5.2999999999999999E-2</v>
      </c>
      <c r="F31" s="4">
        <f t="shared" si="0"/>
        <v>-1.2999999999999998E-2</v>
      </c>
      <c r="G31" s="34">
        <f t="shared" si="1"/>
        <v>-6.250000000000977E-3</v>
      </c>
      <c r="H31" s="4">
        <f t="shared" si="2"/>
        <v>2.0799999999996746</v>
      </c>
      <c r="I31" s="3"/>
    </row>
    <row r="32" spans="1:9" ht="25" customHeight="1" x14ac:dyDescent="0.2">
      <c r="A32" s="4" t="s">
        <v>74</v>
      </c>
      <c r="B32" s="34">
        <v>0.60347222222222219</v>
      </c>
      <c r="C32" s="3">
        <v>3.7999999999999999E-2</v>
      </c>
      <c r="D32" s="34">
        <v>0.60972222222222305</v>
      </c>
      <c r="E32" s="3">
        <v>5.0999999999999997E-2</v>
      </c>
      <c r="F32" s="4">
        <f t="shared" si="0"/>
        <v>-1.2999999999999998E-2</v>
      </c>
      <c r="G32" s="34">
        <f t="shared" si="1"/>
        <v>-6.250000000000866E-3</v>
      </c>
      <c r="H32" s="4">
        <f t="shared" si="2"/>
        <v>2.0799999999997114</v>
      </c>
      <c r="I32" s="3"/>
    </row>
    <row r="33" spans="1:9" ht="25" customHeight="1" x14ac:dyDescent="0.2">
      <c r="A33" s="4" t="s">
        <v>74</v>
      </c>
      <c r="B33" s="34">
        <v>0.60381944444444446</v>
      </c>
      <c r="C33" s="3">
        <v>3.5000000000000003E-2</v>
      </c>
      <c r="D33" s="34">
        <v>0.610069444444445</v>
      </c>
      <c r="E33" s="3">
        <v>4.8000000000000001E-2</v>
      </c>
      <c r="F33" s="4">
        <f t="shared" si="0"/>
        <v>-1.2999999999999998E-2</v>
      </c>
      <c r="G33" s="34">
        <f t="shared" si="1"/>
        <v>-6.2500000000005329E-3</v>
      </c>
      <c r="H33" s="4">
        <f t="shared" si="2"/>
        <v>2.0799999999998224</v>
      </c>
      <c r="I33" s="3"/>
    </row>
    <row r="34" spans="1:9" ht="25" customHeight="1" x14ac:dyDescent="0.2">
      <c r="A34" s="4" t="s">
        <v>74</v>
      </c>
      <c r="B34" s="34">
        <v>0.60416666666666663</v>
      </c>
      <c r="C34" s="3">
        <v>2.3E-2</v>
      </c>
      <c r="D34" s="34">
        <v>0.61041666666666705</v>
      </c>
      <c r="E34" s="3">
        <v>4.5999999999999999E-2</v>
      </c>
      <c r="F34" s="4">
        <f t="shared" si="0"/>
        <v>-2.3E-2</v>
      </c>
      <c r="G34" s="34">
        <f t="shared" si="1"/>
        <v>-6.2500000000004219E-3</v>
      </c>
      <c r="H34" s="4">
        <f t="shared" si="2"/>
        <v>3.6799999999997515</v>
      </c>
      <c r="I34" s="3"/>
    </row>
    <row r="35" spans="1:9" ht="25" customHeight="1" x14ac:dyDescent="0.2">
      <c r="A35" s="3"/>
      <c r="B35" s="3"/>
      <c r="C35" s="3"/>
      <c r="D35" s="3"/>
      <c r="E35" s="3"/>
      <c r="F35" s="3"/>
      <c r="G35" s="3"/>
      <c r="H35" s="3"/>
      <c r="I35" s="3"/>
    </row>
    <row r="36" spans="1:9" ht="25" customHeight="1" x14ac:dyDescent="0.2">
      <c r="A36" s="3"/>
      <c r="B36" s="3"/>
      <c r="C36" s="3"/>
      <c r="D36" s="3"/>
      <c r="E36" s="3"/>
      <c r="F36" s="3"/>
      <c r="G36" s="3"/>
      <c r="H36" s="3"/>
      <c r="I36" s="3"/>
    </row>
    <row r="37" spans="1:9" ht="25" customHeight="1" x14ac:dyDescent="0.2">
      <c r="A37" s="3"/>
      <c r="B37" s="3"/>
      <c r="C37" s="3"/>
      <c r="D37" s="3"/>
      <c r="E37" s="3"/>
      <c r="F37" s="3"/>
      <c r="G37" s="3"/>
      <c r="H37" s="3"/>
      <c r="I37" s="3"/>
    </row>
    <row r="38" spans="1:9" ht="25" customHeight="1" x14ac:dyDescent="0.2">
      <c r="A38" s="3"/>
      <c r="B38" s="3"/>
      <c r="C38" s="3"/>
      <c r="D38" s="3"/>
      <c r="E38" s="3"/>
      <c r="F38" s="3"/>
      <c r="G38" s="3"/>
      <c r="H38" s="3"/>
      <c r="I38" s="3"/>
    </row>
    <row r="39" spans="1:9" ht="25" customHeight="1" x14ac:dyDescent="0.2">
      <c r="A39" s="3"/>
      <c r="B39" s="3"/>
      <c r="C39" s="3"/>
      <c r="D39" s="3"/>
      <c r="E39" s="3"/>
      <c r="F39" s="3"/>
      <c r="G39" s="3"/>
      <c r="H39" s="3"/>
      <c r="I39" s="3"/>
    </row>
    <row r="40" spans="1:9" ht="25" customHeight="1" x14ac:dyDescent="0.2">
      <c r="A40" s="3"/>
      <c r="B40" s="3"/>
      <c r="C40" s="3"/>
      <c r="D40" s="3"/>
      <c r="E40" s="3"/>
      <c r="F40" s="3"/>
      <c r="G40" s="3"/>
      <c r="H40" s="3"/>
      <c r="I40" s="3"/>
    </row>
    <row r="41" spans="1:9" ht="25" customHeight="1" x14ac:dyDescent="0.2">
      <c r="A41" s="3"/>
      <c r="B41" s="3"/>
      <c r="C41" s="3"/>
      <c r="D41" s="3"/>
      <c r="E41" s="3"/>
      <c r="F41" s="3"/>
      <c r="G41" s="3"/>
      <c r="H41" s="3"/>
      <c r="I41" s="3"/>
    </row>
    <row r="42" spans="1:9" ht="25" customHeight="1" x14ac:dyDescent="0.2">
      <c r="A42" s="3"/>
      <c r="B42" s="3"/>
      <c r="C42" s="3"/>
      <c r="D42" s="3"/>
      <c r="E42" s="3"/>
      <c r="F42" s="3"/>
      <c r="G42" s="3"/>
      <c r="H42" s="3"/>
      <c r="I42" s="3"/>
    </row>
    <row r="43" spans="1:9" ht="25" customHeight="1" x14ac:dyDescent="0.2">
      <c r="A43" s="3"/>
      <c r="B43" s="3"/>
      <c r="C43" s="3"/>
      <c r="D43" s="3"/>
      <c r="E43" s="3"/>
      <c r="F43" s="3"/>
      <c r="G43" s="3"/>
      <c r="H43" s="3"/>
      <c r="I43" s="3"/>
    </row>
    <row r="44" spans="1:9" ht="25" customHeight="1" x14ac:dyDescent="0.2">
      <c r="A44" s="3"/>
      <c r="B44" s="3"/>
      <c r="C44" s="3"/>
      <c r="D44" s="3"/>
      <c r="E44" s="3"/>
      <c r="F44" s="3"/>
      <c r="G44" s="3"/>
      <c r="H44" s="3"/>
      <c r="I44" s="3"/>
    </row>
    <row r="45" spans="1:9" ht="25" customHeight="1" x14ac:dyDescent="0.2">
      <c r="A45" s="3"/>
      <c r="B45" s="3"/>
      <c r="C45" s="3"/>
      <c r="D45" s="3"/>
      <c r="E45" s="3"/>
      <c r="F45" s="3"/>
      <c r="G45" s="3"/>
      <c r="H45" s="3"/>
      <c r="I45" s="3"/>
    </row>
    <row r="46" spans="1:9" ht="25" customHeight="1" x14ac:dyDescent="0.2">
      <c r="A46" s="3"/>
      <c r="B46" s="3"/>
      <c r="C46" s="3"/>
      <c r="D46" s="3"/>
      <c r="E46" s="3"/>
      <c r="F46" s="3"/>
      <c r="G46" s="3"/>
      <c r="H46" s="3"/>
      <c r="I46" s="3"/>
    </row>
    <row r="47" spans="1:9" ht="25" customHeight="1" x14ac:dyDescent="0.2">
      <c r="A47" s="3"/>
      <c r="B47" s="3"/>
      <c r="C47" s="3"/>
      <c r="D47" s="3"/>
      <c r="E47" s="3"/>
      <c r="F47" s="3"/>
      <c r="G47" s="3"/>
      <c r="H47" s="3"/>
      <c r="I47" s="3"/>
    </row>
    <row r="48" spans="1:9" ht="25" customHeight="1" x14ac:dyDescent="0.2">
      <c r="A48" s="3"/>
      <c r="B48" s="3"/>
      <c r="C48" s="3"/>
      <c r="D48" s="3"/>
      <c r="E48" s="3"/>
      <c r="F48" s="3"/>
      <c r="G48" s="3"/>
      <c r="H48" s="3"/>
      <c r="I48" s="3"/>
    </row>
    <row r="49" spans="1:9" ht="25" customHeight="1" x14ac:dyDescent="0.2">
      <c r="A49" s="3"/>
      <c r="B49" s="3"/>
      <c r="C49" s="3"/>
      <c r="D49" s="3"/>
      <c r="E49" s="3"/>
      <c r="F49" s="3"/>
      <c r="G49" s="3"/>
      <c r="H49" s="3"/>
      <c r="I49" s="3"/>
    </row>
    <row r="50" spans="1:9" ht="25" customHeight="1" x14ac:dyDescent="0.2">
      <c r="A50" s="3"/>
      <c r="B50" s="3"/>
      <c r="C50" s="3"/>
      <c r="D50" s="3"/>
      <c r="E50" s="3"/>
      <c r="F50" s="3"/>
      <c r="G50" s="3"/>
      <c r="H50" s="3"/>
      <c r="I50" s="3"/>
    </row>
    <row r="51" spans="1:9" ht="25" customHeight="1" x14ac:dyDescent="0.2">
      <c r="A51" s="3"/>
      <c r="B51" s="3"/>
      <c r="C51" s="3"/>
      <c r="D51" s="3"/>
      <c r="E51" s="3"/>
      <c r="F51" s="3"/>
      <c r="G51" s="3"/>
      <c r="H51" s="3"/>
      <c r="I51" s="3"/>
    </row>
    <row r="52" spans="1:9" ht="25" customHeight="1" x14ac:dyDescent="0.2">
      <c r="A52" s="3"/>
      <c r="B52" s="3"/>
      <c r="C52" s="3"/>
      <c r="D52" s="3"/>
      <c r="E52" s="3"/>
      <c r="F52" s="3"/>
      <c r="G52" s="3"/>
      <c r="H52" s="3"/>
      <c r="I52" s="3"/>
    </row>
    <row r="53" spans="1:9" ht="25" customHeight="1" x14ac:dyDescent="0.2">
      <c r="A53" s="3"/>
      <c r="B53" s="3"/>
      <c r="C53" s="3"/>
      <c r="D53" s="3"/>
      <c r="E53" s="3"/>
      <c r="F53" s="3"/>
      <c r="G53" s="3"/>
      <c r="H53" s="3"/>
      <c r="I53" s="3"/>
    </row>
    <row r="54" spans="1:9" ht="25" customHeight="1" x14ac:dyDescent="0.2">
      <c r="A54" s="3"/>
      <c r="B54" s="3"/>
      <c r="C54" s="3"/>
      <c r="D54" s="3"/>
      <c r="E54" s="3"/>
      <c r="F54" s="3"/>
      <c r="G54" s="3"/>
      <c r="H54" s="3"/>
      <c r="I54" s="3"/>
    </row>
    <row r="55" spans="1:9" ht="25" customHeight="1" x14ac:dyDescent="0.2">
      <c r="A55" s="3"/>
      <c r="B55" s="3"/>
      <c r="C55" s="3"/>
      <c r="D55" s="3"/>
      <c r="E55" s="3"/>
      <c r="F55" s="3"/>
      <c r="G55" s="3"/>
      <c r="H55" s="3"/>
      <c r="I55" s="3"/>
    </row>
    <row r="56" spans="1:9" ht="25" customHeight="1" x14ac:dyDescent="0.2">
      <c r="A56" s="3"/>
      <c r="B56" s="3"/>
      <c r="C56" s="3"/>
      <c r="D56" s="3"/>
      <c r="E56" s="3"/>
      <c r="F56" s="3"/>
      <c r="G56" s="3"/>
      <c r="H56" s="3"/>
      <c r="I56" s="3"/>
    </row>
    <row r="57" spans="1:9" ht="25" customHeight="1" x14ac:dyDescent="0.2">
      <c r="A57" s="3"/>
      <c r="B57" s="3"/>
      <c r="C57" s="3"/>
      <c r="D57" s="3"/>
      <c r="E57" s="3"/>
      <c r="F57" s="3"/>
      <c r="G57" s="3"/>
      <c r="H57" s="3"/>
      <c r="I57" s="3"/>
    </row>
    <row r="58" spans="1:9" ht="25" customHeight="1" x14ac:dyDescent="0.2">
      <c r="A58" s="3"/>
      <c r="B58" s="3"/>
      <c r="C58" s="3"/>
      <c r="D58" s="3"/>
      <c r="E58" s="3"/>
      <c r="F58" s="3"/>
      <c r="G58" s="3"/>
      <c r="H58" s="3"/>
      <c r="I58" s="3"/>
    </row>
    <row r="59" spans="1:9" ht="25" customHeight="1" x14ac:dyDescent="0.2">
      <c r="A59" s="3"/>
      <c r="B59" s="3"/>
      <c r="C59" s="3"/>
      <c r="D59" s="3"/>
      <c r="E59" s="3"/>
      <c r="F59" s="3"/>
      <c r="G59" s="3"/>
      <c r="H59" s="3"/>
      <c r="I59" s="3"/>
    </row>
    <row r="60" spans="1:9" ht="25" customHeight="1" x14ac:dyDescent="0.2">
      <c r="A60" s="3"/>
      <c r="B60" s="3"/>
      <c r="C60" s="3"/>
      <c r="D60" s="3"/>
      <c r="E60" s="3"/>
      <c r="F60" s="3"/>
      <c r="G60" s="3"/>
      <c r="H60" s="3"/>
      <c r="I60" s="3"/>
    </row>
    <row r="61" spans="1:9" ht="25" customHeight="1" x14ac:dyDescent="0.2">
      <c r="A61" s="3"/>
      <c r="B61" s="3"/>
      <c r="C61" s="3"/>
      <c r="D61" s="3"/>
      <c r="E61" s="3"/>
      <c r="F61" s="3"/>
      <c r="G61" s="3"/>
      <c r="H61" s="3"/>
      <c r="I61" s="3"/>
    </row>
    <row r="62" spans="1:9" ht="25" customHeight="1" x14ac:dyDescent="0.2">
      <c r="A62" s="3"/>
      <c r="B62" s="3"/>
      <c r="C62" s="3"/>
      <c r="D62" s="3"/>
      <c r="E62" s="3"/>
      <c r="F62" s="3"/>
      <c r="G62" s="3"/>
      <c r="H62" s="3"/>
      <c r="I62" s="3"/>
    </row>
    <row r="63" spans="1:9" ht="25" customHeight="1" x14ac:dyDescent="0.2">
      <c r="A63" s="3"/>
      <c r="B63" s="3"/>
      <c r="C63" s="3"/>
      <c r="D63" s="3"/>
      <c r="E63" s="3"/>
      <c r="F63" s="3"/>
      <c r="G63" s="3"/>
      <c r="H63" s="3"/>
      <c r="I63" s="3"/>
    </row>
    <row r="64" spans="1:9" ht="25" customHeight="1" x14ac:dyDescent="0.2">
      <c r="A64" s="3"/>
      <c r="B64" s="3"/>
      <c r="C64" s="3"/>
      <c r="D64" s="3"/>
      <c r="E64" s="3"/>
      <c r="F64" s="3"/>
      <c r="G64" s="3"/>
      <c r="H64" s="3"/>
      <c r="I64" s="3"/>
    </row>
    <row r="65" spans="1:9" ht="25" customHeight="1" x14ac:dyDescent="0.2">
      <c r="A65" s="3"/>
      <c r="B65" s="3"/>
      <c r="C65" s="3"/>
      <c r="D65" s="3"/>
      <c r="E65" s="3"/>
      <c r="F65" s="3"/>
      <c r="G65" s="3"/>
      <c r="H65" s="3"/>
      <c r="I65" s="3"/>
    </row>
    <row r="66" spans="1:9" ht="25" customHeight="1" x14ac:dyDescent="0.2">
      <c r="A66" s="3"/>
      <c r="B66" s="3"/>
      <c r="C66" s="3"/>
      <c r="D66" s="3"/>
      <c r="E66" s="3"/>
      <c r="F66" s="3"/>
      <c r="G66" s="3"/>
      <c r="H66" s="3"/>
      <c r="I66" s="3"/>
    </row>
    <row r="67" spans="1:9" ht="25" customHeight="1" x14ac:dyDescent="0.2">
      <c r="A67" s="3"/>
      <c r="B67" s="3"/>
      <c r="C67" s="3"/>
      <c r="D67" s="3"/>
      <c r="E67" s="3"/>
      <c r="F67" s="3"/>
      <c r="G67" s="3"/>
      <c r="H67" s="3"/>
      <c r="I67" s="3"/>
    </row>
    <row r="68" spans="1:9" ht="25" customHeight="1" x14ac:dyDescent="0.2">
      <c r="A68" s="3"/>
      <c r="B68" s="3"/>
      <c r="C68" s="3"/>
      <c r="D68" s="3"/>
      <c r="E68" s="3"/>
      <c r="F68" s="3"/>
      <c r="G68" s="3"/>
      <c r="H68" s="3"/>
      <c r="I68" s="3"/>
    </row>
    <row r="69" spans="1:9" ht="25" customHeight="1" x14ac:dyDescent="0.2">
      <c r="A69" s="3"/>
      <c r="B69" s="3"/>
      <c r="C69" s="3"/>
      <c r="D69" s="3"/>
      <c r="E69" s="3"/>
      <c r="F69" s="3"/>
      <c r="G69" s="3"/>
      <c r="H69" s="3"/>
      <c r="I69" s="3"/>
    </row>
    <row r="70" spans="1:9" ht="25" customHeight="1" x14ac:dyDescent="0.2"/>
  </sheetData>
  <mergeCells count="5"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scale="41" orientation="portrait" horizontalDpi="1200" verticalDpi="1200" r:id="rId1"/>
  <headerFooter>
    <oddHeader>&amp;C&amp;"-,Bold"&amp;18Infiltrometer Data Sheet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74"/>
  <sheetViews>
    <sheetView topLeftCell="A9" zoomScale="80" zoomScaleNormal="80" workbookViewId="0">
      <selection activeCell="C8" sqref="C8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11" width="25.6640625" customWidth="1"/>
    <col min="12" max="12" width="50.6640625" customWidth="1"/>
  </cols>
  <sheetData>
    <row r="1" spans="1:5" ht="25" customHeight="1" thickBot="1" x14ac:dyDescent="0.25">
      <c r="A1" s="1" t="s">
        <v>0</v>
      </c>
      <c r="C1" s="2">
        <v>2</v>
      </c>
    </row>
    <row r="2" spans="1:5" ht="25" customHeight="1" thickBot="1" x14ac:dyDescent="0.25">
      <c r="A2" s="1" t="s">
        <v>4</v>
      </c>
      <c r="C2" s="40" t="s">
        <v>5</v>
      </c>
      <c r="D2" s="41"/>
    </row>
    <row r="3" spans="1:5" ht="25" customHeight="1" thickBot="1" x14ac:dyDescent="0.25">
      <c r="C3" s="40" t="s">
        <v>8</v>
      </c>
      <c r="D3" s="41"/>
    </row>
    <row r="4" spans="1:5" ht="25" customHeight="1" thickBot="1" x14ac:dyDescent="0.25">
      <c r="C4" s="40" t="s">
        <v>11</v>
      </c>
      <c r="D4" s="41"/>
    </row>
    <row r="5" spans="1:5" ht="25" customHeight="1" thickBot="1" x14ac:dyDescent="0.25">
      <c r="C5" s="40" t="s">
        <v>14</v>
      </c>
      <c r="D5" s="41"/>
    </row>
    <row r="6" spans="1:5" ht="25" customHeight="1" x14ac:dyDescent="0.2">
      <c r="C6" s="42"/>
      <c r="D6" s="43"/>
    </row>
    <row r="7" spans="1:5" ht="25" customHeight="1" x14ac:dyDescent="0.2">
      <c r="A7" t="s">
        <v>62</v>
      </c>
      <c r="B7" s="36">
        <v>0.63888888888888884</v>
      </c>
      <c r="C7" s="5"/>
      <c r="D7" s="5"/>
    </row>
    <row r="8" spans="1:5" ht="25" customHeight="1" x14ac:dyDescent="0.25">
      <c r="A8" t="s">
        <v>75</v>
      </c>
      <c r="D8" s="18">
        <f>35.22/100</f>
        <v>0.35220000000000001</v>
      </c>
      <c r="E8" s="28" t="s">
        <v>19</v>
      </c>
    </row>
    <row r="9" spans="1:5" ht="25" customHeight="1" thickBot="1" x14ac:dyDescent="0.3">
      <c r="A9" t="s">
        <v>76</v>
      </c>
      <c r="D9" s="18">
        <f>6/100</f>
        <v>0.06</v>
      </c>
      <c r="E9" s="28" t="s">
        <v>22</v>
      </c>
    </row>
    <row r="10" spans="1:5" ht="25" customHeight="1" thickBot="1" x14ac:dyDescent="0.3">
      <c r="A10" t="s">
        <v>77</v>
      </c>
      <c r="D10" s="18">
        <v>0.31</v>
      </c>
      <c r="E10" s="28" t="s">
        <v>65</v>
      </c>
    </row>
    <row r="11" spans="1:5" ht="25" customHeight="1" x14ac:dyDescent="0.25">
      <c r="A11" t="s">
        <v>78</v>
      </c>
      <c r="D11" s="18">
        <f>7/100</f>
        <v>7.0000000000000007E-2</v>
      </c>
      <c r="E11" s="28" t="s">
        <v>33</v>
      </c>
    </row>
    <row r="12" spans="1:5" ht="25" customHeight="1" x14ac:dyDescent="0.25">
      <c r="A12" t="s">
        <v>79</v>
      </c>
      <c r="D12" s="18">
        <v>12</v>
      </c>
      <c r="E12" s="28" t="s">
        <v>80</v>
      </c>
    </row>
    <row r="13" spans="1:5" ht="25" customHeight="1" x14ac:dyDescent="0.25">
      <c r="D13" s="27"/>
      <c r="E13" s="28"/>
    </row>
    <row r="14" spans="1:5" ht="25" customHeight="1" thickBot="1" x14ac:dyDescent="0.3">
      <c r="A14" s="1" t="s">
        <v>81</v>
      </c>
      <c r="C14" s="5"/>
      <c r="D14" s="27"/>
      <c r="E14" s="28"/>
    </row>
    <row r="15" spans="1:5" ht="25" customHeight="1" thickBot="1" x14ac:dyDescent="0.3">
      <c r="A15" s="1" t="s">
        <v>29</v>
      </c>
      <c r="B15" s="32"/>
      <c r="C15" s="31"/>
      <c r="D15" s="27"/>
      <c r="E15" s="28"/>
    </row>
    <row r="16" spans="1:5" ht="25" customHeight="1" thickBot="1" x14ac:dyDescent="0.3">
      <c r="A16" s="1" t="s">
        <v>30</v>
      </c>
      <c r="B16" s="32"/>
      <c r="C16" s="31"/>
      <c r="D16" s="27"/>
      <c r="E16" s="28"/>
    </row>
    <row r="17" spans="1:12" ht="25" customHeight="1" x14ac:dyDescent="0.25">
      <c r="A17" s="37" t="s">
        <v>82</v>
      </c>
      <c r="D17" s="27"/>
      <c r="E17" s="28"/>
    </row>
    <row r="18" spans="1:12" ht="25" customHeight="1" thickBot="1" x14ac:dyDescent="0.3">
      <c r="B18" s="15"/>
      <c r="C18" s="15" t="s">
        <v>66</v>
      </c>
      <c r="D18" s="17" t="s">
        <v>35</v>
      </c>
      <c r="E18" s="17" t="s">
        <v>36</v>
      </c>
      <c r="F18" s="17" t="s">
        <v>37</v>
      </c>
      <c r="G18" s="17" t="s">
        <v>38</v>
      </c>
      <c r="H18" s="17" t="s">
        <v>39</v>
      </c>
      <c r="I18" s="17" t="s">
        <v>53</v>
      </c>
      <c r="J18" s="17" t="s">
        <v>54</v>
      </c>
    </row>
    <row r="19" spans="1:12" ht="73.5" customHeight="1" thickBot="1" x14ac:dyDescent="0.25">
      <c r="A19" s="7" t="s">
        <v>40</v>
      </c>
      <c r="B19" s="22" t="s">
        <v>83</v>
      </c>
      <c r="C19" s="19" t="s">
        <v>84</v>
      </c>
      <c r="D19" s="19" t="s">
        <v>85</v>
      </c>
      <c r="E19" s="19" t="s">
        <v>86</v>
      </c>
      <c r="F19" s="22" t="s">
        <v>87</v>
      </c>
      <c r="G19" s="23" t="s">
        <v>88</v>
      </c>
      <c r="H19" s="25" t="s">
        <v>89</v>
      </c>
      <c r="I19" s="22" t="s">
        <v>90</v>
      </c>
      <c r="J19" s="21" t="s">
        <v>91</v>
      </c>
      <c r="K19" s="21" t="s">
        <v>92</v>
      </c>
      <c r="L19" s="26" t="s">
        <v>93</v>
      </c>
    </row>
    <row r="20" spans="1:12" ht="25" customHeight="1" x14ac:dyDescent="0.2">
      <c r="A20" s="4" t="s">
        <v>94</v>
      </c>
      <c r="B20" s="36">
        <v>0.63888888888888884</v>
      </c>
      <c r="C20" s="4">
        <v>0</v>
      </c>
      <c r="D20" s="4">
        <v>0</v>
      </c>
      <c r="E20" s="4">
        <v>0</v>
      </c>
      <c r="F20" s="4">
        <v>0.31</v>
      </c>
      <c r="G20" s="4">
        <f>F20*D8</f>
        <v>0.109182</v>
      </c>
      <c r="H20" s="4">
        <f>$D$11/$D$9</f>
        <v>1.1666666666666667</v>
      </c>
      <c r="I20" s="4">
        <v>0.8</v>
      </c>
      <c r="J20" s="4">
        <f>2*PI()*D11^2/I20+PI()*D9^2+2*PI()*D11/(D12*I20)</f>
        <v>9.5609136424249369E-2</v>
      </c>
      <c r="K20" s="4">
        <f>G20/J20</f>
        <v>1.1419619932087175</v>
      </c>
      <c r="L20" s="4"/>
    </row>
    <row r="21" spans="1:12" ht="25" customHeight="1" x14ac:dyDescent="0.2">
      <c r="A21" s="3"/>
      <c r="B21" s="3"/>
      <c r="C21" s="3">
        <f>C20+30</f>
        <v>30</v>
      </c>
      <c r="D21" s="3">
        <v>5.7</v>
      </c>
      <c r="E21" s="4">
        <f>D21/C21</f>
        <v>0.19</v>
      </c>
      <c r="F21" s="3"/>
      <c r="G21" s="3"/>
      <c r="H21" s="4"/>
      <c r="I21" s="3"/>
      <c r="J21" s="4"/>
      <c r="K21" s="4"/>
      <c r="L21" s="3"/>
    </row>
    <row r="22" spans="1:12" ht="25" customHeight="1" x14ac:dyDescent="0.2">
      <c r="A22" s="3"/>
      <c r="B22" s="3"/>
      <c r="C22" s="3">
        <f>C21</f>
        <v>30</v>
      </c>
      <c r="D22" s="3">
        <v>5.9</v>
      </c>
      <c r="E22" s="4">
        <f t="shared" ref="E22:E42" si="0">D22/C22</f>
        <v>0.19666666666666668</v>
      </c>
      <c r="F22" s="3"/>
      <c r="G22" s="3"/>
      <c r="H22" s="4"/>
      <c r="I22" s="3"/>
      <c r="J22" s="4"/>
      <c r="K22" s="4"/>
      <c r="L22" s="3"/>
    </row>
    <row r="23" spans="1:12" ht="25" customHeight="1" x14ac:dyDescent="0.2">
      <c r="A23" s="3"/>
      <c r="B23" s="3"/>
      <c r="C23" s="3">
        <f t="shared" ref="C23:C42" si="1">C22</f>
        <v>30</v>
      </c>
      <c r="D23" s="3">
        <v>6.2</v>
      </c>
      <c r="E23" s="4">
        <f t="shared" si="0"/>
        <v>0.20666666666666667</v>
      </c>
      <c r="F23" s="3"/>
      <c r="G23" s="3"/>
      <c r="H23" s="4"/>
      <c r="I23" s="3"/>
      <c r="J23" s="4"/>
      <c r="K23" s="4"/>
      <c r="L23" s="3"/>
    </row>
    <row r="24" spans="1:12" ht="25" customHeight="1" x14ac:dyDescent="0.2">
      <c r="A24" s="3"/>
      <c r="B24" s="3"/>
      <c r="C24" s="3">
        <f t="shared" si="1"/>
        <v>30</v>
      </c>
      <c r="D24" s="3">
        <v>6.5</v>
      </c>
      <c r="E24" s="4">
        <f t="shared" si="0"/>
        <v>0.21666666666666667</v>
      </c>
      <c r="F24" s="3"/>
      <c r="G24" s="3"/>
      <c r="H24" s="4"/>
      <c r="I24" s="3"/>
      <c r="J24" s="4"/>
      <c r="K24" s="4"/>
      <c r="L24" s="3"/>
    </row>
    <row r="25" spans="1:12" ht="25" customHeight="1" x14ac:dyDescent="0.2">
      <c r="A25" s="3"/>
      <c r="B25" s="3"/>
      <c r="C25" s="3">
        <f t="shared" si="1"/>
        <v>30</v>
      </c>
      <c r="D25" s="3">
        <v>6.6</v>
      </c>
      <c r="E25" s="4">
        <f t="shared" si="0"/>
        <v>0.22</v>
      </c>
      <c r="F25" s="3"/>
      <c r="G25" s="3"/>
      <c r="H25" s="4"/>
      <c r="I25" s="3"/>
      <c r="J25" s="4"/>
      <c r="K25" s="4"/>
      <c r="L25" s="3"/>
    </row>
    <row r="26" spans="1:12" ht="25" customHeight="1" x14ac:dyDescent="0.2">
      <c r="A26" s="3"/>
      <c r="B26" s="3"/>
      <c r="C26" s="3">
        <f t="shared" si="1"/>
        <v>30</v>
      </c>
      <c r="D26" s="3">
        <v>6.8</v>
      </c>
      <c r="E26" s="4">
        <f t="shared" si="0"/>
        <v>0.22666666666666666</v>
      </c>
      <c r="F26" s="3"/>
      <c r="G26" s="3"/>
      <c r="H26" s="4"/>
      <c r="I26" s="3"/>
      <c r="J26" s="4"/>
      <c r="K26" s="4"/>
      <c r="L26" s="3"/>
    </row>
    <row r="27" spans="1:12" ht="25" customHeight="1" x14ac:dyDescent="0.2">
      <c r="A27" s="3"/>
      <c r="B27" s="3"/>
      <c r="C27" s="3">
        <f t="shared" si="1"/>
        <v>30</v>
      </c>
      <c r="D27" s="3">
        <v>7</v>
      </c>
      <c r="E27" s="4">
        <f t="shared" si="0"/>
        <v>0.23333333333333334</v>
      </c>
      <c r="F27" s="3"/>
      <c r="G27" s="3"/>
      <c r="H27" s="4"/>
      <c r="I27" s="3"/>
      <c r="J27" s="4"/>
      <c r="K27" s="4"/>
      <c r="L27" s="3"/>
    </row>
    <row r="28" spans="1:12" ht="25" customHeight="1" x14ac:dyDescent="0.2">
      <c r="A28" s="3"/>
      <c r="B28" s="3"/>
      <c r="C28" s="3">
        <f t="shared" si="1"/>
        <v>30</v>
      </c>
      <c r="D28" s="3">
        <v>7.3</v>
      </c>
      <c r="E28" s="4">
        <f t="shared" si="0"/>
        <v>0.24333333333333332</v>
      </c>
      <c r="F28" s="3"/>
      <c r="G28" s="3"/>
      <c r="H28" s="4"/>
      <c r="I28" s="3"/>
      <c r="J28" s="4"/>
      <c r="K28" s="4"/>
      <c r="L28" s="3"/>
    </row>
    <row r="29" spans="1:12" ht="25" customHeight="1" x14ac:dyDescent="0.2">
      <c r="A29" s="3"/>
      <c r="B29" s="3"/>
      <c r="C29" s="3">
        <f t="shared" si="1"/>
        <v>30</v>
      </c>
      <c r="D29" s="3">
        <v>7.4</v>
      </c>
      <c r="E29" s="4">
        <f t="shared" si="0"/>
        <v>0.24666666666666667</v>
      </c>
      <c r="F29" s="3"/>
      <c r="G29" s="3"/>
      <c r="H29" s="4"/>
      <c r="I29" s="3"/>
      <c r="J29" s="4"/>
      <c r="K29" s="4"/>
      <c r="L29" s="3"/>
    </row>
    <row r="30" spans="1:12" ht="25" customHeight="1" x14ac:dyDescent="0.2">
      <c r="A30" s="3"/>
      <c r="B30" s="3"/>
      <c r="C30" s="3">
        <f t="shared" si="1"/>
        <v>30</v>
      </c>
      <c r="D30" s="3">
        <v>7.7</v>
      </c>
      <c r="E30" s="4">
        <f t="shared" si="0"/>
        <v>0.25666666666666665</v>
      </c>
      <c r="F30" s="3"/>
      <c r="G30" s="3"/>
      <c r="H30" s="4"/>
      <c r="I30" s="3"/>
      <c r="J30" s="4"/>
      <c r="K30" s="4"/>
      <c r="L30" s="3"/>
    </row>
    <row r="31" spans="1:12" ht="25" customHeight="1" x14ac:dyDescent="0.2">
      <c r="A31" s="3"/>
      <c r="B31" s="3"/>
      <c r="C31" s="3">
        <f t="shared" si="1"/>
        <v>30</v>
      </c>
      <c r="D31" s="3">
        <v>7.8</v>
      </c>
      <c r="E31" s="4">
        <f t="shared" si="0"/>
        <v>0.26</v>
      </c>
      <c r="F31" s="3"/>
      <c r="G31" s="3"/>
      <c r="H31" s="4"/>
      <c r="I31" s="3"/>
      <c r="J31" s="4"/>
      <c r="K31" s="4"/>
      <c r="L31" s="3"/>
    </row>
    <row r="32" spans="1:12" ht="25" customHeight="1" x14ac:dyDescent="0.2">
      <c r="A32" s="3"/>
      <c r="B32" s="3"/>
      <c r="C32" s="3">
        <f t="shared" si="1"/>
        <v>30</v>
      </c>
      <c r="D32" s="3">
        <v>8</v>
      </c>
      <c r="E32" s="4">
        <f t="shared" si="0"/>
        <v>0.26666666666666666</v>
      </c>
      <c r="F32" s="3"/>
      <c r="G32" s="3"/>
      <c r="H32" s="4"/>
      <c r="I32" s="3"/>
      <c r="J32" s="4"/>
      <c r="K32" s="4"/>
      <c r="L32" s="3"/>
    </row>
    <row r="33" spans="1:12" ht="25" customHeight="1" x14ac:dyDescent="0.2">
      <c r="A33" s="3"/>
      <c r="B33" s="3"/>
      <c r="C33" s="3">
        <f t="shared" si="1"/>
        <v>30</v>
      </c>
      <c r="D33" s="3">
        <v>8.1</v>
      </c>
      <c r="E33" s="4">
        <f t="shared" si="0"/>
        <v>0.26999999999999996</v>
      </c>
      <c r="F33" s="3"/>
      <c r="G33" s="3"/>
      <c r="H33" s="4"/>
      <c r="I33" s="3"/>
      <c r="J33" s="4"/>
      <c r="K33" s="4"/>
      <c r="L33" s="3"/>
    </row>
    <row r="34" spans="1:12" ht="25" customHeight="1" x14ac:dyDescent="0.2">
      <c r="A34" s="3"/>
      <c r="B34" s="3"/>
      <c r="C34" s="3">
        <f t="shared" si="1"/>
        <v>30</v>
      </c>
      <c r="D34" s="3">
        <v>8.1999999999999993</v>
      </c>
      <c r="E34" s="4">
        <f t="shared" si="0"/>
        <v>0.27333333333333332</v>
      </c>
      <c r="F34" s="3"/>
      <c r="G34" s="3"/>
      <c r="H34" s="4"/>
      <c r="I34" s="3"/>
      <c r="J34" s="4"/>
      <c r="K34" s="4"/>
      <c r="L34" s="3"/>
    </row>
    <row r="35" spans="1:12" ht="25" customHeight="1" x14ac:dyDescent="0.2">
      <c r="A35" s="3"/>
      <c r="B35" s="3"/>
      <c r="C35" s="3">
        <f t="shared" si="1"/>
        <v>30</v>
      </c>
      <c r="D35" s="3">
        <v>8.4</v>
      </c>
      <c r="E35" s="4">
        <f t="shared" si="0"/>
        <v>0.28000000000000003</v>
      </c>
      <c r="F35" s="3"/>
      <c r="G35" s="3"/>
      <c r="H35" s="4"/>
      <c r="I35" s="3"/>
      <c r="J35" s="4"/>
      <c r="K35" s="4"/>
      <c r="L35" s="3"/>
    </row>
    <row r="36" spans="1:12" ht="25" customHeight="1" x14ac:dyDescent="0.2">
      <c r="A36" s="3"/>
      <c r="B36" s="3"/>
      <c r="C36" s="3">
        <f t="shared" si="1"/>
        <v>30</v>
      </c>
      <c r="D36" s="3">
        <v>8.5</v>
      </c>
      <c r="E36" s="4">
        <f t="shared" si="0"/>
        <v>0.28333333333333333</v>
      </c>
      <c r="F36" s="3"/>
      <c r="G36" s="3"/>
      <c r="H36" s="4"/>
      <c r="I36" s="3"/>
      <c r="J36" s="4"/>
      <c r="K36" s="4"/>
      <c r="L36" s="3"/>
    </row>
    <row r="37" spans="1:12" ht="25" customHeight="1" x14ac:dyDescent="0.2">
      <c r="A37" s="3"/>
      <c r="B37" s="3"/>
      <c r="C37" s="3">
        <f t="shared" si="1"/>
        <v>30</v>
      </c>
      <c r="D37" s="3">
        <v>8.6999999999999993</v>
      </c>
      <c r="E37" s="4">
        <f t="shared" si="0"/>
        <v>0.28999999999999998</v>
      </c>
      <c r="F37" s="3"/>
      <c r="G37" s="3"/>
      <c r="H37" s="4"/>
      <c r="I37" s="3"/>
      <c r="J37" s="4"/>
      <c r="K37" s="4"/>
      <c r="L37" s="3"/>
    </row>
    <row r="38" spans="1:12" ht="25" customHeight="1" x14ac:dyDescent="0.2">
      <c r="A38" s="3"/>
      <c r="B38" s="3"/>
      <c r="C38" s="3">
        <f t="shared" si="1"/>
        <v>30</v>
      </c>
      <c r="D38" s="3">
        <v>8.8000000000000007</v>
      </c>
      <c r="E38" s="4">
        <f t="shared" si="0"/>
        <v>0.29333333333333333</v>
      </c>
      <c r="F38" s="3"/>
      <c r="G38" s="3"/>
      <c r="H38" s="4"/>
      <c r="I38" s="3"/>
      <c r="J38" s="4"/>
      <c r="K38" s="4"/>
      <c r="L38" s="3"/>
    </row>
    <row r="39" spans="1:12" ht="25" customHeight="1" x14ac:dyDescent="0.2">
      <c r="A39" s="3"/>
      <c r="B39" s="3"/>
      <c r="C39" s="3">
        <f t="shared" si="1"/>
        <v>30</v>
      </c>
      <c r="D39" s="3">
        <v>8.9</v>
      </c>
      <c r="E39" s="4">
        <f t="shared" si="0"/>
        <v>0.29666666666666669</v>
      </c>
      <c r="F39" s="3"/>
      <c r="G39" s="3"/>
      <c r="H39" s="4"/>
      <c r="I39" s="3"/>
      <c r="J39" s="4"/>
      <c r="K39" s="4"/>
      <c r="L39" s="3"/>
    </row>
    <row r="40" spans="1:12" ht="25" customHeight="1" x14ac:dyDescent="0.2">
      <c r="A40" s="3"/>
      <c r="B40" s="3"/>
      <c r="C40" s="3">
        <f t="shared" si="1"/>
        <v>30</v>
      </c>
      <c r="D40" s="3">
        <v>9.1</v>
      </c>
      <c r="E40" s="4">
        <f t="shared" si="0"/>
        <v>0.30333333333333334</v>
      </c>
      <c r="F40" s="3"/>
      <c r="G40" s="3"/>
      <c r="H40" s="4"/>
      <c r="I40" s="3"/>
      <c r="J40" s="4"/>
      <c r="K40" s="4"/>
      <c r="L40" s="3"/>
    </row>
    <row r="41" spans="1:12" ht="25" customHeight="1" x14ac:dyDescent="0.2">
      <c r="A41" s="3"/>
      <c r="B41" s="3"/>
      <c r="C41" s="3">
        <f t="shared" si="1"/>
        <v>30</v>
      </c>
      <c r="D41" s="3">
        <v>9.1999999999999993</v>
      </c>
      <c r="E41" s="4">
        <f t="shared" si="0"/>
        <v>0.30666666666666664</v>
      </c>
      <c r="F41" s="3"/>
      <c r="G41" s="3"/>
      <c r="H41" s="4"/>
      <c r="I41" s="3"/>
      <c r="J41" s="4"/>
      <c r="K41" s="4"/>
      <c r="L41" s="3"/>
    </row>
    <row r="42" spans="1:12" ht="25" customHeight="1" x14ac:dyDescent="0.2">
      <c r="A42" s="3"/>
      <c r="B42" s="3"/>
      <c r="C42" s="3">
        <f t="shared" si="1"/>
        <v>30</v>
      </c>
      <c r="D42" s="3">
        <v>9.3000000000000007</v>
      </c>
      <c r="E42" s="4">
        <f t="shared" si="0"/>
        <v>0.31</v>
      </c>
      <c r="F42" s="3"/>
      <c r="G42" s="3"/>
      <c r="H42" s="4"/>
      <c r="I42" s="3"/>
      <c r="J42" s="4"/>
      <c r="K42" s="4"/>
      <c r="L42" s="3"/>
    </row>
    <row r="43" spans="1:12" ht="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5" customHeight="1" x14ac:dyDescent="0.2"/>
    <row r="57" spans="1:12" ht="25" customHeight="1" x14ac:dyDescent="0.2"/>
    <row r="58" spans="1:12" ht="25" customHeight="1" x14ac:dyDescent="0.2"/>
    <row r="59" spans="1:12" ht="25" customHeight="1" x14ac:dyDescent="0.2"/>
    <row r="60" spans="1:12" ht="25" customHeight="1" x14ac:dyDescent="0.2"/>
    <row r="61" spans="1:12" ht="25" customHeight="1" x14ac:dyDescent="0.2"/>
    <row r="62" spans="1:12" ht="25" customHeight="1" x14ac:dyDescent="0.2"/>
    <row r="63" spans="1:12" ht="25" customHeight="1" x14ac:dyDescent="0.2"/>
    <row r="64" spans="1:12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</sheetData>
  <mergeCells count="5"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scale="37" orientation="landscape" r:id="rId1"/>
  <headerFooter>
    <oddHeader>&amp;C&amp;"-,Bold"&amp;18Guelph Permeameter Data Sheet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r:id="rId5">
            <anchor moveWithCells="1">
              <from>
                <xdr:col>4</xdr:col>
                <xdr:colOff>342900</xdr:colOff>
                <xdr:row>1</xdr:row>
                <xdr:rowOff>127000</xdr:rowOff>
              </from>
              <to>
                <xdr:col>5</xdr:col>
                <xdr:colOff>1612900</xdr:colOff>
                <xdr:row>4</xdr:row>
                <xdr:rowOff>25400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73"/>
  <sheetViews>
    <sheetView topLeftCell="A15" zoomScale="80" zoomScaleNormal="80" workbookViewId="0">
      <selection activeCell="G23" sqref="G23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9" width="25.6640625" customWidth="1"/>
    <col min="10" max="11" width="50.6640625" customWidth="1"/>
  </cols>
  <sheetData>
    <row r="1" spans="1:7" ht="25" customHeight="1" thickBot="1" x14ac:dyDescent="0.25">
      <c r="A1" s="1" t="s">
        <v>0</v>
      </c>
      <c r="C1" s="2">
        <v>2</v>
      </c>
      <c r="E1" t="s">
        <v>95</v>
      </c>
      <c r="G1" t="s">
        <v>96</v>
      </c>
    </row>
    <row r="2" spans="1:7" ht="25" customHeight="1" x14ac:dyDescent="0.2">
      <c r="A2" s="1" t="s">
        <v>4</v>
      </c>
      <c r="C2" s="40" t="s">
        <v>5</v>
      </c>
      <c r="D2" s="41"/>
    </row>
    <row r="3" spans="1:7" ht="25" customHeight="1" x14ac:dyDescent="0.2">
      <c r="C3" s="40" t="s">
        <v>8</v>
      </c>
      <c r="D3" s="44"/>
    </row>
    <row r="4" spans="1:7" ht="25" customHeight="1" x14ac:dyDescent="0.2">
      <c r="C4" s="40" t="s">
        <v>11</v>
      </c>
      <c r="D4" s="41"/>
    </row>
    <row r="5" spans="1:7" ht="25" customHeight="1" x14ac:dyDescent="0.2">
      <c r="C5" s="40" t="s">
        <v>14</v>
      </c>
      <c r="D5" s="44"/>
    </row>
    <row r="6" spans="1:7" ht="25" customHeight="1" thickBot="1" x14ac:dyDescent="0.25">
      <c r="C6" s="42"/>
      <c r="D6" s="43"/>
    </row>
    <row r="7" spans="1:7" ht="25" customHeight="1" thickBot="1" x14ac:dyDescent="0.25">
      <c r="C7" s="5"/>
      <c r="D7" s="5"/>
    </row>
    <row r="8" spans="1:7" ht="25" customHeight="1" thickBot="1" x14ac:dyDescent="0.3">
      <c r="A8" t="s">
        <v>97</v>
      </c>
      <c r="C8" s="14" t="s">
        <v>98</v>
      </c>
      <c r="D8" s="29" t="s">
        <v>19</v>
      </c>
      <c r="E8" t="s">
        <v>99</v>
      </c>
      <c r="F8">
        <v>158</v>
      </c>
    </row>
    <row r="9" spans="1:7" ht="25" customHeight="1" thickBot="1" x14ac:dyDescent="0.25">
      <c r="A9" t="s">
        <v>100</v>
      </c>
      <c r="C9" s="38">
        <v>9.9000000000000005E-2</v>
      </c>
      <c r="D9" s="30" t="s">
        <v>22</v>
      </c>
    </row>
    <row r="10" spans="1:7" ht="25" customHeight="1" thickBot="1" x14ac:dyDescent="0.25">
      <c r="A10" t="s">
        <v>101</v>
      </c>
      <c r="C10" s="38">
        <v>7</v>
      </c>
      <c r="D10" s="30" t="s">
        <v>65</v>
      </c>
    </row>
    <row r="11" spans="1:7" ht="25" customHeight="1" thickBot="1" x14ac:dyDescent="0.25">
      <c r="A11" t="s">
        <v>102</v>
      </c>
      <c r="C11" s="38">
        <f>0.154^2/4*PI()</f>
        <v>1.8626502843133885E-2</v>
      </c>
      <c r="D11" s="30" t="s">
        <v>33</v>
      </c>
    </row>
    <row r="12" spans="1:7" ht="25" customHeight="1" x14ac:dyDescent="0.2">
      <c r="D12" s="30"/>
    </row>
    <row r="13" spans="1:7" ht="25" customHeight="1" thickBot="1" x14ac:dyDescent="0.25">
      <c r="A13" s="1" t="s">
        <v>103</v>
      </c>
      <c r="C13" s="5"/>
      <c r="D13" s="30"/>
    </row>
    <row r="14" spans="1:7" ht="25" customHeight="1" thickBot="1" x14ac:dyDescent="0.25">
      <c r="A14" s="1" t="s">
        <v>29</v>
      </c>
      <c r="B14" s="32"/>
      <c r="C14" s="31"/>
      <c r="D14" s="30"/>
    </row>
    <row r="15" spans="1:7" ht="25" customHeight="1" thickBot="1" x14ac:dyDescent="0.25">
      <c r="A15" s="1" t="s">
        <v>30</v>
      </c>
      <c r="B15" s="32"/>
      <c r="C15" s="31"/>
      <c r="D15" s="30"/>
    </row>
    <row r="16" spans="1:7" ht="25" customHeight="1" x14ac:dyDescent="0.2">
      <c r="A16" t="s">
        <v>104</v>
      </c>
      <c r="C16" s="5"/>
      <c r="D16" s="30"/>
    </row>
    <row r="17" spans="1:10" ht="25" customHeight="1" thickBot="1" x14ac:dyDescent="0.3">
      <c r="C17" s="17" t="s">
        <v>66</v>
      </c>
      <c r="D17" s="15" t="s">
        <v>35</v>
      </c>
      <c r="E17" s="17" t="s">
        <v>36</v>
      </c>
      <c r="F17" s="17" t="s">
        <v>37</v>
      </c>
      <c r="G17" s="17" t="s">
        <v>38</v>
      </c>
      <c r="H17" s="17" t="s">
        <v>39</v>
      </c>
      <c r="I17" s="17" t="s">
        <v>53</v>
      </c>
    </row>
    <row r="18" spans="1:10" ht="49.5" customHeight="1" thickBot="1" x14ac:dyDescent="0.25">
      <c r="A18" s="7" t="s">
        <v>40</v>
      </c>
      <c r="B18" s="22" t="s">
        <v>105</v>
      </c>
      <c r="C18" s="19" t="s">
        <v>106</v>
      </c>
      <c r="D18" s="19" t="s">
        <v>107</v>
      </c>
      <c r="E18" s="20" t="s">
        <v>108</v>
      </c>
      <c r="F18" s="20" t="s">
        <v>109</v>
      </c>
      <c r="G18" s="20" t="s">
        <v>110</v>
      </c>
      <c r="H18" s="20" t="s">
        <v>111</v>
      </c>
      <c r="I18" s="20" t="s">
        <v>112</v>
      </c>
      <c r="J18" s="11" t="s">
        <v>50</v>
      </c>
    </row>
    <row r="19" spans="1:10" ht="25" customHeight="1" x14ac:dyDescent="0.2">
      <c r="A19" s="4"/>
      <c r="B19" s="4"/>
      <c r="C19" s="4">
        <v>978</v>
      </c>
      <c r="D19" s="4"/>
      <c r="E19" s="4">
        <f>D19*0.000001</f>
        <v>0</v>
      </c>
      <c r="F19" s="4">
        <f>E19/$C$11</f>
        <v>0</v>
      </c>
      <c r="G19" s="4"/>
      <c r="H19" s="4"/>
      <c r="I19" s="4"/>
      <c r="J19" s="4"/>
    </row>
    <row r="20" spans="1:10" ht="25" customHeight="1" x14ac:dyDescent="0.2">
      <c r="A20" s="3" t="s">
        <v>51</v>
      </c>
      <c r="B20" s="33">
        <v>0.50347222222222221</v>
      </c>
      <c r="C20" s="3">
        <v>2642</v>
      </c>
      <c r="D20" s="3">
        <f>C20-C19</f>
        <v>1664</v>
      </c>
      <c r="E20" s="4">
        <f t="shared" ref="E20:E21" si="0">D20*0.000001</f>
        <v>1.6639999999999999E-3</v>
      </c>
      <c r="F20" s="4">
        <f t="shared" ref="F20:F21" si="1">E20/$C$11</f>
        <v>8.9335073471045301E-2</v>
      </c>
      <c r="G20" s="3"/>
      <c r="H20" s="4"/>
      <c r="I20" s="4"/>
      <c r="J20" s="3"/>
    </row>
    <row r="21" spans="1:10" ht="25" customHeight="1" x14ac:dyDescent="0.2">
      <c r="A21" s="3" t="s">
        <v>51</v>
      </c>
      <c r="B21" s="33">
        <v>0.65625</v>
      </c>
      <c r="C21" s="3">
        <v>2668</v>
      </c>
      <c r="D21" s="3">
        <f>C21-C20</f>
        <v>26</v>
      </c>
      <c r="E21" s="4">
        <f t="shared" si="0"/>
        <v>2.5999999999999998E-5</v>
      </c>
      <c r="F21" s="4">
        <f t="shared" si="1"/>
        <v>1.3958605229850828E-3</v>
      </c>
      <c r="G21" s="3">
        <f>3*60+40</f>
        <v>220</v>
      </c>
      <c r="H21" s="4">
        <f t="shared" ref="H21" si="2">G21/1440</f>
        <v>0.15277777777777779</v>
      </c>
      <c r="I21" s="4">
        <f t="shared" ref="I21" si="3">F21/H21</f>
        <v>9.1365416049932688E-3</v>
      </c>
      <c r="J21" s="3"/>
    </row>
    <row r="22" spans="1:10" ht="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2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2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25" customHeight="1" x14ac:dyDescent="0.2"/>
    <row r="46" spans="1:10" ht="25" customHeight="1" x14ac:dyDescent="0.2"/>
    <row r="47" spans="1:10" ht="25" customHeight="1" x14ac:dyDescent="0.2"/>
    <row r="48" spans="1:10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</sheetData>
  <mergeCells count="5"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scale="47" orientation="landscape" horizontalDpi="1200" verticalDpi="1200" r:id="rId1"/>
  <headerFooter>
    <oddHeader>&amp;C&amp;"-,Bold"&amp;18Mini-Lysimeter Data Sheet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Tensiometers</vt:lpstr>
      <vt:lpstr>Infiltrometer</vt:lpstr>
      <vt:lpstr>Guelph</vt:lpstr>
      <vt:lpstr>Lysimeter</vt:lpstr>
      <vt:lpstr>Guelph!Print_Area</vt:lpstr>
      <vt:lpstr>Infiltrometer!Print_Area</vt:lpstr>
      <vt:lpstr>Lysimeter!Print_Area</vt:lpstr>
      <vt:lpstr>Tensiometers!Print_Area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Shane_ONeill</dc:creator>
  <cp:keywords/>
  <dc:description/>
  <cp:lastModifiedBy>mug@student.ubc.ca</cp:lastModifiedBy>
  <cp:revision/>
  <dcterms:created xsi:type="dcterms:W3CDTF">2017-04-22T19:47:50Z</dcterms:created>
  <dcterms:modified xsi:type="dcterms:W3CDTF">2025-05-05T06:14:15Z</dcterms:modified>
  <cp:category/>
  <cp:contentStatus/>
</cp:coreProperties>
</file>