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ass\"/>
    </mc:Choice>
  </mc:AlternateContent>
  <xr:revisionPtr revIDLastSave="0" documentId="13_ncr:1_{487724C7-5639-4FD1-A9AE-377FAD085A04}" xr6:coauthVersionLast="47" xr6:coauthVersionMax="47" xr10:uidLastSave="{00000000-0000-0000-0000-000000000000}"/>
  <bookViews>
    <workbookView xWindow="-120" yWindow="-120" windowWidth="19440" windowHeight="15000" activeTab="3" xr2:uid="{70BC1D73-BAC6-4CFE-8C51-D58E9F36D232}"/>
  </bookViews>
  <sheets>
    <sheet name="Base Game" sheetId="1" r:id="rId1"/>
    <sheet name="Hold'n Respin" sheetId="2" r:id="rId2"/>
    <sheet name="Figures" sheetId="3" r:id="rId3"/>
    <sheet name="Figures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4" l="1"/>
  <c r="K35" i="4"/>
  <c r="K28" i="4"/>
  <c r="K9" i="4"/>
  <c r="K13" i="4"/>
  <c r="K17" i="4"/>
  <c r="K21" i="4"/>
  <c r="K4" i="4"/>
  <c r="S21" i="3"/>
  <c r="S22" i="3"/>
  <c r="M21" i="3"/>
  <c r="N21" i="3"/>
  <c r="O21" i="3"/>
  <c r="P21" i="3"/>
  <c r="Q21" i="3"/>
  <c r="R21" i="3"/>
  <c r="M22" i="3"/>
  <c r="N22" i="3"/>
  <c r="O22" i="3"/>
  <c r="P22" i="3"/>
  <c r="Q22" i="3"/>
  <c r="R22" i="3"/>
  <c r="N20" i="3"/>
  <c r="O20" i="3"/>
  <c r="P20" i="3"/>
  <c r="Q20" i="3"/>
  <c r="R20" i="3"/>
  <c r="M20" i="3"/>
  <c r="S20" i="3"/>
  <c r="S18" i="3"/>
  <c r="S16" i="3"/>
  <c r="S17" i="3"/>
  <c r="S15" i="3"/>
  <c r="M16" i="3"/>
  <c r="N16" i="3"/>
  <c r="O16" i="3"/>
  <c r="P16" i="3"/>
  <c r="Q16" i="3"/>
  <c r="R16" i="3"/>
  <c r="M17" i="3"/>
  <c r="N17" i="3"/>
  <c r="O17" i="3"/>
  <c r="P17" i="3"/>
  <c r="Q17" i="3"/>
  <c r="R17" i="3"/>
  <c r="N15" i="3"/>
  <c r="O15" i="3"/>
  <c r="P15" i="3"/>
  <c r="Q15" i="3"/>
  <c r="R15" i="3"/>
  <c r="M15" i="3"/>
  <c r="S13" i="3"/>
  <c r="S11" i="3"/>
  <c r="S12" i="3"/>
  <c r="S10" i="3"/>
  <c r="M11" i="3"/>
  <c r="N11" i="3"/>
  <c r="O11" i="3"/>
  <c r="P11" i="3"/>
  <c r="Q11" i="3"/>
  <c r="R11" i="3"/>
  <c r="M12" i="3"/>
  <c r="N12" i="3"/>
  <c r="O12" i="3"/>
  <c r="P12" i="3"/>
  <c r="Q12" i="3"/>
  <c r="R12" i="3"/>
  <c r="N10" i="3"/>
  <c r="O10" i="3"/>
  <c r="P10" i="3"/>
  <c r="Q10" i="3"/>
  <c r="R10" i="3"/>
  <c r="M10" i="3"/>
  <c r="H11" i="3"/>
  <c r="H12" i="3"/>
  <c r="H13" i="3"/>
  <c r="H10" i="3"/>
  <c r="H9" i="3"/>
  <c r="H8" i="3"/>
  <c r="I6" i="2"/>
  <c r="H6" i="2"/>
  <c r="G6" i="2"/>
  <c r="F6" i="2"/>
  <c r="E6" i="2"/>
  <c r="D6" i="2"/>
  <c r="C6" i="2"/>
  <c r="J6" i="2" s="1"/>
  <c r="J5" i="2"/>
  <c r="F27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12" i="2"/>
  <c r="E27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13" i="2"/>
  <c r="E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13" i="2"/>
  <c r="D12" i="2"/>
  <c r="F36" i="1"/>
  <c r="F37" i="1"/>
  <c r="F35" i="1"/>
  <c r="D27" i="2" l="1"/>
  <c r="R44" i="1" l="1"/>
  <c r="R43" i="1"/>
  <c r="R41" i="1"/>
  <c r="R42" i="1"/>
  <c r="R40" i="1"/>
  <c r="U20" i="1"/>
  <c r="T20" i="1"/>
  <c r="S20" i="1"/>
  <c r="R20" i="1"/>
  <c r="X41" i="1"/>
  <c r="X42" i="1"/>
  <c r="X43" i="1"/>
  <c r="X44" i="1"/>
  <c r="X40" i="1"/>
  <c r="AC41" i="1"/>
  <c r="AC42" i="1"/>
  <c r="AC43" i="1"/>
  <c r="AC44" i="1"/>
  <c r="AC45" i="1"/>
  <c r="AC40" i="1"/>
  <c r="AH41" i="1"/>
  <c r="AH42" i="1"/>
  <c r="AH43" i="1"/>
  <c r="AH44" i="1"/>
  <c r="AH45" i="1"/>
  <c r="AH46" i="1"/>
  <c r="AH47" i="1"/>
  <c r="AH48" i="1"/>
  <c r="AH49" i="1"/>
  <c r="AH50" i="1"/>
  <c r="AH51" i="1"/>
  <c r="AH40" i="1"/>
  <c r="AM41" i="1"/>
  <c r="AM42" i="1"/>
  <c r="AM43" i="1"/>
  <c r="AM44" i="1"/>
  <c r="AM45" i="1"/>
  <c r="AM46" i="1"/>
  <c r="AM47" i="1"/>
  <c r="AM48" i="1"/>
  <c r="AM49" i="1"/>
  <c r="AM50" i="1"/>
  <c r="AM51" i="1"/>
  <c r="AM40" i="1"/>
  <c r="AR39" i="1"/>
  <c r="AR40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R38" i="1" s="1"/>
  <c r="AQ39" i="1"/>
  <c r="AQ40" i="1"/>
  <c r="AQ41" i="1"/>
  <c r="AQ26" i="1"/>
  <c r="AP26" i="1"/>
  <c r="AP27" i="1"/>
  <c r="AP28" i="1"/>
  <c r="AP29" i="1"/>
  <c r="AP30" i="1"/>
  <c r="AR30" i="1" s="1"/>
  <c r="AP31" i="1"/>
  <c r="AP32" i="1"/>
  <c r="AP33" i="1"/>
  <c r="AP34" i="1"/>
  <c r="AP35" i="1"/>
  <c r="AP36" i="1"/>
  <c r="AP37" i="1"/>
  <c r="AP38" i="1"/>
  <c r="AP39" i="1"/>
  <c r="AP40" i="1"/>
  <c r="AP41" i="1"/>
  <c r="AP25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R41" i="1" s="1"/>
  <c r="AO24" i="1"/>
  <c r="AR33" i="1"/>
  <c r="AR32" i="1"/>
  <c r="AR31" i="1"/>
  <c r="AR29" i="1"/>
  <c r="AR28" i="1"/>
  <c r="AR27" i="1"/>
  <c r="AR26" i="1"/>
  <c r="AR25" i="1"/>
  <c r="AR24" i="1"/>
  <c r="AO23" i="1"/>
  <c r="AR23" i="1" s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23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26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25" i="1"/>
  <c r="AK38" i="1"/>
  <c r="AJ38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24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23" i="1"/>
  <c r="AG27" i="1"/>
  <c r="AG28" i="1"/>
  <c r="AG29" i="1"/>
  <c r="AG30" i="1"/>
  <c r="AG31" i="1"/>
  <c r="AG32" i="1"/>
  <c r="AG33" i="1"/>
  <c r="AG34" i="1"/>
  <c r="AG35" i="1"/>
  <c r="AG26" i="1"/>
  <c r="AF26" i="1"/>
  <c r="AF27" i="1"/>
  <c r="AF28" i="1"/>
  <c r="AF29" i="1"/>
  <c r="AF30" i="1"/>
  <c r="AF31" i="1"/>
  <c r="AF32" i="1"/>
  <c r="AF33" i="1"/>
  <c r="AF34" i="1"/>
  <c r="AF35" i="1"/>
  <c r="AF25" i="1"/>
  <c r="AC23" i="1"/>
  <c r="AE26" i="1"/>
  <c r="AE27" i="1"/>
  <c r="AE28" i="1"/>
  <c r="AE29" i="1"/>
  <c r="AE30" i="1"/>
  <c r="AE31" i="1"/>
  <c r="AE32" i="1"/>
  <c r="AE33" i="1"/>
  <c r="AE34" i="1"/>
  <c r="AE35" i="1"/>
  <c r="AE25" i="1"/>
  <c r="AC25" i="1"/>
  <c r="AC26" i="1"/>
  <c r="AC27" i="1"/>
  <c r="AC28" i="1"/>
  <c r="AC29" i="1"/>
  <c r="AC30" i="1"/>
  <c r="AC31" i="1"/>
  <c r="AC32" i="1"/>
  <c r="AC24" i="1"/>
  <c r="AE24" i="1"/>
  <c r="AB27" i="1"/>
  <c r="AB28" i="1"/>
  <c r="AB29" i="1"/>
  <c r="AB30" i="1"/>
  <c r="AB31" i="1"/>
  <c r="AB32" i="1"/>
  <c r="AB26" i="1"/>
  <c r="AA26" i="1"/>
  <c r="AA27" i="1"/>
  <c r="AA28" i="1"/>
  <c r="AA29" i="1"/>
  <c r="AA30" i="1"/>
  <c r="AA31" i="1"/>
  <c r="AA32" i="1"/>
  <c r="AA25" i="1"/>
  <c r="Z25" i="1"/>
  <c r="Z26" i="1"/>
  <c r="Z27" i="1"/>
  <c r="Z28" i="1"/>
  <c r="Z29" i="1"/>
  <c r="Z30" i="1"/>
  <c r="Z31" i="1"/>
  <c r="Z32" i="1"/>
  <c r="Z24" i="1"/>
  <c r="X24" i="1"/>
  <c r="X25" i="1"/>
  <c r="X26" i="1"/>
  <c r="X27" i="1"/>
  <c r="X28" i="1"/>
  <c r="X29" i="1"/>
  <c r="X23" i="1"/>
  <c r="AB34" i="1"/>
  <c r="AA34" i="1"/>
  <c r="Z34" i="1"/>
  <c r="AJ23" i="1"/>
  <c r="AE23" i="1"/>
  <c r="Z23" i="1"/>
  <c r="W27" i="1"/>
  <c r="W28" i="1"/>
  <c r="W29" i="1"/>
  <c r="W26" i="1"/>
  <c r="U25" i="1"/>
  <c r="V26" i="1"/>
  <c r="V27" i="1"/>
  <c r="V28" i="1"/>
  <c r="V25" i="1"/>
  <c r="U27" i="1"/>
  <c r="U26" i="1"/>
  <c r="U24" i="1"/>
  <c r="U23" i="1"/>
  <c r="R26" i="1"/>
  <c r="R25" i="1"/>
  <c r="R24" i="1"/>
  <c r="R23" i="1"/>
  <c r="F38" i="1"/>
  <c r="G29" i="1"/>
  <c r="F29" i="1"/>
  <c r="G33" i="1"/>
  <c r="G34" i="1"/>
  <c r="G35" i="1"/>
  <c r="G36" i="1"/>
  <c r="G37" i="1"/>
  <c r="G32" i="1"/>
  <c r="G24" i="1"/>
  <c r="G25" i="1"/>
  <c r="G26" i="1"/>
  <c r="G27" i="1"/>
  <c r="G28" i="1"/>
  <c r="G23" i="1"/>
  <c r="L26" i="1"/>
  <c r="L25" i="1"/>
  <c r="L24" i="1"/>
  <c r="M55" i="1"/>
  <c r="L55" i="1"/>
  <c r="K55" i="1"/>
  <c r="J55" i="1"/>
  <c r="I55" i="1"/>
  <c r="H55" i="1"/>
  <c r="G55" i="1"/>
  <c r="N55" i="1" s="1"/>
  <c r="N54" i="1"/>
  <c r="M50" i="1"/>
  <c r="L50" i="1"/>
  <c r="K50" i="1"/>
  <c r="J50" i="1"/>
  <c r="I50" i="1"/>
  <c r="H50" i="1"/>
  <c r="G50" i="1"/>
  <c r="N50" i="1" s="1"/>
  <c r="N49" i="1"/>
  <c r="F26" i="1"/>
  <c r="F27" i="1"/>
  <c r="F28" i="1"/>
  <c r="F25" i="1"/>
  <c r="F24" i="1"/>
  <c r="F23" i="1"/>
  <c r="E27" i="1"/>
  <c r="E28" i="1"/>
  <c r="E26" i="1"/>
  <c r="N16" i="1"/>
  <c r="H16" i="1"/>
  <c r="I16" i="1"/>
  <c r="J16" i="1"/>
  <c r="K16" i="1"/>
  <c r="L16" i="1"/>
  <c r="M16" i="1"/>
  <c r="G16" i="1"/>
  <c r="N15" i="1"/>
  <c r="G38" i="1" l="1"/>
  <c r="AR37" i="1"/>
  <c r="AR36" i="1"/>
  <c r="AR35" i="1"/>
  <c r="AR34" i="1"/>
</calcChain>
</file>

<file path=xl/sharedStrings.xml><?xml version="1.0" encoding="utf-8"?>
<sst xmlns="http://schemas.openxmlformats.org/spreadsheetml/2006/main" count="96" uniqueCount="74">
  <si>
    <t>Symbols</t>
  </si>
  <si>
    <t>Symbols:</t>
  </si>
  <si>
    <t>Fisherman1</t>
  </si>
  <si>
    <t>Fisherman2</t>
  </si>
  <si>
    <t>Fisherman3</t>
  </si>
  <si>
    <t>Fisherman4</t>
  </si>
  <si>
    <t>Royal1</t>
  </si>
  <si>
    <t>Royal2</t>
  </si>
  <si>
    <t>Royal3</t>
  </si>
  <si>
    <t>Royal4</t>
  </si>
  <si>
    <t>Value per Symbol</t>
  </si>
  <si>
    <t>Probabilty per Symbol</t>
  </si>
  <si>
    <t>Bass</t>
  </si>
  <si>
    <t>Price</t>
  </si>
  <si>
    <t>1, 2, 3, 5, 10, 25, 50</t>
  </si>
  <si>
    <t>Prob value</t>
  </si>
  <si>
    <t>Basket</t>
  </si>
  <si>
    <t>Fisherman</t>
  </si>
  <si>
    <t>Royal</t>
  </si>
  <si>
    <t>Length</t>
  </si>
  <si>
    <t>Pay</t>
  </si>
  <si>
    <t>Probability</t>
  </si>
  <si>
    <t>2 round</t>
  </si>
  <si>
    <t>probability of 2nd round</t>
  </si>
  <si>
    <t>Seaweed</t>
  </si>
  <si>
    <t>SeweedBass</t>
  </si>
  <si>
    <t>Empty</t>
  </si>
  <si>
    <t>Win</t>
  </si>
  <si>
    <t>Sum</t>
  </si>
  <si>
    <t>Probability move down on:</t>
  </si>
  <si>
    <t>col1</t>
  </si>
  <si>
    <t>p=</t>
  </si>
  <si>
    <t>col2</t>
  </si>
  <si>
    <t>col3</t>
  </si>
  <si>
    <t>col4</t>
  </si>
  <si>
    <t>col5</t>
  </si>
  <si>
    <t>col6</t>
  </si>
  <si>
    <t>Q=</t>
  </si>
  <si>
    <t>sum</t>
  </si>
  <si>
    <t>p</t>
  </si>
  <si>
    <t>1 in 3</t>
  </si>
  <si>
    <t>2 in 3</t>
  </si>
  <si>
    <t>3 in 3</t>
  </si>
  <si>
    <t>Correction factor</t>
  </si>
  <si>
    <t>sp=</t>
  </si>
  <si>
    <t>1st</t>
  </si>
  <si>
    <t>2nd</t>
  </si>
  <si>
    <t>3nd</t>
  </si>
  <si>
    <t>vals</t>
  </si>
  <si>
    <t>Prob of init symb</t>
  </si>
  <si>
    <t>*</t>
  </si>
  <si>
    <t>Num of Fig</t>
  </si>
  <si>
    <t>Figure</t>
  </si>
  <si>
    <t>Position of Fig</t>
  </si>
  <si>
    <t>Neighbors</t>
  </si>
  <si>
    <t>Number of pos</t>
  </si>
  <si>
    <t>W</t>
  </si>
  <si>
    <t>H</t>
  </si>
  <si>
    <t>We have k symbols. The probabilty that we have 8-conj. Figure with m symbols:</t>
  </si>
  <si>
    <t>001</t>
  </si>
  <si>
    <t>002</t>
  </si>
  <si>
    <t>003</t>
  </si>
  <si>
    <t>010</t>
  </si>
  <si>
    <t>011</t>
  </si>
  <si>
    <t>Tot.Pos</t>
  </si>
  <si>
    <t>012</t>
  </si>
  <si>
    <t>013</t>
  </si>
  <si>
    <t>020</t>
  </si>
  <si>
    <t>021</t>
  </si>
  <si>
    <t>022</t>
  </si>
  <si>
    <t>023</t>
  </si>
  <si>
    <t>024</t>
  </si>
  <si>
    <t>!</t>
  </si>
  <si>
    <t>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</si>
</sst>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5" xfId="0" applyFill="1" applyBorder="1"/>
    <xf numFmtId="0" fontId="0" fillId="3" borderId="0" xfId="0" applyFill="1"/>
    <xf numFmtId="0" fontId="0" fillId="2" borderId="0" xfId="0" applyFill="1"/>
    <xf numFmtId="49" fontId="0" fillId="0" borderId="0" xfId="0" applyNumberFormat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9942-2DA8-4D3F-8B62-366C7DB31411}">
  <dimension ref="A3:AR57"/>
  <sheetViews>
    <sheetView topLeftCell="L4" workbookViewId="0">
      <selection activeCell="V36" sqref="V36"/>
    </sheetView>
  </sheetViews>
  <sheetFormatPr defaultRowHeight="15" x14ac:dyDescent="0.25"/>
  <sheetData>
    <row r="3" spans="1:14" x14ac:dyDescent="0.25">
      <c r="B3" t="s">
        <v>1</v>
      </c>
      <c r="D3" t="s">
        <v>10</v>
      </c>
      <c r="E3" t="s">
        <v>13</v>
      </c>
      <c r="F3" t="s">
        <v>11</v>
      </c>
    </row>
    <row r="4" spans="1:14" x14ac:dyDescent="0.25">
      <c r="C4" t="s">
        <v>2</v>
      </c>
      <c r="D4">
        <v>10</v>
      </c>
      <c r="E4">
        <v>1</v>
      </c>
      <c r="F4">
        <v>0.1</v>
      </c>
    </row>
    <row r="5" spans="1:14" x14ac:dyDescent="0.25">
      <c r="C5" t="s">
        <v>3</v>
      </c>
      <c r="D5">
        <v>10</v>
      </c>
      <c r="E5">
        <v>1</v>
      </c>
      <c r="F5">
        <v>0.1</v>
      </c>
    </row>
    <row r="6" spans="1:14" x14ac:dyDescent="0.25">
      <c r="C6" t="s">
        <v>4</v>
      </c>
      <c r="D6">
        <v>10</v>
      </c>
      <c r="E6">
        <v>1</v>
      </c>
      <c r="F6">
        <v>0.1</v>
      </c>
    </row>
    <row r="7" spans="1:14" x14ac:dyDescent="0.25">
      <c r="C7" t="s">
        <v>5</v>
      </c>
      <c r="D7">
        <v>10</v>
      </c>
      <c r="E7">
        <v>1</v>
      </c>
      <c r="F7">
        <v>0.1</v>
      </c>
    </row>
    <row r="9" spans="1:14" x14ac:dyDescent="0.25">
      <c r="C9" t="s">
        <v>6</v>
      </c>
      <c r="D9">
        <v>5</v>
      </c>
      <c r="E9">
        <v>1</v>
      </c>
      <c r="F9">
        <v>0.1</v>
      </c>
    </row>
    <row r="10" spans="1:14" x14ac:dyDescent="0.25">
      <c r="C10" t="s">
        <v>7</v>
      </c>
      <c r="D10">
        <v>5</v>
      </c>
      <c r="E10">
        <v>1</v>
      </c>
      <c r="F10">
        <v>0.1</v>
      </c>
    </row>
    <row r="11" spans="1:14" x14ac:dyDescent="0.25">
      <c r="C11" t="s">
        <v>8</v>
      </c>
      <c r="D11">
        <v>5</v>
      </c>
      <c r="E11">
        <v>1</v>
      </c>
      <c r="F11">
        <v>0.1</v>
      </c>
    </row>
    <row r="12" spans="1:14" x14ac:dyDescent="0.25">
      <c r="C12" t="s">
        <v>9</v>
      </c>
      <c r="D12">
        <v>5</v>
      </c>
      <c r="E12">
        <v>1</v>
      </c>
      <c r="F12">
        <v>0.1</v>
      </c>
    </row>
    <row r="14" spans="1:14" x14ac:dyDescent="0.25">
      <c r="A14" t="s">
        <v>14</v>
      </c>
      <c r="C14" t="s">
        <v>12</v>
      </c>
      <c r="D14">
        <v>1</v>
      </c>
      <c r="G14">
        <v>1</v>
      </c>
      <c r="H14">
        <v>2</v>
      </c>
      <c r="I14">
        <v>3</v>
      </c>
      <c r="J14">
        <v>5</v>
      </c>
      <c r="K14">
        <v>10</v>
      </c>
      <c r="L14">
        <v>25</v>
      </c>
      <c r="M14">
        <v>50</v>
      </c>
    </row>
    <row r="15" spans="1:14" x14ac:dyDescent="0.25">
      <c r="C15" t="s">
        <v>15</v>
      </c>
      <c r="G15">
        <v>0.15</v>
      </c>
      <c r="H15">
        <v>0.15</v>
      </c>
      <c r="I15">
        <v>0.15</v>
      </c>
      <c r="J15">
        <v>0.15</v>
      </c>
      <c r="K15">
        <v>0.15</v>
      </c>
      <c r="L15">
        <v>0.15</v>
      </c>
      <c r="M15">
        <v>0.1</v>
      </c>
      <c r="N15">
        <f>SUM(G15:M15)</f>
        <v>1</v>
      </c>
    </row>
    <row r="16" spans="1:14" x14ac:dyDescent="0.25">
      <c r="G16">
        <f>G14*G15</f>
        <v>0.15</v>
      </c>
      <c r="H16">
        <f t="shared" ref="H16:M16" si="0">H14*H15</f>
        <v>0.3</v>
      </c>
      <c r="I16">
        <f t="shared" si="0"/>
        <v>0.44999999999999996</v>
      </c>
      <c r="J16">
        <f t="shared" si="0"/>
        <v>0.75</v>
      </c>
      <c r="K16">
        <f t="shared" si="0"/>
        <v>1.5</v>
      </c>
      <c r="L16">
        <f t="shared" si="0"/>
        <v>3.75</v>
      </c>
      <c r="M16">
        <f t="shared" si="0"/>
        <v>5</v>
      </c>
      <c r="N16">
        <f>SUM(G16:M16)</f>
        <v>11.9</v>
      </c>
    </row>
    <row r="17" spans="3:44" x14ac:dyDescent="0.25">
      <c r="C17" t="s">
        <v>16</v>
      </c>
    </row>
    <row r="19" spans="3:44" x14ac:dyDescent="0.25">
      <c r="Q19" t="s">
        <v>39</v>
      </c>
      <c r="R19" t="s">
        <v>40</v>
      </c>
      <c r="S19" t="s">
        <v>41</v>
      </c>
      <c r="T19" t="s">
        <v>42</v>
      </c>
      <c r="U19" t="s">
        <v>43</v>
      </c>
    </row>
    <row r="20" spans="3:44" x14ac:dyDescent="0.25">
      <c r="P20" t="s">
        <v>31</v>
      </c>
      <c r="Q20">
        <v>0.1</v>
      </c>
      <c r="R20">
        <f>3*$Q$20*(1-$Q$20)^2</f>
        <v>0.24300000000000005</v>
      </c>
      <c r="S20">
        <f>3*$Q$20^2*(1-$Q$20)</f>
        <v>2.7000000000000007E-2</v>
      </c>
      <c r="T20">
        <f>$Q$20^3</f>
        <v>1.0000000000000002E-3</v>
      </c>
      <c r="U20">
        <f>2*$Q$20^2*(1-$Q$20)^4</f>
        <v>1.3122000000000005E-2</v>
      </c>
    </row>
    <row r="21" spans="3:44" ht="15.75" thickBot="1" x14ac:dyDescent="0.3"/>
    <row r="22" spans="3:44" x14ac:dyDescent="0.25">
      <c r="C22" t="s">
        <v>18</v>
      </c>
      <c r="D22" t="s">
        <v>19</v>
      </c>
      <c r="E22" t="s">
        <v>20</v>
      </c>
      <c r="F22" s="1" t="s">
        <v>21</v>
      </c>
      <c r="G22" t="s">
        <v>27</v>
      </c>
      <c r="J22" t="s">
        <v>29</v>
      </c>
      <c r="Q22" t="s">
        <v>30</v>
      </c>
      <c r="T22" t="s">
        <v>32</v>
      </c>
      <c r="U22">
        <v>1</v>
      </c>
      <c r="V22">
        <v>2</v>
      </c>
      <c r="W22">
        <v>3</v>
      </c>
      <c r="X22" t="s">
        <v>38</v>
      </c>
      <c r="Y22" t="s">
        <v>33</v>
      </c>
      <c r="AC22" t="s">
        <v>38</v>
      </c>
      <c r="AD22" t="s">
        <v>34</v>
      </c>
      <c r="AH22" t="s">
        <v>38</v>
      </c>
      <c r="AI22" t="s">
        <v>35</v>
      </c>
      <c r="AJ22">
        <v>1</v>
      </c>
      <c r="AK22">
        <v>2</v>
      </c>
      <c r="AL22">
        <v>3</v>
      </c>
      <c r="AM22" t="s">
        <v>38</v>
      </c>
      <c r="AN22" s="2" t="s">
        <v>36</v>
      </c>
      <c r="AO22" s="3"/>
      <c r="AP22" s="3"/>
      <c r="AQ22" s="3"/>
      <c r="AR22" s="4" t="s">
        <v>38</v>
      </c>
    </row>
    <row r="23" spans="3:44" x14ac:dyDescent="0.25">
      <c r="D23">
        <v>1</v>
      </c>
      <c r="E23">
        <v>0</v>
      </c>
      <c r="F23">
        <f>F4*(1-F4)^(6)</f>
        <v>5.314410000000002E-2</v>
      </c>
      <c r="G23">
        <f>E23*F23</f>
        <v>0</v>
      </c>
      <c r="J23">
        <v>0</v>
      </c>
      <c r="Q23">
        <v>0</v>
      </c>
      <c r="R23">
        <f>(1-Q$20)^3</f>
        <v>0.72900000000000009</v>
      </c>
      <c r="T23">
        <v>0</v>
      </c>
      <c r="U23">
        <f>(1-Q$20)^3</f>
        <v>0.72900000000000009</v>
      </c>
      <c r="X23">
        <f>SUM(U23:W23)</f>
        <v>0.72900000000000009</v>
      </c>
      <c r="Y23">
        <v>0</v>
      </c>
      <c r="Z23">
        <f>U23</f>
        <v>0.72900000000000009</v>
      </c>
      <c r="AC23">
        <f>SUM(Z23:AB23)</f>
        <v>0.72900000000000009</v>
      </c>
      <c r="AD23">
        <v>0</v>
      </c>
      <c r="AE23">
        <f>Z23</f>
        <v>0.72900000000000009</v>
      </c>
      <c r="AH23">
        <f>SUM(AE23:AG23)</f>
        <v>0.72900000000000009</v>
      </c>
      <c r="AI23">
        <v>0</v>
      </c>
      <c r="AJ23">
        <f>AE23</f>
        <v>0.72900000000000009</v>
      </c>
      <c r="AM23">
        <f>SUM(AJ23:AL23)</f>
        <v>0.72900000000000009</v>
      </c>
      <c r="AN23" s="5">
        <v>0</v>
      </c>
      <c r="AO23" s="6">
        <f>AJ23</f>
        <v>0.72900000000000009</v>
      </c>
      <c r="AP23" s="6"/>
      <c r="AQ23" s="6"/>
      <c r="AR23" s="7">
        <f>SUM(AO23:AQ23)</f>
        <v>0.72900000000000009</v>
      </c>
    </row>
    <row r="24" spans="3:44" x14ac:dyDescent="0.25">
      <c r="D24">
        <v>2</v>
      </c>
      <c r="E24">
        <v>0</v>
      </c>
      <c r="F24">
        <f>4*F4^2*(1-F4)^12</f>
        <v>1.1297181459240009E-2</v>
      </c>
      <c r="G24">
        <f t="shared" ref="G24:G28" si="1">E24*F24</f>
        <v>0</v>
      </c>
      <c r="J24">
        <v>1</v>
      </c>
      <c r="L24">
        <f>3*F4*(1-F4)^2</f>
        <v>0.24300000000000005</v>
      </c>
      <c r="Q24">
        <v>1</v>
      </c>
      <c r="R24">
        <f>3*Q$20*(1-Q$20)^2</f>
        <v>0.24300000000000005</v>
      </c>
      <c r="T24">
        <v>1</v>
      </c>
      <c r="U24">
        <f>R24*R23</f>
        <v>0.17714700000000005</v>
      </c>
      <c r="V24">
        <v>0</v>
      </c>
      <c r="W24">
        <v>0</v>
      </c>
      <c r="X24">
        <f t="shared" ref="X24:X29" si="2">SUM(U24:W24)</f>
        <v>0.17714700000000005</v>
      </c>
      <c r="Y24">
        <v>1</v>
      </c>
      <c r="Z24">
        <f>X23*Z$34</f>
        <v>0.17714700000000005</v>
      </c>
      <c r="AA24">
        <v>0</v>
      </c>
      <c r="AB24">
        <v>0</v>
      </c>
      <c r="AC24">
        <f>SUM(Z24:AB24)</f>
        <v>0.17714700000000005</v>
      </c>
      <c r="AD24">
        <v>1</v>
      </c>
      <c r="AE24">
        <f>Z23*Z$34</f>
        <v>0.17714700000000005</v>
      </c>
      <c r="AF24">
        <v>0</v>
      </c>
      <c r="AG24">
        <v>0</v>
      </c>
      <c r="AH24">
        <f t="shared" ref="AH24:AH35" si="3">SUM(AE24:AG24)</f>
        <v>0.17714700000000005</v>
      </c>
      <c r="AI24">
        <v>1</v>
      </c>
      <c r="AJ24">
        <f>AH23*Z$34</f>
        <v>0.17714700000000005</v>
      </c>
      <c r="AK24">
        <v>0</v>
      </c>
      <c r="AL24">
        <v>0</v>
      </c>
      <c r="AM24">
        <f t="shared" ref="AM24:AM38" si="4">SUM(AJ24:AL24)</f>
        <v>0.17714700000000005</v>
      </c>
      <c r="AN24" s="5">
        <v>1</v>
      </c>
      <c r="AO24" s="6">
        <f>AM23*$Z$34</f>
        <v>0.17714700000000005</v>
      </c>
      <c r="AP24" s="6">
        <v>0</v>
      </c>
      <c r="AQ24" s="6">
        <v>0</v>
      </c>
      <c r="AR24" s="7">
        <f t="shared" ref="AR24:AR41" si="5">SUM(AO24:AQ24)</f>
        <v>0.17714700000000005</v>
      </c>
    </row>
    <row r="25" spans="3:44" x14ac:dyDescent="0.25">
      <c r="D25">
        <v>3</v>
      </c>
      <c r="E25">
        <v>0</v>
      </c>
      <c r="F25">
        <f>4*F$4^2*(1-F$4)^12</f>
        <v>1.1297181459240009E-2</v>
      </c>
      <c r="G25">
        <f t="shared" si="1"/>
        <v>0</v>
      </c>
      <c r="J25">
        <v>2</v>
      </c>
      <c r="L25">
        <f>F4^2*(1-F4)*3</f>
        <v>2.700000000000001E-2</v>
      </c>
      <c r="Q25">
        <v>2</v>
      </c>
      <c r="R25">
        <f>3*Q$20^2*(1-Q$20)</f>
        <v>2.7000000000000007E-2</v>
      </c>
      <c r="T25">
        <v>2</v>
      </c>
      <c r="U25">
        <f>7*(Q20*(1-Q20)^2)^2</f>
        <v>4.5927000000000016E-2</v>
      </c>
      <c r="V25">
        <f>R23*3*Q$20^2*(1-Q$20)</f>
        <v>1.9683000000000006E-2</v>
      </c>
      <c r="W25">
        <v>0</v>
      </c>
      <c r="X25">
        <f t="shared" si="2"/>
        <v>6.5610000000000029E-2</v>
      </c>
      <c r="Y25">
        <v>2</v>
      </c>
      <c r="Z25">
        <f t="shared" ref="Z25:Z32" si="6">X24*Z$34</f>
        <v>4.3046721000000024E-2</v>
      </c>
      <c r="AA25">
        <f>X23*AA$34</f>
        <v>1.9683000000000006E-2</v>
      </c>
      <c r="AB25">
        <v>0</v>
      </c>
      <c r="AC25">
        <f t="shared" ref="AC25:AC32" si="7">SUM(Z25:AB25)</f>
        <v>6.272972100000003E-2</v>
      </c>
      <c r="AD25">
        <v>2</v>
      </c>
      <c r="AE25">
        <f>AC24*Z$34</f>
        <v>4.3046721000000024E-2</v>
      </c>
      <c r="AF25">
        <f>AC23*AA$34</f>
        <v>1.9683000000000006E-2</v>
      </c>
      <c r="AG25">
        <v>0</v>
      </c>
      <c r="AH25">
        <f t="shared" si="3"/>
        <v>6.272972100000003E-2</v>
      </c>
      <c r="AI25">
        <v>2</v>
      </c>
      <c r="AJ25">
        <f t="shared" ref="AJ25:AJ37" si="8">AH24*Z$34</f>
        <v>4.3046721000000024E-2</v>
      </c>
      <c r="AK25">
        <f>AH23*$AA$34</f>
        <v>1.9683000000000006E-2</v>
      </c>
      <c r="AL25">
        <v>0</v>
      </c>
      <c r="AM25">
        <f t="shared" si="4"/>
        <v>6.272972100000003E-2</v>
      </c>
      <c r="AN25" s="5">
        <v>2</v>
      </c>
      <c r="AO25" s="6">
        <f t="shared" ref="AO25:AO41" si="9">AM24*$Z$34</f>
        <v>4.3046721000000024E-2</v>
      </c>
      <c r="AP25" s="6">
        <f>AM23*$AA$34</f>
        <v>1.9683000000000006E-2</v>
      </c>
      <c r="AQ25" s="6">
        <v>0</v>
      </c>
      <c r="AR25" s="7">
        <f t="shared" si="5"/>
        <v>6.272972100000003E-2</v>
      </c>
    </row>
    <row r="26" spans="3:44" x14ac:dyDescent="0.25">
      <c r="D26">
        <v>4</v>
      </c>
      <c r="E26">
        <f>D26*D4*E4</f>
        <v>40</v>
      </c>
      <c r="F26">
        <f t="shared" ref="F26:F28" si="10">4*F$4^2*(1-F$4)^12</f>
        <v>1.1297181459240009E-2</v>
      </c>
      <c r="G26">
        <f t="shared" si="1"/>
        <v>0.45188725836960036</v>
      </c>
      <c r="J26">
        <v>3</v>
      </c>
      <c r="L26">
        <f>F4^3</f>
        <v>1.0000000000000002E-3</v>
      </c>
      <c r="Q26">
        <v>3</v>
      </c>
      <c r="R26">
        <f>Q$20^3</f>
        <v>1.0000000000000002E-3</v>
      </c>
      <c r="T26">
        <v>3</v>
      </c>
      <c r="U26">
        <f>R25*Q20*(1-Q20)^2</f>
        <v>2.187000000000001E-3</v>
      </c>
      <c r="V26">
        <f>R24*3*Q$20^2*(1-Q$20)</f>
        <v>6.5610000000000017E-3</v>
      </c>
      <c r="W26">
        <f>R23*Q$20^3</f>
        <v>7.2900000000000026E-4</v>
      </c>
      <c r="X26">
        <f t="shared" si="2"/>
        <v>9.4770000000000028E-3</v>
      </c>
      <c r="Y26">
        <v>3</v>
      </c>
      <c r="Z26">
        <f t="shared" si="6"/>
        <v>1.594323000000001E-2</v>
      </c>
      <c r="AA26">
        <f t="shared" ref="AA26:AA32" si="11">X24*AA$34</f>
        <v>4.7829690000000024E-3</v>
      </c>
      <c r="AB26">
        <f>X23*AB$34</f>
        <v>7.2900000000000026E-4</v>
      </c>
      <c r="AC26">
        <f t="shared" si="7"/>
        <v>2.1455199000000012E-2</v>
      </c>
      <c r="AD26">
        <v>3</v>
      </c>
      <c r="AE26">
        <f t="shared" ref="AE26:AE35" si="12">AC25*Z$34</f>
        <v>1.5243322203000011E-2</v>
      </c>
      <c r="AF26">
        <f t="shared" ref="AF26:AF35" si="13">AC24*AA$34</f>
        <v>4.7829690000000024E-3</v>
      </c>
      <c r="AG26">
        <f>AC23*AB$34</f>
        <v>7.2900000000000026E-4</v>
      </c>
      <c r="AH26">
        <f t="shared" si="3"/>
        <v>2.0755291203000015E-2</v>
      </c>
      <c r="AI26">
        <v>3</v>
      </c>
      <c r="AJ26">
        <f t="shared" si="8"/>
        <v>1.5243322203000011E-2</v>
      </c>
      <c r="AK26">
        <f t="shared" ref="AK26:AK37" si="14">AH24*$AA$34</f>
        <v>4.7829690000000024E-3</v>
      </c>
      <c r="AL26">
        <f>AH23*$AB$34</f>
        <v>7.2900000000000026E-4</v>
      </c>
      <c r="AM26">
        <f t="shared" si="4"/>
        <v>2.0755291203000015E-2</v>
      </c>
      <c r="AN26" s="5">
        <v>3</v>
      </c>
      <c r="AO26" s="6">
        <f t="shared" si="9"/>
        <v>1.5243322203000011E-2</v>
      </c>
      <c r="AP26" s="6">
        <f t="shared" ref="AP26:AP41" si="15">AM24*$AA$34</f>
        <v>4.7829690000000024E-3</v>
      </c>
      <c r="AQ26" s="6">
        <f>AM23*$AB$34</f>
        <v>7.2900000000000026E-4</v>
      </c>
      <c r="AR26" s="7">
        <f t="shared" si="5"/>
        <v>2.0755291203000015E-2</v>
      </c>
    </row>
    <row r="27" spans="3:44" x14ac:dyDescent="0.25">
      <c r="D27">
        <v>5</v>
      </c>
      <c r="E27">
        <f>D27*D5*E5</f>
        <v>50</v>
      </c>
      <c r="F27">
        <f t="shared" si="10"/>
        <v>1.1297181459240009E-2</v>
      </c>
      <c r="G27">
        <f t="shared" si="1"/>
        <v>0.56485907296200044</v>
      </c>
      <c r="J27">
        <v>4</v>
      </c>
      <c r="L27">
        <v>0</v>
      </c>
      <c r="T27">
        <v>4</v>
      </c>
      <c r="U27">
        <f>R26*Q20*(1-Q20)^2</f>
        <v>8.1000000000000031E-5</v>
      </c>
      <c r="V27">
        <f t="shared" ref="V27:V28" si="16">R25*3*Q$20^2*(1-Q$20)</f>
        <v>7.2900000000000026E-4</v>
      </c>
      <c r="W27">
        <f t="shared" ref="W27:W29" si="17">R24*Q$20^3</f>
        <v>2.4300000000000011E-4</v>
      </c>
      <c r="X27" s="12">
        <f t="shared" si="2"/>
        <v>1.0530000000000003E-3</v>
      </c>
      <c r="Y27">
        <v>4</v>
      </c>
      <c r="Z27">
        <f t="shared" si="6"/>
        <v>2.3029110000000012E-3</v>
      </c>
      <c r="AA27">
        <f t="shared" si="11"/>
        <v>1.7714700000000013E-3</v>
      </c>
      <c r="AB27">
        <f t="shared" ref="AB27:AB32" si="18">X24*AB$34</f>
        <v>1.7714700000000008E-4</v>
      </c>
      <c r="AC27" s="12">
        <f t="shared" si="7"/>
        <v>4.2515280000000027E-3</v>
      </c>
      <c r="AD27">
        <v>4</v>
      </c>
      <c r="AE27">
        <f t="shared" si="12"/>
        <v>5.213613357000004E-3</v>
      </c>
      <c r="AF27">
        <f t="shared" si="13"/>
        <v>1.6937024670000012E-3</v>
      </c>
      <c r="AG27">
        <f t="shared" ref="AG27:AG35" si="19">AC24*AB$34</f>
        <v>1.7714700000000008E-4</v>
      </c>
      <c r="AH27" s="12">
        <f t="shared" si="3"/>
        <v>7.0844628240000051E-3</v>
      </c>
      <c r="AI27">
        <v>4</v>
      </c>
      <c r="AJ27">
        <f t="shared" si="8"/>
        <v>5.0435357623290046E-3</v>
      </c>
      <c r="AK27">
        <f t="shared" si="14"/>
        <v>1.6937024670000012E-3</v>
      </c>
      <c r="AL27">
        <f t="shared" ref="AL27:AL38" si="20">AH24*$AB$34</f>
        <v>1.7714700000000008E-4</v>
      </c>
      <c r="AM27" s="12">
        <f t="shared" si="4"/>
        <v>6.9143852293290058E-3</v>
      </c>
      <c r="AN27" s="5">
        <v>4</v>
      </c>
      <c r="AO27" s="6">
        <f t="shared" si="9"/>
        <v>5.0435357623290046E-3</v>
      </c>
      <c r="AP27" s="6">
        <f t="shared" si="15"/>
        <v>1.6937024670000012E-3</v>
      </c>
      <c r="AQ27" s="6">
        <f t="shared" ref="AQ27:AQ41" si="21">AM24*$AB$34</f>
        <v>1.7714700000000008E-4</v>
      </c>
      <c r="AR27" s="11">
        <f t="shared" si="5"/>
        <v>6.9143852293290058E-3</v>
      </c>
    </row>
    <row r="28" spans="3:44" x14ac:dyDescent="0.25">
      <c r="D28">
        <v>6</v>
      </c>
      <c r="E28">
        <f>D28*D6*E6</f>
        <v>60</v>
      </c>
      <c r="F28">
        <f t="shared" si="10"/>
        <v>1.1297181459240009E-2</v>
      </c>
      <c r="G28">
        <f t="shared" si="1"/>
        <v>0.67783088755440057</v>
      </c>
      <c r="T28">
        <v>5</v>
      </c>
      <c r="U28">
        <v>0</v>
      </c>
      <c r="V28">
        <f t="shared" si="16"/>
        <v>2.7000000000000013E-5</v>
      </c>
      <c r="W28">
        <f t="shared" si="17"/>
        <v>2.7000000000000013E-5</v>
      </c>
      <c r="X28" s="12">
        <f t="shared" si="2"/>
        <v>5.4000000000000025E-5</v>
      </c>
      <c r="Y28">
        <v>5</v>
      </c>
      <c r="Z28">
        <f t="shared" si="6"/>
        <v>2.5587900000000014E-4</v>
      </c>
      <c r="AA28">
        <f t="shared" si="11"/>
        <v>2.5587900000000014E-4</v>
      </c>
      <c r="AB28">
        <f t="shared" si="18"/>
        <v>6.5610000000000044E-5</v>
      </c>
      <c r="AC28" s="12">
        <f t="shared" si="7"/>
        <v>5.773680000000003E-4</v>
      </c>
      <c r="AD28">
        <v>5</v>
      </c>
      <c r="AE28">
        <f t="shared" si="12"/>
        <v>1.0331213040000009E-3</v>
      </c>
      <c r="AF28">
        <f t="shared" si="13"/>
        <v>5.7929037300000045E-4</v>
      </c>
      <c r="AG28">
        <f t="shared" si="19"/>
        <v>6.2729721000000048E-5</v>
      </c>
      <c r="AH28" s="12">
        <f t="shared" si="3"/>
        <v>1.6751413980000014E-3</v>
      </c>
      <c r="AI28">
        <v>5</v>
      </c>
      <c r="AJ28">
        <f t="shared" si="8"/>
        <v>1.7215244662320017E-3</v>
      </c>
      <c r="AK28">
        <f t="shared" si="14"/>
        <v>5.6039286248100052E-4</v>
      </c>
      <c r="AL28">
        <f t="shared" si="20"/>
        <v>6.2729721000000048E-5</v>
      </c>
      <c r="AM28" s="12">
        <f t="shared" si="4"/>
        <v>2.3446470497130024E-3</v>
      </c>
      <c r="AN28" s="5">
        <v>5</v>
      </c>
      <c r="AO28" s="6">
        <f t="shared" si="9"/>
        <v>1.6801956107269488E-3</v>
      </c>
      <c r="AP28" s="6">
        <f t="shared" si="15"/>
        <v>5.6039286248100052E-4</v>
      </c>
      <c r="AQ28" s="6">
        <f t="shared" si="21"/>
        <v>6.2729721000000048E-5</v>
      </c>
      <c r="AR28" s="11">
        <f t="shared" si="5"/>
        <v>2.3033181942079496E-3</v>
      </c>
    </row>
    <row r="29" spans="3:44" x14ac:dyDescent="0.25">
      <c r="C29" t="s">
        <v>28</v>
      </c>
      <c r="F29">
        <f>SUM(F23:F28)</f>
        <v>0.10963000729620007</v>
      </c>
      <c r="G29">
        <f>SUM(G23:G28)</f>
        <v>1.6945772188860013</v>
      </c>
      <c r="T29">
        <v>6</v>
      </c>
      <c r="U29">
        <v>0</v>
      </c>
      <c r="V29">
        <v>0</v>
      </c>
      <c r="W29">
        <f t="shared" si="17"/>
        <v>1.0000000000000004E-6</v>
      </c>
      <c r="X29" s="12">
        <f t="shared" si="2"/>
        <v>1.0000000000000004E-6</v>
      </c>
      <c r="Y29">
        <v>6</v>
      </c>
      <c r="Z29">
        <f t="shared" si="6"/>
        <v>1.3122000000000009E-5</v>
      </c>
      <c r="AA29">
        <f t="shared" si="11"/>
        <v>2.8431000000000016E-5</v>
      </c>
      <c r="AB29">
        <f t="shared" si="18"/>
        <v>9.4770000000000043E-6</v>
      </c>
      <c r="AC29" s="12">
        <f t="shared" si="7"/>
        <v>5.1030000000000031E-5</v>
      </c>
      <c r="AD29">
        <v>6</v>
      </c>
      <c r="AE29">
        <f t="shared" si="12"/>
        <v>1.4030042400000009E-4</v>
      </c>
      <c r="AF29">
        <f t="shared" si="13"/>
        <v>1.1479125600000009E-4</v>
      </c>
      <c r="AG29">
        <f t="shared" si="19"/>
        <v>2.1455199000000015E-5</v>
      </c>
      <c r="AH29" s="12">
        <f t="shared" si="3"/>
        <v>2.7654687900000019E-4</v>
      </c>
      <c r="AI29">
        <v>6</v>
      </c>
      <c r="AJ29">
        <f t="shared" si="8"/>
        <v>4.0705935971400043E-4</v>
      </c>
      <c r="AK29">
        <f t="shared" si="14"/>
        <v>1.9128049624800018E-4</v>
      </c>
      <c r="AL29">
        <f t="shared" si="20"/>
        <v>2.0755291203000021E-5</v>
      </c>
      <c r="AM29" s="12">
        <f t="shared" si="4"/>
        <v>6.1909514716500063E-4</v>
      </c>
      <c r="AN29" s="5">
        <v>6</v>
      </c>
      <c r="AO29" s="6">
        <f t="shared" si="9"/>
        <v>5.6974923308025967E-4</v>
      </c>
      <c r="AP29" s="6">
        <f t="shared" si="15"/>
        <v>1.8668840119188319E-4</v>
      </c>
      <c r="AQ29" s="6">
        <f t="shared" si="21"/>
        <v>2.0755291203000021E-5</v>
      </c>
      <c r="AR29" s="11">
        <f t="shared" si="5"/>
        <v>7.7719292547514282E-4</v>
      </c>
    </row>
    <row r="30" spans="3:44" x14ac:dyDescent="0.25">
      <c r="Y30">
        <v>7</v>
      </c>
      <c r="Z30">
        <f t="shared" si="6"/>
        <v>2.4300000000000015E-7</v>
      </c>
      <c r="AA30">
        <f t="shared" si="11"/>
        <v>1.4580000000000011E-6</v>
      </c>
      <c r="AB30">
        <f t="shared" si="18"/>
        <v>1.0530000000000005E-6</v>
      </c>
      <c r="AC30" s="12">
        <f t="shared" si="7"/>
        <v>2.7540000000000019E-6</v>
      </c>
      <c r="AD30">
        <v>7</v>
      </c>
      <c r="AE30">
        <f t="shared" si="12"/>
        <v>1.240029000000001E-5</v>
      </c>
      <c r="AF30">
        <f t="shared" si="13"/>
        <v>1.5588936000000011E-5</v>
      </c>
      <c r="AG30">
        <f t="shared" si="19"/>
        <v>4.251528000000004E-6</v>
      </c>
      <c r="AH30" s="12">
        <f t="shared" si="3"/>
        <v>3.2240754000000026E-5</v>
      </c>
      <c r="AI30">
        <v>7</v>
      </c>
      <c r="AJ30">
        <f t="shared" si="8"/>
        <v>6.7200891597000054E-5</v>
      </c>
      <c r="AK30">
        <f t="shared" si="14"/>
        <v>4.5228817746000053E-5</v>
      </c>
      <c r="AL30">
        <f t="shared" si="20"/>
        <v>7.0844628240000071E-6</v>
      </c>
      <c r="AM30" s="12">
        <f t="shared" si="4"/>
        <v>1.1951417216700011E-4</v>
      </c>
      <c r="AN30" s="5">
        <v>7</v>
      </c>
      <c r="AO30" s="6">
        <f t="shared" si="9"/>
        <v>1.5044012076109519E-4</v>
      </c>
      <c r="AP30" s="6">
        <f t="shared" si="15"/>
        <v>6.3305470342251086E-5</v>
      </c>
      <c r="AQ30" s="6">
        <f t="shared" si="21"/>
        <v>6.914385229329007E-6</v>
      </c>
      <c r="AR30" s="11">
        <f t="shared" si="5"/>
        <v>2.2065997633267527E-4</v>
      </c>
    </row>
    <row r="31" spans="3:44" x14ac:dyDescent="0.25">
      <c r="C31" t="s">
        <v>17</v>
      </c>
      <c r="D31" t="s">
        <v>19</v>
      </c>
      <c r="E31" t="s">
        <v>20</v>
      </c>
      <c r="F31" s="1" t="s">
        <v>21</v>
      </c>
      <c r="G31" t="s">
        <v>27</v>
      </c>
      <c r="Y31">
        <v>8</v>
      </c>
      <c r="Z31">
        <f t="shared" si="6"/>
        <v>0</v>
      </c>
      <c r="AA31">
        <f t="shared" si="11"/>
        <v>2.7000000000000017E-8</v>
      </c>
      <c r="AB31">
        <f t="shared" si="18"/>
        <v>5.400000000000004E-8</v>
      </c>
      <c r="AC31" s="12">
        <f t="shared" si="7"/>
        <v>8.100000000000005E-8</v>
      </c>
      <c r="AD31">
        <v>8</v>
      </c>
      <c r="AE31">
        <f t="shared" si="12"/>
        <v>6.6922200000000059E-7</v>
      </c>
      <c r="AF31">
        <f t="shared" si="13"/>
        <v>1.3778100000000011E-6</v>
      </c>
      <c r="AG31">
        <f t="shared" si="19"/>
        <v>5.7736800000000046E-7</v>
      </c>
      <c r="AH31" s="12">
        <f t="shared" si="3"/>
        <v>2.6244000000000024E-6</v>
      </c>
      <c r="AI31">
        <v>8</v>
      </c>
      <c r="AJ31">
        <f t="shared" si="8"/>
        <v>7.8345032220000078E-6</v>
      </c>
      <c r="AK31">
        <f t="shared" si="14"/>
        <v>7.4667657330000071E-6</v>
      </c>
      <c r="AL31">
        <f t="shared" si="20"/>
        <v>1.6751413980000018E-6</v>
      </c>
      <c r="AM31" s="12">
        <f t="shared" si="4"/>
        <v>1.6976410353000018E-5</v>
      </c>
      <c r="AN31" s="5">
        <v>8</v>
      </c>
      <c r="AO31" s="6">
        <f t="shared" si="9"/>
        <v>2.9041943836581033E-5</v>
      </c>
      <c r="AP31" s="6">
        <f t="shared" si="15"/>
        <v>1.6715568973455022E-5</v>
      </c>
      <c r="AQ31" s="6">
        <f t="shared" si="21"/>
        <v>2.344647049713003E-6</v>
      </c>
      <c r="AR31" s="11">
        <f t="shared" si="5"/>
        <v>4.8102159859749056E-5</v>
      </c>
    </row>
    <row r="32" spans="3:44" x14ac:dyDescent="0.25">
      <c r="D32">
        <v>1</v>
      </c>
      <c r="E32">
        <v>0</v>
      </c>
      <c r="F32">
        <v>0</v>
      </c>
      <c r="G32">
        <f>E32*F32</f>
        <v>0</v>
      </c>
      <c r="Y32">
        <v>9</v>
      </c>
      <c r="Z32">
        <f t="shared" si="6"/>
        <v>0</v>
      </c>
      <c r="AA32">
        <f t="shared" si="11"/>
        <v>0</v>
      </c>
      <c r="AB32">
        <f t="shared" si="18"/>
        <v>1.0000000000000007E-9</v>
      </c>
      <c r="AC32" s="12">
        <f t="shared" si="7"/>
        <v>1.0000000000000007E-9</v>
      </c>
      <c r="AD32">
        <v>9</v>
      </c>
      <c r="AE32">
        <f t="shared" si="12"/>
        <v>1.9683000000000015E-8</v>
      </c>
      <c r="AF32">
        <f t="shared" si="13"/>
        <v>7.4358000000000076E-8</v>
      </c>
      <c r="AG32">
        <f t="shared" si="19"/>
        <v>5.1030000000000041E-8</v>
      </c>
      <c r="AH32" s="12">
        <f t="shared" si="3"/>
        <v>1.4507100000000015E-7</v>
      </c>
      <c r="AI32">
        <v>9</v>
      </c>
      <c r="AJ32">
        <f t="shared" si="8"/>
        <v>6.3772920000000073E-7</v>
      </c>
      <c r="AK32">
        <f t="shared" si="14"/>
        <v>8.7050035800000095E-7</v>
      </c>
      <c r="AL32">
        <f t="shared" si="20"/>
        <v>2.7654687900000024E-7</v>
      </c>
      <c r="AM32" s="12">
        <f t="shared" si="4"/>
        <v>1.7847764370000019E-6</v>
      </c>
      <c r="AN32" s="5">
        <v>9</v>
      </c>
      <c r="AO32" s="6">
        <f t="shared" si="9"/>
        <v>4.1252677157790052E-6</v>
      </c>
      <c r="AP32" s="6">
        <f t="shared" si="15"/>
        <v>3.2268826485090038E-6</v>
      </c>
      <c r="AQ32" s="6">
        <f t="shared" si="21"/>
        <v>6.1909514716500075E-7</v>
      </c>
      <c r="AR32" s="11">
        <f t="shared" si="5"/>
        <v>7.9712455114530089E-6</v>
      </c>
    </row>
    <row r="33" spans="1:44" x14ac:dyDescent="0.25">
      <c r="D33">
        <v>2</v>
      </c>
      <c r="E33">
        <v>0</v>
      </c>
      <c r="F33">
        <v>0</v>
      </c>
      <c r="G33">
        <f t="shared" ref="G33:G37" si="22">E33*F33</f>
        <v>0</v>
      </c>
      <c r="AD33">
        <v>10</v>
      </c>
      <c r="AE33">
        <f t="shared" si="12"/>
        <v>2.4300000000000019E-10</v>
      </c>
      <c r="AF33">
        <f t="shared" si="13"/>
        <v>2.1870000000000021E-9</v>
      </c>
      <c r="AG33">
        <f t="shared" si="19"/>
        <v>2.7540000000000027E-9</v>
      </c>
      <c r="AH33" s="12">
        <f t="shared" si="3"/>
        <v>5.1840000000000053E-9</v>
      </c>
      <c r="AI33">
        <v>10</v>
      </c>
      <c r="AJ33">
        <f t="shared" si="8"/>
        <v>3.5252253000000041E-8</v>
      </c>
      <c r="AK33">
        <f t="shared" si="14"/>
        <v>7.0858800000000081E-8</v>
      </c>
      <c r="AL33">
        <f t="shared" si="20"/>
        <v>3.2240754000000031E-8</v>
      </c>
      <c r="AM33" s="12">
        <f t="shared" si="4"/>
        <v>1.3835180700000017E-7</v>
      </c>
      <c r="AN33" s="5">
        <v>10</v>
      </c>
      <c r="AO33" s="6">
        <f t="shared" si="9"/>
        <v>4.3370067419100057E-7</v>
      </c>
      <c r="AP33" s="6">
        <f t="shared" si="15"/>
        <v>4.583630795310006E-7</v>
      </c>
      <c r="AQ33" s="6">
        <f t="shared" si="21"/>
        <v>1.1951417216700013E-7</v>
      </c>
      <c r="AR33" s="11">
        <f t="shared" si="5"/>
        <v>1.0115779258890014E-6</v>
      </c>
    </row>
    <row r="34" spans="1:44" x14ac:dyDescent="0.25">
      <c r="D34">
        <v>3</v>
      </c>
      <c r="E34">
        <v>0</v>
      </c>
      <c r="F34">
        <v>0</v>
      </c>
      <c r="G34">
        <f t="shared" si="22"/>
        <v>0</v>
      </c>
      <c r="Y34" t="s">
        <v>37</v>
      </c>
      <c r="Z34">
        <f>3*$Q$20*(1-$Q$20)^2</f>
        <v>0.24300000000000005</v>
      </c>
      <c r="AA34">
        <f>3*$Q$20^2*(1-$Q$20)</f>
        <v>2.7000000000000007E-2</v>
      </c>
      <c r="AB34">
        <f>$Q$20^3</f>
        <v>1.0000000000000002E-3</v>
      </c>
      <c r="AD34">
        <v>11</v>
      </c>
      <c r="AE34">
        <f t="shared" si="12"/>
        <v>0</v>
      </c>
      <c r="AF34">
        <f t="shared" si="13"/>
        <v>2.7000000000000026E-11</v>
      </c>
      <c r="AG34">
        <f t="shared" si="19"/>
        <v>8.1000000000000069E-11</v>
      </c>
      <c r="AH34" s="12">
        <f t="shared" si="3"/>
        <v>1.0800000000000009E-10</v>
      </c>
      <c r="AI34">
        <v>11</v>
      </c>
      <c r="AJ34">
        <f t="shared" si="8"/>
        <v>1.2597120000000015E-9</v>
      </c>
      <c r="AK34">
        <f t="shared" si="14"/>
        <v>3.9169170000000046E-9</v>
      </c>
      <c r="AL34">
        <f t="shared" si="20"/>
        <v>2.6244000000000031E-9</v>
      </c>
      <c r="AM34" s="12">
        <f t="shared" si="4"/>
        <v>7.8010290000000091E-9</v>
      </c>
      <c r="AN34" s="5">
        <v>11</v>
      </c>
      <c r="AO34" s="6">
        <f t="shared" si="9"/>
        <v>3.3619489101000048E-8</v>
      </c>
      <c r="AP34" s="6">
        <f t="shared" si="15"/>
        <v>4.8188963799000065E-8</v>
      </c>
      <c r="AQ34" s="6">
        <f t="shared" si="21"/>
        <v>1.6976410353000022E-8</v>
      </c>
      <c r="AR34" s="11">
        <f t="shared" si="5"/>
        <v>9.8784863253000139E-8</v>
      </c>
    </row>
    <row r="35" spans="1:44" x14ac:dyDescent="0.25">
      <c r="D35">
        <v>4</v>
      </c>
      <c r="E35" s="13">
        <v>40</v>
      </c>
      <c r="F35" s="13">
        <f>R40</f>
        <v>2.0986546372205858E-2</v>
      </c>
      <c r="G35" s="13">
        <f t="shared" si="22"/>
        <v>0.83946185488823433</v>
      </c>
      <c r="AD35">
        <v>12</v>
      </c>
      <c r="AE35">
        <f t="shared" si="12"/>
        <v>0</v>
      </c>
      <c r="AF35">
        <f t="shared" si="13"/>
        <v>0</v>
      </c>
      <c r="AG35">
        <f t="shared" si="19"/>
        <v>1.000000000000001E-12</v>
      </c>
      <c r="AH35" s="12">
        <f t="shared" si="3"/>
        <v>1.000000000000001E-12</v>
      </c>
      <c r="AI35">
        <v>12</v>
      </c>
      <c r="AJ35">
        <f t="shared" si="8"/>
        <v>2.6244000000000029E-11</v>
      </c>
      <c r="AK35">
        <f t="shared" si="14"/>
        <v>1.3996800000000017E-10</v>
      </c>
      <c r="AL35">
        <f t="shared" si="20"/>
        <v>1.4507100000000019E-10</v>
      </c>
      <c r="AM35" s="12">
        <f t="shared" si="4"/>
        <v>3.1128300000000042E-10</v>
      </c>
      <c r="AN35" s="5">
        <v>12</v>
      </c>
      <c r="AO35" s="6">
        <f t="shared" si="9"/>
        <v>1.8956500470000026E-9</v>
      </c>
      <c r="AP35" s="6">
        <f t="shared" si="15"/>
        <v>3.7354987890000052E-9</v>
      </c>
      <c r="AQ35" s="6">
        <f t="shared" si="21"/>
        <v>1.7847764370000024E-9</v>
      </c>
      <c r="AR35" s="11">
        <f t="shared" si="5"/>
        <v>7.4159252730000102E-9</v>
      </c>
    </row>
    <row r="36" spans="1:44" x14ac:dyDescent="0.25">
      <c r="D36">
        <v>5</v>
      </c>
      <c r="E36" s="13">
        <v>50</v>
      </c>
      <c r="F36" s="13">
        <f t="shared" ref="F36:F37" si="23">R41</f>
        <v>5.6940112445907302E-3</v>
      </c>
      <c r="G36" s="13">
        <f t="shared" si="22"/>
        <v>0.28470056222953649</v>
      </c>
      <c r="AI36">
        <v>13</v>
      </c>
      <c r="AJ36">
        <f t="shared" si="8"/>
        <v>2.4300000000000028E-13</v>
      </c>
      <c r="AK36">
        <f t="shared" si="14"/>
        <v>2.9160000000000033E-12</v>
      </c>
      <c r="AL36">
        <f t="shared" si="20"/>
        <v>5.1840000000000062E-12</v>
      </c>
      <c r="AM36" s="12">
        <f t="shared" si="4"/>
        <v>8.34300000000001E-12</v>
      </c>
      <c r="AN36" s="5">
        <v>13</v>
      </c>
      <c r="AO36" s="6">
        <f t="shared" si="9"/>
        <v>7.564176900000012E-11</v>
      </c>
      <c r="AP36" s="6">
        <f t="shared" si="15"/>
        <v>2.106277830000003E-10</v>
      </c>
      <c r="AQ36" s="6">
        <f t="shared" si="21"/>
        <v>1.3835180700000019E-10</v>
      </c>
      <c r="AR36" s="11">
        <f t="shared" si="5"/>
        <v>4.2462135900000066E-10</v>
      </c>
    </row>
    <row r="37" spans="1:44" x14ac:dyDescent="0.25">
      <c r="D37">
        <v>6</v>
      </c>
      <c r="E37" s="13">
        <v>60</v>
      </c>
      <c r="F37" s="13">
        <f t="shared" si="23"/>
        <v>1.4680458325494286E-3</v>
      </c>
      <c r="G37" s="13">
        <f t="shared" si="22"/>
        <v>8.8082749952965708E-2</v>
      </c>
      <c r="AI37">
        <v>14</v>
      </c>
      <c r="AJ37">
        <f t="shared" si="8"/>
        <v>0</v>
      </c>
      <c r="AK37">
        <f t="shared" si="14"/>
        <v>2.7000000000000033E-14</v>
      </c>
      <c r="AL37">
        <f t="shared" si="20"/>
        <v>1.0800000000000012E-13</v>
      </c>
      <c r="AM37" s="12">
        <f t="shared" si="4"/>
        <v>1.3500000000000016E-13</v>
      </c>
      <c r="AN37" s="5">
        <v>14</v>
      </c>
      <c r="AO37" s="6">
        <f t="shared" si="9"/>
        <v>2.0273490000000029E-12</v>
      </c>
      <c r="AP37" s="6">
        <f t="shared" si="15"/>
        <v>8.4046410000000131E-12</v>
      </c>
      <c r="AQ37" s="6">
        <f t="shared" si="21"/>
        <v>7.8010290000000107E-12</v>
      </c>
      <c r="AR37" s="11">
        <f t="shared" si="5"/>
        <v>1.8233019000000028E-11</v>
      </c>
    </row>
    <row r="38" spans="1:44" x14ac:dyDescent="0.25">
      <c r="C38" t="s">
        <v>28</v>
      </c>
      <c r="E38" s="13"/>
      <c r="F38" s="13">
        <f>SUM(F32:F37)</f>
        <v>2.8148603449346016E-2</v>
      </c>
      <c r="G38" s="13">
        <f>SUM(G32:G37)</f>
        <v>1.2122451670707366</v>
      </c>
      <c r="AI38">
        <v>15</v>
      </c>
      <c r="AJ38">
        <f>AH37*Z$34</f>
        <v>0</v>
      </c>
      <c r="AK38">
        <f t="shared" ref="AK38" si="24">AH37*$AA$34</f>
        <v>0</v>
      </c>
      <c r="AL38">
        <f t="shared" si="20"/>
        <v>1.0000000000000013E-15</v>
      </c>
      <c r="AM38" s="12">
        <f t="shared" si="4"/>
        <v>1.0000000000000013E-15</v>
      </c>
      <c r="AN38" s="5">
        <v>15</v>
      </c>
      <c r="AO38" s="6">
        <f t="shared" si="9"/>
        <v>3.2805000000000043E-14</v>
      </c>
      <c r="AP38" s="6">
        <f t="shared" si="15"/>
        <v>2.2526100000000032E-13</v>
      </c>
      <c r="AQ38" s="6">
        <f t="shared" si="21"/>
        <v>3.1128300000000048E-13</v>
      </c>
      <c r="AR38" s="11">
        <f t="shared" si="5"/>
        <v>5.6934900000000083E-13</v>
      </c>
    </row>
    <row r="39" spans="1:44" x14ac:dyDescent="0.25">
      <c r="AN39" s="5">
        <v>16</v>
      </c>
      <c r="AO39" s="6">
        <f t="shared" si="9"/>
        <v>2.4300000000000035E-16</v>
      </c>
      <c r="AP39" s="6">
        <f t="shared" si="15"/>
        <v>3.6450000000000054E-15</v>
      </c>
      <c r="AQ39" s="6">
        <f t="shared" si="21"/>
        <v>8.3430000000000127E-15</v>
      </c>
      <c r="AR39" s="11">
        <f t="shared" si="5"/>
        <v>1.2231000000000018E-14</v>
      </c>
    </row>
    <row r="40" spans="1:44" x14ac:dyDescent="0.25">
      <c r="Q40" s="13">
        <v>4</v>
      </c>
      <c r="R40" s="13">
        <f>X40+AC40+AH40+AM40+AR27</f>
        <v>2.0986546372205858E-2</v>
      </c>
      <c r="X40">
        <f>X27*Z$23</f>
        <v>7.6763700000000038E-4</v>
      </c>
      <c r="AC40">
        <f>AC27*AE$23</f>
        <v>3.0993639120000024E-3</v>
      </c>
      <c r="AH40">
        <f>AH27*AJ$23</f>
        <v>5.1645733986960046E-3</v>
      </c>
      <c r="AM40" s="12">
        <f>AM27*AO$23</f>
        <v>5.0405868321808456E-3</v>
      </c>
      <c r="AN40" s="5">
        <v>17</v>
      </c>
      <c r="AO40" s="6">
        <f t="shared" si="9"/>
        <v>0</v>
      </c>
      <c r="AP40" s="6">
        <f t="shared" si="15"/>
        <v>2.7000000000000041E-17</v>
      </c>
      <c r="AQ40" s="6">
        <f t="shared" si="21"/>
        <v>1.350000000000002E-16</v>
      </c>
      <c r="AR40" s="11">
        <f t="shared" si="5"/>
        <v>1.6200000000000024E-16</v>
      </c>
    </row>
    <row r="41" spans="1:44" x14ac:dyDescent="0.25">
      <c r="Q41" s="13">
        <v>5</v>
      </c>
      <c r="R41" s="13">
        <f t="shared" ref="R41:R44" si="25">X41+AC41+AH41+AM41+AR28</f>
        <v>5.6940112445907302E-3</v>
      </c>
      <c r="X41">
        <f t="shared" ref="X41:X44" si="26">X28*Z$23</f>
        <v>3.9366000000000023E-5</v>
      </c>
      <c r="AC41">
        <f t="shared" ref="AC41:AC45" si="27">AC28*AE$23</f>
        <v>4.2090127200000027E-4</v>
      </c>
      <c r="AH41">
        <f t="shared" ref="AH41:AH51" si="28">AH28*AJ$23</f>
        <v>1.2211780791420012E-3</v>
      </c>
      <c r="AM41" s="12">
        <f t="shared" ref="AM41:AM51" si="29">AM28*AO$23</f>
        <v>1.7092476992407789E-3</v>
      </c>
      <c r="AN41" s="5">
        <v>18</v>
      </c>
      <c r="AO41" s="6">
        <f t="shared" si="9"/>
        <v>1.2248626002199458E-3</v>
      </c>
      <c r="AP41" s="6">
        <f t="shared" si="15"/>
        <v>0</v>
      </c>
      <c r="AQ41" s="6">
        <f t="shared" si="21"/>
        <v>1.0000000000000014E-18</v>
      </c>
      <c r="AR41" s="11">
        <f t="shared" si="5"/>
        <v>1.2248626002199468E-3</v>
      </c>
    </row>
    <row r="42" spans="1:44" ht="15.75" thickBot="1" x14ac:dyDescent="0.3">
      <c r="A42" t="s">
        <v>22</v>
      </c>
      <c r="B42" t="s">
        <v>23</v>
      </c>
      <c r="Q42" s="13">
        <v>6</v>
      </c>
      <c r="R42" s="13">
        <f t="shared" si="25"/>
        <v>1.4680458325494286E-3</v>
      </c>
      <c r="X42">
        <f t="shared" si="26"/>
        <v>7.2900000000000035E-7</v>
      </c>
      <c r="AC42">
        <f t="shared" si="27"/>
        <v>3.720087000000003E-5</v>
      </c>
      <c r="AH42">
        <f t="shared" si="28"/>
        <v>2.0160267479100018E-4</v>
      </c>
      <c r="AM42" s="12">
        <f t="shared" si="29"/>
        <v>4.5132036228328552E-4</v>
      </c>
      <c r="AN42" s="8"/>
      <c r="AO42" s="9"/>
      <c r="AP42" s="9"/>
      <c r="AQ42" s="9"/>
      <c r="AR42" s="10"/>
    </row>
    <row r="43" spans="1:44" x14ac:dyDescent="0.25">
      <c r="Q43" s="13">
        <v>7</v>
      </c>
      <c r="R43" s="13">
        <f t="shared" si="25"/>
        <v>3.3329698350841838E-4</v>
      </c>
      <c r="X43">
        <f t="shared" si="26"/>
        <v>0</v>
      </c>
      <c r="AC43">
        <f t="shared" si="27"/>
        <v>2.0076660000000015E-6</v>
      </c>
      <c r="AH43">
        <f t="shared" si="28"/>
        <v>2.3503509666000022E-5</v>
      </c>
      <c r="AM43" s="12">
        <f t="shared" si="29"/>
        <v>8.7125831509743089E-5</v>
      </c>
    </row>
    <row r="44" spans="1:44" x14ac:dyDescent="0.25">
      <c r="Q44" s="13">
        <v>8</v>
      </c>
      <c r="R44" s="13">
        <f t="shared" si="25"/>
        <v>6.2450199607086068E-5</v>
      </c>
      <c r="X44">
        <f t="shared" si="26"/>
        <v>0</v>
      </c>
      <c r="AC44">
        <f t="shared" si="27"/>
        <v>5.9049000000000041E-8</v>
      </c>
      <c r="AH44">
        <f t="shared" si="28"/>
        <v>1.9131876000000018E-6</v>
      </c>
      <c r="AM44" s="12">
        <f t="shared" si="29"/>
        <v>1.2375803147337015E-5</v>
      </c>
    </row>
    <row r="45" spans="1:44" x14ac:dyDescent="0.25">
      <c r="C45" t="s">
        <v>0</v>
      </c>
      <c r="AC45">
        <f t="shared" si="27"/>
        <v>7.2900000000000058E-10</v>
      </c>
      <c r="AH45">
        <f t="shared" si="28"/>
        <v>1.0575675900000012E-7</v>
      </c>
      <c r="AM45" s="12">
        <f t="shared" si="29"/>
        <v>1.3011020225730015E-6</v>
      </c>
    </row>
    <row r="46" spans="1:44" x14ac:dyDescent="0.25">
      <c r="AH46">
        <f t="shared" si="28"/>
        <v>3.7791360000000039E-9</v>
      </c>
      <c r="AM46" s="12">
        <f t="shared" si="29"/>
        <v>1.0085846730300014E-7</v>
      </c>
    </row>
    <row r="47" spans="1:44" x14ac:dyDescent="0.25">
      <c r="C47" t="s">
        <v>24</v>
      </c>
      <c r="AH47">
        <f t="shared" si="28"/>
        <v>7.8732000000000078E-11</v>
      </c>
      <c r="AM47" s="12">
        <f t="shared" si="29"/>
        <v>5.6869501410000075E-9</v>
      </c>
    </row>
    <row r="48" spans="1:44" x14ac:dyDescent="0.25">
      <c r="C48" t="s">
        <v>25</v>
      </c>
      <c r="D48">
        <v>1</v>
      </c>
      <c r="G48">
        <v>1</v>
      </c>
      <c r="H48">
        <v>2</v>
      </c>
      <c r="I48">
        <v>3</v>
      </c>
      <c r="J48">
        <v>5</v>
      </c>
      <c r="K48">
        <v>10</v>
      </c>
      <c r="L48">
        <v>25</v>
      </c>
      <c r="M48">
        <v>50</v>
      </c>
      <c r="AH48">
        <f t="shared" si="28"/>
        <v>7.2900000000000083E-13</v>
      </c>
      <c r="AM48" s="12">
        <f t="shared" si="29"/>
        <v>2.2692530700000033E-10</v>
      </c>
    </row>
    <row r="49" spans="3:39" x14ac:dyDescent="0.25">
      <c r="C49" t="s">
        <v>15</v>
      </c>
      <c r="G49">
        <v>0.15</v>
      </c>
      <c r="H49">
        <v>0.15</v>
      </c>
      <c r="I49">
        <v>0.15</v>
      </c>
      <c r="J49">
        <v>0.15</v>
      </c>
      <c r="K49">
        <v>0.15</v>
      </c>
      <c r="L49">
        <v>0.15</v>
      </c>
      <c r="M49">
        <v>0.1</v>
      </c>
      <c r="N49">
        <f>SUM(G49:M49)</f>
        <v>1</v>
      </c>
      <c r="AH49">
        <f t="shared" si="28"/>
        <v>0</v>
      </c>
      <c r="AM49" s="12">
        <f t="shared" si="29"/>
        <v>6.0820470000000079E-12</v>
      </c>
    </row>
    <row r="50" spans="3:39" x14ac:dyDescent="0.25">
      <c r="G50">
        <f>G48*G49</f>
        <v>0.15</v>
      </c>
      <c r="H50">
        <f t="shared" ref="H50" si="30">H48*H49</f>
        <v>0.3</v>
      </c>
      <c r="I50">
        <f t="shared" ref="I50" si="31">I48*I49</f>
        <v>0.44999999999999996</v>
      </c>
      <c r="J50">
        <f t="shared" ref="J50" si="32">J48*J49</f>
        <v>0.75</v>
      </c>
      <c r="K50">
        <f t="shared" ref="K50" si="33">K48*K49</f>
        <v>1.5</v>
      </c>
      <c r="L50">
        <f t="shared" ref="L50" si="34">L48*L49</f>
        <v>3.75</v>
      </c>
      <c r="M50">
        <f t="shared" ref="M50" si="35">M48*M49</f>
        <v>5</v>
      </c>
      <c r="N50">
        <f>SUM(G50:M50)</f>
        <v>11.9</v>
      </c>
      <c r="AH50">
        <f t="shared" si="28"/>
        <v>0</v>
      </c>
      <c r="AM50" s="12">
        <f t="shared" si="29"/>
        <v>9.8415000000000129E-14</v>
      </c>
    </row>
    <row r="51" spans="3:39" x14ac:dyDescent="0.25">
      <c r="AH51">
        <f t="shared" si="28"/>
        <v>0</v>
      </c>
      <c r="AM51" s="12">
        <f t="shared" si="29"/>
        <v>7.29000000000001E-16</v>
      </c>
    </row>
    <row r="52" spans="3:39" x14ac:dyDescent="0.25">
      <c r="C52" t="s">
        <v>26</v>
      </c>
      <c r="E52">
        <v>0.2</v>
      </c>
      <c r="AM52" s="12"/>
    </row>
    <row r="53" spans="3:39" x14ac:dyDescent="0.25">
      <c r="C53" t="s">
        <v>12</v>
      </c>
      <c r="D53">
        <v>1</v>
      </c>
      <c r="G53">
        <v>1</v>
      </c>
      <c r="H53">
        <v>2</v>
      </c>
      <c r="I53">
        <v>3</v>
      </c>
      <c r="J53">
        <v>5</v>
      </c>
      <c r="K53">
        <v>10</v>
      </c>
      <c r="L53">
        <v>25</v>
      </c>
      <c r="M53">
        <v>50</v>
      </c>
    </row>
    <row r="54" spans="3:39" x14ac:dyDescent="0.25">
      <c r="C54" t="s">
        <v>15</v>
      </c>
      <c r="G54">
        <v>0.15</v>
      </c>
      <c r="H54">
        <v>0.15</v>
      </c>
      <c r="I54">
        <v>0.15</v>
      </c>
      <c r="J54">
        <v>0.15</v>
      </c>
      <c r="K54">
        <v>0.15</v>
      </c>
      <c r="L54">
        <v>0.15</v>
      </c>
      <c r="M54">
        <v>0.1</v>
      </c>
      <c r="N54">
        <f>SUM(G54:M54)</f>
        <v>1</v>
      </c>
    </row>
    <row r="55" spans="3:39" x14ac:dyDescent="0.25">
      <c r="G55">
        <f>G53*G54</f>
        <v>0.15</v>
      </c>
      <c r="H55">
        <f t="shared" ref="H55" si="36">H53*H54</f>
        <v>0.3</v>
      </c>
      <c r="I55">
        <f t="shared" ref="I55" si="37">I53*I54</f>
        <v>0.44999999999999996</v>
      </c>
      <c r="J55">
        <f t="shared" ref="J55" si="38">J53*J54</f>
        <v>0.75</v>
      </c>
      <c r="K55">
        <f t="shared" ref="K55" si="39">K53*K54</f>
        <v>1.5</v>
      </c>
      <c r="L55">
        <f t="shared" ref="L55" si="40">L53*L54</f>
        <v>3.75</v>
      </c>
      <c r="M55">
        <f t="shared" ref="M55" si="41">M53*M54</f>
        <v>5</v>
      </c>
      <c r="N55">
        <f>SUM(G55:M55)</f>
        <v>11.9</v>
      </c>
    </row>
    <row r="57" spans="3:39" x14ac:dyDescent="0.25">
      <c r="C57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7095-B113-4A8B-8796-AA95EDAD2B02}">
  <dimension ref="A4:N32"/>
  <sheetViews>
    <sheetView workbookViewId="0">
      <selection activeCell="M20" sqref="M20"/>
    </sheetView>
  </sheetViews>
  <sheetFormatPr defaultRowHeight="15" x14ac:dyDescent="0.25"/>
  <cols>
    <col min="13" max="13" width="13.42578125" customWidth="1"/>
  </cols>
  <sheetData>
    <row r="4" spans="1:14" x14ac:dyDescent="0.25">
      <c r="B4" t="s">
        <v>48</v>
      </c>
      <c r="C4">
        <v>1</v>
      </c>
      <c r="D4">
        <v>2</v>
      </c>
      <c r="E4">
        <v>3</v>
      </c>
      <c r="F4">
        <v>5</v>
      </c>
      <c r="G4">
        <v>10</v>
      </c>
      <c r="H4">
        <v>25</v>
      </c>
      <c r="I4">
        <v>50</v>
      </c>
      <c r="M4" s="1" t="s">
        <v>49</v>
      </c>
      <c r="N4">
        <v>0.2</v>
      </c>
    </row>
    <row r="5" spans="1:14" x14ac:dyDescent="0.25">
      <c r="C5">
        <v>0.15</v>
      </c>
      <c r="D5">
        <v>0.15</v>
      </c>
      <c r="E5">
        <v>0.15</v>
      </c>
      <c r="F5">
        <v>0.15</v>
      </c>
      <c r="G5">
        <v>0.15</v>
      </c>
      <c r="H5">
        <v>0.15</v>
      </c>
      <c r="I5">
        <v>0.1</v>
      </c>
      <c r="J5">
        <f>SUM(C5:I5)</f>
        <v>1</v>
      </c>
    </row>
    <row r="6" spans="1:14" x14ac:dyDescent="0.25">
      <c r="C6">
        <f>C4*C5</f>
        <v>0.15</v>
      </c>
      <c r="D6">
        <f t="shared" ref="D6:I6" si="0">D4*D5</f>
        <v>0.3</v>
      </c>
      <c r="E6">
        <f t="shared" si="0"/>
        <v>0.44999999999999996</v>
      </c>
      <c r="F6">
        <f t="shared" si="0"/>
        <v>0.75</v>
      </c>
      <c r="G6">
        <f t="shared" si="0"/>
        <v>1.5</v>
      </c>
      <c r="H6">
        <f t="shared" si="0"/>
        <v>3.75</v>
      </c>
      <c r="I6">
        <f t="shared" si="0"/>
        <v>5</v>
      </c>
      <c r="J6">
        <f>SUM(C6:I6)</f>
        <v>11.9</v>
      </c>
    </row>
    <row r="7" spans="1:14" x14ac:dyDescent="0.25">
      <c r="B7" t="s">
        <v>31</v>
      </c>
      <c r="C7">
        <v>0.1</v>
      </c>
    </row>
    <row r="11" spans="1:14" x14ac:dyDescent="0.25">
      <c r="D11" t="s">
        <v>45</v>
      </c>
      <c r="E11" t="s">
        <v>46</v>
      </c>
      <c r="F11" t="s">
        <v>47</v>
      </c>
    </row>
    <row r="12" spans="1:14" x14ac:dyDescent="0.25">
      <c r="A12" t="s">
        <v>44</v>
      </c>
      <c r="B12">
        <v>2</v>
      </c>
      <c r="D12">
        <f>(1-$C$7)^14</f>
        <v>0.22876792454961015</v>
      </c>
      <c r="E12">
        <f>D12*D12</f>
        <v>5.233476330273612E-2</v>
      </c>
      <c r="F12">
        <f>D12*E$12</f>
        <v>1.1972515182562043E-2</v>
      </c>
    </row>
    <row r="13" spans="1:14" x14ac:dyDescent="0.25">
      <c r="C13">
        <v>1</v>
      </c>
      <c r="D13">
        <f>COMBIN(14,C13)*C$7^(C13)*(1-C$7)^(14-C13)</f>
        <v>0.3558612159660603</v>
      </c>
      <c r="E13">
        <f>D$12*D13</f>
        <v>8.1409631804256199E-2</v>
      </c>
      <c r="F13">
        <f t="shared" ref="F13:F26" si="1">D13*E$12</f>
        <v>1.8623912506207624E-2</v>
      </c>
    </row>
    <row r="14" spans="1:14" x14ac:dyDescent="0.25">
      <c r="C14">
        <v>2</v>
      </c>
      <c r="D14">
        <f t="shared" ref="D14:D26" si="2">COMBIN(14,C14)*C$7^(C14)*(1-C$7)^(14-C14)</f>
        <v>0.25701087819771018</v>
      </c>
      <c r="E14">
        <f t="shared" ref="E14:E26" si="3">D$12*D14</f>
        <v>5.8795845191962806E-2</v>
      </c>
      <c r="F14">
        <f t="shared" si="1"/>
        <v>1.3450603476705505E-2</v>
      </c>
    </row>
    <row r="15" spans="1:14" x14ac:dyDescent="0.25">
      <c r="C15">
        <v>3</v>
      </c>
      <c r="D15">
        <f t="shared" si="2"/>
        <v>0.1142270569767601</v>
      </c>
      <c r="E15">
        <f t="shared" si="3"/>
        <v>2.6131486751983474E-2</v>
      </c>
      <c r="F15">
        <f t="shared" si="1"/>
        <v>5.9780459896468926E-3</v>
      </c>
    </row>
    <row r="16" spans="1:14" x14ac:dyDescent="0.25">
      <c r="C16">
        <v>4</v>
      </c>
      <c r="D16">
        <f t="shared" si="2"/>
        <v>3.4902711854010032E-2</v>
      </c>
      <c r="E16">
        <f t="shared" si="3"/>
        <v>7.9846209519949512E-3</v>
      </c>
      <c r="F16">
        <f t="shared" si="1"/>
        <v>1.8266251635032172E-3</v>
      </c>
    </row>
    <row r="17" spans="3:6" x14ac:dyDescent="0.25">
      <c r="C17">
        <v>5</v>
      </c>
      <c r="D17">
        <f t="shared" si="2"/>
        <v>7.7561581897800085E-3</v>
      </c>
      <c r="E17">
        <f t="shared" si="3"/>
        <v>1.7743602115544339E-3</v>
      </c>
      <c r="F17">
        <f t="shared" si="1"/>
        <v>4.0591670300071502E-4</v>
      </c>
    </row>
    <row r="18" spans="3:6" x14ac:dyDescent="0.25">
      <c r="C18">
        <v>6</v>
      </c>
      <c r="D18">
        <f t="shared" si="2"/>
        <v>1.2926930316300011E-3</v>
      </c>
      <c r="E18">
        <f t="shared" si="3"/>
        <v>2.9572670192573889E-4</v>
      </c>
      <c r="F18">
        <f t="shared" si="1"/>
        <v>6.7652783833452486E-5</v>
      </c>
    </row>
    <row r="19" spans="3:6" x14ac:dyDescent="0.25">
      <c r="C19">
        <v>7</v>
      </c>
      <c r="D19">
        <f t="shared" si="2"/>
        <v>1.6415149608000018E-4</v>
      </c>
      <c r="E19">
        <f t="shared" si="3"/>
        <v>3.7552597069935108E-5</v>
      </c>
      <c r="F19">
        <f t="shared" si="1"/>
        <v>8.5908296931368255E-6</v>
      </c>
    </row>
    <row r="20" spans="3:6" x14ac:dyDescent="0.25">
      <c r="C20">
        <v>8</v>
      </c>
      <c r="D20">
        <f t="shared" si="2"/>
        <v>1.5959173230000017E-5</v>
      </c>
      <c r="E20">
        <f t="shared" si="3"/>
        <v>3.6509469373548022E-6</v>
      </c>
      <c r="F20">
        <f t="shared" si="1"/>
        <v>8.3521955349941354E-7</v>
      </c>
    </row>
    <row r="21" spans="3:6" x14ac:dyDescent="0.25">
      <c r="C21">
        <v>9</v>
      </c>
      <c r="D21">
        <f t="shared" si="2"/>
        <v>1.1821609800000015E-6</v>
      </c>
      <c r="E21">
        <f t="shared" si="3"/>
        <v>2.7044051387813355E-7</v>
      </c>
      <c r="F21">
        <f t="shared" si="1"/>
        <v>6.1868115074030642E-8</v>
      </c>
    </row>
    <row r="22" spans="3:6" x14ac:dyDescent="0.25">
      <c r="C22">
        <v>10</v>
      </c>
      <c r="D22">
        <f t="shared" si="2"/>
        <v>6.5675610000000079E-8</v>
      </c>
      <c r="E22">
        <f t="shared" si="3"/>
        <v>1.502447299322964E-8</v>
      </c>
      <c r="F22">
        <f t="shared" si="1"/>
        <v>3.4371175041128134E-9</v>
      </c>
    </row>
    <row r="23" spans="3:6" x14ac:dyDescent="0.25">
      <c r="C23">
        <v>11</v>
      </c>
      <c r="D23">
        <f t="shared" si="2"/>
        <v>2.6535600000000034E-9</v>
      </c>
      <c r="E23">
        <f t="shared" si="3"/>
        <v>6.0704941386786423E-10</v>
      </c>
      <c r="F23">
        <f t="shared" si="1"/>
        <v>1.3887343450960864E-10</v>
      </c>
    </row>
    <row r="24" spans="3:6" x14ac:dyDescent="0.25">
      <c r="C24">
        <v>12</v>
      </c>
      <c r="D24">
        <f t="shared" si="2"/>
        <v>7.37100000000001E-11</v>
      </c>
      <c r="E24">
        <f t="shared" si="3"/>
        <v>1.6862483718551787E-11</v>
      </c>
      <c r="F24">
        <f t="shared" si="1"/>
        <v>3.8575954030446844E-12</v>
      </c>
    </row>
    <row r="25" spans="3:6" x14ac:dyDescent="0.25">
      <c r="C25">
        <v>13</v>
      </c>
      <c r="D25">
        <f t="shared" si="2"/>
        <v>1.2600000000000017E-12</v>
      </c>
      <c r="E25">
        <f t="shared" si="3"/>
        <v>2.8824758493250916E-13</v>
      </c>
      <c r="F25">
        <f t="shared" si="1"/>
        <v>6.5941801761447602E-14</v>
      </c>
    </row>
    <row r="26" spans="3:6" x14ac:dyDescent="0.25">
      <c r="C26">
        <v>14</v>
      </c>
      <c r="D26">
        <f t="shared" si="2"/>
        <v>1.0000000000000014E-14</v>
      </c>
      <c r="E26">
        <f t="shared" si="3"/>
        <v>2.2876792454961046E-15</v>
      </c>
      <c r="F26">
        <f t="shared" si="1"/>
        <v>5.2334763302736194E-16</v>
      </c>
    </row>
    <row r="27" spans="3:6" x14ac:dyDescent="0.25">
      <c r="D27">
        <f>SUM(D12:D26)</f>
        <v>1.0000000000000009</v>
      </c>
      <c r="E27">
        <f>SUM(E12:E26)</f>
        <v>0.22876792454961031</v>
      </c>
      <c r="F27">
        <f>SUM(F12:F26)</f>
        <v>5.2334763302736155E-2</v>
      </c>
    </row>
    <row r="32" spans="3:6" x14ac:dyDescent="0.25">
      <c r="C32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523F-B719-471A-B9CA-EBFE0F7AA0F1}">
  <dimension ref="B3:S74"/>
  <sheetViews>
    <sheetView topLeftCell="B4" workbookViewId="0">
      <selection activeCell="M27" sqref="M27"/>
    </sheetView>
  </sheetViews>
  <sheetFormatPr defaultRowHeight="15" x14ac:dyDescent="0.25"/>
  <sheetData>
    <row r="3" spans="2:19" x14ac:dyDescent="0.25">
      <c r="B3" t="s">
        <v>51</v>
      </c>
      <c r="D3" t="s">
        <v>52</v>
      </c>
      <c r="E3" t="s">
        <v>56</v>
      </c>
      <c r="F3" t="s">
        <v>57</v>
      </c>
      <c r="G3" t="s">
        <v>53</v>
      </c>
      <c r="H3" t="s">
        <v>54</v>
      </c>
      <c r="I3" t="s">
        <v>55</v>
      </c>
      <c r="M3" t="s">
        <v>39</v>
      </c>
      <c r="N3">
        <v>0.1</v>
      </c>
    </row>
    <row r="4" spans="2:19" ht="15.75" thickBot="1" x14ac:dyDescent="0.3"/>
    <row r="5" spans="2:19" x14ac:dyDescent="0.25">
      <c r="B5">
        <v>1</v>
      </c>
      <c r="D5">
        <v>1111</v>
      </c>
      <c r="E5">
        <v>4</v>
      </c>
      <c r="F5">
        <v>1</v>
      </c>
      <c r="G5">
        <v>1</v>
      </c>
      <c r="H5">
        <v>14</v>
      </c>
      <c r="M5" s="2">
        <v>3</v>
      </c>
      <c r="N5" s="3">
        <v>5</v>
      </c>
      <c r="O5" s="3">
        <v>5</v>
      </c>
      <c r="P5" s="3">
        <v>5</v>
      </c>
      <c r="Q5" s="3">
        <v>5</v>
      </c>
      <c r="R5" s="4">
        <v>3</v>
      </c>
    </row>
    <row r="6" spans="2:19" x14ac:dyDescent="0.25">
      <c r="G6">
        <v>0</v>
      </c>
      <c r="H6">
        <v>8</v>
      </c>
      <c r="M6" s="5">
        <v>5</v>
      </c>
      <c r="N6" s="6">
        <v>8</v>
      </c>
      <c r="O6" s="6">
        <v>8</v>
      </c>
      <c r="P6" s="15">
        <v>8</v>
      </c>
      <c r="Q6" s="15">
        <v>8</v>
      </c>
      <c r="R6" s="7">
        <v>5</v>
      </c>
    </row>
    <row r="7" spans="2:19" ht="15.75" thickBot="1" x14ac:dyDescent="0.3">
      <c r="G7">
        <v>2</v>
      </c>
      <c r="H7">
        <v>8</v>
      </c>
      <c r="M7" s="8">
        <v>3</v>
      </c>
      <c r="N7" s="9">
        <v>5</v>
      </c>
      <c r="O7" s="9">
        <v>5</v>
      </c>
      <c r="P7" s="9">
        <v>5</v>
      </c>
      <c r="Q7" s="9">
        <v>5</v>
      </c>
      <c r="R7" s="10">
        <v>3</v>
      </c>
    </row>
    <row r="8" spans="2:19" x14ac:dyDescent="0.25">
      <c r="G8">
        <v>3</v>
      </c>
      <c r="H8">
        <f>3*5-4</f>
        <v>11</v>
      </c>
    </row>
    <row r="9" spans="2:19" x14ac:dyDescent="0.25">
      <c r="G9">
        <v>4</v>
      </c>
      <c r="H9">
        <f>3*5-4</f>
        <v>11</v>
      </c>
    </row>
    <row r="10" spans="2:19" x14ac:dyDescent="0.25">
      <c r="G10">
        <v>5</v>
      </c>
      <c r="H10">
        <f>2*5-4</f>
        <v>6</v>
      </c>
      <c r="M10">
        <f>$N$3*(1-$N$3)^M5</f>
        <v>7.2900000000000006E-2</v>
      </c>
      <c r="N10">
        <f t="shared" ref="N10:R10" si="0">$N$3*(1-$N$3)^N5</f>
        <v>5.9049000000000018E-2</v>
      </c>
      <c r="O10">
        <f t="shared" si="0"/>
        <v>5.9049000000000018E-2</v>
      </c>
      <c r="P10">
        <f t="shared" si="0"/>
        <v>5.9049000000000018E-2</v>
      </c>
      <c r="Q10">
        <f t="shared" si="0"/>
        <v>5.9049000000000018E-2</v>
      </c>
      <c r="R10">
        <f t="shared" si="0"/>
        <v>7.2900000000000006E-2</v>
      </c>
      <c r="S10">
        <f>SUM(M10:R10)</f>
        <v>0.38199600000000011</v>
      </c>
    </row>
    <row r="11" spans="2:19" x14ac:dyDescent="0.25">
      <c r="G11">
        <v>6</v>
      </c>
      <c r="H11">
        <f t="shared" ref="H11:H13" si="1">2*5-4</f>
        <v>6</v>
      </c>
      <c r="M11">
        <f t="shared" ref="M11:R11" si="2">$N$3*(1-$N$3)^M6</f>
        <v>5.9049000000000018E-2</v>
      </c>
      <c r="N11">
        <f t="shared" si="2"/>
        <v>4.3046721000000017E-2</v>
      </c>
      <c r="O11">
        <f t="shared" si="2"/>
        <v>4.3046721000000017E-2</v>
      </c>
      <c r="P11">
        <f t="shared" si="2"/>
        <v>4.3046721000000017E-2</v>
      </c>
      <c r="Q11">
        <f t="shared" si="2"/>
        <v>4.3046721000000017E-2</v>
      </c>
      <c r="R11">
        <f t="shared" si="2"/>
        <v>5.9049000000000018E-2</v>
      </c>
      <c r="S11">
        <f t="shared" ref="S11:S12" si="3">SUM(M11:R11)</f>
        <v>0.29028488400000008</v>
      </c>
    </row>
    <row r="12" spans="2:19" x14ac:dyDescent="0.25">
      <c r="G12">
        <v>7</v>
      </c>
      <c r="H12">
        <f t="shared" si="1"/>
        <v>6</v>
      </c>
      <c r="M12">
        <f t="shared" ref="M12:R12" si="4">$N$3*(1-$N$3)^M7</f>
        <v>7.2900000000000006E-2</v>
      </c>
      <c r="N12">
        <f t="shared" si="4"/>
        <v>5.9049000000000018E-2</v>
      </c>
      <c r="O12">
        <f t="shared" si="4"/>
        <v>5.9049000000000018E-2</v>
      </c>
      <c r="P12">
        <f t="shared" si="4"/>
        <v>5.9049000000000018E-2</v>
      </c>
      <c r="Q12">
        <f t="shared" si="4"/>
        <v>5.9049000000000018E-2</v>
      </c>
      <c r="R12">
        <f t="shared" si="4"/>
        <v>7.2900000000000006E-2</v>
      </c>
      <c r="S12">
        <f t="shared" si="3"/>
        <v>0.38199600000000011</v>
      </c>
    </row>
    <row r="13" spans="2:19" x14ac:dyDescent="0.25">
      <c r="G13">
        <v>8</v>
      </c>
      <c r="H13">
        <f t="shared" si="1"/>
        <v>6</v>
      </c>
      <c r="S13">
        <f>SUM(S10:S12)</f>
        <v>1.0542768840000003</v>
      </c>
    </row>
    <row r="15" spans="2:19" x14ac:dyDescent="0.25">
      <c r="M15">
        <f>$N$3* M5*$N$3*(1-$N$3)^(M5-1)</f>
        <v>2.4300000000000006E-2</v>
      </c>
      <c r="N15">
        <f t="shared" ref="N15:R15" si="5">$N$3* N5*$N$3*(1-$N$3)^(N5-1)</f>
        <v>3.2805000000000008E-2</v>
      </c>
      <c r="O15">
        <f t="shared" si="5"/>
        <v>3.2805000000000008E-2</v>
      </c>
      <c r="P15">
        <f t="shared" si="5"/>
        <v>3.2805000000000008E-2</v>
      </c>
      <c r="Q15">
        <f t="shared" si="5"/>
        <v>3.2805000000000008E-2</v>
      </c>
      <c r="R15">
        <f t="shared" si="5"/>
        <v>2.4300000000000006E-2</v>
      </c>
      <c r="S15">
        <f>SUM(M15:R15)</f>
        <v>0.17982000000000004</v>
      </c>
    </row>
    <row r="16" spans="2:19" x14ac:dyDescent="0.25">
      <c r="B16">
        <v>2</v>
      </c>
      <c r="D16">
        <v>1110</v>
      </c>
      <c r="G16">
        <v>1</v>
      </c>
      <c r="H16" t="s">
        <v>50</v>
      </c>
      <c r="M16">
        <f t="shared" ref="M16:R16" si="6">$N$3* M6*$N$3*(1-$N$3)^(M6-1)</f>
        <v>3.2805000000000008E-2</v>
      </c>
      <c r="N16">
        <f t="shared" si="6"/>
        <v>3.8263752000000019E-2</v>
      </c>
      <c r="O16">
        <f t="shared" si="6"/>
        <v>3.8263752000000019E-2</v>
      </c>
      <c r="P16">
        <f t="shared" si="6"/>
        <v>3.8263752000000019E-2</v>
      </c>
      <c r="Q16">
        <f t="shared" si="6"/>
        <v>3.8263752000000019E-2</v>
      </c>
      <c r="R16">
        <f t="shared" si="6"/>
        <v>3.2805000000000008E-2</v>
      </c>
      <c r="S16">
        <f t="shared" ref="S16:S17" si="7">SUM(M16:R16)</f>
        <v>0.21866500800000008</v>
      </c>
    </row>
    <row r="17" spans="2:19" x14ac:dyDescent="0.25">
      <c r="G17">
        <v>2</v>
      </c>
      <c r="H17">
        <v>13</v>
      </c>
      <c r="M17">
        <f t="shared" ref="M17:R17" si="8">$N$3* M7*$N$3*(1-$N$3)^(M7-1)</f>
        <v>2.4300000000000006E-2</v>
      </c>
      <c r="N17">
        <f t="shared" si="8"/>
        <v>3.2805000000000008E-2</v>
      </c>
      <c r="O17">
        <f t="shared" si="8"/>
        <v>3.2805000000000008E-2</v>
      </c>
      <c r="P17">
        <f t="shared" si="8"/>
        <v>3.2805000000000008E-2</v>
      </c>
      <c r="Q17">
        <f t="shared" si="8"/>
        <v>3.2805000000000008E-2</v>
      </c>
      <c r="R17">
        <f t="shared" si="8"/>
        <v>2.4300000000000006E-2</v>
      </c>
      <c r="S17">
        <f t="shared" si="7"/>
        <v>0.17982000000000004</v>
      </c>
    </row>
    <row r="18" spans="2:19" x14ac:dyDescent="0.25">
      <c r="G18">
        <v>3</v>
      </c>
      <c r="H18">
        <v>9</v>
      </c>
      <c r="S18">
        <f>SUM(S15:S17)</f>
        <v>0.57830500800000006</v>
      </c>
    </row>
    <row r="19" spans="2:19" x14ac:dyDescent="0.25">
      <c r="G19">
        <v>4</v>
      </c>
      <c r="H19">
        <v>10</v>
      </c>
    </row>
    <row r="20" spans="2:19" x14ac:dyDescent="0.25">
      <c r="G20">
        <v>5</v>
      </c>
      <c r="H20">
        <v>6</v>
      </c>
      <c r="M20">
        <f xml:space="preserve"> M5*$N$3*(1-$N$3)^(M5-1)</f>
        <v>0.24300000000000005</v>
      </c>
      <c r="N20">
        <f t="shared" ref="N20:R20" si="9" xml:space="preserve"> N5*$N$3*(1-$N$3)^(N5-1)</f>
        <v>0.32805000000000006</v>
      </c>
      <c r="O20">
        <f t="shared" si="9"/>
        <v>0.32805000000000006</v>
      </c>
      <c r="P20">
        <f t="shared" si="9"/>
        <v>0.32805000000000006</v>
      </c>
      <c r="Q20">
        <f t="shared" si="9"/>
        <v>0.32805000000000006</v>
      </c>
      <c r="R20">
        <f t="shared" si="9"/>
        <v>0.24300000000000005</v>
      </c>
      <c r="S20">
        <f>SUM(M20:R20)</f>
        <v>1.7982000000000002</v>
      </c>
    </row>
    <row r="21" spans="2:19" x14ac:dyDescent="0.25">
      <c r="G21">
        <v>6</v>
      </c>
      <c r="H21">
        <v>10</v>
      </c>
      <c r="M21">
        <f t="shared" ref="M21:R21" si="10" xml:space="preserve"> M6*$N$3*(1-$N$3)^(M6-1)</f>
        <v>0.32805000000000006</v>
      </c>
      <c r="N21">
        <f t="shared" si="10"/>
        <v>0.38263752000000012</v>
      </c>
      <c r="O21">
        <f t="shared" si="10"/>
        <v>0.38263752000000012</v>
      </c>
      <c r="P21">
        <f t="shared" si="10"/>
        <v>0.38263752000000012</v>
      </c>
      <c r="Q21">
        <f t="shared" si="10"/>
        <v>0.38263752000000012</v>
      </c>
      <c r="R21">
        <f t="shared" si="10"/>
        <v>0.32805000000000006</v>
      </c>
      <c r="S21">
        <f t="shared" ref="S21:S22" si="11">SUM(M21:R21)</f>
        <v>2.1866500800000006</v>
      </c>
    </row>
    <row r="22" spans="2:19" x14ac:dyDescent="0.25">
      <c r="G22">
        <v>7</v>
      </c>
      <c r="H22">
        <v>6</v>
      </c>
      <c r="M22">
        <f t="shared" ref="M22:R22" si="12" xml:space="preserve"> M7*$N$3*(1-$N$3)^(M7-1)</f>
        <v>0.24300000000000005</v>
      </c>
      <c r="N22">
        <f t="shared" si="12"/>
        <v>0.32805000000000006</v>
      </c>
      <c r="O22">
        <f t="shared" si="12"/>
        <v>0.32805000000000006</v>
      </c>
      <c r="P22">
        <f t="shared" si="12"/>
        <v>0.32805000000000006</v>
      </c>
      <c r="Q22">
        <f t="shared" si="12"/>
        <v>0.32805000000000006</v>
      </c>
      <c r="R22">
        <f t="shared" si="12"/>
        <v>0.24300000000000005</v>
      </c>
      <c r="S22">
        <f t="shared" si="11"/>
        <v>1.7982000000000002</v>
      </c>
    </row>
    <row r="25" spans="2:19" x14ac:dyDescent="0.25">
      <c r="B25">
        <v>3</v>
      </c>
      <c r="D25">
        <v>1112</v>
      </c>
      <c r="G25">
        <v>1</v>
      </c>
      <c r="H25" t="s">
        <v>50</v>
      </c>
    </row>
    <row r="26" spans="2:19" x14ac:dyDescent="0.25">
      <c r="G26">
        <v>2</v>
      </c>
      <c r="H26">
        <v>13</v>
      </c>
    </row>
    <row r="27" spans="2:19" x14ac:dyDescent="0.25">
      <c r="G27">
        <v>3</v>
      </c>
      <c r="H27">
        <v>9</v>
      </c>
    </row>
    <row r="28" spans="2:19" x14ac:dyDescent="0.25">
      <c r="G28">
        <v>4</v>
      </c>
      <c r="H28">
        <v>10</v>
      </c>
    </row>
    <row r="29" spans="2:19" x14ac:dyDescent="0.25">
      <c r="G29">
        <v>5</v>
      </c>
      <c r="H29">
        <v>6</v>
      </c>
    </row>
    <row r="30" spans="2:19" x14ac:dyDescent="0.25">
      <c r="G30">
        <v>6</v>
      </c>
      <c r="H30">
        <v>10</v>
      </c>
    </row>
    <row r="31" spans="2:19" x14ac:dyDescent="0.25">
      <c r="G31">
        <v>7</v>
      </c>
      <c r="H31">
        <v>6</v>
      </c>
    </row>
    <row r="34" spans="2:8" x14ac:dyDescent="0.25">
      <c r="B34">
        <v>4</v>
      </c>
      <c r="D34">
        <v>1101</v>
      </c>
      <c r="G34">
        <v>1</v>
      </c>
      <c r="H34">
        <v>12</v>
      </c>
    </row>
    <row r="35" spans="2:8" x14ac:dyDescent="0.25">
      <c r="G35">
        <v>2</v>
      </c>
      <c r="H35">
        <v>8</v>
      </c>
    </row>
    <row r="36" spans="2:8" x14ac:dyDescent="0.25">
      <c r="G36">
        <v>3</v>
      </c>
      <c r="H36">
        <v>9</v>
      </c>
    </row>
    <row r="37" spans="2:8" x14ac:dyDescent="0.25">
      <c r="G37">
        <v>4</v>
      </c>
      <c r="H37">
        <v>5</v>
      </c>
    </row>
    <row r="38" spans="2:8" x14ac:dyDescent="0.25">
      <c r="G38">
        <v>5</v>
      </c>
      <c r="H38">
        <v>10</v>
      </c>
    </row>
    <row r="39" spans="2:8" x14ac:dyDescent="0.25">
      <c r="G39">
        <v>6</v>
      </c>
      <c r="H39">
        <v>6</v>
      </c>
    </row>
    <row r="41" spans="2:8" x14ac:dyDescent="0.25">
      <c r="B41">
        <v>5</v>
      </c>
      <c r="D41">
        <v>1102</v>
      </c>
      <c r="G41">
        <v>1</v>
      </c>
      <c r="H41">
        <v>14</v>
      </c>
    </row>
    <row r="42" spans="2:8" x14ac:dyDescent="0.25">
      <c r="G42">
        <v>2</v>
      </c>
      <c r="H42">
        <v>11</v>
      </c>
    </row>
    <row r="43" spans="2:8" x14ac:dyDescent="0.25">
      <c r="G43">
        <v>3</v>
      </c>
      <c r="H43">
        <v>11</v>
      </c>
    </row>
    <row r="44" spans="2:8" x14ac:dyDescent="0.25">
      <c r="G44">
        <v>4</v>
      </c>
      <c r="H44">
        <v>8</v>
      </c>
    </row>
    <row r="45" spans="2:8" x14ac:dyDescent="0.25">
      <c r="G45">
        <v>5</v>
      </c>
      <c r="H45">
        <v>11</v>
      </c>
    </row>
    <row r="46" spans="2:8" x14ac:dyDescent="0.25">
      <c r="G46">
        <v>6</v>
      </c>
      <c r="H46">
        <v>8</v>
      </c>
    </row>
    <row r="48" spans="2:8" x14ac:dyDescent="0.25">
      <c r="B48">
        <v>6</v>
      </c>
      <c r="D48">
        <v>1100</v>
      </c>
      <c r="G48">
        <v>1</v>
      </c>
      <c r="H48">
        <v>11</v>
      </c>
    </row>
    <row r="49" spans="2:8" x14ac:dyDescent="0.25">
      <c r="G49">
        <v>2</v>
      </c>
      <c r="H49">
        <v>8</v>
      </c>
    </row>
    <row r="50" spans="2:8" x14ac:dyDescent="0.25">
      <c r="G50">
        <v>3</v>
      </c>
      <c r="H50">
        <v>8</v>
      </c>
    </row>
    <row r="52" spans="2:8" x14ac:dyDescent="0.25">
      <c r="B52">
        <v>7</v>
      </c>
      <c r="D52">
        <v>1121</v>
      </c>
      <c r="G52">
        <v>1</v>
      </c>
      <c r="H52">
        <v>12</v>
      </c>
    </row>
    <row r="53" spans="2:8" x14ac:dyDescent="0.25">
      <c r="G53">
        <v>2</v>
      </c>
      <c r="H53">
        <v>8</v>
      </c>
    </row>
    <row r="54" spans="2:8" x14ac:dyDescent="0.25">
      <c r="G54">
        <v>3</v>
      </c>
      <c r="H54">
        <v>9</v>
      </c>
    </row>
    <row r="55" spans="2:8" x14ac:dyDescent="0.25">
      <c r="G55">
        <v>4</v>
      </c>
      <c r="H55">
        <v>5</v>
      </c>
    </row>
    <row r="56" spans="2:8" x14ac:dyDescent="0.25">
      <c r="G56">
        <v>5</v>
      </c>
      <c r="H56">
        <v>10</v>
      </c>
    </row>
    <row r="57" spans="2:8" x14ac:dyDescent="0.25">
      <c r="G57">
        <v>6</v>
      </c>
      <c r="H57">
        <v>6</v>
      </c>
    </row>
    <row r="59" spans="2:8" x14ac:dyDescent="0.25">
      <c r="B59">
        <v>8</v>
      </c>
      <c r="D59">
        <v>1120</v>
      </c>
      <c r="G59">
        <v>1</v>
      </c>
      <c r="H59">
        <v>14</v>
      </c>
    </row>
    <row r="60" spans="2:8" x14ac:dyDescent="0.25">
      <c r="G60">
        <v>2</v>
      </c>
      <c r="H60">
        <v>11</v>
      </c>
    </row>
    <row r="61" spans="2:8" x14ac:dyDescent="0.25">
      <c r="G61">
        <v>3</v>
      </c>
      <c r="H61">
        <v>11</v>
      </c>
    </row>
    <row r="62" spans="2:8" x14ac:dyDescent="0.25">
      <c r="G62">
        <v>4</v>
      </c>
      <c r="H62">
        <v>8</v>
      </c>
    </row>
    <row r="63" spans="2:8" x14ac:dyDescent="0.25">
      <c r="G63">
        <v>5</v>
      </c>
      <c r="H63">
        <v>11</v>
      </c>
    </row>
    <row r="64" spans="2:8" x14ac:dyDescent="0.25">
      <c r="G64">
        <v>6</v>
      </c>
      <c r="H64">
        <v>8</v>
      </c>
    </row>
    <row r="66" spans="2:8" x14ac:dyDescent="0.25">
      <c r="B66">
        <v>9</v>
      </c>
      <c r="D66">
        <v>1122</v>
      </c>
      <c r="G66">
        <v>1</v>
      </c>
      <c r="H66">
        <v>11</v>
      </c>
    </row>
    <row r="67" spans="2:8" x14ac:dyDescent="0.25">
      <c r="G67">
        <v>2</v>
      </c>
      <c r="H67">
        <v>8</v>
      </c>
    </row>
    <row r="68" spans="2:8" x14ac:dyDescent="0.25">
      <c r="G68">
        <v>3</v>
      </c>
      <c r="H68">
        <v>8</v>
      </c>
    </row>
    <row r="70" spans="2:8" x14ac:dyDescent="0.25">
      <c r="B70">
        <v>10</v>
      </c>
      <c r="D70">
        <v>1001</v>
      </c>
      <c r="G70">
        <v>1</v>
      </c>
      <c r="H70">
        <v>11</v>
      </c>
    </row>
    <row r="71" spans="2:8" x14ac:dyDescent="0.25">
      <c r="G71">
        <v>2</v>
      </c>
      <c r="H71">
        <v>8</v>
      </c>
    </row>
    <row r="72" spans="2:8" x14ac:dyDescent="0.25">
      <c r="G72">
        <v>3</v>
      </c>
      <c r="H72">
        <v>8</v>
      </c>
    </row>
    <row r="74" spans="2:8" x14ac:dyDescent="0.25">
      <c r="B74">
        <v>11</v>
      </c>
      <c r="D74">
        <v>1002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E22F-2E91-4004-80E1-AD1F07239FFD}">
  <dimension ref="B3:K70"/>
  <sheetViews>
    <sheetView tabSelected="1" topLeftCell="A41" workbookViewId="0">
      <selection activeCell="H69" sqref="H69"/>
    </sheetView>
  </sheetViews>
  <sheetFormatPr defaultRowHeight="15" x14ac:dyDescent="0.25"/>
  <sheetData>
    <row r="3" spans="2:11" x14ac:dyDescent="0.25">
      <c r="B3" t="s">
        <v>51</v>
      </c>
      <c r="C3" s="14"/>
      <c r="D3" t="s">
        <v>52</v>
      </c>
      <c r="E3" t="s">
        <v>56</v>
      </c>
      <c r="F3" t="s">
        <v>57</v>
      </c>
      <c r="G3" t="s">
        <v>53</v>
      </c>
      <c r="H3" t="s">
        <v>54</v>
      </c>
      <c r="K3" t="s">
        <v>64</v>
      </c>
    </row>
    <row r="4" spans="2:11" x14ac:dyDescent="0.25">
      <c r="C4" s="14" t="s">
        <v>59</v>
      </c>
      <c r="E4">
        <v>4</v>
      </c>
      <c r="F4">
        <v>3</v>
      </c>
      <c r="H4">
        <v>14</v>
      </c>
      <c r="I4">
        <v>1</v>
      </c>
      <c r="K4">
        <f>(7-E4)*(4-F4)</f>
        <v>3</v>
      </c>
    </row>
    <row r="5" spans="2:11" x14ac:dyDescent="0.25">
      <c r="C5" s="14"/>
      <c r="H5">
        <v>12</v>
      </c>
      <c r="I5">
        <v>1</v>
      </c>
    </row>
    <row r="6" spans="2:11" x14ac:dyDescent="0.25">
      <c r="C6" s="14"/>
      <c r="H6">
        <v>8</v>
      </c>
      <c r="I6">
        <v>1</v>
      </c>
    </row>
    <row r="7" spans="2:11" x14ac:dyDescent="0.25">
      <c r="C7" s="14"/>
    </row>
    <row r="8" spans="2:11" x14ac:dyDescent="0.25">
      <c r="C8" s="14"/>
    </row>
    <row r="9" spans="2:11" x14ac:dyDescent="0.25">
      <c r="C9" s="14" t="s">
        <v>60</v>
      </c>
      <c r="E9">
        <v>4</v>
      </c>
      <c r="F9">
        <v>3</v>
      </c>
      <c r="H9">
        <v>12</v>
      </c>
      <c r="I9">
        <v>1</v>
      </c>
      <c r="K9">
        <f t="shared" ref="K9:K21" si="0">(7-E9)*(4-F9)</f>
        <v>3</v>
      </c>
    </row>
    <row r="10" spans="2:11" x14ac:dyDescent="0.25">
      <c r="C10" s="14"/>
      <c r="H10">
        <v>9</v>
      </c>
      <c r="I10">
        <v>1</v>
      </c>
    </row>
    <row r="11" spans="2:11" x14ac:dyDescent="0.25">
      <c r="C11" s="14"/>
      <c r="H11">
        <v>11</v>
      </c>
      <c r="I11">
        <v>1</v>
      </c>
    </row>
    <row r="12" spans="2:11" x14ac:dyDescent="0.25">
      <c r="C12" s="14"/>
    </row>
    <row r="13" spans="2:11" x14ac:dyDescent="0.25">
      <c r="C13" s="14" t="s">
        <v>61</v>
      </c>
      <c r="E13">
        <v>3</v>
      </c>
      <c r="F13">
        <v>3</v>
      </c>
      <c r="H13">
        <v>8</v>
      </c>
      <c r="I13">
        <v>1</v>
      </c>
      <c r="K13">
        <f t="shared" si="0"/>
        <v>4</v>
      </c>
    </row>
    <row r="14" spans="2:11" x14ac:dyDescent="0.25">
      <c r="C14" s="14"/>
      <c r="H14">
        <v>11</v>
      </c>
      <c r="I14">
        <v>1</v>
      </c>
    </row>
    <row r="15" spans="2:11" x14ac:dyDescent="0.25">
      <c r="C15" s="14"/>
      <c r="H15">
        <v>10</v>
      </c>
      <c r="I15">
        <v>1</v>
      </c>
    </row>
    <row r="16" spans="2:11" x14ac:dyDescent="0.25">
      <c r="C16" s="14"/>
      <c r="H16">
        <v>7</v>
      </c>
      <c r="I16">
        <v>1</v>
      </c>
    </row>
    <row r="17" spans="3:11" x14ac:dyDescent="0.25">
      <c r="C17" s="14" t="s">
        <v>62</v>
      </c>
      <c r="E17">
        <v>4</v>
      </c>
      <c r="F17">
        <v>3</v>
      </c>
      <c r="H17">
        <v>10</v>
      </c>
      <c r="I17">
        <v>1</v>
      </c>
      <c r="K17">
        <f t="shared" si="0"/>
        <v>3</v>
      </c>
    </row>
    <row r="18" spans="3:11" x14ac:dyDescent="0.25">
      <c r="C18" s="14"/>
      <c r="H18">
        <v>12</v>
      </c>
      <c r="I18">
        <v>1</v>
      </c>
    </row>
    <row r="19" spans="3:11" x14ac:dyDescent="0.25">
      <c r="C19" s="14"/>
      <c r="H19">
        <v>10</v>
      </c>
      <c r="I19">
        <v>1</v>
      </c>
    </row>
    <row r="20" spans="3:11" x14ac:dyDescent="0.25">
      <c r="C20" s="14"/>
    </row>
    <row r="21" spans="3:11" x14ac:dyDescent="0.25">
      <c r="C21" s="14" t="s">
        <v>63</v>
      </c>
      <c r="E21">
        <v>4</v>
      </c>
      <c r="F21">
        <v>2</v>
      </c>
      <c r="H21">
        <v>8</v>
      </c>
      <c r="I21">
        <v>1</v>
      </c>
      <c r="K21">
        <f t="shared" si="0"/>
        <v>6</v>
      </c>
    </row>
    <row r="22" spans="3:11" x14ac:dyDescent="0.25">
      <c r="C22" s="14"/>
      <c r="H22">
        <v>11</v>
      </c>
      <c r="I22">
        <v>1</v>
      </c>
    </row>
    <row r="23" spans="3:11" x14ac:dyDescent="0.25">
      <c r="C23" s="14"/>
      <c r="H23">
        <v>13</v>
      </c>
      <c r="I23">
        <v>1</v>
      </c>
    </row>
    <row r="24" spans="3:11" x14ac:dyDescent="0.25">
      <c r="C24" s="14"/>
      <c r="H24">
        <v>13</v>
      </c>
      <c r="I24">
        <v>1</v>
      </c>
    </row>
    <row r="25" spans="3:11" x14ac:dyDescent="0.25">
      <c r="C25" s="14"/>
      <c r="H25">
        <v>10</v>
      </c>
      <c r="I25">
        <v>1</v>
      </c>
    </row>
    <row r="26" spans="3:11" x14ac:dyDescent="0.25">
      <c r="C26" s="14"/>
      <c r="H26">
        <v>9</v>
      </c>
      <c r="I26">
        <v>1</v>
      </c>
    </row>
    <row r="27" spans="3:11" x14ac:dyDescent="0.25">
      <c r="C27" s="14"/>
    </row>
    <row r="28" spans="3:11" x14ac:dyDescent="0.25">
      <c r="C28" s="14" t="s">
        <v>65</v>
      </c>
      <c r="E28">
        <v>4</v>
      </c>
      <c r="F28">
        <v>2</v>
      </c>
      <c r="H28">
        <v>11</v>
      </c>
      <c r="I28">
        <v>1</v>
      </c>
      <c r="K28">
        <f t="shared" ref="K28" si="1">(7-E28)*(4-F28)</f>
        <v>6</v>
      </c>
    </row>
    <row r="29" spans="3:11" x14ac:dyDescent="0.25">
      <c r="C29" s="14"/>
      <c r="H29">
        <v>14</v>
      </c>
      <c r="I29">
        <v>1</v>
      </c>
    </row>
    <row r="30" spans="3:11" x14ac:dyDescent="0.25">
      <c r="C30" s="14"/>
      <c r="H30">
        <v>11</v>
      </c>
      <c r="I30">
        <v>1</v>
      </c>
    </row>
    <row r="31" spans="3:11" x14ac:dyDescent="0.25">
      <c r="C31" s="14"/>
      <c r="H31">
        <v>11</v>
      </c>
      <c r="I31">
        <v>1</v>
      </c>
    </row>
    <row r="32" spans="3:11" x14ac:dyDescent="0.25">
      <c r="C32" s="14"/>
      <c r="H32">
        <v>14</v>
      </c>
      <c r="I32">
        <v>1</v>
      </c>
    </row>
    <row r="33" spans="3:11" x14ac:dyDescent="0.25">
      <c r="C33" s="14"/>
      <c r="H33">
        <v>11</v>
      </c>
      <c r="I33">
        <v>1</v>
      </c>
    </row>
    <row r="34" spans="3:11" x14ac:dyDescent="0.25">
      <c r="C34" s="14"/>
    </row>
    <row r="35" spans="3:11" x14ac:dyDescent="0.25">
      <c r="C35" s="14" t="s">
        <v>66</v>
      </c>
      <c r="E35">
        <v>3</v>
      </c>
      <c r="F35">
        <v>2</v>
      </c>
      <c r="H35">
        <v>8</v>
      </c>
      <c r="I35">
        <v>1</v>
      </c>
      <c r="K35">
        <f t="shared" ref="K35" si="2">(7-E35)*(4-F35)</f>
        <v>8</v>
      </c>
    </row>
    <row r="36" spans="3:11" x14ac:dyDescent="0.25">
      <c r="C36" s="14"/>
      <c r="H36">
        <v>11</v>
      </c>
      <c r="I36">
        <v>1</v>
      </c>
    </row>
    <row r="37" spans="3:11" x14ac:dyDescent="0.25">
      <c r="C37" s="14"/>
      <c r="H37">
        <v>11</v>
      </c>
      <c r="I37">
        <v>1</v>
      </c>
    </row>
    <row r="38" spans="3:11" x14ac:dyDescent="0.25">
      <c r="C38" s="14"/>
      <c r="H38">
        <v>8</v>
      </c>
      <c r="I38">
        <v>1</v>
      </c>
    </row>
    <row r="39" spans="3:11" x14ac:dyDescent="0.25">
      <c r="C39" s="14"/>
      <c r="H39">
        <v>8</v>
      </c>
      <c r="I39">
        <v>1</v>
      </c>
    </row>
    <row r="40" spans="3:11" x14ac:dyDescent="0.25">
      <c r="C40" s="14"/>
      <c r="H40">
        <v>11</v>
      </c>
      <c r="I40">
        <v>1</v>
      </c>
    </row>
    <row r="41" spans="3:11" x14ac:dyDescent="0.25">
      <c r="C41" s="14"/>
      <c r="H41">
        <v>11</v>
      </c>
      <c r="I41">
        <v>1</v>
      </c>
    </row>
    <row r="42" spans="3:11" x14ac:dyDescent="0.25">
      <c r="C42" s="14"/>
      <c r="H42">
        <v>8</v>
      </c>
      <c r="I42">
        <v>1</v>
      </c>
    </row>
    <row r="43" spans="3:11" x14ac:dyDescent="0.25">
      <c r="C43" s="14"/>
    </row>
    <row r="44" spans="3:11" x14ac:dyDescent="0.25">
      <c r="C44" s="14" t="s">
        <v>67</v>
      </c>
      <c r="E44">
        <v>4</v>
      </c>
      <c r="F44">
        <v>2</v>
      </c>
      <c r="H44">
        <v>11</v>
      </c>
      <c r="I44">
        <v>1</v>
      </c>
    </row>
    <row r="45" spans="3:11" x14ac:dyDescent="0.25">
      <c r="C45" s="14"/>
      <c r="H45">
        <v>12</v>
      </c>
      <c r="I45">
        <v>1</v>
      </c>
    </row>
    <row r="46" spans="3:11" x14ac:dyDescent="0.25">
      <c r="C46" s="14"/>
      <c r="H46">
        <v>11</v>
      </c>
      <c r="I46">
        <v>1</v>
      </c>
    </row>
    <row r="47" spans="3:11" x14ac:dyDescent="0.25">
      <c r="C47" s="14"/>
      <c r="H47">
        <v>12</v>
      </c>
      <c r="I47">
        <v>1</v>
      </c>
    </row>
    <row r="48" spans="3:11" x14ac:dyDescent="0.25">
      <c r="C48" s="14"/>
    </row>
    <row r="49" spans="2:11" x14ac:dyDescent="0.25">
      <c r="C49" s="14" t="s">
        <v>68</v>
      </c>
      <c r="E49">
        <v>4</v>
      </c>
      <c r="F49">
        <v>2</v>
      </c>
      <c r="H49">
        <v>11</v>
      </c>
      <c r="I49">
        <v>1</v>
      </c>
    </row>
    <row r="50" spans="2:11" x14ac:dyDescent="0.25">
      <c r="C50" s="14"/>
      <c r="H50">
        <v>14</v>
      </c>
      <c r="I50">
        <v>1</v>
      </c>
    </row>
    <row r="51" spans="2:11" x14ac:dyDescent="0.25">
      <c r="C51" s="14"/>
      <c r="H51">
        <v>12</v>
      </c>
      <c r="I51">
        <v>1</v>
      </c>
    </row>
    <row r="52" spans="2:11" x14ac:dyDescent="0.25">
      <c r="C52" s="14"/>
      <c r="H52">
        <v>10</v>
      </c>
      <c r="I52">
        <v>1</v>
      </c>
    </row>
    <row r="53" spans="2:11" x14ac:dyDescent="0.25">
      <c r="C53" s="14"/>
    </row>
    <row r="54" spans="2:11" x14ac:dyDescent="0.25">
      <c r="C54" s="14" t="s">
        <v>69</v>
      </c>
      <c r="E54">
        <v>4</v>
      </c>
      <c r="F54">
        <v>3</v>
      </c>
      <c r="H54">
        <v>12</v>
      </c>
      <c r="I54">
        <v>1</v>
      </c>
    </row>
    <row r="55" spans="2:11" x14ac:dyDescent="0.25">
      <c r="C55" s="14"/>
      <c r="H55">
        <v>9</v>
      </c>
      <c r="I55">
        <v>1</v>
      </c>
    </row>
    <row r="56" spans="2:11" x14ac:dyDescent="0.25">
      <c r="C56" s="14"/>
      <c r="H56">
        <v>11</v>
      </c>
      <c r="I56">
        <v>1</v>
      </c>
    </row>
    <row r="57" spans="2:11" x14ac:dyDescent="0.25">
      <c r="C57" s="14"/>
    </row>
    <row r="58" spans="2:11" x14ac:dyDescent="0.25">
      <c r="C58" s="14" t="s">
        <v>70</v>
      </c>
      <c r="E58">
        <v>3</v>
      </c>
      <c r="F58">
        <v>3</v>
      </c>
      <c r="H58">
        <v>11</v>
      </c>
      <c r="I58">
        <v>1</v>
      </c>
      <c r="K58">
        <f t="shared" ref="K58" si="3">(7-E58)*(4-F58)</f>
        <v>4</v>
      </c>
    </row>
    <row r="59" spans="2:11" x14ac:dyDescent="0.25">
      <c r="C59" s="14"/>
      <c r="H59">
        <v>13</v>
      </c>
      <c r="I59">
        <v>1</v>
      </c>
    </row>
    <row r="60" spans="2:11" x14ac:dyDescent="0.25">
      <c r="C60" s="14"/>
      <c r="H60">
        <v>11</v>
      </c>
      <c r="I60">
        <v>1</v>
      </c>
    </row>
    <row r="61" spans="2:11" x14ac:dyDescent="0.25">
      <c r="C61" s="14"/>
      <c r="H61">
        <v>8</v>
      </c>
      <c r="I61">
        <v>1</v>
      </c>
    </row>
    <row r="62" spans="2:11" x14ac:dyDescent="0.25">
      <c r="C62" s="14"/>
    </row>
    <row r="63" spans="2:11" x14ac:dyDescent="0.25">
      <c r="B63" t="s">
        <v>72</v>
      </c>
      <c r="C63" s="14" t="s">
        <v>71</v>
      </c>
      <c r="E63">
        <v>3</v>
      </c>
      <c r="F63">
        <v>3</v>
      </c>
      <c r="H63">
        <v>8</v>
      </c>
      <c r="I63">
        <v>1</v>
      </c>
    </row>
    <row r="64" spans="2:11" x14ac:dyDescent="0.25">
      <c r="C64" s="14"/>
      <c r="H64">
        <v>11</v>
      </c>
      <c r="I64">
        <v>1</v>
      </c>
    </row>
    <row r="65" spans="3:9" x14ac:dyDescent="0.25">
      <c r="C65" s="14"/>
      <c r="H65">
        <v>11</v>
      </c>
      <c r="I65">
        <v>1</v>
      </c>
    </row>
    <row r="66" spans="3:9" x14ac:dyDescent="0.25">
      <c r="C66" s="14"/>
      <c r="H66">
        <v>8</v>
      </c>
      <c r="I66">
        <v>1</v>
      </c>
    </row>
    <row r="67" spans="3:9" x14ac:dyDescent="0.25">
      <c r="C67" s="14"/>
    </row>
    <row r="68" spans="3:9" x14ac:dyDescent="0.25">
      <c r="C68" s="14"/>
    </row>
    <row r="69" spans="3:9" x14ac:dyDescent="0.25">
      <c r="C69" s="14" t="s">
        <v>73</v>
      </c>
      <c r="E69">
        <v>3</v>
      </c>
      <c r="F69">
        <v>2</v>
      </c>
    </row>
    <row r="70" spans="3:9" x14ac:dyDescent="0.25">
      <c r="C70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Base Game</vt:lpstr>
      <vt:lpstr>Hold'n Respin</vt:lpstr>
      <vt:lpstr>Figures</vt:lpstr>
      <vt:lpstr>Figures2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Borodin</dc:creator>
  <cp:lastModifiedBy>Viktor Borodin</cp:lastModifiedBy>
  <dcterms:created xsi:type="dcterms:W3CDTF">2023-01-25T13:38:01Z</dcterms:created>
  <dcterms:modified xsi:type="dcterms:W3CDTF">2023-01-30T16:47:03Z</dcterms:modified>
</cp:coreProperties>
</file>