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Rep1112_5Oct2020/"/>
    </mc:Choice>
  </mc:AlternateContent>
  <xr:revisionPtr revIDLastSave="0" documentId="13_ncr:40009_{8C0B2019-20D8-794B-9260-20A9CF6682F2}" xr6:coauthVersionLast="45" xr6:coauthVersionMax="45" xr10:uidLastSave="{00000000-0000-0000-0000-000000000000}"/>
  <bookViews>
    <workbookView xWindow="1520" yWindow="460" windowWidth="24000" windowHeight="14180"/>
  </bookViews>
  <sheets>
    <sheet name="mixingVolumes" sheetId="1" r:id="rId1"/>
  </sheets>
  <calcPr calcId="0"/>
</workbook>
</file>

<file path=xl/calcChain.xml><?xml version="1.0" encoding="utf-8"?>
<calcChain xmlns="http://schemas.openxmlformats.org/spreadsheetml/2006/main">
  <c r="R34" i="1" l="1"/>
  <c r="S32" i="1"/>
  <c r="R33" i="1"/>
  <c r="R32" i="1"/>
  <c r="S31" i="1"/>
  <c r="R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P34" i="1"/>
  <c r="P33" i="1"/>
  <c r="P32" i="1"/>
  <c r="P31" i="1"/>
  <c r="Q3" i="1"/>
  <c r="Q31" i="1" s="1"/>
  <c r="Q32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L12" i="1"/>
  <c r="O32" i="1"/>
  <c r="N34" i="1"/>
  <c r="N3" i="1"/>
  <c r="N2" i="1"/>
  <c r="N33" i="1"/>
  <c r="N32" i="1"/>
  <c r="N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O31" i="1" s="1"/>
  <c r="J32" i="1"/>
  <c r="I34" i="1"/>
  <c r="J31" i="1"/>
  <c r="I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26" i="1"/>
  <c r="G34" i="1"/>
  <c r="G33" i="1"/>
  <c r="G32" i="1"/>
  <c r="H3" i="1"/>
  <c r="H4" i="1"/>
  <c r="H31" i="1" s="1"/>
  <c r="H32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1" i="1"/>
  <c r="E28" i="1"/>
  <c r="E26" i="1"/>
  <c r="E24" i="1"/>
  <c r="E23" i="1"/>
  <c r="E20" i="1"/>
  <c r="E19" i="1"/>
  <c r="E15" i="1"/>
  <c r="E33" i="1"/>
  <c r="E32" i="1"/>
  <c r="E31" i="1"/>
  <c r="E3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B33" i="1"/>
  <c r="B31" i="1"/>
  <c r="B34" i="1" s="1"/>
  <c r="B32" i="1"/>
  <c r="B26" i="1"/>
  <c r="B15" i="1"/>
  <c r="C3" i="1"/>
  <c r="C31" i="1" s="1"/>
  <c r="C3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2" i="1"/>
  <c r="F31" i="1" l="1"/>
  <c r="F32" i="1" s="1"/>
</calcChain>
</file>

<file path=xl/sharedStrings.xml><?xml version="1.0" encoding="utf-8"?>
<sst xmlns="http://schemas.openxmlformats.org/spreadsheetml/2006/main" count="47" uniqueCount="47">
  <si>
    <t>IsolateID</t>
  </si>
  <si>
    <t>Jar_20Jar_9</t>
  </si>
  <si>
    <t>Jar_25Jar_28</t>
  </si>
  <si>
    <t>Jar_23Jar_27</t>
  </si>
  <si>
    <t>Jar_24Jar_10</t>
  </si>
  <si>
    <t>Jar_14Jar_18</t>
  </si>
  <si>
    <t>Jar_21Jar_16</t>
  </si>
  <si>
    <t>Jar_19Jar_7</t>
  </si>
  <si>
    <t>Jar_11Jar_4</t>
  </si>
  <si>
    <t>Jar_3Jar_17</t>
  </si>
  <si>
    <t>Jar_26Jar_13</t>
  </si>
  <si>
    <t>Jar_5Jar_1</t>
  </si>
  <si>
    <t>Jar_8Jar_6</t>
  </si>
  <si>
    <t>Jar_12Jar_22</t>
  </si>
  <si>
    <t>Jar_2Jar_15</t>
  </si>
  <si>
    <t>volPerMl</t>
  </si>
  <si>
    <t>37E</t>
  </si>
  <si>
    <t>50A</t>
  </si>
  <si>
    <t>37H</t>
  </si>
  <si>
    <t>34F</t>
  </si>
  <si>
    <t>35A</t>
  </si>
  <si>
    <t>20A</t>
  </si>
  <si>
    <t>33B</t>
  </si>
  <si>
    <t>34B</t>
  </si>
  <si>
    <t>13C</t>
  </si>
  <si>
    <t>32E</t>
  </si>
  <si>
    <t>50B</t>
  </si>
  <si>
    <t>35E</t>
  </si>
  <si>
    <t>2H</t>
  </si>
  <si>
    <t>25A</t>
  </si>
  <si>
    <t>32G</t>
  </si>
  <si>
    <t>20D</t>
  </si>
  <si>
    <t>24D</t>
  </si>
  <si>
    <t>54G</t>
  </si>
  <si>
    <t>47C</t>
  </si>
  <si>
    <t>36G</t>
  </si>
  <si>
    <t>35B</t>
  </si>
  <si>
    <t>40A</t>
  </si>
  <si>
    <t>BTB_59</t>
  </si>
  <si>
    <t>36E</t>
  </si>
  <si>
    <t>20C</t>
  </si>
  <si>
    <t>BTB_28</t>
  </si>
  <si>
    <t>36A</t>
  </si>
  <si>
    <t>21C</t>
  </si>
  <si>
    <t>Water</t>
  </si>
  <si>
    <t>NA</t>
  </si>
  <si>
    <t>* 50B DID grow, just making it all the liquid remaining.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</si>
</sst>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A13" workbookViewId="0">
      <selection activeCell="T31" sqref="T31"/>
    </sheetView>
  </sheetViews>
  <sheetFormatPr baseColWidth="10" defaultRowHeight="16" x14ac:dyDescent="0.2"/>
  <cols>
    <col min="11" max="11" width="12.1640625" bestFit="1" customWidth="1"/>
  </cols>
  <sheetData>
    <row r="1" spans="1:25" x14ac:dyDescent="0.2">
      <c r="A1" t="s">
        <v>0</v>
      </c>
      <c r="B1" t="s">
        <v>1</v>
      </c>
      <c r="D1" t="s">
        <v>2</v>
      </c>
      <c r="E1" t="s">
        <v>3</v>
      </c>
      <c r="G1" t="s">
        <v>4</v>
      </c>
      <c r="I1" t="s">
        <v>5</v>
      </c>
      <c r="K1" t="s">
        <v>6</v>
      </c>
      <c r="L1" t="s">
        <v>7</v>
      </c>
      <c r="N1" t="s">
        <v>8</v>
      </c>
      <c r="P1" t="s">
        <v>9</v>
      </c>
      <c r="R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</row>
    <row r="2" spans="1:25" x14ac:dyDescent="0.2">
      <c r="A2" t="s">
        <v>16</v>
      </c>
      <c r="B2">
        <v>0</v>
      </c>
      <c r="C2">
        <f>B2*Y2</f>
        <v>0</v>
      </c>
      <c r="D2">
        <v>0</v>
      </c>
      <c r="E2">
        <v>0</v>
      </c>
      <c r="F2">
        <f>E2*Y2</f>
        <v>0</v>
      </c>
      <c r="G2">
        <v>0</v>
      </c>
      <c r="H2">
        <f>G2*Y2</f>
        <v>0</v>
      </c>
      <c r="I2">
        <v>0</v>
      </c>
      <c r="J2">
        <f>I2*Y2</f>
        <v>0</v>
      </c>
      <c r="K2">
        <v>0</v>
      </c>
      <c r="L2">
        <v>0</v>
      </c>
      <c r="N2">
        <f>2*0.196850393700787</f>
        <v>0.39370078740157399</v>
      </c>
      <c r="O2">
        <f>N2*Y2</f>
        <v>0.13333333333333264</v>
      </c>
      <c r="P2">
        <v>5.9055118110236199E-2</v>
      </c>
      <c r="Q2">
        <f>P2*Y2</f>
        <v>1.9999999999999931E-2</v>
      </c>
      <c r="R2">
        <v>5.9055118110236199E-2</v>
      </c>
      <c r="S2">
        <f>R2*Y2</f>
        <v>1.9999999999999931E-2</v>
      </c>
      <c r="T2">
        <v>0</v>
      </c>
      <c r="U2">
        <v>0.59055118110236204</v>
      </c>
      <c r="V2">
        <v>0</v>
      </c>
      <c r="W2">
        <v>0</v>
      </c>
      <c r="X2">
        <v>0.14763779527559101</v>
      </c>
      <c r="Y2">
        <f>0.05/X2</f>
        <v>0.33866666666666562</v>
      </c>
    </row>
    <row r="3" spans="1:25" x14ac:dyDescent="0.2">
      <c r="A3" t="s">
        <v>17</v>
      </c>
      <c r="B3">
        <v>0</v>
      </c>
      <c r="C3">
        <f>B3*Y3</f>
        <v>0</v>
      </c>
      <c r="D3">
        <v>0</v>
      </c>
      <c r="E3">
        <v>0</v>
      </c>
      <c r="F3">
        <f>E3*Y3</f>
        <v>0</v>
      </c>
      <c r="G3">
        <v>0</v>
      </c>
      <c r="H3">
        <f>G3*Y3</f>
        <v>0</v>
      </c>
      <c r="I3">
        <v>0</v>
      </c>
      <c r="J3">
        <f t="shared" ref="J3:J29" si="0">I3*Y3</f>
        <v>0</v>
      </c>
      <c r="K3">
        <v>0</v>
      </c>
      <c r="L3">
        <v>0.66225165562913801</v>
      </c>
      <c r="N3">
        <f>2*0.662251655629138</f>
        <v>1.324503311258276</v>
      </c>
      <c r="O3">
        <f t="shared" ref="O3:O29" si="1">N3*Y3</f>
        <v>0.13333333333333322</v>
      </c>
      <c r="P3">
        <v>0.19867549668874199</v>
      </c>
      <c r="Q3">
        <f>P3*Y3</f>
        <v>2.0000000000000042E-2</v>
      </c>
      <c r="R3">
        <v>0.19867549668874199</v>
      </c>
      <c r="S3">
        <f t="shared" ref="S3:S29" si="2">R3*Y3</f>
        <v>2.0000000000000042E-2</v>
      </c>
      <c r="T3">
        <v>0</v>
      </c>
      <c r="U3">
        <v>0</v>
      </c>
      <c r="V3">
        <v>0</v>
      </c>
      <c r="W3">
        <v>0</v>
      </c>
      <c r="X3">
        <v>0.49668874172185401</v>
      </c>
      <c r="Y3">
        <f t="shared" ref="Y3:Y29" si="3">0.05/X3</f>
        <v>0.10066666666666674</v>
      </c>
    </row>
    <row r="4" spans="1:25" s="1" customFormat="1" x14ac:dyDescent="0.2">
      <c r="A4" s="1" t="s">
        <v>18</v>
      </c>
      <c r="B4" s="1">
        <v>0</v>
      </c>
      <c r="C4">
        <f>B4*Y4</f>
        <v>0</v>
      </c>
      <c r="D4" s="1">
        <v>0</v>
      </c>
      <c r="E4" s="1">
        <v>0</v>
      </c>
      <c r="F4">
        <f>E4*Y4</f>
        <v>0</v>
      </c>
      <c r="G4" s="1">
        <v>0</v>
      </c>
      <c r="H4">
        <f>G4*Y4</f>
        <v>0</v>
      </c>
      <c r="I4" s="1">
        <v>0</v>
      </c>
      <c r="J4">
        <f t="shared" si="0"/>
        <v>0</v>
      </c>
      <c r="K4" s="1">
        <v>0</v>
      </c>
      <c r="L4" s="1">
        <v>0</v>
      </c>
      <c r="N4" s="1">
        <v>0</v>
      </c>
      <c r="O4">
        <f t="shared" si="1"/>
        <v>0</v>
      </c>
      <c r="P4" s="1">
        <v>0</v>
      </c>
      <c r="Q4">
        <f>P4*Y4</f>
        <v>0</v>
      </c>
      <c r="R4" s="1">
        <v>0</v>
      </c>
      <c r="S4">
        <f t="shared" si="2"/>
        <v>0</v>
      </c>
      <c r="T4" s="1">
        <v>0</v>
      </c>
      <c r="U4" s="1">
        <v>0</v>
      </c>
      <c r="V4" s="1">
        <v>0</v>
      </c>
      <c r="W4" s="1">
        <v>0</v>
      </c>
      <c r="X4" s="1">
        <v>2.0689655172413799</v>
      </c>
      <c r="Y4">
        <f t="shared" si="3"/>
        <v>2.4166666666666663E-2</v>
      </c>
    </row>
    <row r="5" spans="1:25" x14ac:dyDescent="0.2">
      <c r="A5" t="s">
        <v>19</v>
      </c>
      <c r="B5">
        <v>0</v>
      </c>
      <c r="C5">
        <f>B5*Y5</f>
        <v>0</v>
      </c>
      <c r="D5">
        <v>0</v>
      </c>
      <c r="E5">
        <v>0</v>
      </c>
      <c r="F5">
        <f>E5*Y5</f>
        <v>0</v>
      </c>
      <c r="G5">
        <v>0</v>
      </c>
      <c r="H5">
        <f>G5*Y5</f>
        <v>0</v>
      </c>
      <c r="I5">
        <v>0</v>
      </c>
      <c r="J5">
        <f t="shared" si="0"/>
        <v>0</v>
      </c>
      <c r="K5">
        <v>0</v>
      </c>
      <c r="L5">
        <v>0</v>
      </c>
      <c r="N5">
        <v>0</v>
      </c>
      <c r="O5">
        <f t="shared" si="1"/>
        <v>0</v>
      </c>
      <c r="P5">
        <v>0.147420147420147</v>
      </c>
      <c r="Q5">
        <f>P5*Y5</f>
        <v>1.9999999999999976E-2</v>
      </c>
      <c r="R5">
        <v>0.147420147420147</v>
      </c>
      <c r="S5">
        <f t="shared" si="2"/>
        <v>1.9999999999999976E-2</v>
      </c>
      <c r="T5">
        <v>0</v>
      </c>
      <c r="U5">
        <v>0</v>
      </c>
      <c r="V5">
        <v>0</v>
      </c>
      <c r="W5">
        <v>0</v>
      </c>
      <c r="X5">
        <v>0.36855036855036799</v>
      </c>
      <c r="Y5">
        <f t="shared" si="3"/>
        <v>0.13566666666666688</v>
      </c>
    </row>
    <row r="6" spans="1:25" x14ac:dyDescent="0.2">
      <c r="A6" t="s">
        <v>20</v>
      </c>
      <c r="B6">
        <v>0</v>
      </c>
      <c r="C6">
        <f>B6*Y6</f>
        <v>0</v>
      </c>
      <c r="D6">
        <v>0</v>
      </c>
      <c r="E6">
        <v>0</v>
      </c>
      <c r="F6">
        <f>E6*Y6</f>
        <v>0</v>
      </c>
      <c r="G6">
        <v>0</v>
      </c>
      <c r="H6">
        <f>G6*Y6</f>
        <v>0</v>
      </c>
      <c r="I6">
        <v>0</v>
      </c>
      <c r="J6">
        <f t="shared" si="0"/>
        <v>0</v>
      </c>
      <c r="K6">
        <v>0</v>
      </c>
      <c r="L6">
        <v>0</v>
      </c>
      <c r="N6">
        <v>0</v>
      </c>
      <c r="O6">
        <f t="shared" si="1"/>
        <v>0</v>
      </c>
      <c r="P6">
        <v>0</v>
      </c>
      <c r="Q6">
        <f>P6*Y6</f>
        <v>0</v>
      </c>
      <c r="R6">
        <v>0.17142857142857101</v>
      </c>
      <c r="S6">
        <f t="shared" si="2"/>
        <v>1.999999999999998E-2</v>
      </c>
      <c r="T6">
        <v>0</v>
      </c>
      <c r="U6">
        <v>0</v>
      </c>
      <c r="V6">
        <v>0</v>
      </c>
      <c r="W6">
        <v>0</v>
      </c>
      <c r="X6">
        <v>0.42857142857142799</v>
      </c>
      <c r="Y6">
        <f t="shared" si="3"/>
        <v>0.11666666666666684</v>
      </c>
    </row>
    <row r="7" spans="1:25" x14ac:dyDescent="0.2">
      <c r="A7" t="s">
        <v>21</v>
      </c>
      <c r="B7">
        <v>0</v>
      </c>
      <c r="C7">
        <f>B7*Y7</f>
        <v>0</v>
      </c>
      <c r="D7">
        <v>0</v>
      </c>
      <c r="E7">
        <v>0</v>
      </c>
      <c r="F7">
        <f>E7*Y7</f>
        <v>0</v>
      </c>
      <c r="G7">
        <v>0</v>
      </c>
      <c r="H7">
        <f>G7*Y7</f>
        <v>0</v>
      </c>
      <c r="I7">
        <v>0</v>
      </c>
      <c r="J7">
        <f t="shared" si="0"/>
        <v>0</v>
      </c>
      <c r="K7">
        <v>0</v>
      </c>
      <c r="L7">
        <v>0</v>
      </c>
      <c r="N7">
        <v>0</v>
      </c>
      <c r="O7">
        <f t="shared" si="1"/>
        <v>0</v>
      </c>
      <c r="P7">
        <v>0</v>
      </c>
      <c r="Q7">
        <f>P7*Y7</f>
        <v>0</v>
      </c>
      <c r="R7">
        <v>0.13143483023001101</v>
      </c>
      <c r="S7">
        <f t="shared" si="2"/>
        <v>2.0000000000000035E-2</v>
      </c>
      <c r="T7">
        <v>0</v>
      </c>
      <c r="U7">
        <v>0</v>
      </c>
      <c r="V7">
        <v>0</v>
      </c>
      <c r="W7">
        <v>0</v>
      </c>
      <c r="X7">
        <v>0.32858707557502698</v>
      </c>
      <c r="Y7">
        <f t="shared" si="3"/>
        <v>0.15216666666666687</v>
      </c>
    </row>
    <row r="8" spans="1:25" x14ac:dyDescent="0.2">
      <c r="A8" t="s">
        <v>22</v>
      </c>
      <c r="B8">
        <v>0</v>
      </c>
      <c r="C8">
        <f>B8*Y8</f>
        <v>0</v>
      </c>
      <c r="D8">
        <v>0</v>
      </c>
      <c r="E8">
        <v>0</v>
      </c>
      <c r="F8">
        <f>E8*Y8</f>
        <v>0</v>
      </c>
      <c r="G8">
        <v>0</v>
      </c>
      <c r="H8">
        <f>G8*Y8</f>
        <v>0</v>
      </c>
      <c r="I8">
        <v>0</v>
      </c>
      <c r="J8">
        <f t="shared" si="0"/>
        <v>0</v>
      </c>
      <c r="K8">
        <v>0</v>
      </c>
      <c r="L8">
        <v>0</v>
      </c>
      <c r="N8">
        <v>0</v>
      </c>
      <c r="O8">
        <f t="shared" si="1"/>
        <v>0</v>
      </c>
      <c r="P8">
        <v>0</v>
      </c>
      <c r="Q8">
        <f>P8*Y8</f>
        <v>0</v>
      </c>
      <c r="R8">
        <v>0.39087947882736201</v>
      </c>
      <c r="S8">
        <f t="shared" si="2"/>
        <v>2.0000000000000021E-2</v>
      </c>
      <c r="T8">
        <v>0</v>
      </c>
      <c r="U8">
        <v>0</v>
      </c>
      <c r="V8">
        <v>0</v>
      </c>
      <c r="W8">
        <v>0</v>
      </c>
      <c r="X8">
        <v>0.97719869706840401</v>
      </c>
      <c r="Y8">
        <f t="shared" si="3"/>
        <v>5.1166666666666666E-2</v>
      </c>
    </row>
    <row r="9" spans="1:25" x14ac:dyDescent="0.2">
      <c r="A9" t="s">
        <v>23</v>
      </c>
      <c r="B9">
        <v>0</v>
      </c>
      <c r="C9">
        <f>B9*Y9</f>
        <v>0</v>
      </c>
      <c r="D9">
        <v>0</v>
      </c>
      <c r="E9">
        <v>0</v>
      </c>
      <c r="F9">
        <f>E9*Y9</f>
        <v>0</v>
      </c>
      <c r="G9">
        <v>0</v>
      </c>
      <c r="H9">
        <f>G9*Y9</f>
        <v>0</v>
      </c>
      <c r="I9">
        <v>0</v>
      </c>
      <c r="J9">
        <f t="shared" si="0"/>
        <v>0</v>
      </c>
      <c r="K9">
        <v>0</v>
      </c>
      <c r="L9">
        <v>0</v>
      </c>
      <c r="N9">
        <v>0</v>
      </c>
      <c r="O9">
        <f t="shared" si="1"/>
        <v>0</v>
      </c>
      <c r="P9">
        <v>0.164383561643836</v>
      </c>
      <c r="Q9">
        <f>P9*Y9</f>
        <v>2.0000000000000049E-2</v>
      </c>
      <c r="R9">
        <v>0.164383561643836</v>
      </c>
      <c r="S9">
        <f t="shared" si="2"/>
        <v>2.0000000000000049E-2</v>
      </c>
      <c r="T9">
        <v>0</v>
      </c>
      <c r="U9">
        <v>0</v>
      </c>
      <c r="V9">
        <v>0</v>
      </c>
      <c r="W9">
        <v>0</v>
      </c>
      <c r="X9">
        <v>0.41095890410958902</v>
      </c>
      <c r="Y9">
        <f t="shared" si="3"/>
        <v>0.12166666666666669</v>
      </c>
    </row>
    <row r="10" spans="1:25" x14ac:dyDescent="0.2">
      <c r="A10" t="s">
        <v>24</v>
      </c>
      <c r="B10">
        <v>0</v>
      </c>
      <c r="C10">
        <f>B10*Y10</f>
        <v>0</v>
      </c>
      <c r="D10">
        <v>0</v>
      </c>
      <c r="E10">
        <v>0</v>
      </c>
      <c r="F10">
        <f>E10*Y10</f>
        <v>0</v>
      </c>
      <c r="G10">
        <v>0</v>
      </c>
      <c r="H10">
        <f>G10*Y10</f>
        <v>0</v>
      </c>
      <c r="I10">
        <v>0</v>
      </c>
      <c r="J10">
        <f t="shared" si="0"/>
        <v>0</v>
      </c>
      <c r="K10">
        <v>0</v>
      </c>
      <c r="L10">
        <v>0.54570259208731198</v>
      </c>
      <c r="N10">
        <v>0</v>
      </c>
      <c r="O10">
        <f t="shared" si="1"/>
        <v>0</v>
      </c>
      <c r="P10">
        <v>0.16371077762619399</v>
      </c>
      <c r="Q10">
        <f>P10*Y10</f>
        <v>2.0000000000000049E-2</v>
      </c>
      <c r="R10">
        <v>0.16371077762619399</v>
      </c>
      <c r="S10">
        <f t="shared" si="2"/>
        <v>2.0000000000000049E-2</v>
      </c>
      <c r="T10">
        <v>1.6371077762619399</v>
      </c>
      <c r="U10">
        <v>0</v>
      </c>
      <c r="V10">
        <v>0</v>
      </c>
      <c r="W10">
        <v>0</v>
      </c>
      <c r="X10">
        <v>0.40927694406548398</v>
      </c>
      <c r="Y10">
        <f t="shared" si="3"/>
        <v>0.12216666666666677</v>
      </c>
    </row>
    <row r="11" spans="1:25" x14ac:dyDescent="0.2">
      <c r="A11" t="s">
        <v>25</v>
      </c>
      <c r="B11">
        <v>0</v>
      </c>
      <c r="C11">
        <f>B11*Y11</f>
        <v>0</v>
      </c>
      <c r="D11">
        <v>0</v>
      </c>
      <c r="E11">
        <v>0</v>
      </c>
      <c r="F11">
        <f>E11*Y11</f>
        <v>0</v>
      </c>
      <c r="G11">
        <v>0</v>
      </c>
      <c r="H11">
        <f>G11*Y11</f>
        <v>0</v>
      </c>
      <c r="I11">
        <v>0</v>
      </c>
      <c r="J11">
        <f t="shared" si="0"/>
        <v>0</v>
      </c>
      <c r="K11">
        <v>0</v>
      </c>
      <c r="L11">
        <v>0</v>
      </c>
      <c r="N11">
        <v>0</v>
      </c>
      <c r="O11">
        <f t="shared" si="1"/>
        <v>0</v>
      </c>
      <c r="P11">
        <v>0.118226600985222</v>
      </c>
      <c r="Q11">
        <f>P11*Y11</f>
        <v>2.000000000000007E-2</v>
      </c>
      <c r="R11">
        <v>0.118226600985222</v>
      </c>
      <c r="S11">
        <f t="shared" si="2"/>
        <v>2.000000000000007E-2</v>
      </c>
      <c r="T11">
        <v>0</v>
      </c>
      <c r="U11">
        <v>0</v>
      </c>
      <c r="V11">
        <v>0</v>
      </c>
      <c r="W11">
        <v>0</v>
      </c>
      <c r="X11">
        <v>0.29556650246305399</v>
      </c>
      <c r="Y11">
        <f t="shared" si="3"/>
        <v>0.1691666666666668</v>
      </c>
    </row>
    <row r="12" spans="1:25" x14ac:dyDescent="0.2">
      <c r="A12" t="s">
        <v>26</v>
      </c>
      <c r="B12">
        <v>0</v>
      </c>
      <c r="C12">
        <f>B12*Y12</f>
        <v>0</v>
      </c>
      <c r="D12">
        <v>0</v>
      </c>
      <c r="E12">
        <v>0</v>
      </c>
      <c r="F12">
        <f>E12*Y12</f>
        <v>0</v>
      </c>
      <c r="G12">
        <v>0</v>
      </c>
      <c r="H12">
        <f>G12*Y12</f>
        <v>0</v>
      </c>
      <c r="I12">
        <v>0</v>
      </c>
      <c r="J12">
        <f t="shared" si="0"/>
        <v>0</v>
      </c>
      <c r="K12">
        <v>0</v>
      </c>
      <c r="L12">
        <f>4-(L10+L3)</f>
        <v>2.79204575228355</v>
      </c>
      <c r="N12">
        <v>0</v>
      </c>
      <c r="O12">
        <f t="shared" si="1"/>
        <v>0</v>
      </c>
      <c r="P12">
        <v>0.99173553719008301</v>
      </c>
      <c r="Q12">
        <f>P12*Y12</f>
        <v>1.9999999999999983E-2</v>
      </c>
      <c r="R12">
        <v>0</v>
      </c>
      <c r="S12">
        <f t="shared" si="2"/>
        <v>0</v>
      </c>
      <c r="T12">
        <v>0</v>
      </c>
      <c r="U12">
        <v>0</v>
      </c>
      <c r="V12">
        <v>0</v>
      </c>
      <c r="W12">
        <v>0</v>
      </c>
      <c r="X12">
        <v>2.4793388429752099</v>
      </c>
      <c r="Y12">
        <f t="shared" si="3"/>
        <v>2.0166666666666642E-2</v>
      </c>
    </row>
    <row r="13" spans="1:25" s="1" customFormat="1" x14ac:dyDescent="0.2">
      <c r="A13" s="1" t="s">
        <v>27</v>
      </c>
      <c r="B13" s="1">
        <v>0</v>
      </c>
      <c r="C13">
        <f>B13*Y13</f>
        <v>0</v>
      </c>
      <c r="D13" s="1">
        <v>0</v>
      </c>
      <c r="E13" s="1">
        <v>0</v>
      </c>
      <c r="F13">
        <f>E13*Y13</f>
        <v>0</v>
      </c>
      <c r="G13" s="1">
        <v>0</v>
      </c>
      <c r="H13">
        <f>G13*Y13</f>
        <v>0</v>
      </c>
      <c r="I13" s="1">
        <v>0</v>
      </c>
      <c r="J13">
        <f t="shared" si="0"/>
        <v>0</v>
      </c>
      <c r="K13" s="1">
        <v>0</v>
      </c>
      <c r="L13" s="1">
        <v>0</v>
      </c>
      <c r="N13" s="1">
        <v>0</v>
      </c>
      <c r="O13">
        <f t="shared" si="1"/>
        <v>0</v>
      </c>
      <c r="P13" s="1">
        <v>0</v>
      </c>
      <c r="Q13">
        <f>P13*Y13</f>
        <v>0</v>
      </c>
      <c r="R13" s="1">
        <v>0</v>
      </c>
      <c r="S13">
        <f t="shared" si="2"/>
        <v>0</v>
      </c>
      <c r="T13" s="1">
        <v>0</v>
      </c>
      <c r="U13" s="1">
        <v>0</v>
      </c>
      <c r="V13" s="1">
        <v>0</v>
      </c>
      <c r="W13" s="1">
        <v>0</v>
      </c>
      <c r="X13" s="1">
        <v>18.750000000000099</v>
      </c>
      <c r="Y13">
        <f t="shared" si="3"/>
        <v>2.6666666666666527E-3</v>
      </c>
    </row>
    <row r="14" spans="1:25" x14ac:dyDescent="0.2">
      <c r="A14" t="s">
        <v>28</v>
      </c>
      <c r="B14">
        <v>0</v>
      </c>
      <c r="C14">
        <f>B14*Y14</f>
        <v>0</v>
      </c>
      <c r="D14">
        <v>0</v>
      </c>
      <c r="E14">
        <v>0</v>
      </c>
      <c r="F14">
        <f>E14*Y14</f>
        <v>0</v>
      </c>
      <c r="G14">
        <v>0</v>
      </c>
      <c r="H14">
        <f>G14*Y14</f>
        <v>0</v>
      </c>
      <c r="I14">
        <v>0</v>
      </c>
      <c r="J14">
        <f t="shared" si="0"/>
        <v>0</v>
      </c>
      <c r="K14">
        <v>0</v>
      </c>
      <c r="L14">
        <v>0</v>
      </c>
      <c r="N14">
        <v>0</v>
      </c>
      <c r="O14">
        <f t="shared" si="1"/>
        <v>0</v>
      </c>
      <c r="P14">
        <v>0.32967032967033</v>
      </c>
      <c r="Q14">
        <f>P14*Y14</f>
        <v>2.0000000000000025E-2</v>
      </c>
      <c r="R14">
        <v>0</v>
      </c>
      <c r="S14">
        <f t="shared" si="2"/>
        <v>0</v>
      </c>
      <c r="T14">
        <v>0</v>
      </c>
      <c r="U14">
        <v>0</v>
      </c>
      <c r="V14">
        <v>0</v>
      </c>
      <c r="W14">
        <v>0</v>
      </c>
      <c r="X14">
        <v>0.82417582417582402</v>
      </c>
      <c r="Y14">
        <f t="shared" si="3"/>
        <v>6.0666666666666681E-2</v>
      </c>
    </row>
    <row r="15" spans="1:25" x14ac:dyDescent="0.2">
      <c r="A15" t="s">
        <v>29</v>
      </c>
      <c r="B15">
        <f>2*0.429645542427497</f>
        <v>0.85929108485499395</v>
      </c>
      <c r="C15">
        <f>B15*Y15</f>
        <v>0.13333333333333325</v>
      </c>
      <c r="D15">
        <v>0.42964554242749697</v>
      </c>
      <c r="E15">
        <f>2*0.128893662728249</f>
        <v>0.25778732545649802</v>
      </c>
      <c r="F15">
        <f>E15*Y15</f>
        <v>3.9999999999999945E-2</v>
      </c>
      <c r="G15">
        <v>0.12889366272824901</v>
      </c>
      <c r="H15">
        <f>G15*Y15</f>
        <v>1.9999999999999973E-2</v>
      </c>
      <c r="I15">
        <v>0</v>
      </c>
      <c r="J15">
        <f t="shared" si="0"/>
        <v>0</v>
      </c>
      <c r="K15">
        <v>1.28893662728249</v>
      </c>
      <c r="L15">
        <v>0</v>
      </c>
      <c r="N15">
        <v>0</v>
      </c>
      <c r="O15">
        <f t="shared" si="1"/>
        <v>0</v>
      </c>
      <c r="P15">
        <v>0</v>
      </c>
      <c r="Q15">
        <f>P15*Y15</f>
        <v>0</v>
      </c>
      <c r="R15">
        <v>0</v>
      </c>
      <c r="S15">
        <f t="shared" si="2"/>
        <v>0</v>
      </c>
      <c r="T15">
        <v>0</v>
      </c>
      <c r="U15">
        <v>0</v>
      </c>
      <c r="V15">
        <v>0</v>
      </c>
      <c r="W15">
        <v>0</v>
      </c>
      <c r="X15">
        <v>0.32223415682062301</v>
      </c>
      <c r="Y15">
        <f t="shared" si="3"/>
        <v>0.15516666666666667</v>
      </c>
    </row>
    <row r="16" spans="1:25" x14ac:dyDescent="0.2">
      <c r="A16" t="s">
        <v>30</v>
      </c>
      <c r="B16">
        <v>0</v>
      </c>
      <c r="C16">
        <f>B16*Y16</f>
        <v>0</v>
      </c>
      <c r="D16">
        <v>0.26437541308658302</v>
      </c>
      <c r="E16">
        <v>0</v>
      </c>
      <c r="F16">
        <f>E16*Y16</f>
        <v>0</v>
      </c>
      <c r="G16">
        <v>7.9312623925974907E-2</v>
      </c>
      <c r="H16">
        <f>G16*Y16</f>
        <v>2.0000000000000025E-2</v>
      </c>
      <c r="I16">
        <v>0</v>
      </c>
      <c r="J16">
        <f t="shared" si="0"/>
        <v>0</v>
      </c>
      <c r="K16">
        <v>0</v>
      </c>
      <c r="L16">
        <v>0</v>
      </c>
      <c r="N16">
        <v>0</v>
      </c>
      <c r="O16">
        <f t="shared" si="1"/>
        <v>0</v>
      </c>
      <c r="P16">
        <v>0</v>
      </c>
      <c r="Q16">
        <f>P16*Y16</f>
        <v>0</v>
      </c>
      <c r="R16">
        <v>0</v>
      </c>
      <c r="S16">
        <f t="shared" si="2"/>
        <v>0</v>
      </c>
      <c r="T16">
        <v>0</v>
      </c>
      <c r="U16">
        <v>0</v>
      </c>
      <c r="V16">
        <v>0</v>
      </c>
      <c r="W16">
        <v>0</v>
      </c>
      <c r="X16">
        <v>0.198281559814937</v>
      </c>
      <c r="Y16">
        <f t="shared" si="3"/>
        <v>0.25216666666666693</v>
      </c>
    </row>
    <row r="17" spans="1:25" x14ac:dyDescent="0.2">
      <c r="A17" t="s">
        <v>31</v>
      </c>
      <c r="B17">
        <v>0</v>
      </c>
      <c r="C17">
        <f>B17*Y17</f>
        <v>0</v>
      </c>
      <c r="D17">
        <v>0.36697247706421998</v>
      </c>
      <c r="E17">
        <v>0</v>
      </c>
      <c r="F17">
        <f>E17*Y17</f>
        <v>0</v>
      </c>
      <c r="G17">
        <v>0.11009174311926601</v>
      </c>
      <c r="H17">
        <f>G17*Y17</f>
        <v>2.0000000000000004E-2</v>
      </c>
      <c r="I17">
        <v>0</v>
      </c>
      <c r="J17">
        <f t="shared" si="0"/>
        <v>0</v>
      </c>
      <c r="K17">
        <v>0</v>
      </c>
      <c r="L17">
        <v>0</v>
      </c>
      <c r="N17">
        <v>0</v>
      </c>
      <c r="O17">
        <f t="shared" si="1"/>
        <v>0</v>
      </c>
      <c r="P17">
        <v>0</v>
      </c>
      <c r="Q17">
        <f>P17*Y17</f>
        <v>0</v>
      </c>
      <c r="R17">
        <v>0</v>
      </c>
      <c r="S17">
        <f t="shared" si="2"/>
        <v>0</v>
      </c>
      <c r="T17">
        <v>0</v>
      </c>
      <c r="U17">
        <v>0</v>
      </c>
      <c r="V17">
        <v>0</v>
      </c>
      <c r="W17">
        <v>0</v>
      </c>
      <c r="X17">
        <v>0.27522935779816499</v>
      </c>
      <c r="Y17">
        <f t="shared" si="3"/>
        <v>0.18166666666666678</v>
      </c>
    </row>
    <row r="18" spans="1:25" x14ac:dyDescent="0.2">
      <c r="A18" t="s">
        <v>32</v>
      </c>
      <c r="B18">
        <v>0</v>
      </c>
      <c r="C18">
        <f>B18*Y18</f>
        <v>0</v>
      </c>
      <c r="D18">
        <v>0</v>
      </c>
      <c r="E18">
        <v>0</v>
      </c>
      <c r="F18">
        <f>E18*Y18</f>
        <v>0</v>
      </c>
      <c r="G18">
        <v>9.6308186195826706E-2</v>
      </c>
      <c r="H18">
        <f>G18*Y18</f>
        <v>1.9999999999999983E-2</v>
      </c>
      <c r="I18">
        <v>0</v>
      </c>
      <c r="J18">
        <f t="shared" si="0"/>
        <v>0</v>
      </c>
      <c r="K18">
        <v>0</v>
      </c>
      <c r="L18">
        <v>0</v>
      </c>
      <c r="N18">
        <v>0</v>
      </c>
      <c r="O18">
        <f t="shared" si="1"/>
        <v>0</v>
      </c>
      <c r="P18">
        <v>0</v>
      </c>
      <c r="Q18">
        <f>P18*Y18</f>
        <v>0</v>
      </c>
      <c r="R18">
        <v>0</v>
      </c>
      <c r="S18">
        <f t="shared" si="2"/>
        <v>0</v>
      </c>
      <c r="T18">
        <v>0</v>
      </c>
      <c r="U18">
        <v>0</v>
      </c>
      <c r="V18">
        <v>0</v>
      </c>
      <c r="W18">
        <v>0</v>
      </c>
      <c r="X18">
        <v>0.24077046548956699</v>
      </c>
      <c r="Y18">
        <f t="shared" si="3"/>
        <v>0.20766666666666636</v>
      </c>
    </row>
    <row r="19" spans="1:25" x14ac:dyDescent="0.2">
      <c r="A19" t="s">
        <v>33</v>
      </c>
      <c r="B19">
        <v>0</v>
      </c>
      <c r="C19">
        <f>B19*Y19</f>
        <v>0</v>
      </c>
      <c r="D19">
        <v>0</v>
      </c>
      <c r="E19">
        <f>2*0.0665188470066519</f>
        <v>0.13303769401330379</v>
      </c>
      <c r="F19">
        <f>E19*Y19</f>
        <v>3.9999999999999931E-2</v>
      </c>
      <c r="G19">
        <v>6.6518847006651893E-2</v>
      </c>
      <c r="H19">
        <f>G19*Y19</f>
        <v>1.9999999999999966E-2</v>
      </c>
      <c r="I19">
        <v>0</v>
      </c>
      <c r="J19">
        <f t="shared" si="0"/>
        <v>0</v>
      </c>
      <c r="K19">
        <v>0</v>
      </c>
      <c r="L19">
        <v>0</v>
      </c>
      <c r="N19">
        <v>0</v>
      </c>
      <c r="O19">
        <f t="shared" si="1"/>
        <v>0</v>
      </c>
      <c r="P19">
        <v>0</v>
      </c>
      <c r="Q19">
        <f>P19*Y19</f>
        <v>0</v>
      </c>
      <c r="R19">
        <v>0</v>
      </c>
      <c r="S19">
        <f t="shared" si="2"/>
        <v>0</v>
      </c>
      <c r="T19">
        <v>0</v>
      </c>
      <c r="U19">
        <v>0</v>
      </c>
      <c r="V19">
        <v>0</v>
      </c>
      <c r="W19">
        <v>0</v>
      </c>
      <c r="X19">
        <v>0.16629711751663001</v>
      </c>
      <c r="Y19">
        <f t="shared" si="3"/>
        <v>0.30066666666666614</v>
      </c>
    </row>
    <row r="20" spans="1:25" x14ac:dyDescent="0.2">
      <c r="A20" t="s">
        <v>34</v>
      </c>
      <c r="B20">
        <v>0</v>
      </c>
      <c r="C20">
        <f>B20*Y20</f>
        <v>0</v>
      </c>
      <c r="D20">
        <v>0</v>
      </c>
      <c r="E20">
        <f>2*0.127253446447508</f>
        <v>0.25450689289501599</v>
      </c>
      <c r="F20">
        <f>E20*Y20</f>
        <v>0.04</v>
      </c>
      <c r="G20">
        <v>0.127253446447508</v>
      </c>
      <c r="H20">
        <f>G20*Y20</f>
        <v>0.02</v>
      </c>
      <c r="I20">
        <v>0</v>
      </c>
      <c r="J20">
        <f t="shared" si="0"/>
        <v>0</v>
      </c>
      <c r="K20">
        <v>0</v>
      </c>
      <c r="L20">
        <v>0</v>
      </c>
      <c r="N20">
        <v>0</v>
      </c>
      <c r="O20">
        <f t="shared" si="1"/>
        <v>0</v>
      </c>
      <c r="P20">
        <v>0</v>
      </c>
      <c r="Q20">
        <f>P20*Y20</f>
        <v>0</v>
      </c>
      <c r="R20">
        <v>0</v>
      </c>
      <c r="S20">
        <f t="shared" si="2"/>
        <v>0</v>
      </c>
      <c r="T20">
        <v>0</v>
      </c>
      <c r="U20">
        <v>0</v>
      </c>
      <c r="V20">
        <v>0</v>
      </c>
      <c r="W20">
        <v>0</v>
      </c>
      <c r="X20">
        <v>0.31813361611877</v>
      </c>
      <c r="Y20">
        <f t="shared" si="3"/>
        <v>0.15716666666666662</v>
      </c>
    </row>
    <row r="21" spans="1:25" x14ac:dyDescent="0.2">
      <c r="A21" t="s">
        <v>35</v>
      </c>
      <c r="B21">
        <v>0</v>
      </c>
      <c r="C21">
        <f>B21*Y21</f>
        <v>0</v>
      </c>
      <c r="D21">
        <v>0</v>
      </c>
      <c r="E21">
        <v>0</v>
      </c>
      <c r="F21">
        <f>E21*Y21</f>
        <v>0</v>
      </c>
      <c r="G21">
        <v>7.9946702198534295E-2</v>
      </c>
      <c r="H21">
        <f>G21*Y21</f>
        <v>1.9999999999999973E-2</v>
      </c>
      <c r="I21">
        <v>0</v>
      </c>
      <c r="J21">
        <f t="shared" si="0"/>
        <v>0</v>
      </c>
      <c r="K21">
        <v>0</v>
      </c>
      <c r="L21">
        <v>0</v>
      </c>
      <c r="N21">
        <v>0</v>
      </c>
      <c r="O21">
        <f t="shared" si="1"/>
        <v>0</v>
      </c>
      <c r="P21">
        <v>0</v>
      </c>
      <c r="Q21">
        <f>P21*Y21</f>
        <v>0</v>
      </c>
      <c r="R21">
        <v>0</v>
      </c>
      <c r="S21">
        <f t="shared" si="2"/>
        <v>0</v>
      </c>
      <c r="T21">
        <v>0</v>
      </c>
      <c r="U21">
        <v>0</v>
      </c>
      <c r="V21">
        <v>0</v>
      </c>
      <c r="W21">
        <v>0</v>
      </c>
      <c r="X21">
        <v>0.19986675549633601</v>
      </c>
      <c r="Y21">
        <f t="shared" si="3"/>
        <v>0.25016666666666637</v>
      </c>
    </row>
    <row r="22" spans="1:25" s="1" customFormat="1" x14ac:dyDescent="0.2">
      <c r="A22" s="1" t="s">
        <v>36</v>
      </c>
      <c r="B22" s="1">
        <v>0</v>
      </c>
      <c r="C22">
        <f>B22*Y22</f>
        <v>0</v>
      </c>
      <c r="D22" s="1">
        <v>0</v>
      </c>
      <c r="E22" s="1">
        <v>0</v>
      </c>
      <c r="F22">
        <f>E22*Y22</f>
        <v>0</v>
      </c>
      <c r="G22" s="1">
        <v>0</v>
      </c>
      <c r="H22">
        <f>G22*Y22</f>
        <v>0</v>
      </c>
      <c r="I22" s="1">
        <v>0</v>
      </c>
      <c r="J22">
        <f t="shared" si="0"/>
        <v>0</v>
      </c>
      <c r="K22" s="1">
        <v>0</v>
      </c>
      <c r="L22" s="1">
        <v>0</v>
      </c>
      <c r="N22" s="1">
        <v>0</v>
      </c>
      <c r="O22">
        <f t="shared" si="1"/>
        <v>0</v>
      </c>
      <c r="P22" s="1">
        <v>0</v>
      </c>
      <c r="Q22">
        <f>P22*Y22</f>
        <v>0</v>
      </c>
      <c r="R22" s="1">
        <v>0</v>
      </c>
      <c r="S22">
        <f t="shared" si="2"/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>
        <f t="shared" si="3"/>
        <v>0.05</v>
      </c>
    </row>
    <row r="23" spans="1:25" x14ac:dyDescent="0.2">
      <c r="A23" t="s">
        <v>37</v>
      </c>
      <c r="B23">
        <v>0</v>
      </c>
      <c r="C23">
        <f>B23*Y23</f>
        <v>0</v>
      </c>
      <c r="D23">
        <v>0</v>
      </c>
      <c r="E23">
        <f>2*0.46875</f>
        <v>0.9375</v>
      </c>
      <c r="F23">
        <f>E23*Y23</f>
        <v>4.0000000000000008E-2</v>
      </c>
      <c r="G23">
        <v>0.46875</v>
      </c>
      <c r="H23">
        <f>G23*Y23</f>
        <v>2.0000000000000004E-2</v>
      </c>
      <c r="I23">
        <v>0</v>
      </c>
      <c r="J23">
        <f t="shared" si="0"/>
        <v>0</v>
      </c>
      <c r="K23">
        <v>0</v>
      </c>
      <c r="L23">
        <v>0</v>
      </c>
      <c r="N23">
        <v>0</v>
      </c>
      <c r="O23">
        <f t="shared" si="1"/>
        <v>0</v>
      </c>
      <c r="P23">
        <v>0</v>
      </c>
      <c r="Q23">
        <f>P23*Y23</f>
        <v>0</v>
      </c>
      <c r="R23">
        <v>0</v>
      </c>
      <c r="S23">
        <f t="shared" si="2"/>
        <v>0</v>
      </c>
      <c r="T23">
        <v>0</v>
      </c>
      <c r="U23">
        <v>0</v>
      </c>
      <c r="V23">
        <v>0</v>
      </c>
      <c r="W23">
        <v>0</v>
      </c>
      <c r="X23">
        <v>1.171875</v>
      </c>
      <c r="Y23">
        <f t="shared" si="3"/>
        <v>4.2666666666666672E-2</v>
      </c>
    </row>
    <row r="24" spans="1:25" x14ac:dyDescent="0.2">
      <c r="A24" t="s">
        <v>38</v>
      </c>
      <c r="B24">
        <v>0</v>
      </c>
      <c r="C24">
        <f>B24*Y24</f>
        <v>0</v>
      </c>
      <c r="D24">
        <v>0</v>
      </c>
      <c r="E24">
        <f>2*0.125260960334029</f>
        <v>0.25052192066805801</v>
      </c>
      <c r="F24">
        <f>E24*Y24</f>
        <v>3.9999999999999938E-2</v>
      </c>
      <c r="G24">
        <v>0.125260960334029</v>
      </c>
      <c r="H24">
        <f>G24*Y24</f>
        <v>1.9999999999999969E-2</v>
      </c>
      <c r="I24">
        <v>0</v>
      </c>
      <c r="J24">
        <f t="shared" si="0"/>
        <v>0</v>
      </c>
      <c r="K24">
        <v>0</v>
      </c>
      <c r="L24">
        <v>0</v>
      </c>
      <c r="N24">
        <v>0</v>
      </c>
      <c r="O24">
        <f t="shared" si="1"/>
        <v>0</v>
      </c>
      <c r="P24">
        <v>0</v>
      </c>
      <c r="Q24">
        <f>P24*Y24</f>
        <v>0</v>
      </c>
      <c r="R24">
        <v>0</v>
      </c>
      <c r="S24">
        <f t="shared" si="2"/>
        <v>0</v>
      </c>
      <c r="T24">
        <v>0</v>
      </c>
      <c r="U24">
        <v>0</v>
      </c>
      <c r="V24">
        <v>0</v>
      </c>
      <c r="W24">
        <v>0</v>
      </c>
      <c r="X24">
        <v>0.31315240083507301</v>
      </c>
      <c r="Y24">
        <f t="shared" si="3"/>
        <v>0.15966666666666671</v>
      </c>
    </row>
    <row r="25" spans="1:25" s="1" customFormat="1" x14ac:dyDescent="0.2">
      <c r="A25" s="1" t="s">
        <v>39</v>
      </c>
      <c r="B25" s="1">
        <v>0</v>
      </c>
      <c r="C25">
        <f>B25*Y25</f>
        <v>0</v>
      </c>
      <c r="D25" s="1">
        <v>0</v>
      </c>
      <c r="E25" s="1">
        <v>0</v>
      </c>
      <c r="F25">
        <f>E25*Y25</f>
        <v>0</v>
      </c>
      <c r="G25" s="1">
        <v>0</v>
      </c>
      <c r="H25">
        <f>G25*Y25</f>
        <v>0</v>
      </c>
      <c r="I25" s="1">
        <v>0</v>
      </c>
      <c r="J25">
        <f t="shared" si="0"/>
        <v>0</v>
      </c>
      <c r="K25" s="1">
        <v>0</v>
      </c>
      <c r="L25" s="1">
        <v>0</v>
      </c>
      <c r="N25" s="1">
        <v>0</v>
      </c>
      <c r="O25">
        <f t="shared" si="1"/>
        <v>0</v>
      </c>
      <c r="P25" s="1">
        <v>0</v>
      </c>
      <c r="Q25">
        <f>P25*Y25</f>
        <v>0</v>
      </c>
      <c r="R25" s="1">
        <v>0</v>
      </c>
      <c r="S25">
        <f t="shared" si="2"/>
        <v>0</v>
      </c>
      <c r="T25" s="1">
        <v>0</v>
      </c>
      <c r="U25" s="1">
        <v>0</v>
      </c>
      <c r="V25" s="1">
        <v>0</v>
      </c>
      <c r="W25" s="1">
        <v>0</v>
      </c>
      <c r="X25" s="1">
        <v>2.36220472440945</v>
      </c>
      <c r="Y25">
        <f t="shared" si="3"/>
        <v>2.1166666666666657E-2</v>
      </c>
    </row>
    <row r="26" spans="1:25" x14ac:dyDescent="0.2">
      <c r="A26" t="s">
        <v>40</v>
      </c>
      <c r="B26">
        <f>2*0.424178154825026</f>
        <v>0.84835630965005204</v>
      </c>
      <c r="C26">
        <f>B26*Y26</f>
        <v>0.13333333333333314</v>
      </c>
      <c r="D26">
        <v>0</v>
      </c>
      <c r="E26">
        <f>2*0.127253446447508</f>
        <v>0.25450689289501599</v>
      </c>
      <c r="F26">
        <f>E26*Y26</f>
        <v>0.04</v>
      </c>
      <c r="G26">
        <v>0</v>
      </c>
      <c r="H26">
        <f>G26*Y26</f>
        <v>0</v>
      </c>
      <c r="I26">
        <f>X26*4</f>
        <v>1.27253446447508</v>
      </c>
      <c r="J26">
        <f t="shared" si="0"/>
        <v>0.2</v>
      </c>
      <c r="K26">
        <v>0</v>
      </c>
      <c r="L26">
        <v>0</v>
      </c>
      <c r="N26">
        <v>0</v>
      </c>
      <c r="O26">
        <f t="shared" si="1"/>
        <v>0</v>
      </c>
      <c r="P26">
        <v>0</v>
      </c>
      <c r="Q26">
        <f>P26*Y26</f>
        <v>0</v>
      </c>
      <c r="R26">
        <v>0</v>
      </c>
      <c r="S26">
        <f t="shared" si="2"/>
        <v>0</v>
      </c>
      <c r="T26">
        <v>0</v>
      </c>
      <c r="U26">
        <v>0</v>
      </c>
      <c r="V26">
        <v>0</v>
      </c>
      <c r="W26">
        <v>0</v>
      </c>
      <c r="X26">
        <v>0.31813361611877</v>
      </c>
      <c r="Y26">
        <f t="shared" si="3"/>
        <v>0.15716666666666662</v>
      </c>
    </row>
    <row r="27" spans="1:25" s="1" customFormat="1" x14ac:dyDescent="0.2">
      <c r="A27" s="1" t="s">
        <v>41</v>
      </c>
      <c r="B27" s="1">
        <v>0</v>
      </c>
      <c r="C27">
        <f>B27*Y27</f>
        <v>0</v>
      </c>
      <c r="D27" s="1">
        <v>0</v>
      </c>
      <c r="E27" s="1">
        <v>0</v>
      </c>
      <c r="F27">
        <f>E27*Y27</f>
        <v>0</v>
      </c>
      <c r="G27" s="1">
        <v>0</v>
      </c>
      <c r="H27">
        <f>G27*Y27</f>
        <v>0</v>
      </c>
      <c r="I27" s="1">
        <v>0</v>
      </c>
      <c r="J27">
        <f t="shared" si="0"/>
        <v>0</v>
      </c>
      <c r="K27" s="1">
        <v>0</v>
      </c>
      <c r="L27" s="1">
        <v>0</v>
      </c>
      <c r="N27" s="1">
        <v>0</v>
      </c>
      <c r="O27">
        <f t="shared" si="1"/>
        <v>0</v>
      </c>
      <c r="P27" s="1">
        <v>0</v>
      </c>
      <c r="Q27">
        <f>P27*Y27</f>
        <v>0</v>
      </c>
      <c r="R27" s="1">
        <v>0</v>
      </c>
      <c r="S27">
        <f t="shared" si="2"/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>
        <f t="shared" si="3"/>
        <v>0.05</v>
      </c>
    </row>
    <row r="28" spans="1:25" x14ac:dyDescent="0.2">
      <c r="A28" t="s">
        <v>42</v>
      </c>
      <c r="B28">
        <v>0</v>
      </c>
      <c r="C28">
        <f>B28*Y28</f>
        <v>0</v>
      </c>
      <c r="D28">
        <v>0</v>
      </c>
      <c r="E28">
        <f>2*0.0599400599400599</f>
        <v>0.1198801198801198</v>
      </c>
      <c r="F28">
        <f>E28*Y28</f>
        <v>3.9999999999999938E-2</v>
      </c>
      <c r="G28">
        <v>0</v>
      </c>
      <c r="H28">
        <f>G28*Y28</f>
        <v>0</v>
      </c>
      <c r="I28">
        <v>0</v>
      </c>
      <c r="J28">
        <f t="shared" si="0"/>
        <v>0</v>
      </c>
      <c r="K28">
        <v>0</v>
      </c>
      <c r="L28">
        <v>0</v>
      </c>
      <c r="N28">
        <v>0</v>
      </c>
      <c r="O28">
        <f t="shared" si="1"/>
        <v>0</v>
      </c>
      <c r="P28">
        <v>0</v>
      </c>
      <c r="Q28">
        <f>P28*Y28</f>
        <v>0</v>
      </c>
      <c r="R28">
        <v>0</v>
      </c>
      <c r="S28">
        <f t="shared" si="2"/>
        <v>0</v>
      </c>
      <c r="T28">
        <v>0</v>
      </c>
      <c r="U28">
        <v>0</v>
      </c>
      <c r="V28">
        <v>0</v>
      </c>
      <c r="W28">
        <v>0</v>
      </c>
      <c r="X28">
        <v>0.14985014985014999</v>
      </c>
      <c r="Y28">
        <f t="shared" si="3"/>
        <v>0.33366666666666639</v>
      </c>
    </row>
    <row r="29" spans="1:25" s="1" customFormat="1" x14ac:dyDescent="0.2">
      <c r="A29" s="1" t="s">
        <v>43</v>
      </c>
      <c r="B29" s="1">
        <v>0</v>
      </c>
      <c r="C29">
        <f>B29*Y29</f>
        <v>0</v>
      </c>
      <c r="D29" s="1">
        <v>0</v>
      </c>
      <c r="E29" s="1">
        <v>0</v>
      </c>
      <c r="F29">
        <f>E29*Y29</f>
        <v>0</v>
      </c>
      <c r="G29" s="1">
        <v>0</v>
      </c>
      <c r="H29">
        <f>G29*Y29</f>
        <v>0</v>
      </c>
      <c r="I29" s="1">
        <v>0</v>
      </c>
      <c r="J29">
        <f t="shared" si="0"/>
        <v>0</v>
      </c>
      <c r="K29" s="1">
        <v>0</v>
      </c>
      <c r="L29" s="1">
        <v>0</v>
      </c>
      <c r="N29" s="1">
        <v>0</v>
      </c>
      <c r="O29">
        <f t="shared" si="1"/>
        <v>0</v>
      </c>
      <c r="P29" s="1">
        <v>0</v>
      </c>
      <c r="Q29">
        <f>P29*Y29</f>
        <v>0</v>
      </c>
      <c r="R29" s="1">
        <v>0</v>
      </c>
      <c r="S29">
        <f t="shared" si="2"/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>
        <f t="shared" si="3"/>
        <v>0.05</v>
      </c>
    </row>
    <row r="30" spans="1:25" x14ac:dyDescent="0.2">
      <c r="A30" t="s">
        <v>44</v>
      </c>
      <c r="B30">
        <v>-3.4299964651181001E-3</v>
      </c>
      <c r="D30">
        <v>2.9390065674216999</v>
      </c>
      <c r="E30">
        <v>1.1512476873322099</v>
      </c>
      <c r="G30">
        <v>2.3176638280439601</v>
      </c>
      <c r="I30">
        <v>-5.4488188976377998</v>
      </c>
      <c r="K30">
        <v>2.71106337271751</v>
      </c>
      <c r="L30">
        <v>-0.51373937168338901</v>
      </c>
      <c r="N30">
        <v>0.382277261014905</v>
      </c>
      <c r="P30">
        <v>-6.5004637762313902</v>
      </c>
      <c r="R30">
        <v>1.6271992101431301</v>
      </c>
      <c r="T30">
        <v>2.3628922237380601</v>
      </c>
      <c r="U30">
        <v>3.4094488188976402</v>
      </c>
      <c r="V30">
        <v>4</v>
      </c>
      <c r="W30">
        <v>4</v>
      </c>
      <c r="X30" t="s">
        <v>45</v>
      </c>
    </row>
    <row r="31" spans="1:25" x14ac:dyDescent="0.2">
      <c r="B31">
        <f>SUM(B2:B29)</f>
        <v>1.7076473945050461</v>
      </c>
      <c r="C31">
        <f>SUM(C2:C29)</f>
        <v>0.26666666666666639</v>
      </c>
      <c r="E31">
        <f>SUM(E2:E29)</f>
        <v>2.2077408458080114</v>
      </c>
      <c r="F31">
        <f>SUM(F2:F29)</f>
        <v>0.2799999999999998</v>
      </c>
      <c r="G31">
        <f>SUM(G2:G29)</f>
        <v>1.28233617195604</v>
      </c>
      <c r="H31">
        <f>SUM(H2:H29)</f>
        <v>0.17999999999999988</v>
      </c>
      <c r="I31">
        <f>SUM(I2:I29)</f>
        <v>1.27253446447508</v>
      </c>
      <c r="J31">
        <f>SUM(J2:J29)</f>
        <v>0.2</v>
      </c>
      <c r="L31" t="s">
        <v>46</v>
      </c>
      <c r="N31">
        <f>SUM(N2:N29)</f>
        <v>1.7182040986598501</v>
      </c>
      <c r="O31">
        <f>SUM(O2:O29)</f>
        <v>0.26666666666666583</v>
      </c>
      <c r="P31">
        <f>SUM(P2:P29)</f>
        <v>2.1728775693347901</v>
      </c>
      <c r="Q31">
        <f>SUM(Q2:Q29)</f>
        <v>0.16000000000000011</v>
      </c>
      <c r="R31">
        <f>SUM(R2:R29)</f>
        <v>1.5452145829603212</v>
      </c>
      <c r="S31">
        <f>SUM(S2:S29)</f>
        <v>0.18000000000000016</v>
      </c>
    </row>
    <row r="32" spans="1:25" x14ac:dyDescent="0.2">
      <c r="B32">
        <f>(4/3)*1*2</f>
        <v>2.6666666666666665</v>
      </c>
      <c r="C32">
        <f>C31/B33</f>
        <v>4.999999999999994E-2</v>
      </c>
      <c r="E32">
        <f>(4/10)*3*2</f>
        <v>2.4000000000000004</v>
      </c>
      <c r="F32">
        <f>F31/E33</f>
        <v>4.9999999999999968E-2</v>
      </c>
      <c r="G32">
        <f>(4/10)*1</f>
        <v>0.4</v>
      </c>
      <c r="H32">
        <f>H31/G33</f>
        <v>4.9999999999999968E-2</v>
      </c>
      <c r="J32">
        <f>J31/4</f>
        <v>0.05</v>
      </c>
      <c r="N32">
        <f>(4/3)*1*2</f>
        <v>2.6666666666666665</v>
      </c>
      <c r="O32">
        <f>O31/N33</f>
        <v>4.9999999999999836E-2</v>
      </c>
      <c r="P32">
        <f>(4/10)*2</f>
        <v>0.8</v>
      </c>
      <c r="Q32">
        <f>Q31/P33</f>
        <v>5.0000000000000031E-2</v>
      </c>
      <c r="R32">
        <f>(4/10)*1</f>
        <v>0.4</v>
      </c>
      <c r="S32">
        <f>S31/R33</f>
        <v>5.0000000000000044E-2</v>
      </c>
    </row>
    <row r="33" spans="2:18" x14ac:dyDescent="0.2">
      <c r="B33">
        <f>4*2-B32</f>
        <v>5.3333333333333339</v>
      </c>
      <c r="E33">
        <f>4*2-E32</f>
        <v>5.6</v>
      </c>
      <c r="G33">
        <f>4-G32</f>
        <v>3.6</v>
      </c>
      <c r="N33">
        <f>4*2-N32</f>
        <v>5.3333333333333339</v>
      </c>
      <c r="P33">
        <f>4-P32</f>
        <v>3.2</v>
      </c>
      <c r="R33">
        <f>4-R32</f>
        <v>3.6</v>
      </c>
    </row>
    <row r="34" spans="2:18" x14ac:dyDescent="0.2">
      <c r="B34" s="2">
        <f>B33-B31</f>
        <v>3.6256859388282878</v>
      </c>
      <c r="E34" s="2">
        <f>E33-E31</f>
        <v>3.3922591541919882</v>
      </c>
      <c r="G34" s="2">
        <f>G33-G31</f>
        <v>2.3176638280439601</v>
      </c>
      <c r="I34" s="2">
        <f>4-I31</f>
        <v>2.72746553552492</v>
      </c>
      <c r="N34" s="2">
        <f>N33-N31</f>
        <v>3.6151292346734838</v>
      </c>
      <c r="P34" s="2">
        <f>P33-P31</f>
        <v>1.02712243066521</v>
      </c>
      <c r="R34" s="2">
        <f>R33/R31</f>
        <v>2.3297735082871935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mixingVolumes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2020-10-09T15:34:49Z</dcterms:created>
  <dcterms:modified xsi:type="dcterms:W3CDTF">2020-10-09T16:05:06Z</dcterms:modified>
</cp:coreProperties>
</file>