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Rep78_19Sept2020/"/>
    </mc:Choice>
  </mc:AlternateContent>
  <xr:revisionPtr revIDLastSave="0" documentId="13_ncr:40009_{8AC9DA59-3FF4-9044-85C6-BB37E581B016}" xr6:coauthVersionLast="45" xr6:coauthVersionMax="45" xr10:uidLastSave="{00000000-0000-0000-0000-000000000000}"/>
  <bookViews>
    <workbookView xWindow="80" yWindow="460" windowWidth="25440" windowHeight="14180"/>
  </bookViews>
  <sheets>
    <sheet name="mixingVolumes" sheetId="1" r:id="rId1"/>
  </sheets>
  <calcPr calcId="0"/>
</workbook>
</file>

<file path=xl/calcChain.xml><?xml version="1.0" encoding="utf-8"?>
<calcChain xmlns="http://schemas.openxmlformats.org/spreadsheetml/2006/main">
  <c r="Q33" i="1" l="1"/>
  <c r="P35" i="1"/>
  <c r="P34" i="1"/>
  <c r="P33" i="1"/>
  <c r="P32" i="1"/>
  <c r="Q3" i="1"/>
  <c r="Q4" i="1"/>
  <c r="Q32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O33" i="1"/>
  <c r="O32" i="1"/>
  <c r="N35" i="1"/>
  <c r="N34" i="1"/>
  <c r="N33" i="1"/>
  <c r="N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L3" i="1"/>
  <c r="L2" i="1"/>
  <c r="M2" i="1" s="1"/>
  <c r="M22" i="1"/>
  <c r="L34" i="1"/>
  <c r="L33" i="1"/>
  <c r="L32" i="1"/>
  <c r="L35" i="1" s="1"/>
  <c r="G35" i="1"/>
  <c r="G34" i="1"/>
  <c r="G33" i="1"/>
  <c r="H22" i="1"/>
  <c r="H2" i="1"/>
  <c r="G23" i="1"/>
  <c r="G22" i="1"/>
  <c r="G21" i="1"/>
  <c r="G20" i="1"/>
  <c r="G19" i="1"/>
  <c r="G18" i="1"/>
  <c r="G17" i="1"/>
  <c r="G16" i="1"/>
  <c r="G32" i="1"/>
  <c r="E35" i="1"/>
  <c r="E34" i="1"/>
  <c r="E33" i="1"/>
  <c r="E30" i="1"/>
  <c r="E29" i="1"/>
  <c r="E26" i="1"/>
  <c r="E20" i="1"/>
  <c r="E18" i="1"/>
  <c r="E17" i="1"/>
  <c r="E32" i="1"/>
  <c r="F6" i="1"/>
  <c r="F22" i="1"/>
  <c r="F2" i="1"/>
  <c r="B26" i="1"/>
  <c r="B20" i="1"/>
  <c r="B32" i="1" s="1"/>
  <c r="B35" i="1" s="1"/>
  <c r="B34" i="1"/>
  <c r="B33" i="1"/>
  <c r="C22" i="1"/>
  <c r="C2" i="1"/>
  <c r="W22" i="1"/>
  <c r="W3" i="1"/>
  <c r="C3" i="1" s="1"/>
  <c r="W4" i="1"/>
  <c r="C4" i="1" s="1"/>
  <c r="W5" i="1"/>
  <c r="C5" i="1" s="1"/>
  <c r="W6" i="1"/>
  <c r="C6" i="1" s="1"/>
  <c r="W7" i="1"/>
  <c r="C7" i="1" s="1"/>
  <c r="W8" i="1"/>
  <c r="C8" i="1" s="1"/>
  <c r="W9" i="1"/>
  <c r="C9" i="1" s="1"/>
  <c r="W10" i="1"/>
  <c r="C10" i="1" s="1"/>
  <c r="W11" i="1"/>
  <c r="C11" i="1" s="1"/>
  <c r="W12" i="1"/>
  <c r="C12" i="1" s="1"/>
  <c r="W13" i="1"/>
  <c r="C13" i="1" s="1"/>
  <c r="W14" i="1"/>
  <c r="C14" i="1" s="1"/>
  <c r="W15" i="1"/>
  <c r="C15" i="1" s="1"/>
  <c r="W16" i="1"/>
  <c r="C16" i="1" s="1"/>
  <c r="W17" i="1"/>
  <c r="C17" i="1" s="1"/>
  <c r="W18" i="1"/>
  <c r="C18" i="1" s="1"/>
  <c r="W19" i="1"/>
  <c r="C19" i="1" s="1"/>
  <c r="W20" i="1"/>
  <c r="F20" i="1" s="1"/>
  <c r="W21" i="1"/>
  <c r="C21" i="1" s="1"/>
  <c r="W23" i="1"/>
  <c r="C23" i="1" s="1"/>
  <c r="W24" i="1"/>
  <c r="C24" i="1" s="1"/>
  <c r="W25" i="1"/>
  <c r="C25" i="1" s="1"/>
  <c r="W26" i="1"/>
  <c r="H26" i="1" s="1"/>
  <c r="W27" i="1"/>
  <c r="C27" i="1" s="1"/>
  <c r="W28" i="1"/>
  <c r="C28" i="1" s="1"/>
  <c r="W29" i="1"/>
  <c r="F29" i="1" s="1"/>
  <c r="W30" i="1"/>
  <c r="C30" i="1" s="1"/>
  <c r="W2" i="1"/>
  <c r="F13" i="1" l="1"/>
  <c r="H17" i="1"/>
  <c r="M9" i="1"/>
  <c r="H5" i="1"/>
  <c r="M21" i="1"/>
  <c r="M5" i="1"/>
  <c r="M17" i="1"/>
  <c r="H21" i="1"/>
  <c r="M13" i="1"/>
  <c r="M25" i="1"/>
  <c r="M24" i="1"/>
  <c r="M20" i="1"/>
  <c r="M12" i="1"/>
  <c r="M4" i="1"/>
  <c r="F5" i="1"/>
  <c r="H13" i="1"/>
  <c r="M27" i="1"/>
  <c r="M23" i="1"/>
  <c r="M19" i="1"/>
  <c r="M15" i="1"/>
  <c r="M11" i="1"/>
  <c r="M7" i="1"/>
  <c r="M29" i="1"/>
  <c r="M28" i="1"/>
  <c r="M16" i="1"/>
  <c r="M8" i="1"/>
  <c r="F14" i="1"/>
  <c r="H9" i="1"/>
  <c r="M30" i="1"/>
  <c r="M26" i="1"/>
  <c r="M18" i="1"/>
  <c r="M14" i="1"/>
  <c r="M10" i="1"/>
  <c r="M6" i="1"/>
  <c r="M3" i="1"/>
  <c r="H25" i="1"/>
  <c r="H28" i="1"/>
  <c r="H20" i="1"/>
  <c r="H12" i="1"/>
  <c r="H8" i="1"/>
  <c r="F23" i="1"/>
  <c r="F10" i="1"/>
  <c r="H27" i="1"/>
  <c r="H23" i="1"/>
  <c r="H19" i="1"/>
  <c r="H15" i="1"/>
  <c r="H11" i="1"/>
  <c r="H7" i="1"/>
  <c r="H3" i="1"/>
  <c r="H29" i="1"/>
  <c r="H24" i="1"/>
  <c r="H16" i="1"/>
  <c r="H4" i="1"/>
  <c r="F9" i="1"/>
  <c r="F17" i="1"/>
  <c r="F26" i="1"/>
  <c r="H30" i="1"/>
  <c r="H18" i="1"/>
  <c r="H14" i="1"/>
  <c r="H10" i="1"/>
  <c r="H6" i="1"/>
  <c r="F19" i="1"/>
  <c r="F27" i="1"/>
  <c r="F30" i="1"/>
  <c r="F25" i="1"/>
  <c r="F21" i="1"/>
  <c r="F16" i="1"/>
  <c r="F12" i="1"/>
  <c r="F8" i="1"/>
  <c r="F4" i="1"/>
  <c r="F28" i="1"/>
  <c r="F18" i="1"/>
  <c r="C29" i="1"/>
  <c r="F24" i="1"/>
  <c r="F15" i="1"/>
  <c r="F11" i="1"/>
  <c r="F32" i="1" s="1"/>
  <c r="F33" i="1" s="1"/>
  <c r="F7" i="1"/>
  <c r="F3" i="1"/>
  <c r="C26" i="1"/>
  <c r="C20" i="1"/>
  <c r="M32" i="1" l="1"/>
  <c r="M33" i="1" s="1"/>
  <c r="C32" i="1"/>
  <c r="C33" i="1" s="1"/>
  <c r="H32" i="1"/>
  <c r="H33" i="1" s="1"/>
</calcChain>
</file>

<file path=xl/sharedStrings.xml><?xml version="1.0" encoding="utf-8"?>
<sst xmlns="http://schemas.openxmlformats.org/spreadsheetml/2006/main" count="47" uniqueCount="47">
  <si>
    <t>IsolateID</t>
  </si>
  <si>
    <t>Jar_1Jar_7</t>
  </si>
  <si>
    <t>Jar_22Jar_8</t>
  </si>
  <si>
    <t>Jar_2Jar_28</t>
  </si>
  <si>
    <t>Jar_23Jar_21</t>
  </si>
  <si>
    <t>Jar_6Jar_18</t>
  </si>
  <si>
    <t>Jar_27Jar_26</t>
  </si>
  <si>
    <t>Jar_16Jar_25</t>
  </si>
  <si>
    <t>Jar_13Jar_10</t>
  </si>
  <si>
    <t>Jar_24Jar_4</t>
  </si>
  <si>
    <t>Jar_19Jar_5</t>
  </si>
  <si>
    <t>Jar_3Jar_12</t>
  </si>
  <si>
    <t>Jar_15Jar_20</t>
  </si>
  <si>
    <t>Jar_11Jar_9</t>
  </si>
  <si>
    <t>Jar_17Jar_14</t>
  </si>
  <si>
    <t>volPerMl</t>
  </si>
  <si>
    <t>33B</t>
  </si>
  <si>
    <t>32E</t>
  </si>
  <si>
    <t>2H</t>
  </si>
  <si>
    <t>33D</t>
  </si>
  <si>
    <t>37E</t>
  </si>
  <si>
    <t>37H</t>
  </si>
  <si>
    <t>BTB_45</t>
  </si>
  <si>
    <t>45D</t>
  </si>
  <si>
    <t>20A</t>
  </si>
  <si>
    <t>34F</t>
  </si>
  <si>
    <t>BTB_47</t>
  </si>
  <si>
    <t>34B</t>
  </si>
  <si>
    <t>2E</t>
  </si>
  <si>
    <t>2F</t>
  </si>
  <si>
    <t>21C</t>
  </si>
  <si>
    <t>54G</t>
  </si>
  <si>
    <t>49C</t>
  </si>
  <si>
    <t>25C</t>
  </si>
  <si>
    <t>24D</t>
  </si>
  <si>
    <t>45E</t>
  </si>
  <si>
    <t>25A</t>
  </si>
  <si>
    <t>20C</t>
  </si>
  <si>
    <t>BTB_59</t>
  </si>
  <si>
    <t>40B</t>
  </si>
  <si>
    <t>36G</t>
  </si>
  <si>
    <t>36A</t>
  </si>
  <si>
    <t>36E</t>
  </si>
  <si>
    <t>40A</t>
  </si>
  <si>
    <t>35B</t>
  </si>
  <si>
    <t>Water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</si>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</sst>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P35" sqref="P35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D1" t="s">
        <v>2</v>
      </c>
      <c r="E1" t="s">
        <v>3</v>
      </c>
      <c r="G1" t="s">
        <v>4</v>
      </c>
      <c r="I1" t="s">
        <v>5</v>
      </c>
      <c r="J1" t="s">
        <v>6</v>
      </c>
      <c r="K1" t="s">
        <v>7</v>
      </c>
      <c r="L1" t="s">
        <v>8</v>
      </c>
      <c r="N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3" x14ac:dyDescent="0.2">
      <c r="A2" t="s">
        <v>16</v>
      </c>
      <c r="B2">
        <v>0</v>
      </c>
      <c r="C2">
        <f>B2*W2</f>
        <v>0</v>
      </c>
      <c r="D2">
        <v>0</v>
      </c>
      <c r="E2">
        <v>0</v>
      </c>
      <c r="F2">
        <f>E2*W2</f>
        <v>0</v>
      </c>
      <c r="G2">
        <v>0</v>
      </c>
      <c r="H2">
        <f>G2*W2</f>
        <v>0</v>
      </c>
      <c r="I2">
        <v>0</v>
      </c>
      <c r="J2">
        <v>0</v>
      </c>
      <c r="K2">
        <v>0</v>
      </c>
      <c r="L2">
        <f>2*0.26525198938992</f>
        <v>0.53050397877984001</v>
      </c>
      <c r="M2">
        <f>L2*W2</f>
        <v>0.13333333333333333</v>
      </c>
      <c r="N2">
        <v>7.9575596816976193E-2</v>
      </c>
      <c r="O2">
        <f>N2*W2</f>
        <v>2.0000000000000049E-2</v>
      </c>
      <c r="P2">
        <v>7.9575596816976193E-2</v>
      </c>
      <c r="Q2">
        <f>P2*W2</f>
        <v>2.0000000000000049E-2</v>
      </c>
      <c r="R2">
        <v>0</v>
      </c>
      <c r="S2">
        <v>0.79575596816976102</v>
      </c>
      <c r="T2">
        <v>0</v>
      </c>
      <c r="U2">
        <v>0</v>
      </c>
      <c r="V2">
        <v>0.19893899204244</v>
      </c>
      <c r="W2">
        <f>0.05/V2</f>
        <v>0.25133333333333374</v>
      </c>
    </row>
    <row r="3" spans="1:23" x14ac:dyDescent="0.2">
      <c r="A3" t="s">
        <v>17</v>
      </c>
      <c r="B3">
        <v>0</v>
      </c>
      <c r="C3">
        <f t="shared" ref="C3:C30" si="0">B3*W3</f>
        <v>0</v>
      </c>
      <c r="D3">
        <v>0</v>
      </c>
      <c r="E3">
        <v>0</v>
      </c>
      <c r="F3">
        <f t="shared" ref="F3:F30" si="1">E3*W3</f>
        <v>0</v>
      </c>
      <c r="G3">
        <v>0</v>
      </c>
      <c r="H3">
        <f t="shared" ref="H3:H30" si="2">G3*W3</f>
        <v>0</v>
      </c>
      <c r="I3">
        <v>0</v>
      </c>
      <c r="J3">
        <v>0</v>
      </c>
      <c r="K3">
        <v>0</v>
      </c>
      <c r="L3">
        <f>2*0.44943820224719</f>
        <v>0.89887640449438</v>
      </c>
      <c r="M3">
        <f t="shared" ref="M3:M30" si="3">L3*W3</f>
        <v>0.13333333333333314</v>
      </c>
      <c r="N3">
        <v>0</v>
      </c>
      <c r="O3">
        <f t="shared" ref="O3:O30" si="4">N3*W3</f>
        <v>0</v>
      </c>
      <c r="P3">
        <v>0.13483146067415699</v>
      </c>
      <c r="Q3">
        <f t="shared" ref="Q3:Q30" si="5">P3*W3</f>
        <v>1.9999999999999969E-2</v>
      </c>
      <c r="R3">
        <v>0</v>
      </c>
      <c r="S3">
        <v>0</v>
      </c>
      <c r="T3">
        <v>0</v>
      </c>
      <c r="U3">
        <v>0</v>
      </c>
      <c r="V3">
        <v>0.33707865168539303</v>
      </c>
      <c r="W3">
        <f t="shared" ref="W3:W30" si="6">0.05/V3</f>
        <v>0.14833333333333346</v>
      </c>
    </row>
    <row r="4" spans="1:23" s="1" customFormat="1" x14ac:dyDescent="0.2">
      <c r="A4" s="1" t="s">
        <v>18</v>
      </c>
      <c r="B4" s="1">
        <v>0</v>
      </c>
      <c r="C4">
        <f t="shared" si="0"/>
        <v>0</v>
      </c>
      <c r="D4" s="1">
        <v>0</v>
      </c>
      <c r="E4" s="1">
        <v>0</v>
      </c>
      <c r="F4">
        <f t="shared" si="1"/>
        <v>0</v>
      </c>
      <c r="G4" s="1">
        <v>0</v>
      </c>
      <c r="H4">
        <f t="shared" si="2"/>
        <v>0</v>
      </c>
      <c r="I4" s="1">
        <v>0</v>
      </c>
      <c r="J4" s="1">
        <v>0</v>
      </c>
      <c r="K4" s="1">
        <v>0</v>
      </c>
      <c r="L4" s="1">
        <v>0</v>
      </c>
      <c r="M4">
        <f t="shared" si="3"/>
        <v>0</v>
      </c>
      <c r="N4" s="1">
        <v>0</v>
      </c>
      <c r="O4">
        <f t="shared" si="4"/>
        <v>0</v>
      </c>
      <c r="P4" s="1">
        <v>0</v>
      </c>
      <c r="Q4">
        <f t="shared" si="5"/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>
        <f t="shared" si="6"/>
        <v>0.05</v>
      </c>
    </row>
    <row r="5" spans="1:23" x14ac:dyDescent="0.2">
      <c r="A5" t="s">
        <v>19</v>
      </c>
      <c r="B5">
        <v>0</v>
      </c>
      <c r="C5">
        <f t="shared" si="0"/>
        <v>0</v>
      </c>
      <c r="D5">
        <v>0</v>
      </c>
      <c r="E5">
        <v>0</v>
      </c>
      <c r="F5">
        <f t="shared" si="1"/>
        <v>0</v>
      </c>
      <c r="G5">
        <v>0</v>
      </c>
      <c r="H5">
        <f t="shared" si="2"/>
        <v>0</v>
      </c>
      <c r="I5">
        <v>0</v>
      </c>
      <c r="J5">
        <v>0</v>
      </c>
      <c r="K5">
        <v>0.30052592036063103</v>
      </c>
      <c r="L5">
        <v>0</v>
      </c>
      <c r="M5">
        <f t="shared" si="3"/>
        <v>0</v>
      </c>
      <c r="N5">
        <v>9.0157776108189397E-2</v>
      </c>
      <c r="O5">
        <f t="shared" si="4"/>
        <v>2.0000000000000046E-2</v>
      </c>
      <c r="P5">
        <v>9.0157776108189397E-2</v>
      </c>
      <c r="Q5">
        <f t="shared" si="5"/>
        <v>2.0000000000000046E-2</v>
      </c>
      <c r="R5">
        <v>0</v>
      </c>
      <c r="S5">
        <v>0</v>
      </c>
      <c r="T5">
        <v>0</v>
      </c>
      <c r="U5">
        <v>0</v>
      </c>
      <c r="V5">
        <v>0.22539444027047301</v>
      </c>
      <c r="W5">
        <f t="shared" si="6"/>
        <v>0.22183333333333366</v>
      </c>
    </row>
    <row r="6" spans="1:23" x14ac:dyDescent="0.2">
      <c r="A6" t="s">
        <v>20</v>
      </c>
      <c r="B6">
        <v>0</v>
      </c>
      <c r="C6">
        <f t="shared" si="0"/>
        <v>0</v>
      </c>
      <c r="D6">
        <v>0</v>
      </c>
      <c r="E6">
        <v>0</v>
      </c>
      <c r="F6">
        <f t="shared" si="1"/>
        <v>0</v>
      </c>
      <c r="G6">
        <v>0</v>
      </c>
      <c r="H6">
        <f t="shared" si="2"/>
        <v>0</v>
      </c>
      <c r="I6">
        <v>0</v>
      </c>
      <c r="J6">
        <v>0</v>
      </c>
      <c r="K6">
        <v>0</v>
      </c>
      <c r="L6">
        <v>0</v>
      </c>
      <c r="M6">
        <f t="shared" si="3"/>
        <v>0</v>
      </c>
      <c r="N6">
        <v>0.23856858846918499</v>
      </c>
      <c r="O6">
        <f t="shared" si="4"/>
        <v>2.0000000000000018E-2</v>
      </c>
      <c r="P6">
        <v>0.23856858846918499</v>
      </c>
      <c r="Q6">
        <f t="shared" si="5"/>
        <v>2.0000000000000018E-2</v>
      </c>
      <c r="R6">
        <v>0</v>
      </c>
      <c r="S6">
        <v>0</v>
      </c>
      <c r="T6">
        <v>0</v>
      </c>
      <c r="U6">
        <v>0</v>
      </c>
      <c r="V6">
        <v>0.59642147117296196</v>
      </c>
      <c r="W6">
        <f t="shared" si="6"/>
        <v>8.3833333333333371E-2</v>
      </c>
    </row>
    <row r="7" spans="1:23" x14ac:dyDescent="0.2">
      <c r="A7" t="s">
        <v>21</v>
      </c>
      <c r="B7">
        <v>0</v>
      </c>
      <c r="C7">
        <f t="shared" si="0"/>
        <v>0</v>
      </c>
      <c r="D7">
        <v>0</v>
      </c>
      <c r="E7">
        <v>0</v>
      </c>
      <c r="F7">
        <f t="shared" si="1"/>
        <v>0</v>
      </c>
      <c r="G7">
        <v>0</v>
      </c>
      <c r="H7">
        <f t="shared" si="2"/>
        <v>0</v>
      </c>
      <c r="I7">
        <v>0</v>
      </c>
      <c r="J7">
        <v>0</v>
      </c>
      <c r="K7">
        <v>0.485436893203883</v>
      </c>
      <c r="L7">
        <v>0</v>
      </c>
      <c r="M7">
        <f t="shared" si="3"/>
        <v>0</v>
      </c>
      <c r="N7">
        <v>0.14563106796116501</v>
      </c>
      <c r="O7">
        <f t="shared" si="4"/>
        <v>1.9999999999999976E-2</v>
      </c>
      <c r="P7">
        <v>0.14563106796116501</v>
      </c>
      <c r="Q7">
        <f t="shared" si="5"/>
        <v>1.9999999999999976E-2</v>
      </c>
      <c r="R7">
        <v>1.4563106796116501</v>
      </c>
      <c r="S7">
        <v>0</v>
      </c>
      <c r="T7">
        <v>0</v>
      </c>
      <c r="U7">
        <v>0</v>
      </c>
      <c r="V7">
        <v>0.36407766990291301</v>
      </c>
      <c r="W7">
        <f t="shared" si="6"/>
        <v>0.1373333333333332</v>
      </c>
    </row>
    <row r="8" spans="1:23" x14ac:dyDescent="0.2">
      <c r="A8" t="s">
        <v>22</v>
      </c>
      <c r="B8">
        <v>0</v>
      </c>
      <c r="C8">
        <f t="shared" si="0"/>
        <v>0</v>
      </c>
      <c r="D8">
        <v>0</v>
      </c>
      <c r="E8">
        <v>0</v>
      </c>
      <c r="F8">
        <f t="shared" si="1"/>
        <v>0</v>
      </c>
      <c r="G8">
        <v>0</v>
      </c>
      <c r="H8">
        <f t="shared" si="2"/>
        <v>0</v>
      </c>
      <c r="I8">
        <v>0</v>
      </c>
      <c r="J8">
        <v>0</v>
      </c>
      <c r="K8">
        <v>0</v>
      </c>
      <c r="L8">
        <v>0</v>
      </c>
      <c r="M8">
        <f t="shared" si="3"/>
        <v>0</v>
      </c>
      <c r="N8">
        <v>8.9753178758414404E-2</v>
      </c>
      <c r="O8">
        <f t="shared" si="4"/>
        <v>0.02</v>
      </c>
      <c r="P8">
        <v>8.9753178758414404E-2</v>
      </c>
      <c r="Q8">
        <f t="shared" si="5"/>
        <v>0.02</v>
      </c>
      <c r="R8">
        <v>0</v>
      </c>
      <c r="S8">
        <v>0</v>
      </c>
      <c r="T8">
        <v>0</v>
      </c>
      <c r="U8">
        <v>0</v>
      </c>
      <c r="V8">
        <v>0.224382946896036</v>
      </c>
      <c r="W8">
        <f t="shared" si="6"/>
        <v>0.22283333333333324</v>
      </c>
    </row>
    <row r="9" spans="1:23" x14ac:dyDescent="0.2">
      <c r="A9" t="s">
        <v>23</v>
      </c>
      <c r="B9">
        <v>0</v>
      </c>
      <c r="C9">
        <f t="shared" si="0"/>
        <v>0</v>
      </c>
      <c r="D9">
        <v>0</v>
      </c>
      <c r="E9">
        <v>0</v>
      </c>
      <c r="F9">
        <f t="shared" si="1"/>
        <v>0</v>
      </c>
      <c r="G9">
        <v>0</v>
      </c>
      <c r="H9">
        <f t="shared" si="2"/>
        <v>0</v>
      </c>
      <c r="I9">
        <v>0</v>
      </c>
      <c r="J9">
        <v>0</v>
      </c>
      <c r="K9">
        <v>0</v>
      </c>
      <c r="L9">
        <v>0</v>
      </c>
      <c r="M9">
        <f t="shared" si="3"/>
        <v>0</v>
      </c>
      <c r="N9">
        <v>0</v>
      </c>
      <c r="O9">
        <f t="shared" si="4"/>
        <v>0</v>
      </c>
      <c r="P9">
        <v>0.14888337468982599</v>
      </c>
      <c r="Q9">
        <f t="shared" si="5"/>
        <v>1.9999999999999945E-2</v>
      </c>
      <c r="R9">
        <v>0</v>
      </c>
      <c r="S9">
        <v>0</v>
      </c>
      <c r="T9">
        <v>0</v>
      </c>
      <c r="U9">
        <v>0</v>
      </c>
      <c r="V9">
        <v>0.37220843672456599</v>
      </c>
      <c r="W9">
        <f t="shared" si="6"/>
        <v>0.13433333333333325</v>
      </c>
    </row>
    <row r="10" spans="1:23" x14ac:dyDescent="0.2">
      <c r="A10" t="s">
        <v>24</v>
      </c>
      <c r="B10">
        <v>0</v>
      </c>
      <c r="C10">
        <f t="shared" si="0"/>
        <v>0</v>
      </c>
      <c r="D10"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v>0</v>
      </c>
      <c r="K10">
        <v>0</v>
      </c>
      <c r="L10">
        <v>0</v>
      </c>
      <c r="M10">
        <f t="shared" si="3"/>
        <v>0</v>
      </c>
      <c r="N10">
        <v>0.12396694214876</v>
      </c>
      <c r="O10">
        <f t="shared" si="4"/>
        <v>1.9999999999999934E-2</v>
      </c>
      <c r="P10">
        <v>0.12396694214876</v>
      </c>
      <c r="Q10">
        <f t="shared" si="5"/>
        <v>1.9999999999999934E-2</v>
      </c>
      <c r="R10">
        <v>0</v>
      </c>
      <c r="S10">
        <v>0</v>
      </c>
      <c r="T10">
        <v>0</v>
      </c>
      <c r="U10">
        <v>0</v>
      </c>
      <c r="V10">
        <v>0.30991735537190102</v>
      </c>
      <c r="W10">
        <f t="shared" si="6"/>
        <v>0.16133333333333325</v>
      </c>
    </row>
    <row r="11" spans="1:23" s="1" customFormat="1" x14ac:dyDescent="0.2">
      <c r="A11" s="1" t="s">
        <v>25</v>
      </c>
      <c r="B11" s="1">
        <v>0</v>
      </c>
      <c r="C11">
        <f t="shared" si="0"/>
        <v>0</v>
      </c>
      <c r="D11" s="1">
        <v>0</v>
      </c>
      <c r="E11" s="1">
        <v>0</v>
      </c>
      <c r="F11">
        <f t="shared" si="1"/>
        <v>0</v>
      </c>
      <c r="G11" s="1">
        <v>0</v>
      </c>
      <c r="H11">
        <f t="shared" si="2"/>
        <v>0</v>
      </c>
      <c r="I11" s="1">
        <v>0</v>
      </c>
      <c r="J11" s="1">
        <v>0</v>
      </c>
      <c r="K11" s="1">
        <v>0</v>
      </c>
      <c r="L11" s="1">
        <v>0</v>
      </c>
      <c r="M11">
        <f t="shared" si="3"/>
        <v>0</v>
      </c>
      <c r="N11" s="1">
        <v>0</v>
      </c>
      <c r="O11">
        <f t="shared" si="4"/>
        <v>0</v>
      </c>
      <c r="P11" s="1">
        <v>0</v>
      </c>
      <c r="Q11">
        <f t="shared" si="5"/>
        <v>0</v>
      </c>
      <c r="R11" s="1">
        <v>0</v>
      </c>
      <c r="S11" s="1">
        <v>0</v>
      </c>
      <c r="T11" s="1">
        <v>0</v>
      </c>
      <c r="U11" s="1">
        <v>0</v>
      </c>
      <c r="V11" s="1">
        <v>4.4117647058823604</v>
      </c>
      <c r="W11">
        <f t="shared" si="6"/>
        <v>1.1333333333333315E-2</v>
      </c>
    </row>
    <row r="12" spans="1:23" x14ac:dyDescent="0.2">
      <c r="A12" t="s">
        <v>26</v>
      </c>
      <c r="B12">
        <v>0</v>
      </c>
      <c r="C12">
        <f t="shared" si="0"/>
        <v>0</v>
      </c>
      <c r="D12"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  <c r="I12">
        <v>0</v>
      </c>
      <c r="J12">
        <v>0</v>
      </c>
      <c r="K12">
        <v>0.46674445740956799</v>
      </c>
      <c r="L12">
        <v>0</v>
      </c>
      <c r="M12">
        <f t="shared" si="3"/>
        <v>0</v>
      </c>
      <c r="N12">
        <v>0.140023337222871</v>
      </c>
      <c r="O12">
        <f t="shared" si="4"/>
        <v>2.0000000000000087E-2</v>
      </c>
      <c r="P12">
        <v>0</v>
      </c>
      <c r="Q12">
        <f t="shared" si="5"/>
        <v>0</v>
      </c>
      <c r="R12">
        <v>0</v>
      </c>
      <c r="S12">
        <v>0</v>
      </c>
      <c r="T12">
        <v>0</v>
      </c>
      <c r="U12">
        <v>0</v>
      </c>
      <c r="V12">
        <v>0.35005834305717598</v>
      </c>
      <c r="W12">
        <f t="shared" si="6"/>
        <v>0.14283333333333342</v>
      </c>
    </row>
    <row r="13" spans="1:23" s="1" customFormat="1" x14ac:dyDescent="0.2">
      <c r="A13" s="1" t="s">
        <v>27</v>
      </c>
      <c r="B13" s="1">
        <v>0</v>
      </c>
      <c r="C13">
        <f t="shared" si="0"/>
        <v>0</v>
      </c>
      <c r="D13" s="1">
        <v>0</v>
      </c>
      <c r="E13" s="1">
        <v>0</v>
      </c>
      <c r="F13">
        <f t="shared" si="1"/>
        <v>0</v>
      </c>
      <c r="G13" s="1">
        <v>0</v>
      </c>
      <c r="H13">
        <f t="shared" si="2"/>
        <v>0</v>
      </c>
      <c r="I13" s="1">
        <v>0</v>
      </c>
      <c r="J13" s="1">
        <v>0</v>
      </c>
      <c r="K13" s="1">
        <v>0</v>
      </c>
      <c r="L13" s="1">
        <v>0</v>
      </c>
      <c r="M13">
        <f t="shared" si="3"/>
        <v>0</v>
      </c>
      <c r="N13" s="1">
        <v>0</v>
      </c>
      <c r="O13">
        <f t="shared" si="4"/>
        <v>0</v>
      </c>
      <c r="P13" s="1">
        <v>0</v>
      </c>
      <c r="Q13">
        <f t="shared" si="5"/>
        <v>0</v>
      </c>
      <c r="R13" s="1">
        <v>0</v>
      </c>
      <c r="S13" s="1">
        <v>0</v>
      </c>
      <c r="T13" s="1">
        <v>0</v>
      </c>
      <c r="U13" s="1">
        <v>0</v>
      </c>
      <c r="V13" s="1">
        <v>21.428571428571502</v>
      </c>
      <c r="W13">
        <f t="shared" si="6"/>
        <v>2.3333333333333257E-3</v>
      </c>
    </row>
    <row r="14" spans="1:23" s="1" customFormat="1" x14ac:dyDescent="0.2">
      <c r="A14" s="1" t="s">
        <v>28</v>
      </c>
      <c r="B14" s="1">
        <v>0</v>
      </c>
      <c r="C14">
        <f t="shared" si="0"/>
        <v>0</v>
      </c>
      <c r="D14" s="1">
        <v>0</v>
      </c>
      <c r="E14" s="1">
        <v>0</v>
      </c>
      <c r="F14">
        <f t="shared" si="1"/>
        <v>0</v>
      </c>
      <c r="G14" s="1">
        <v>0</v>
      </c>
      <c r="H14">
        <f t="shared" si="2"/>
        <v>0</v>
      </c>
      <c r="I14" s="1">
        <v>0</v>
      </c>
      <c r="J14" s="1">
        <v>0</v>
      </c>
      <c r="K14" s="1">
        <v>0</v>
      </c>
      <c r="L14" s="1">
        <v>0</v>
      </c>
      <c r="M14">
        <f t="shared" si="3"/>
        <v>0</v>
      </c>
      <c r="N14" s="1">
        <v>0</v>
      </c>
      <c r="O14">
        <f t="shared" si="4"/>
        <v>0</v>
      </c>
      <c r="P14" s="1">
        <v>0</v>
      </c>
      <c r="Q14">
        <f t="shared" si="5"/>
        <v>0</v>
      </c>
      <c r="R14" s="1">
        <v>0</v>
      </c>
      <c r="S14" s="1">
        <v>0</v>
      </c>
      <c r="T14" s="1">
        <v>0</v>
      </c>
      <c r="U14" s="1">
        <v>0</v>
      </c>
      <c r="V14" s="1">
        <v>4.4117647058823497</v>
      </c>
      <c r="W14">
        <f t="shared" si="6"/>
        <v>1.1333333333333343E-2</v>
      </c>
    </row>
    <row r="15" spans="1:23" x14ac:dyDescent="0.2">
      <c r="A15" t="s">
        <v>29</v>
      </c>
      <c r="B15">
        <v>0</v>
      </c>
      <c r="C15">
        <f t="shared" si="0"/>
        <v>0</v>
      </c>
      <c r="D15">
        <v>0</v>
      </c>
      <c r="E15">
        <v>0</v>
      </c>
      <c r="F15">
        <f t="shared" si="1"/>
        <v>0</v>
      </c>
      <c r="G15">
        <v>0</v>
      </c>
      <c r="H15">
        <f t="shared" si="2"/>
        <v>0</v>
      </c>
      <c r="I15">
        <v>0</v>
      </c>
      <c r="J15">
        <v>0</v>
      </c>
      <c r="K15">
        <v>0</v>
      </c>
      <c r="L15">
        <v>0</v>
      </c>
      <c r="M15">
        <f t="shared" si="3"/>
        <v>0</v>
      </c>
      <c r="N15">
        <v>9.6230954290296697E-2</v>
      </c>
      <c r="O15">
        <f t="shared" si="4"/>
        <v>1.999999999999998E-2</v>
      </c>
      <c r="P15">
        <v>0</v>
      </c>
      <c r="Q15">
        <f t="shared" si="5"/>
        <v>0</v>
      </c>
      <c r="R15">
        <v>0</v>
      </c>
      <c r="S15">
        <v>0</v>
      </c>
      <c r="T15">
        <v>0</v>
      </c>
      <c r="U15">
        <v>0</v>
      </c>
      <c r="V15">
        <v>0.240577385725742</v>
      </c>
      <c r="W15">
        <f t="shared" si="6"/>
        <v>0.20783333333333315</v>
      </c>
    </row>
    <row r="16" spans="1:23" x14ac:dyDescent="0.2">
      <c r="A16" t="s">
        <v>30</v>
      </c>
      <c r="B16">
        <v>0</v>
      </c>
      <c r="C16">
        <f t="shared" si="0"/>
        <v>0</v>
      </c>
      <c r="D16">
        <v>0.28571428571428498</v>
      </c>
      <c r="E16">
        <v>0</v>
      </c>
      <c r="F16">
        <f t="shared" si="1"/>
        <v>0</v>
      </c>
      <c r="G16">
        <f>2*0.0857142857142857</f>
        <v>0.1714285714285714</v>
      </c>
      <c r="H16">
        <f t="shared" si="2"/>
        <v>4.0000000000000049E-2</v>
      </c>
      <c r="I16">
        <v>0</v>
      </c>
      <c r="J16">
        <v>0.85714285714285698</v>
      </c>
      <c r="K16">
        <v>0</v>
      </c>
      <c r="L16">
        <v>0</v>
      </c>
      <c r="M16">
        <f t="shared" si="3"/>
        <v>0</v>
      </c>
      <c r="N16">
        <v>0</v>
      </c>
      <c r="O16">
        <f t="shared" si="4"/>
        <v>0</v>
      </c>
      <c r="P16">
        <v>0</v>
      </c>
      <c r="Q16">
        <f t="shared" si="5"/>
        <v>0</v>
      </c>
      <c r="R16">
        <v>0</v>
      </c>
      <c r="S16">
        <v>0</v>
      </c>
      <c r="T16">
        <v>0</v>
      </c>
      <c r="U16">
        <v>0</v>
      </c>
      <c r="V16">
        <v>0.214285714285714</v>
      </c>
      <c r="W16">
        <f t="shared" si="6"/>
        <v>0.23333333333333367</v>
      </c>
    </row>
    <row r="17" spans="1:23" x14ac:dyDescent="0.2">
      <c r="A17" t="s">
        <v>31</v>
      </c>
      <c r="B17">
        <v>0</v>
      </c>
      <c r="C17">
        <f t="shared" si="0"/>
        <v>0</v>
      </c>
      <c r="D17">
        <v>0.22050716648290999</v>
      </c>
      <c r="E17">
        <f>2*0.0661521499448732</f>
        <v>0.1323042998897464</v>
      </c>
      <c r="F17">
        <f t="shared" si="1"/>
        <v>0.04</v>
      </c>
      <c r="G17">
        <f>2*0.0661521499448732</f>
        <v>0.1323042998897464</v>
      </c>
      <c r="H17">
        <f t="shared" si="2"/>
        <v>0.04</v>
      </c>
      <c r="I17">
        <v>0</v>
      </c>
      <c r="J17">
        <v>0</v>
      </c>
      <c r="K17">
        <v>0</v>
      </c>
      <c r="L17">
        <v>0</v>
      </c>
      <c r="M17">
        <f t="shared" si="3"/>
        <v>0</v>
      </c>
      <c r="N17">
        <v>0</v>
      </c>
      <c r="O17">
        <f t="shared" si="4"/>
        <v>0</v>
      </c>
      <c r="P17">
        <v>0</v>
      </c>
      <c r="Q17">
        <f t="shared" si="5"/>
        <v>0</v>
      </c>
      <c r="R17">
        <v>0</v>
      </c>
      <c r="S17">
        <v>0</v>
      </c>
      <c r="T17">
        <v>0</v>
      </c>
      <c r="U17">
        <v>0</v>
      </c>
      <c r="V17">
        <v>0.16538037486218299</v>
      </c>
      <c r="W17">
        <f t="shared" si="6"/>
        <v>0.3023333333333334</v>
      </c>
    </row>
    <row r="18" spans="1:23" x14ac:dyDescent="0.2">
      <c r="A18" t="s">
        <v>32</v>
      </c>
      <c r="B18">
        <v>0</v>
      </c>
      <c r="C18">
        <f t="shared" si="0"/>
        <v>0</v>
      </c>
      <c r="D18">
        <v>0.27739251040221902</v>
      </c>
      <c r="E18">
        <f>2*0.0832177531206658</f>
        <v>0.1664355062413316</v>
      </c>
      <c r="F18">
        <f t="shared" si="1"/>
        <v>4.0000000000000098E-2</v>
      </c>
      <c r="G18">
        <f>2*0.0832177531206658</f>
        <v>0.1664355062413316</v>
      </c>
      <c r="H18">
        <f t="shared" si="2"/>
        <v>4.0000000000000098E-2</v>
      </c>
      <c r="I18">
        <v>0</v>
      </c>
      <c r="J18">
        <v>0</v>
      </c>
      <c r="K18">
        <v>0</v>
      </c>
      <c r="L18">
        <v>0</v>
      </c>
      <c r="M18">
        <f t="shared" si="3"/>
        <v>0</v>
      </c>
      <c r="N18">
        <v>0</v>
      </c>
      <c r="O18">
        <f t="shared" si="4"/>
        <v>0</v>
      </c>
      <c r="P18">
        <v>0</v>
      </c>
      <c r="Q18">
        <f t="shared" si="5"/>
        <v>0</v>
      </c>
      <c r="R18">
        <v>0</v>
      </c>
      <c r="S18">
        <v>0</v>
      </c>
      <c r="T18">
        <v>0</v>
      </c>
      <c r="U18">
        <v>0</v>
      </c>
      <c r="V18">
        <v>0.20804438280166401</v>
      </c>
      <c r="W18">
        <f t="shared" si="6"/>
        <v>0.24033333333333373</v>
      </c>
    </row>
    <row r="19" spans="1:23" x14ac:dyDescent="0.2">
      <c r="A19" t="s">
        <v>33</v>
      </c>
      <c r="B19">
        <v>0</v>
      </c>
      <c r="C19">
        <f t="shared" si="0"/>
        <v>0</v>
      </c>
      <c r="D19">
        <v>0</v>
      </c>
      <c r="E19">
        <v>0</v>
      </c>
      <c r="F19">
        <f t="shared" si="1"/>
        <v>0</v>
      </c>
      <c r="G19">
        <f>2*0.10371650821089</f>
        <v>0.20743301642178</v>
      </c>
      <c r="H19">
        <f t="shared" si="2"/>
        <v>3.9999999999999848E-2</v>
      </c>
      <c r="I19">
        <v>0</v>
      </c>
      <c r="J19">
        <v>0</v>
      </c>
      <c r="K19">
        <v>0</v>
      </c>
      <c r="L19">
        <v>0</v>
      </c>
      <c r="M19">
        <f t="shared" si="3"/>
        <v>0</v>
      </c>
      <c r="N19">
        <v>0</v>
      </c>
      <c r="O19">
        <f t="shared" si="4"/>
        <v>0</v>
      </c>
      <c r="P19">
        <v>0</v>
      </c>
      <c r="Q19">
        <f t="shared" si="5"/>
        <v>0</v>
      </c>
      <c r="R19">
        <v>0</v>
      </c>
      <c r="S19">
        <v>0</v>
      </c>
      <c r="T19">
        <v>0</v>
      </c>
      <c r="U19">
        <v>0</v>
      </c>
      <c r="V19">
        <v>0.259291270527226</v>
      </c>
      <c r="W19">
        <f t="shared" si="6"/>
        <v>0.19283333333333302</v>
      </c>
    </row>
    <row r="20" spans="1:23" x14ac:dyDescent="0.2">
      <c r="A20" t="s">
        <v>34</v>
      </c>
      <c r="B20">
        <f>2*0.298507462686567</f>
        <v>0.59701492537313405</v>
      </c>
      <c r="C20">
        <f t="shared" si="0"/>
        <v>0.1333333333333335</v>
      </c>
      <c r="D20">
        <v>0</v>
      </c>
      <c r="E20">
        <f>2*0.0895522388059702</f>
        <v>0.1791044776119404</v>
      </c>
      <c r="F20">
        <f t="shared" si="1"/>
        <v>4.0000000000000091E-2</v>
      </c>
      <c r="G20">
        <f>2*0.0895522388059702</f>
        <v>0.1791044776119404</v>
      </c>
      <c r="H20">
        <f t="shared" si="2"/>
        <v>4.0000000000000091E-2</v>
      </c>
      <c r="I20">
        <v>0</v>
      </c>
      <c r="J20">
        <v>0</v>
      </c>
      <c r="K20">
        <v>0</v>
      </c>
      <c r="L20">
        <v>0</v>
      </c>
      <c r="M20">
        <f t="shared" si="3"/>
        <v>0</v>
      </c>
      <c r="N20">
        <v>0</v>
      </c>
      <c r="O20">
        <f t="shared" si="4"/>
        <v>0</v>
      </c>
      <c r="P20">
        <v>0</v>
      </c>
      <c r="Q20">
        <f t="shared" si="5"/>
        <v>0</v>
      </c>
      <c r="R20">
        <v>0</v>
      </c>
      <c r="S20">
        <v>0</v>
      </c>
      <c r="T20">
        <v>0</v>
      </c>
      <c r="U20">
        <v>0</v>
      </c>
      <c r="V20">
        <v>0.22388059701492499</v>
      </c>
      <c r="W20">
        <f t="shared" si="6"/>
        <v>0.22333333333333372</v>
      </c>
    </row>
    <row r="21" spans="1:23" x14ac:dyDescent="0.2">
      <c r="A21" t="s">
        <v>35</v>
      </c>
      <c r="B21">
        <v>0</v>
      </c>
      <c r="C21">
        <f t="shared" si="0"/>
        <v>0</v>
      </c>
      <c r="D21">
        <v>0</v>
      </c>
      <c r="E21">
        <v>0</v>
      </c>
      <c r="F21">
        <f t="shared" si="1"/>
        <v>0</v>
      </c>
      <c r="G21">
        <f>2*0.0978792822185971</f>
        <v>0.19575856443719419</v>
      </c>
      <c r="H21">
        <f t="shared" si="2"/>
        <v>3.9999999999999959E-2</v>
      </c>
      <c r="I21">
        <v>0</v>
      </c>
      <c r="J21">
        <v>0</v>
      </c>
      <c r="K21">
        <v>0</v>
      </c>
      <c r="L21">
        <v>0</v>
      </c>
      <c r="M21">
        <f t="shared" si="3"/>
        <v>0</v>
      </c>
      <c r="N21">
        <v>0</v>
      </c>
      <c r="O21">
        <f t="shared" si="4"/>
        <v>0</v>
      </c>
      <c r="P21">
        <v>0</v>
      </c>
      <c r="Q21">
        <f t="shared" si="5"/>
        <v>0</v>
      </c>
      <c r="R21">
        <v>0</v>
      </c>
      <c r="S21">
        <v>0</v>
      </c>
      <c r="T21">
        <v>0</v>
      </c>
      <c r="U21">
        <v>0</v>
      </c>
      <c r="V21">
        <v>0.24469820554649299</v>
      </c>
      <c r="W21">
        <f t="shared" si="6"/>
        <v>0.20433333333333306</v>
      </c>
    </row>
    <row r="22" spans="1:23" s="1" customFormat="1" x14ac:dyDescent="0.2">
      <c r="A22" s="1" t="s">
        <v>36</v>
      </c>
      <c r="B22" s="1">
        <v>0</v>
      </c>
      <c r="C22">
        <f t="shared" si="0"/>
        <v>0</v>
      </c>
      <c r="D22" s="1">
        <v>0</v>
      </c>
      <c r="E22" s="1">
        <v>0</v>
      </c>
      <c r="F22">
        <f t="shared" si="1"/>
        <v>0</v>
      </c>
      <c r="G22" s="1">
        <f>2*0</f>
        <v>0</v>
      </c>
      <c r="H22">
        <f t="shared" si="2"/>
        <v>0</v>
      </c>
      <c r="I22" s="1">
        <v>0</v>
      </c>
      <c r="J22" s="1">
        <v>0</v>
      </c>
      <c r="K22" s="1">
        <v>0</v>
      </c>
      <c r="L22" s="1">
        <v>0</v>
      </c>
      <c r="M22">
        <f t="shared" si="3"/>
        <v>0</v>
      </c>
      <c r="N22" s="1">
        <v>0</v>
      </c>
      <c r="O22">
        <f t="shared" si="4"/>
        <v>0</v>
      </c>
      <c r="P22" s="1">
        <v>0</v>
      </c>
      <c r="Q22">
        <f t="shared" si="5"/>
        <v>0</v>
      </c>
      <c r="R22" s="1">
        <v>0</v>
      </c>
      <c r="S22" s="1">
        <v>0</v>
      </c>
      <c r="T22" s="1">
        <v>0</v>
      </c>
      <c r="U22" s="1">
        <v>0</v>
      </c>
      <c r="V22" s="1">
        <v>5.3571428571428603</v>
      </c>
      <c r="W22">
        <f>0.05/V22</f>
        <v>9.3333333333333289E-3</v>
      </c>
    </row>
    <row r="23" spans="1:23" x14ac:dyDescent="0.2">
      <c r="A23" t="s">
        <v>37</v>
      </c>
      <c r="B23">
        <v>0</v>
      </c>
      <c r="C23">
        <f t="shared" si="0"/>
        <v>0</v>
      </c>
      <c r="D23">
        <v>0</v>
      </c>
      <c r="E23">
        <v>0</v>
      </c>
      <c r="F23">
        <f t="shared" si="1"/>
        <v>0</v>
      </c>
      <c r="G23">
        <f>2*0.238568588469185</f>
        <v>0.47713717693836999</v>
      </c>
      <c r="H23">
        <f t="shared" si="2"/>
        <v>4.0000000000000036E-2</v>
      </c>
      <c r="I23">
        <v>0</v>
      </c>
      <c r="J23">
        <v>0</v>
      </c>
      <c r="K23">
        <v>0</v>
      </c>
      <c r="L23">
        <v>0</v>
      </c>
      <c r="M23">
        <f t="shared" si="3"/>
        <v>0</v>
      </c>
      <c r="N23">
        <v>0</v>
      </c>
      <c r="O23">
        <f t="shared" si="4"/>
        <v>0</v>
      </c>
      <c r="P23">
        <v>0</v>
      </c>
      <c r="Q23">
        <f t="shared" si="5"/>
        <v>0</v>
      </c>
      <c r="R23">
        <v>0</v>
      </c>
      <c r="S23">
        <v>0</v>
      </c>
      <c r="T23">
        <v>0</v>
      </c>
      <c r="U23">
        <v>0</v>
      </c>
      <c r="V23">
        <v>0.59642147117296196</v>
      </c>
      <c r="W23">
        <f t="shared" si="6"/>
        <v>8.3833333333333371E-2</v>
      </c>
    </row>
    <row r="24" spans="1:23" s="1" customFormat="1" x14ac:dyDescent="0.2">
      <c r="A24" s="1" t="s">
        <v>38</v>
      </c>
      <c r="B24" s="1">
        <v>0</v>
      </c>
      <c r="C24">
        <f t="shared" si="0"/>
        <v>0</v>
      </c>
      <c r="D24" s="1">
        <v>0</v>
      </c>
      <c r="E24" s="1">
        <v>0</v>
      </c>
      <c r="F24">
        <f t="shared" si="1"/>
        <v>0</v>
      </c>
      <c r="G24" s="1">
        <v>0</v>
      </c>
      <c r="H24">
        <f t="shared" si="2"/>
        <v>0</v>
      </c>
      <c r="I24" s="1">
        <v>0</v>
      </c>
      <c r="J24" s="1">
        <v>0</v>
      </c>
      <c r="K24" s="1">
        <v>0</v>
      </c>
      <c r="L24" s="1">
        <v>0</v>
      </c>
      <c r="M24">
        <f t="shared" si="3"/>
        <v>0</v>
      </c>
      <c r="N24" s="1">
        <v>0</v>
      </c>
      <c r="O24">
        <f t="shared" si="4"/>
        <v>0</v>
      </c>
      <c r="P24" s="1">
        <v>0</v>
      </c>
      <c r="Q24">
        <f t="shared" si="5"/>
        <v>0</v>
      </c>
      <c r="R24" s="1">
        <v>0</v>
      </c>
      <c r="S24" s="1">
        <v>0</v>
      </c>
      <c r="T24" s="1">
        <v>0</v>
      </c>
      <c r="U24" s="1">
        <v>0</v>
      </c>
      <c r="V24" s="1">
        <v>9.3750000000000107</v>
      </c>
      <c r="W24">
        <f t="shared" si="6"/>
        <v>5.333333333333328E-3</v>
      </c>
    </row>
    <row r="25" spans="1:23" s="1" customFormat="1" x14ac:dyDescent="0.2">
      <c r="A25" s="1" t="s">
        <v>39</v>
      </c>
      <c r="B25" s="1">
        <v>0</v>
      </c>
      <c r="C25">
        <f t="shared" si="0"/>
        <v>0</v>
      </c>
      <c r="D25" s="1">
        <v>0</v>
      </c>
      <c r="E25" s="1">
        <v>0</v>
      </c>
      <c r="F25">
        <f t="shared" si="1"/>
        <v>0</v>
      </c>
      <c r="G25" s="1">
        <v>0</v>
      </c>
      <c r="H25">
        <f t="shared" si="2"/>
        <v>0</v>
      </c>
      <c r="I25" s="1">
        <v>0</v>
      </c>
      <c r="J25" s="1">
        <v>0</v>
      </c>
      <c r="K25" s="1">
        <v>0</v>
      </c>
      <c r="L25" s="1">
        <v>0</v>
      </c>
      <c r="M25">
        <f t="shared" si="3"/>
        <v>0</v>
      </c>
      <c r="N25" s="1">
        <v>0</v>
      </c>
      <c r="O25">
        <f t="shared" si="4"/>
        <v>0</v>
      </c>
      <c r="P25" s="1">
        <v>0</v>
      </c>
      <c r="Q25">
        <f t="shared" si="5"/>
        <v>0</v>
      </c>
      <c r="R25" s="1">
        <v>0</v>
      </c>
      <c r="S25" s="1">
        <v>0</v>
      </c>
      <c r="T25" s="1">
        <v>0</v>
      </c>
      <c r="U25" s="1">
        <v>0</v>
      </c>
      <c r="V25" s="1">
        <v>6.3829787234042596</v>
      </c>
      <c r="W25">
        <f t="shared" si="6"/>
        <v>7.8333333333333293E-3</v>
      </c>
    </row>
    <row r="26" spans="1:23" x14ac:dyDescent="0.2">
      <c r="A26" t="s">
        <v>40</v>
      </c>
      <c r="B26">
        <f>2*0.226500566251415</f>
        <v>0.45300113250282997</v>
      </c>
      <c r="C26">
        <f t="shared" si="0"/>
        <v>0.13333333333333272</v>
      </c>
      <c r="D26">
        <v>0</v>
      </c>
      <c r="E26">
        <f>2*0.0679501698754247</f>
        <v>0.13590033975084939</v>
      </c>
      <c r="F26">
        <f t="shared" si="1"/>
        <v>3.9999999999999938E-2</v>
      </c>
      <c r="G26">
        <v>0</v>
      </c>
      <c r="H26">
        <f t="shared" si="2"/>
        <v>0</v>
      </c>
      <c r="I26">
        <v>0.67950169875424704</v>
      </c>
      <c r="J26">
        <v>0</v>
      </c>
      <c r="K26">
        <v>0</v>
      </c>
      <c r="L26">
        <v>0</v>
      </c>
      <c r="M26">
        <f t="shared" si="3"/>
        <v>0</v>
      </c>
      <c r="N26">
        <v>0</v>
      </c>
      <c r="O26">
        <f t="shared" si="4"/>
        <v>0</v>
      </c>
      <c r="P26">
        <v>0</v>
      </c>
      <c r="Q26">
        <f t="shared" si="5"/>
        <v>0</v>
      </c>
      <c r="R26">
        <v>0</v>
      </c>
      <c r="S26">
        <v>0</v>
      </c>
      <c r="T26">
        <v>0</v>
      </c>
      <c r="U26">
        <v>0</v>
      </c>
      <c r="V26">
        <v>0.16987542468856201</v>
      </c>
      <c r="W26">
        <f t="shared" si="6"/>
        <v>0.29433333333333284</v>
      </c>
    </row>
    <row r="27" spans="1:23" s="1" customFormat="1" x14ac:dyDescent="0.2">
      <c r="A27" s="1" t="s">
        <v>41</v>
      </c>
      <c r="B27" s="1">
        <v>0</v>
      </c>
      <c r="C27">
        <f t="shared" si="0"/>
        <v>0</v>
      </c>
      <c r="D27" s="1">
        <v>0</v>
      </c>
      <c r="E27" s="1">
        <v>0</v>
      </c>
      <c r="F27">
        <f t="shared" si="1"/>
        <v>0</v>
      </c>
      <c r="G27" s="1">
        <v>0</v>
      </c>
      <c r="H27">
        <f t="shared" si="2"/>
        <v>0</v>
      </c>
      <c r="I27" s="1">
        <v>0</v>
      </c>
      <c r="J27" s="1">
        <v>0</v>
      </c>
      <c r="K27" s="1">
        <v>0</v>
      </c>
      <c r="L27" s="1">
        <v>0</v>
      </c>
      <c r="M27">
        <f t="shared" si="3"/>
        <v>0</v>
      </c>
      <c r="N27" s="1">
        <v>0</v>
      </c>
      <c r="O27">
        <f t="shared" si="4"/>
        <v>0</v>
      </c>
      <c r="P27" s="1">
        <v>0</v>
      </c>
      <c r="Q27">
        <f t="shared" si="5"/>
        <v>0</v>
      </c>
      <c r="R27" s="1">
        <v>0</v>
      </c>
      <c r="S27" s="1">
        <v>0</v>
      </c>
      <c r="T27" s="1">
        <v>0</v>
      </c>
      <c r="U27" s="1">
        <v>0</v>
      </c>
      <c r="V27" s="1">
        <v>15</v>
      </c>
      <c r="W27">
        <f t="shared" si="6"/>
        <v>3.3333333333333335E-3</v>
      </c>
    </row>
    <row r="28" spans="1:23" s="1" customFormat="1" x14ac:dyDescent="0.2">
      <c r="A28" s="1" t="s">
        <v>42</v>
      </c>
      <c r="B28" s="1">
        <v>0</v>
      </c>
      <c r="C28">
        <f t="shared" si="0"/>
        <v>0</v>
      </c>
      <c r="D28" s="1">
        <v>0</v>
      </c>
      <c r="E28" s="1">
        <v>0</v>
      </c>
      <c r="F28">
        <f t="shared" si="1"/>
        <v>0</v>
      </c>
      <c r="G28" s="1">
        <v>0</v>
      </c>
      <c r="H28">
        <f t="shared" si="2"/>
        <v>0</v>
      </c>
      <c r="I28" s="1">
        <v>0</v>
      </c>
      <c r="J28" s="1">
        <v>0</v>
      </c>
      <c r="K28" s="1">
        <v>0</v>
      </c>
      <c r="L28" s="1">
        <v>0</v>
      </c>
      <c r="M28">
        <f t="shared" si="3"/>
        <v>0</v>
      </c>
      <c r="N28" s="1">
        <v>0</v>
      </c>
      <c r="O28">
        <f t="shared" si="4"/>
        <v>0</v>
      </c>
      <c r="P28" s="1">
        <v>0</v>
      </c>
      <c r="Q28">
        <f t="shared" si="5"/>
        <v>0</v>
      </c>
      <c r="R28" s="1">
        <v>0</v>
      </c>
      <c r="S28" s="1">
        <v>0</v>
      </c>
      <c r="T28" s="1">
        <v>0</v>
      </c>
      <c r="U28" s="1">
        <v>0</v>
      </c>
      <c r="V28" s="1">
        <v>6</v>
      </c>
      <c r="W28">
        <f t="shared" si="6"/>
        <v>8.3333333333333332E-3</v>
      </c>
    </row>
    <row r="29" spans="1:23" x14ac:dyDescent="0.2">
      <c r="A29" t="s">
        <v>43</v>
      </c>
      <c r="B29">
        <v>0</v>
      </c>
      <c r="C29">
        <f t="shared" si="0"/>
        <v>0</v>
      </c>
      <c r="D29">
        <v>0</v>
      </c>
      <c r="E29">
        <f>2*0.337078651685393</f>
        <v>0.67415730337078605</v>
      </c>
      <c r="F29">
        <f t="shared" si="1"/>
        <v>3.999999999999998E-2</v>
      </c>
      <c r="G29">
        <v>0</v>
      </c>
      <c r="H29">
        <f t="shared" si="2"/>
        <v>0</v>
      </c>
      <c r="I29">
        <v>0</v>
      </c>
      <c r="J29">
        <v>0</v>
      </c>
      <c r="K29">
        <v>0</v>
      </c>
      <c r="L29">
        <v>0</v>
      </c>
      <c r="M29">
        <f t="shared" si="3"/>
        <v>0</v>
      </c>
      <c r="N29">
        <v>0</v>
      </c>
      <c r="O29">
        <f t="shared" si="4"/>
        <v>0</v>
      </c>
      <c r="P29">
        <v>0</v>
      </c>
      <c r="Q29">
        <f t="shared" si="5"/>
        <v>0</v>
      </c>
      <c r="R29">
        <v>0</v>
      </c>
      <c r="S29">
        <v>0</v>
      </c>
      <c r="T29">
        <v>0</v>
      </c>
      <c r="U29">
        <v>0</v>
      </c>
      <c r="V29">
        <v>0.84269662921348298</v>
      </c>
      <c r="W29">
        <f t="shared" si="6"/>
        <v>5.9333333333333349E-2</v>
      </c>
    </row>
    <row r="30" spans="1:23" x14ac:dyDescent="0.2">
      <c r="A30" t="s">
        <v>44</v>
      </c>
      <c r="B30">
        <v>0</v>
      </c>
      <c r="C30">
        <f t="shared" si="0"/>
        <v>0</v>
      </c>
      <c r="D30">
        <v>0</v>
      </c>
      <c r="E30">
        <f>2*0.315789473684211</f>
        <v>0.63157894736842202</v>
      </c>
      <c r="F30">
        <f t="shared" si="1"/>
        <v>4.0000000000000084E-2</v>
      </c>
      <c r="G30">
        <v>0</v>
      </c>
      <c r="H30">
        <f t="shared" si="2"/>
        <v>0</v>
      </c>
      <c r="I30">
        <v>0</v>
      </c>
      <c r="J30">
        <v>0</v>
      </c>
      <c r="K30">
        <v>0</v>
      </c>
      <c r="L30">
        <v>0</v>
      </c>
      <c r="M30">
        <f t="shared" si="3"/>
        <v>0</v>
      </c>
      <c r="N30">
        <v>0</v>
      </c>
      <c r="O30">
        <f t="shared" si="4"/>
        <v>0</v>
      </c>
      <c r="P30">
        <v>0</v>
      </c>
      <c r="Q30">
        <f t="shared" si="5"/>
        <v>0</v>
      </c>
      <c r="R30">
        <v>0</v>
      </c>
      <c r="S30">
        <v>0</v>
      </c>
      <c r="T30">
        <v>0</v>
      </c>
      <c r="U30">
        <v>0</v>
      </c>
      <c r="V30">
        <v>0.78947368421052599</v>
      </c>
      <c r="W30">
        <f t="shared" si="6"/>
        <v>6.3333333333333366E-2</v>
      </c>
    </row>
    <row r="31" spans="1:23" x14ac:dyDescent="0.2">
      <c r="A31" t="s">
        <v>45</v>
      </c>
      <c r="B31">
        <v>-16.525008028938</v>
      </c>
      <c r="D31">
        <v>3.2163860374005901</v>
      </c>
      <c r="E31">
        <v>-10.0557890693354</v>
      </c>
      <c r="G31">
        <v>-5.2108494387033204</v>
      </c>
      <c r="I31">
        <v>3.3204983012457499</v>
      </c>
      <c r="J31">
        <v>3.1428571428571401</v>
      </c>
      <c r="K31">
        <v>2.7472927290259199</v>
      </c>
      <c r="L31">
        <v>1.9519764750295601</v>
      </c>
      <c r="N31">
        <v>-7.3400418955574001</v>
      </c>
      <c r="P31">
        <v>0.78392613202038097</v>
      </c>
      <c r="R31">
        <v>2.5436893203883502</v>
      </c>
      <c r="S31">
        <v>3.2042440318302399</v>
      </c>
      <c r="T31">
        <v>4</v>
      </c>
      <c r="U31">
        <v>4</v>
      </c>
      <c r="V31" t="s">
        <v>46</v>
      </c>
    </row>
    <row r="32" spans="1:23" x14ac:dyDescent="0.2">
      <c r="B32">
        <f>SUM(B2:B30)</f>
        <v>1.0500160578759641</v>
      </c>
      <c r="C32">
        <f>SUM(C2:C30)</f>
        <v>0.26666666666666622</v>
      </c>
      <c r="E32">
        <f>SUM(E2:E30)</f>
        <v>1.9194808742330758</v>
      </c>
      <c r="F32">
        <f>SUM(F2:F30)</f>
        <v>0.24000000000000021</v>
      </c>
      <c r="G32">
        <f>SUM(G2:G30)</f>
        <v>1.5296016129689343</v>
      </c>
      <c r="H32">
        <f>SUM(H2:H30)</f>
        <v>0.28000000000000003</v>
      </c>
      <c r="L32">
        <f>SUM(L2:L30)</f>
        <v>1.42938038327422</v>
      </c>
      <c r="M32">
        <f>SUM(M2:M30)</f>
        <v>0.2666666666666665</v>
      </c>
      <c r="N32">
        <f>SUM(N2:N30)</f>
        <v>1.0039074417758576</v>
      </c>
      <c r="O32">
        <f>SUM(O2:O30)</f>
        <v>0.16000000000000011</v>
      </c>
      <c r="P32">
        <f>SUM(P2:P30)</f>
        <v>1.0513679856266729</v>
      </c>
      <c r="Q32">
        <f>SUM(Q2:Q30)</f>
        <v>0.15999999999999995</v>
      </c>
    </row>
    <row r="33" spans="2:17" x14ac:dyDescent="0.2">
      <c r="B33">
        <f>(4/3)*1*2</f>
        <v>2.6666666666666665</v>
      </c>
      <c r="C33">
        <f>C32/B34</f>
        <v>4.9999999999999913E-2</v>
      </c>
      <c r="E33">
        <f>(4/10)*4*2</f>
        <v>3.2</v>
      </c>
      <c r="F33">
        <f>F32/E34</f>
        <v>5.0000000000000044E-2</v>
      </c>
      <c r="G33">
        <f>(4/10)*3*2</f>
        <v>2.4000000000000004</v>
      </c>
      <c r="H33">
        <f>H32/G34</f>
        <v>5.000000000000001E-2</v>
      </c>
      <c r="L33">
        <f>(4/3)*1*2</f>
        <v>2.6666666666666665</v>
      </c>
      <c r="M33">
        <f>M32/L34</f>
        <v>4.9999999999999961E-2</v>
      </c>
      <c r="N33">
        <f>(4/10)*2</f>
        <v>0.8</v>
      </c>
      <c r="O33">
        <f>O32/N34</f>
        <v>5.0000000000000031E-2</v>
      </c>
      <c r="P33">
        <f>(4/10)*2</f>
        <v>0.8</v>
      </c>
      <c r="Q33">
        <f>Q32/P34</f>
        <v>4.9999999999999982E-2</v>
      </c>
    </row>
    <row r="34" spans="2:17" x14ac:dyDescent="0.2">
      <c r="B34">
        <f>4*2-B33</f>
        <v>5.3333333333333339</v>
      </c>
      <c r="E34">
        <f>4*2-E33</f>
        <v>4.8</v>
      </c>
      <c r="G34">
        <f>4*2-G33</f>
        <v>5.6</v>
      </c>
      <c r="L34">
        <f>4*2-L33</f>
        <v>5.3333333333333339</v>
      </c>
      <c r="N34">
        <f>4-N33</f>
        <v>3.2</v>
      </c>
      <c r="P34">
        <f>4-P33</f>
        <v>3.2</v>
      </c>
    </row>
    <row r="35" spans="2:17" x14ac:dyDescent="0.2">
      <c r="B35" s="2">
        <f>B34-B32</f>
        <v>4.2833172754573701</v>
      </c>
      <c r="E35" s="2">
        <f>E34-E32</f>
        <v>2.880519125766924</v>
      </c>
      <c r="G35" s="2">
        <f>G34-G32</f>
        <v>4.0703983870310658</v>
      </c>
      <c r="L35" s="2">
        <f>L34-L32</f>
        <v>3.9039529500591139</v>
      </c>
      <c r="N35" s="2">
        <f>N34-N32</f>
        <v>2.1960925582241426</v>
      </c>
      <c r="P35" s="2">
        <f>P34-P32</f>
        <v>2.1486320143733275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mixingVolumes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2020-09-24T00:23:47Z</dcterms:created>
  <dcterms:modified xsi:type="dcterms:W3CDTF">2020-09-24T00:36:49Z</dcterms:modified>
</cp:coreProperties>
</file>