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chen/Documents/PhD/Project_biofilm/B_E1_adj/Rep34_7Sept2020/"/>
    </mc:Choice>
  </mc:AlternateContent>
  <xr:revisionPtr revIDLastSave="0" documentId="13_ncr:1_{54277734-7E30-D54E-8D2B-13A11A67FFFE}" xr6:coauthVersionLast="45" xr6:coauthVersionMax="45" xr10:uidLastSave="{00000000-0000-0000-0000-000000000000}"/>
  <bookViews>
    <workbookView xWindow="560" yWindow="620" windowWidth="25040" windowHeight="13680" xr2:uid="{00000000-000D-0000-FFFF-FFFF00000000}"/>
  </bookViews>
  <sheets>
    <sheet name="mixingVolumes_us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1" l="1"/>
  <c r="O34" i="1"/>
  <c r="P14" i="1"/>
  <c r="W20" i="1" l="1"/>
  <c r="J20" i="1"/>
  <c r="J34" i="1" s="1"/>
  <c r="J35" i="1" s="1"/>
  <c r="I3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I34" i="1"/>
  <c r="I37" i="1" s="1"/>
  <c r="B37" i="1" l="1"/>
  <c r="C35" i="1"/>
  <c r="C3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36" i="1"/>
  <c r="L36" i="1"/>
  <c r="O36" i="1"/>
  <c r="E36" i="1"/>
  <c r="B35" i="1"/>
  <c r="E35" i="1"/>
  <c r="E34" i="1"/>
  <c r="B34" i="1"/>
  <c r="B27" i="1"/>
  <c r="B20" i="1"/>
  <c r="L37" i="1" l="1"/>
  <c r="L35" i="1"/>
  <c r="L34" i="1"/>
  <c r="M6" i="1"/>
  <c r="M13" i="1"/>
  <c r="M26" i="1"/>
  <c r="M29" i="1"/>
  <c r="M2" i="1"/>
  <c r="O35" i="1"/>
  <c r="O37" i="1" s="1"/>
  <c r="P13" i="1"/>
  <c r="P26" i="1"/>
  <c r="P29" i="1"/>
  <c r="H13" i="1"/>
  <c r="H26" i="1"/>
  <c r="H29" i="1"/>
  <c r="H32" i="1"/>
  <c r="G35" i="1"/>
  <c r="G36" i="1" s="1"/>
  <c r="G37" i="1" s="1"/>
  <c r="G34" i="1"/>
  <c r="W2" i="1"/>
  <c r="H2" i="1" s="1"/>
  <c r="E31" i="1"/>
  <c r="E25" i="1"/>
  <c r="E32" i="1"/>
  <c r="E28" i="1"/>
  <c r="F13" i="1"/>
  <c r="F26" i="1"/>
  <c r="F29" i="1"/>
  <c r="F2" i="1"/>
  <c r="W3" i="1"/>
  <c r="F3" i="1" s="1"/>
  <c r="W4" i="1"/>
  <c r="F4" i="1" s="1"/>
  <c r="W5" i="1"/>
  <c r="F5" i="1" s="1"/>
  <c r="W6" i="1"/>
  <c r="F6" i="1" s="1"/>
  <c r="W7" i="1"/>
  <c r="F7" i="1" s="1"/>
  <c r="W8" i="1"/>
  <c r="F8" i="1" s="1"/>
  <c r="W9" i="1"/>
  <c r="F9" i="1" s="1"/>
  <c r="W10" i="1"/>
  <c r="F10" i="1" s="1"/>
  <c r="W11" i="1"/>
  <c r="F11" i="1" s="1"/>
  <c r="W12" i="1"/>
  <c r="F12" i="1" s="1"/>
  <c r="W14" i="1"/>
  <c r="F14" i="1" s="1"/>
  <c r="W15" i="1"/>
  <c r="F15" i="1" s="1"/>
  <c r="W16" i="1"/>
  <c r="F16" i="1" s="1"/>
  <c r="W17" i="1"/>
  <c r="H17" i="1" s="1"/>
  <c r="W18" i="1"/>
  <c r="F18" i="1" s="1"/>
  <c r="W19" i="1"/>
  <c r="F19" i="1" s="1"/>
  <c r="M20" i="1"/>
  <c r="W21" i="1"/>
  <c r="H21" i="1" s="1"/>
  <c r="W22" i="1"/>
  <c r="F22" i="1" s="1"/>
  <c r="W23" i="1"/>
  <c r="F23" i="1" s="1"/>
  <c r="W24" i="1"/>
  <c r="F24" i="1" s="1"/>
  <c r="W25" i="1"/>
  <c r="H25" i="1" s="1"/>
  <c r="W27" i="1"/>
  <c r="W28" i="1"/>
  <c r="F28" i="1" s="1"/>
  <c r="W30" i="1"/>
  <c r="F30" i="1" s="1"/>
  <c r="W31" i="1"/>
  <c r="F31" i="1" s="1"/>
  <c r="W32" i="1"/>
  <c r="F32" i="1" s="1"/>
  <c r="P8" i="1" l="1"/>
  <c r="P2" i="1"/>
  <c r="P7" i="1"/>
  <c r="M32" i="1"/>
  <c r="M28" i="1"/>
  <c r="M24" i="1"/>
  <c r="M16" i="1"/>
  <c r="M12" i="1"/>
  <c r="M8" i="1"/>
  <c r="M4" i="1"/>
  <c r="P16" i="1"/>
  <c r="H24" i="1"/>
  <c r="P32" i="1"/>
  <c r="P24" i="1"/>
  <c r="P12" i="1"/>
  <c r="P4" i="1"/>
  <c r="M31" i="1"/>
  <c r="M27" i="1"/>
  <c r="M23" i="1"/>
  <c r="M19" i="1"/>
  <c r="M15" i="1"/>
  <c r="M11" i="1"/>
  <c r="M7" i="1"/>
  <c r="M3" i="1"/>
  <c r="M34" i="1" s="1"/>
  <c r="M35" i="1" s="1"/>
  <c r="H20" i="1"/>
  <c r="P31" i="1"/>
  <c r="P20" i="1"/>
  <c r="P11" i="1"/>
  <c r="P3" i="1"/>
  <c r="M30" i="1"/>
  <c r="M22" i="1"/>
  <c r="M18" i="1"/>
  <c r="M14" i="1"/>
  <c r="M10" i="1"/>
  <c r="M25" i="1"/>
  <c r="M21" i="1"/>
  <c r="M17" i="1"/>
  <c r="M9" i="1"/>
  <c r="M5" i="1"/>
  <c r="H15" i="1"/>
  <c r="P28" i="1"/>
  <c r="H19" i="1"/>
  <c r="P23" i="1"/>
  <c r="P15" i="1"/>
  <c r="H28" i="1"/>
  <c r="H23" i="1"/>
  <c r="H18" i="1"/>
  <c r="P30" i="1"/>
  <c r="P22" i="1"/>
  <c r="P18" i="1"/>
  <c r="P10" i="1"/>
  <c r="P6" i="1"/>
  <c r="H14" i="1"/>
  <c r="P27" i="1"/>
  <c r="P19" i="1"/>
  <c r="H27" i="1"/>
  <c r="H22" i="1"/>
  <c r="H16" i="1"/>
  <c r="P25" i="1"/>
  <c r="P21" i="1"/>
  <c r="P17" i="1"/>
  <c r="P9" i="1"/>
  <c r="P5" i="1"/>
  <c r="F21" i="1"/>
  <c r="H12" i="1"/>
  <c r="H8" i="1"/>
  <c r="H4" i="1"/>
  <c r="H31" i="1"/>
  <c r="H11" i="1"/>
  <c r="H7" i="1"/>
  <c r="H3" i="1"/>
  <c r="F25" i="1"/>
  <c r="F17" i="1"/>
  <c r="H30" i="1"/>
  <c r="H10" i="1"/>
  <c r="H6" i="1"/>
  <c r="H9" i="1"/>
  <c r="H5" i="1"/>
  <c r="E27" i="1"/>
  <c r="F27" i="1" s="1"/>
  <c r="E20" i="1"/>
  <c r="P34" i="1" l="1"/>
  <c r="P35" i="1" s="1"/>
  <c r="E37" i="1"/>
  <c r="F20" i="1"/>
  <c r="F34" i="1" s="1"/>
  <c r="F35" i="1" s="1"/>
  <c r="H34" i="1"/>
  <c r="H35" i="1" s="1"/>
</calcChain>
</file>

<file path=xl/sharedStrings.xml><?xml version="1.0" encoding="utf-8"?>
<sst xmlns="http://schemas.openxmlformats.org/spreadsheetml/2006/main" count="60" uniqueCount="55">
  <si>
    <t>IsolateID</t>
  </si>
  <si>
    <t>Jar_8Jar_22</t>
  </si>
  <si>
    <t>Jar_25Jar_15</t>
  </si>
  <si>
    <t>Jar_2Jar_27</t>
  </si>
  <si>
    <t>Jar_19Jar_21</t>
  </si>
  <si>
    <t>Jar_9Jar_10</t>
  </si>
  <si>
    <t>Jar_6Jar_28</t>
  </si>
  <si>
    <t>Jar_3Jar_23</t>
  </si>
  <si>
    <t>Jar_18Jar_24</t>
  </si>
  <si>
    <t>Jar_17Jar_26</t>
  </si>
  <si>
    <t>Jar_12Jar_4</t>
  </si>
  <si>
    <t>Jar_11Jar_13</t>
  </si>
  <si>
    <t>Jar_1Jar_7</t>
  </si>
  <si>
    <t>Jar_5Jar_14</t>
  </si>
  <si>
    <t>Jar_20Jar_16</t>
  </si>
  <si>
    <t>volPerMl</t>
  </si>
  <si>
    <t>2H</t>
  </si>
  <si>
    <t>50B</t>
  </si>
  <si>
    <t>50A</t>
  </si>
  <si>
    <t>34B</t>
  </si>
  <si>
    <t>13C</t>
  </si>
  <si>
    <t>35A</t>
  </si>
  <si>
    <t>BTB_47</t>
  </si>
  <si>
    <t>32E</t>
  </si>
  <si>
    <t>37H</t>
  </si>
  <si>
    <t>2F</t>
  </si>
  <si>
    <t>33D</t>
  </si>
  <si>
    <t>2E</t>
  </si>
  <si>
    <t>20A</t>
  </si>
  <si>
    <t>37E</t>
  </si>
  <si>
    <t>45E</t>
  </si>
  <si>
    <t>32G</t>
  </si>
  <si>
    <t>54G</t>
  </si>
  <si>
    <t>25A</t>
  </si>
  <si>
    <t>36G</t>
  </si>
  <si>
    <t>47C</t>
  </si>
  <si>
    <t>20C</t>
  </si>
  <si>
    <t>35B</t>
  </si>
  <si>
    <t>24D</t>
  </si>
  <si>
    <t>40A</t>
  </si>
  <si>
    <t>36A</t>
  </si>
  <si>
    <t>BTB_28</t>
  </si>
  <si>
    <t>24C</t>
  </si>
  <si>
    <t>40B</t>
  </si>
  <si>
    <t>36E</t>
  </si>
  <si>
    <t>21C</t>
  </si>
  <si>
    <t>25C</t>
  </si>
  <si>
    <t>Water</t>
  </si>
  <si>
    <t>NA</t>
  </si>
  <si>
    <t>isoVolume</t>
  </si>
  <si>
    <t>volToSubtract</t>
  </si>
  <si>
    <t>Final Volume</t>
  </si>
  <si>
    <t>volH2O</t>
  </si>
  <si>
    <t>check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</si>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</sst>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tabSelected="1" topLeftCell="A16" workbookViewId="0">
      <selection activeCell="I21" sqref="I21"/>
    </sheetView>
  </sheetViews>
  <sheetFormatPr baseColWidth="10" defaultRowHeight="16" x14ac:dyDescent="0.2"/>
  <cols>
    <col min="15" max="15" width="12.1640625" bestFit="1" customWidth="1"/>
    <col min="16" max="16" width="12.1640625" customWidth="1"/>
  </cols>
  <sheetData>
    <row r="1" spans="1:23" x14ac:dyDescent="0.2">
      <c r="A1" t="s">
        <v>0</v>
      </c>
      <c r="B1" t="s">
        <v>1</v>
      </c>
      <c r="C1" t="s">
        <v>53</v>
      </c>
      <c r="D1" t="s">
        <v>2</v>
      </c>
      <c r="E1" t="s">
        <v>3</v>
      </c>
      <c r="F1" t="s">
        <v>53</v>
      </c>
      <c r="G1" t="s">
        <v>4</v>
      </c>
      <c r="H1" t="s">
        <v>53</v>
      </c>
      <c r="I1" t="s">
        <v>5</v>
      </c>
      <c r="J1" t="s">
        <v>53</v>
      </c>
      <c r="K1" t="s">
        <v>6</v>
      </c>
      <c r="L1" t="s">
        <v>7</v>
      </c>
      <c r="M1" t="s">
        <v>53</v>
      </c>
      <c r="N1" t="s">
        <v>8</v>
      </c>
      <c r="O1" t="s">
        <v>9</v>
      </c>
      <c r="P1" t="s">
        <v>53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54</v>
      </c>
    </row>
    <row r="2" spans="1:23" x14ac:dyDescent="0.2">
      <c r="A2" t="s">
        <v>16</v>
      </c>
      <c r="B2">
        <v>0</v>
      </c>
      <c r="C2">
        <f>B2*W2</f>
        <v>0</v>
      </c>
      <c r="D2">
        <v>0</v>
      </c>
      <c r="E2">
        <v>0</v>
      </c>
      <c r="F2">
        <f t="shared" ref="F2:F32" si="0">E2*W2</f>
        <v>0</v>
      </c>
      <c r="G2">
        <v>0</v>
      </c>
      <c r="H2">
        <f>W2*G2</f>
        <v>0</v>
      </c>
      <c r="I2">
        <v>0</v>
      </c>
      <c r="J2">
        <f>I2*W2</f>
        <v>0</v>
      </c>
      <c r="K2">
        <v>0</v>
      </c>
      <c r="L2">
        <v>0</v>
      </c>
      <c r="M2">
        <f>L2*W2</f>
        <v>0</v>
      </c>
      <c r="N2">
        <v>0.65146579804560201</v>
      </c>
      <c r="O2">
        <v>0.21715526601520099</v>
      </c>
      <c r="P2">
        <f>O2*W2</f>
        <v>2.2222222222222233E-2</v>
      </c>
      <c r="Q2">
        <v>0.19543973941368101</v>
      </c>
      <c r="R2">
        <v>0</v>
      </c>
      <c r="S2">
        <v>1.95439739413681</v>
      </c>
      <c r="T2">
        <v>0</v>
      </c>
      <c r="U2">
        <v>0</v>
      </c>
      <c r="V2">
        <v>0.488599348534202</v>
      </c>
      <c r="W2">
        <f>0.05/V2</f>
        <v>0.10233333333333333</v>
      </c>
    </row>
    <row r="3" spans="1:23" x14ac:dyDescent="0.2">
      <c r="A3" t="s">
        <v>17</v>
      </c>
      <c r="B3">
        <v>0</v>
      </c>
      <c r="C3">
        <f t="shared" ref="C3:C32" si="1">B3*W3</f>
        <v>0</v>
      </c>
      <c r="D3">
        <v>0</v>
      </c>
      <c r="E3">
        <v>0</v>
      </c>
      <c r="F3">
        <f t="shared" si="0"/>
        <v>0</v>
      </c>
      <c r="G3">
        <v>0</v>
      </c>
      <c r="H3">
        <f t="shared" ref="H3:H32" si="2">W3*G3</f>
        <v>0</v>
      </c>
      <c r="I3">
        <v>0</v>
      </c>
      <c r="J3">
        <f t="shared" ref="J3:J32" si="3">I3*W3</f>
        <v>0</v>
      </c>
      <c r="K3">
        <v>0</v>
      </c>
      <c r="L3">
        <v>0</v>
      </c>
      <c r="M3">
        <f t="shared" ref="M3:M32" si="4">L3*W3</f>
        <v>0</v>
      </c>
      <c r="N3">
        <v>1.2738853503184699</v>
      </c>
      <c r="O3">
        <v>0</v>
      </c>
      <c r="P3">
        <f t="shared" ref="P3:P32" si="5">O3*W3</f>
        <v>0</v>
      </c>
      <c r="Q3">
        <v>0.38216560509554198</v>
      </c>
      <c r="R3">
        <v>0</v>
      </c>
      <c r="S3">
        <v>0</v>
      </c>
      <c r="T3">
        <v>0</v>
      </c>
      <c r="U3">
        <v>0</v>
      </c>
      <c r="V3">
        <v>0.95541401273885396</v>
      </c>
      <c r="W3">
        <f t="shared" ref="W3:W32" si="6">0.05/V3</f>
        <v>5.2333333333333308E-2</v>
      </c>
    </row>
    <row r="4" spans="1:23" x14ac:dyDescent="0.2">
      <c r="A4" t="s">
        <v>18</v>
      </c>
      <c r="B4">
        <v>0</v>
      </c>
      <c r="C4">
        <f t="shared" si="1"/>
        <v>0</v>
      </c>
      <c r="D4">
        <v>0</v>
      </c>
      <c r="E4">
        <v>0</v>
      </c>
      <c r="F4">
        <f t="shared" si="0"/>
        <v>0</v>
      </c>
      <c r="G4">
        <v>0</v>
      </c>
      <c r="H4">
        <f t="shared" si="2"/>
        <v>0</v>
      </c>
      <c r="I4">
        <v>0</v>
      </c>
      <c r="J4">
        <f t="shared" si="3"/>
        <v>0</v>
      </c>
      <c r="K4">
        <v>0</v>
      </c>
      <c r="L4">
        <v>0.77619663648124204</v>
      </c>
      <c r="M4">
        <f t="shared" si="4"/>
        <v>0.1</v>
      </c>
      <c r="N4">
        <v>0.51746442432082795</v>
      </c>
      <c r="O4">
        <v>0.17248814144027599</v>
      </c>
      <c r="P4">
        <f t="shared" si="5"/>
        <v>2.2222222222222223E-2</v>
      </c>
      <c r="Q4">
        <v>0.15523932729624801</v>
      </c>
      <c r="R4">
        <v>1.5523932729624801</v>
      </c>
      <c r="S4">
        <v>0</v>
      </c>
      <c r="T4">
        <v>0</v>
      </c>
      <c r="U4">
        <v>0</v>
      </c>
      <c r="V4">
        <v>0.38809831824062102</v>
      </c>
      <c r="W4">
        <f t="shared" si="6"/>
        <v>0.12883333333333333</v>
      </c>
    </row>
    <row r="5" spans="1:23" x14ac:dyDescent="0.2">
      <c r="A5" t="s">
        <v>19</v>
      </c>
      <c r="B5">
        <v>0</v>
      </c>
      <c r="C5">
        <f t="shared" si="1"/>
        <v>0</v>
      </c>
      <c r="D5">
        <v>0</v>
      </c>
      <c r="E5">
        <v>0</v>
      </c>
      <c r="F5">
        <f t="shared" si="0"/>
        <v>0</v>
      </c>
      <c r="G5">
        <v>0</v>
      </c>
      <c r="H5">
        <f t="shared" si="2"/>
        <v>0</v>
      </c>
      <c r="I5">
        <v>0</v>
      </c>
      <c r="J5">
        <f t="shared" si="3"/>
        <v>0</v>
      </c>
      <c r="K5">
        <v>0</v>
      </c>
      <c r="L5">
        <v>0</v>
      </c>
      <c r="M5">
        <f t="shared" si="4"/>
        <v>0</v>
      </c>
      <c r="N5">
        <v>0</v>
      </c>
      <c r="O5">
        <v>0</v>
      </c>
      <c r="P5">
        <f t="shared" si="5"/>
        <v>0</v>
      </c>
      <c r="Q5">
        <v>9.4413847364280101E-2</v>
      </c>
      <c r="R5">
        <v>0</v>
      </c>
      <c r="S5">
        <v>0</v>
      </c>
      <c r="T5">
        <v>0</v>
      </c>
      <c r="U5">
        <v>0</v>
      </c>
      <c r="V5">
        <v>0.2360346184107</v>
      </c>
      <c r="W5">
        <f t="shared" si="6"/>
        <v>0.21183333333333357</v>
      </c>
    </row>
    <row r="6" spans="1:23" x14ac:dyDescent="0.2">
      <c r="A6" t="s">
        <v>20</v>
      </c>
      <c r="B6">
        <v>0</v>
      </c>
      <c r="C6">
        <f t="shared" si="1"/>
        <v>0</v>
      </c>
      <c r="D6">
        <v>0</v>
      </c>
      <c r="E6">
        <v>0</v>
      </c>
      <c r="F6">
        <f t="shared" si="0"/>
        <v>0</v>
      </c>
      <c r="G6">
        <v>0</v>
      </c>
      <c r="H6">
        <f t="shared" si="2"/>
        <v>0</v>
      </c>
      <c r="I6">
        <v>0</v>
      </c>
      <c r="J6">
        <f t="shared" si="3"/>
        <v>0</v>
      </c>
      <c r="K6">
        <v>0</v>
      </c>
      <c r="L6">
        <v>0</v>
      </c>
      <c r="M6">
        <f t="shared" si="4"/>
        <v>0</v>
      </c>
      <c r="N6">
        <v>0</v>
      </c>
      <c r="O6">
        <v>0.121543603767852</v>
      </c>
      <c r="P6">
        <f t="shared" si="5"/>
        <v>2.2222222222222306E-2</v>
      </c>
      <c r="Q6">
        <v>0.109389243391067</v>
      </c>
      <c r="R6">
        <v>0</v>
      </c>
      <c r="S6">
        <v>0</v>
      </c>
      <c r="T6">
        <v>0</v>
      </c>
      <c r="U6">
        <v>0</v>
      </c>
      <c r="V6">
        <v>0.27347310847766598</v>
      </c>
      <c r="W6">
        <f t="shared" si="6"/>
        <v>0.1828333333333336</v>
      </c>
    </row>
    <row r="7" spans="1:23" x14ac:dyDescent="0.2">
      <c r="A7" t="s">
        <v>21</v>
      </c>
      <c r="B7">
        <v>0</v>
      </c>
      <c r="C7">
        <f t="shared" si="1"/>
        <v>0</v>
      </c>
      <c r="D7">
        <v>0</v>
      </c>
      <c r="E7">
        <v>0</v>
      </c>
      <c r="F7">
        <f t="shared" si="0"/>
        <v>0</v>
      </c>
      <c r="G7">
        <v>0</v>
      </c>
      <c r="H7">
        <f t="shared" si="2"/>
        <v>0</v>
      </c>
      <c r="I7">
        <v>0</v>
      </c>
      <c r="J7">
        <f t="shared" si="3"/>
        <v>0</v>
      </c>
      <c r="K7">
        <v>0</v>
      </c>
      <c r="L7">
        <v>0</v>
      </c>
      <c r="M7">
        <f t="shared" si="4"/>
        <v>0</v>
      </c>
      <c r="N7">
        <v>0</v>
      </c>
      <c r="O7">
        <v>0</v>
      </c>
      <c r="P7">
        <f t="shared" si="5"/>
        <v>0</v>
      </c>
      <c r="Q7">
        <v>0.139049826187717</v>
      </c>
      <c r="R7">
        <v>0</v>
      </c>
      <c r="S7">
        <v>0</v>
      </c>
      <c r="T7">
        <v>0</v>
      </c>
      <c r="U7">
        <v>0</v>
      </c>
      <c r="V7">
        <v>0.34762456546929299</v>
      </c>
      <c r="W7">
        <f t="shared" si="6"/>
        <v>0.14383333333333342</v>
      </c>
    </row>
    <row r="8" spans="1:23" x14ac:dyDescent="0.2">
      <c r="A8" t="s">
        <v>22</v>
      </c>
      <c r="B8">
        <v>0</v>
      </c>
      <c r="C8">
        <f t="shared" si="1"/>
        <v>0</v>
      </c>
      <c r="D8">
        <v>0</v>
      </c>
      <c r="E8">
        <v>0</v>
      </c>
      <c r="F8">
        <f t="shared" si="0"/>
        <v>0</v>
      </c>
      <c r="G8">
        <v>0</v>
      </c>
      <c r="H8">
        <f t="shared" si="2"/>
        <v>0</v>
      </c>
      <c r="I8">
        <v>0</v>
      </c>
      <c r="J8">
        <f t="shared" si="3"/>
        <v>0</v>
      </c>
      <c r="K8">
        <v>0</v>
      </c>
      <c r="L8">
        <v>0.81411126187245597</v>
      </c>
      <c r="M8">
        <f t="shared" si="4"/>
        <v>0.1</v>
      </c>
      <c r="N8">
        <v>0</v>
      </c>
      <c r="O8">
        <v>0.18091361374943399</v>
      </c>
      <c r="P8">
        <f t="shared" si="5"/>
        <v>2.2222222222222143E-2</v>
      </c>
      <c r="Q8">
        <v>0.16282225237449099</v>
      </c>
      <c r="R8">
        <v>0</v>
      </c>
      <c r="S8">
        <v>0</v>
      </c>
      <c r="T8">
        <v>0</v>
      </c>
      <c r="U8">
        <v>0</v>
      </c>
      <c r="V8">
        <v>0.40705563093622799</v>
      </c>
      <c r="W8">
        <f t="shared" si="6"/>
        <v>0.12283333333333334</v>
      </c>
    </row>
    <row r="9" spans="1:23" x14ac:dyDescent="0.2">
      <c r="A9" t="s">
        <v>23</v>
      </c>
      <c r="B9">
        <v>0</v>
      </c>
      <c r="C9">
        <f t="shared" si="1"/>
        <v>0</v>
      </c>
      <c r="D9">
        <v>0</v>
      </c>
      <c r="E9">
        <v>0</v>
      </c>
      <c r="F9">
        <f t="shared" si="0"/>
        <v>0</v>
      </c>
      <c r="G9">
        <v>0</v>
      </c>
      <c r="H9">
        <f t="shared" si="2"/>
        <v>0</v>
      </c>
      <c r="I9">
        <v>0</v>
      </c>
      <c r="J9">
        <f t="shared" si="3"/>
        <v>0</v>
      </c>
      <c r="K9">
        <v>0</v>
      </c>
      <c r="L9">
        <v>0</v>
      </c>
      <c r="M9">
        <f t="shared" si="4"/>
        <v>0</v>
      </c>
      <c r="N9">
        <v>0</v>
      </c>
      <c r="O9">
        <v>0</v>
      </c>
      <c r="P9">
        <f t="shared" si="5"/>
        <v>0</v>
      </c>
      <c r="Q9">
        <v>0.140515222482436</v>
      </c>
      <c r="R9">
        <v>0</v>
      </c>
      <c r="S9">
        <v>0</v>
      </c>
      <c r="T9">
        <v>0</v>
      </c>
      <c r="U9">
        <v>0</v>
      </c>
      <c r="V9">
        <v>0.35128805620608899</v>
      </c>
      <c r="W9">
        <f t="shared" si="6"/>
        <v>0.14233333333333334</v>
      </c>
    </row>
    <row r="10" spans="1:23" x14ac:dyDescent="0.2">
      <c r="A10" t="s">
        <v>24</v>
      </c>
      <c r="B10">
        <v>0</v>
      </c>
      <c r="C10">
        <f t="shared" si="1"/>
        <v>0</v>
      </c>
      <c r="D10">
        <v>0</v>
      </c>
      <c r="E10">
        <v>0</v>
      </c>
      <c r="F10">
        <f t="shared" si="0"/>
        <v>0</v>
      </c>
      <c r="G10">
        <v>0</v>
      </c>
      <c r="H10">
        <f t="shared" si="2"/>
        <v>0</v>
      </c>
      <c r="I10">
        <v>0</v>
      </c>
      <c r="J10">
        <f t="shared" si="3"/>
        <v>0</v>
      </c>
      <c r="K10">
        <v>0</v>
      </c>
      <c r="L10">
        <v>0</v>
      </c>
      <c r="M10">
        <f t="shared" si="4"/>
        <v>0</v>
      </c>
      <c r="N10">
        <v>0</v>
      </c>
      <c r="O10">
        <v>0.23310023310023301</v>
      </c>
      <c r="P10">
        <f t="shared" si="5"/>
        <v>2.2222222222222192E-2</v>
      </c>
      <c r="Q10">
        <v>0.20979020979021001</v>
      </c>
      <c r="R10">
        <v>0</v>
      </c>
      <c r="S10">
        <v>0</v>
      </c>
      <c r="T10">
        <v>0</v>
      </c>
      <c r="U10">
        <v>0</v>
      </c>
      <c r="V10">
        <v>0.52447552447552503</v>
      </c>
      <c r="W10">
        <f t="shared" si="6"/>
        <v>9.5333333333333242E-2</v>
      </c>
    </row>
    <row r="11" spans="1:23" x14ac:dyDescent="0.2">
      <c r="A11" t="s">
        <v>25</v>
      </c>
      <c r="B11">
        <v>0</v>
      </c>
      <c r="C11">
        <f t="shared" si="1"/>
        <v>0</v>
      </c>
      <c r="D11">
        <v>0</v>
      </c>
      <c r="E11">
        <v>0</v>
      </c>
      <c r="F11">
        <f t="shared" si="0"/>
        <v>0</v>
      </c>
      <c r="G11">
        <v>0</v>
      </c>
      <c r="H11">
        <f t="shared" si="2"/>
        <v>0</v>
      </c>
      <c r="I11">
        <v>0</v>
      </c>
      <c r="J11">
        <f t="shared" si="3"/>
        <v>0</v>
      </c>
      <c r="K11">
        <v>0</v>
      </c>
      <c r="L11">
        <v>0</v>
      </c>
      <c r="M11">
        <f t="shared" si="4"/>
        <v>0</v>
      </c>
      <c r="N11">
        <v>0</v>
      </c>
      <c r="O11">
        <v>0</v>
      </c>
      <c r="P11">
        <f t="shared" si="5"/>
        <v>0</v>
      </c>
      <c r="Q11">
        <v>0.138089758342923</v>
      </c>
      <c r="R11">
        <v>0</v>
      </c>
      <c r="S11">
        <v>0</v>
      </c>
      <c r="T11">
        <v>0</v>
      </c>
      <c r="U11">
        <v>0</v>
      </c>
      <c r="V11">
        <v>0.34522439585730702</v>
      </c>
      <c r="W11">
        <f t="shared" si="6"/>
        <v>0.14483333333333342</v>
      </c>
    </row>
    <row r="12" spans="1:23" x14ac:dyDescent="0.2">
      <c r="A12" t="s">
        <v>26</v>
      </c>
      <c r="B12">
        <v>0</v>
      </c>
      <c r="C12">
        <f t="shared" si="1"/>
        <v>0</v>
      </c>
      <c r="D12">
        <v>0</v>
      </c>
      <c r="E12">
        <v>0</v>
      </c>
      <c r="F12">
        <f t="shared" si="0"/>
        <v>0</v>
      </c>
      <c r="G12">
        <v>0</v>
      </c>
      <c r="H12">
        <f t="shared" si="2"/>
        <v>0</v>
      </c>
      <c r="I12">
        <v>0</v>
      </c>
      <c r="J12">
        <f t="shared" si="3"/>
        <v>0</v>
      </c>
      <c r="K12">
        <v>0</v>
      </c>
      <c r="L12">
        <v>0</v>
      </c>
      <c r="M12">
        <f t="shared" si="4"/>
        <v>0</v>
      </c>
      <c r="N12">
        <v>0</v>
      </c>
      <c r="O12">
        <v>0.112898673440587</v>
      </c>
      <c r="P12">
        <f t="shared" si="5"/>
        <v>2.2222222222222202E-2</v>
      </c>
      <c r="Q12">
        <v>0</v>
      </c>
      <c r="R12">
        <v>0</v>
      </c>
      <c r="S12">
        <v>0</v>
      </c>
      <c r="T12">
        <v>0</v>
      </c>
      <c r="U12">
        <v>0</v>
      </c>
      <c r="V12">
        <v>0.25402201524132101</v>
      </c>
      <c r="W12">
        <f t="shared" si="6"/>
        <v>0.19683333333333328</v>
      </c>
    </row>
    <row r="13" spans="1:23" x14ac:dyDescent="0.2">
      <c r="A13" t="s">
        <v>27</v>
      </c>
      <c r="B13">
        <v>0</v>
      </c>
      <c r="C13">
        <f t="shared" si="1"/>
        <v>0</v>
      </c>
      <c r="D13">
        <v>0</v>
      </c>
      <c r="E13">
        <v>0</v>
      </c>
      <c r="F13">
        <f t="shared" si="0"/>
        <v>0</v>
      </c>
      <c r="G13">
        <v>0</v>
      </c>
      <c r="H13">
        <f t="shared" si="2"/>
        <v>0</v>
      </c>
      <c r="I13">
        <v>0</v>
      </c>
      <c r="J13">
        <f t="shared" si="3"/>
        <v>0</v>
      </c>
      <c r="K13">
        <v>0</v>
      </c>
      <c r="L13">
        <v>0</v>
      </c>
      <c r="M13">
        <f t="shared" si="4"/>
        <v>0</v>
      </c>
      <c r="N13">
        <v>0</v>
      </c>
      <c r="O13">
        <v>0</v>
      </c>
      <c r="P13">
        <f t="shared" si="5"/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</row>
    <row r="14" spans="1:23" x14ac:dyDescent="0.2">
      <c r="A14" t="s">
        <v>28</v>
      </c>
      <c r="B14">
        <v>0</v>
      </c>
      <c r="C14">
        <f t="shared" si="1"/>
        <v>0</v>
      </c>
      <c r="D14">
        <v>0</v>
      </c>
      <c r="E14">
        <v>0</v>
      </c>
      <c r="F14">
        <f t="shared" si="0"/>
        <v>0</v>
      </c>
      <c r="G14">
        <v>0</v>
      </c>
      <c r="H14">
        <f t="shared" si="2"/>
        <v>0</v>
      </c>
      <c r="I14">
        <v>0</v>
      </c>
      <c r="J14">
        <f t="shared" si="3"/>
        <v>0</v>
      </c>
      <c r="K14">
        <v>0</v>
      </c>
      <c r="L14">
        <v>0</v>
      </c>
      <c r="M14">
        <f t="shared" si="4"/>
        <v>0</v>
      </c>
      <c r="N14">
        <v>0</v>
      </c>
      <c r="O14">
        <v>0.123571207908557</v>
      </c>
      <c r="P14">
        <f>O14*W14</f>
        <v>2.2222222222222164E-2</v>
      </c>
      <c r="Q14">
        <v>0</v>
      </c>
      <c r="R14">
        <v>0</v>
      </c>
      <c r="S14">
        <v>0</v>
      </c>
      <c r="T14">
        <v>0</v>
      </c>
      <c r="U14">
        <v>0</v>
      </c>
      <c r="V14">
        <v>0.278035217794254</v>
      </c>
      <c r="W14">
        <f t="shared" si="6"/>
        <v>0.17983333333333332</v>
      </c>
    </row>
    <row r="15" spans="1:23" x14ac:dyDescent="0.2">
      <c r="A15" t="s">
        <v>29</v>
      </c>
      <c r="B15">
        <v>0</v>
      </c>
      <c r="C15">
        <f t="shared" si="1"/>
        <v>0</v>
      </c>
      <c r="D15">
        <v>0</v>
      </c>
      <c r="E15">
        <v>0</v>
      </c>
      <c r="F15">
        <f t="shared" si="0"/>
        <v>0</v>
      </c>
      <c r="G15">
        <v>0</v>
      </c>
      <c r="H15">
        <f t="shared" si="2"/>
        <v>0</v>
      </c>
      <c r="I15">
        <v>0</v>
      </c>
      <c r="J15">
        <f t="shared" si="3"/>
        <v>0</v>
      </c>
      <c r="K15">
        <v>0</v>
      </c>
      <c r="L15">
        <v>0</v>
      </c>
      <c r="M15">
        <f t="shared" si="4"/>
        <v>0</v>
      </c>
      <c r="N15">
        <v>0</v>
      </c>
      <c r="O15">
        <v>0.21401819154628099</v>
      </c>
      <c r="P15">
        <f t="shared" si="5"/>
        <v>2.2222222222222188E-2</v>
      </c>
      <c r="Q15">
        <v>0</v>
      </c>
      <c r="R15">
        <v>0</v>
      </c>
      <c r="S15">
        <v>0</v>
      </c>
      <c r="T15">
        <v>0</v>
      </c>
      <c r="U15">
        <v>0</v>
      </c>
      <c r="V15">
        <v>0.48154093097913298</v>
      </c>
      <c r="W15">
        <f t="shared" si="6"/>
        <v>0.10383333333333339</v>
      </c>
    </row>
    <row r="16" spans="1:23" x14ac:dyDescent="0.2">
      <c r="A16" t="s">
        <v>30</v>
      </c>
      <c r="B16">
        <v>0</v>
      </c>
      <c r="C16">
        <f t="shared" si="1"/>
        <v>0</v>
      </c>
      <c r="D16">
        <v>0.30464584920030402</v>
      </c>
      <c r="E16">
        <v>0</v>
      </c>
      <c r="F16">
        <f t="shared" si="0"/>
        <v>0</v>
      </c>
      <c r="G16">
        <v>9.13937547600914E-2</v>
      </c>
      <c r="H16">
        <f t="shared" si="2"/>
        <v>2.0000000000000046E-2</v>
      </c>
      <c r="I16">
        <v>0</v>
      </c>
      <c r="J16">
        <f t="shared" si="3"/>
        <v>0</v>
      </c>
      <c r="K16">
        <v>0.91393754760091395</v>
      </c>
      <c r="L16">
        <v>0</v>
      </c>
      <c r="M16">
        <f t="shared" si="4"/>
        <v>0</v>
      </c>
      <c r="N16">
        <v>0</v>
      </c>
      <c r="O16">
        <v>0</v>
      </c>
      <c r="P16">
        <f t="shared" si="5"/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0.22848438690022799</v>
      </c>
      <c r="W16">
        <f t="shared" si="6"/>
        <v>0.21883333333333382</v>
      </c>
    </row>
    <row r="17" spans="1:23" x14ac:dyDescent="0.2">
      <c r="A17" t="s">
        <v>31</v>
      </c>
      <c r="B17">
        <v>0</v>
      </c>
      <c r="C17">
        <f t="shared" si="1"/>
        <v>0</v>
      </c>
      <c r="D17">
        <v>0.43620501635768799</v>
      </c>
      <c r="E17">
        <v>0</v>
      </c>
      <c r="F17">
        <f t="shared" si="0"/>
        <v>0</v>
      </c>
      <c r="G17">
        <v>0.130861504907306</v>
      </c>
      <c r="H17">
        <f t="shared" si="2"/>
        <v>1.9999999999999941E-2</v>
      </c>
      <c r="I17">
        <v>0</v>
      </c>
      <c r="J17">
        <f t="shared" si="3"/>
        <v>0</v>
      </c>
      <c r="K17">
        <v>0</v>
      </c>
      <c r="L17">
        <v>0</v>
      </c>
      <c r="M17">
        <f t="shared" si="4"/>
        <v>0</v>
      </c>
      <c r="N17">
        <v>0</v>
      </c>
      <c r="O17">
        <v>0</v>
      </c>
      <c r="P17">
        <f t="shared" si="5"/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0.32715376226826598</v>
      </c>
      <c r="W17">
        <f t="shared" si="6"/>
        <v>0.1528333333333334</v>
      </c>
    </row>
    <row r="18" spans="1:23" x14ac:dyDescent="0.2">
      <c r="A18" t="s">
        <v>32</v>
      </c>
      <c r="B18">
        <v>0</v>
      </c>
      <c r="C18">
        <f t="shared" si="1"/>
        <v>0</v>
      </c>
      <c r="D18">
        <v>0.27855153203342597</v>
      </c>
      <c r="E18">
        <v>0</v>
      </c>
      <c r="F18">
        <f t="shared" si="0"/>
        <v>0</v>
      </c>
      <c r="G18">
        <v>8.3565459610027898E-2</v>
      </c>
      <c r="H18">
        <f t="shared" si="2"/>
        <v>1.9999999999999976E-2</v>
      </c>
      <c r="I18">
        <v>0</v>
      </c>
      <c r="J18">
        <f t="shared" si="3"/>
        <v>0</v>
      </c>
      <c r="K18">
        <v>0</v>
      </c>
      <c r="L18">
        <v>0</v>
      </c>
      <c r="M18">
        <f t="shared" si="4"/>
        <v>0</v>
      </c>
      <c r="N18">
        <v>0</v>
      </c>
      <c r="O18">
        <v>0</v>
      </c>
      <c r="P18">
        <f t="shared" si="5"/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0.20891364902507001</v>
      </c>
      <c r="W18">
        <f t="shared" si="6"/>
        <v>0.23933333333333293</v>
      </c>
    </row>
    <row r="19" spans="1:23" x14ac:dyDescent="0.2">
      <c r="A19" t="s">
        <v>33</v>
      </c>
      <c r="B19">
        <v>0</v>
      </c>
      <c r="C19">
        <f t="shared" si="1"/>
        <v>0</v>
      </c>
      <c r="D19">
        <v>0</v>
      </c>
      <c r="E19">
        <v>0</v>
      </c>
      <c r="F19">
        <f t="shared" si="0"/>
        <v>0</v>
      </c>
      <c r="G19">
        <v>0</v>
      </c>
      <c r="H19">
        <f t="shared" si="2"/>
        <v>0</v>
      </c>
      <c r="I19">
        <v>0</v>
      </c>
      <c r="J19">
        <f t="shared" si="3"/>
        <v>0</v>
      </c>
      <c r="K19">
        <v>0</v>
      </c>
      <c r="L19">
        <v>0</v>
      </c>
      <c r="M19">
        <f t="shared" si="4"/>
        <v>0</v>
      </c>
      <c r="N19">
        <v>0</v>
      </c>
      <c r="O19">
        <v>0</v>
      </c>
      <c r="P19">
        <f t="shared" si="5"/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21.428571428571502</v>
      </c>
      <c r="W19">
        <f t="shared" si="6"/>
        <v>2.3333333333333257E-3</v>
      </c>
    </row>
    <row r="20" spans="1:23" x14ac:dyDescent="0.2">
      <c r="A20" t="s">
        <v>34</v>
      </c>
      <c r="B20">
        <f>2*0.286944045911047</f>
        <v>0.57388809182209399</v>
      </c>
      <c r="C20">
        <f t="shared" si="1"/>
        <v>0.13333333333333286</v>
      </c>
      <c r="D20">
        <v>0</v>
      </c>
      <c r="E20">
        <f>0.0860832137733142*2</f>
        <v>0.17216642754662839</v>
      </c>
      <c r="F20">
        <f t="shared" si="0"/>
        <v>3.9999999999999904E-2</v>
      </c>
      <c r="G20">
        <v>8.6083213773314196E-2</v>
      </c>
      <c r="H20">
        <f t="shared" si="2"/>
        <v>1.9999999999999952E-2</v>
      </c>
      <c r="I20">
        <f>V20*4</f>
        <v>0.86083213773314404</v>
      </c>
      <c r="J20">
        <f>I20*W20</f>
        <v>0.2</v>
      </c>
      <c r="K20">
        <v>0</v>
      </c>
      <c r="L20">
        <v>0</v>
      </c>
      <c r="M20">
        <f t="shared" si="4"/>
        <v>0</v>
      </c>
      <c r="N20">
        <v>0</v>
      </c>
      <c r="O20">
        <v>0</v>
      </c>
      <c r="P20">
        <f t="shared" si="5"/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0.21520803443328601</v>
      </c>
      <c r="W20">
        <f>0.05/V20</f>
        <v>0.23233333333333281</v>
      </c>
    </row>
    <row r="21" spans="1:23" x14ac:dyDescent="0.2">
      <c r="A21" t="s">
        <v>35</v>
      </c>
      <c r="B21">
        <v>0</v>
      </c>
      <c r="C21">
        <f t="shared" si="1"/>
        <v>0</v>
      </c>
      <c r="D21">
        <v>0</v>
      </c>
      <c r="E21">
        <v>0</v>
      </c>
      <c r="F21">
        <f t="shared" si="0"/>
        <v>0</v>
      </c>
      <c r="G21">
        <v>7.6677316293929695E-2</v>
      </c>
      <c r="H21">
        <f t="shared" si="2"/>
        <v>2.0000000000000028E-2</v>
      </c>
      <c r="I21">
        <v>0</v>
      </c>
      <c r="J21">
        <f t="shared" si="3"/>
        <v>0</v>
      </c>
      <c r="K21">
        <v>0</v>
      </c>
      <c r="L21">
        <v>0</v>
      </c>
      <c r="M21">
        <f t="shared" si="4"/>
        <v>0</v>
      </c>
      <c r="N21">
        <v>0</v>
      </c>
      <c r="O21">
        <v>0</v>
      </c>
      <c r="P21">
        <f t="shared" si="5"/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0.191693290734824</v>
      </c>
      <c r="W21">
        <f t="shared" si="6"/>
        <v>0.26083333333333375</v>
      </c>
    </row>
    <row r="22" spans="1:23" x14ac:dyDescent="0.2">
      <c r="A22" t="s">
        <v>36</v>
      </c>
      <c r="B22">
        <v>0</v>
      </c>
      <c r="C22">
        <f t="shared" si="1"/>
        <v>0</v>
      </c>
      <c r="D22">
        <v>0</v>
      </c>
      <c r="E22">
        <v>0</v>
      </c>
      <c r="F22">
        <f t="shared" si="0"/>
        <v>0</v>
      </c>
      <c r="G22">
        <v>0.180451127819549</v>
      </c>
      <c r="H22">
        <f t="shared" si="2"/>
        <v>2.0000000000000021E-2</v>
      </c>
      <c r="I22">
        <v>0</v>
      </c>
      <c r="J22">
        <f t="shared" si="3"/>
        <v>0</v>
      </c>
      <c r="K22">
        <v>0</v>
      </c>
      <c r="L22">
        <v>0</v>
      </c>
      <c r="M22">
        <f t="shared" si="4"/>
        <v>0</v>
      </c>
      <c r="N22">
        <v>0</v>
      </c>
      <c r="O22">
        <v>0</v>
      </c>
      <c r="P22">
        <f t="shared" si="5"/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0.45112781954887199</v>
      </c>
      <c r="W22">
        <f t="shared" si="6"/>
        <v>0.11083333333333338</v>
      </c>
    </row>
    <row r="23" spans="1:23" x14ac:dyDescent="0.2">
      <c r="A23" t="s">
        <v>37</v>
      </c>
      <c r="B23">
        <v>0</v>
      </c>
      <c r="C23">
        <f t="shared" si="1"/>
        <v>0</v>
      </c>
      <c r="D23">
        <v>0</v>
      </c>
      <c r="E23">
        <v>0</v>
      </c>
      <c r="F23">
        <f t="shared" si="0"/>
        <v>0</v>
      </c>
      <c r="G23">
        <v>0.73170731707317105</v>
      </c>
      <c r="H23">
        <f t="shared" si="2"/>
        <v>1.9999999999999973E-2</v>
      </c>
      <c r="I23">
        <v>0</v>
      </c>
      <c r="J23">
        <f t="shared" si="3"/>
        <v>0</v>
      </c>
      <c r="K23">
        <v>0</v>
      </c>
      <c r="L23">
        <v>0</v>
      </c>
      <c r="M23">
        <f t="shared" si="4"/>
        <v>0</v>
      </c>
      <c r="N23">
        <v>0</v>
      </c>
      <c r="O23">
        <v>0</v>
      </c>
      <c r="P23">
        <f t="shared" si="5"/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1.82926829268293</v>
      </c>
      <c r="W23">
        <f t="shared" si="6"/>
        <v>2.7333333333333286E-2</v>
      </c>
    </row>
    <row r="24" spans="1:23" x14ac:dyDescent="0.2">
      <c r="A24" t="s">
        <v>38</v>
      </c>
      <c r="B24">
        <v>0</v>
      </c>
      <c r="C24">
        <f t="shared" si="1"/>
        <v>0</v>
      </c>
      <c r="D24">
        <v>0</v>
      </c>
      <c r="E24">
        <v>0</v>
      </c>
      <c r="F24">
        <f t="shared" si="0"/>
        <v>0</v>
      </c>
      <c r="G24">
        <v>9.5087163232963595E-2</v>
      </c>
      <c r="H24">
        <f t="shared" si="2"/>
        <v>0.02</v>
      </c>
      <c r="I24">
        <v>0</v>
      </c>
      <c r="J24">
        <f t="shared" si="3"/>
        <v>0</v>
      </c>
      <c r="K24">
        <v>0</v>
      </c>
      <c r="L24">
        <v>0</v>
      </c>
      <c r="M24">
        <f t="shared" si="4"/>
        <v>0</v>
      </c>
      <c r="N24">
        <v>0</v>
      </c>
      <c r="O24">
        <v>0</v>
      </c>
      <c r="P24">
        <f t="shared" si="5"/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0.237717908082409</v>
      </c>
      <c r="W24">
        <f t="shared" si="6"/>
        <v>0.21033333333333323</v>
      </c>
    </row>
    <row r="25" spans="1:23" x14ac:dyDescent="0.2">
      <c r="A25" t="s">
        <v>39</v>
      </c>
      <c r="B25">
        <v>0</v>
      </c>
      <c r="C25">
        <f t="shared" si="1"/>
        <v>0</v>
      </c>
      <c r="D25">
        <v>0</v>
      </c>
      <c r="E25">
        <f>2*0.731707317073171</f>
        <v>1.4634146341463421</v>
      </c>
      <c r="F25">
        <f t="shared" si="0"/>
        <v>3.9999999999999945E-2</v>
      </c>
      <c r="G25">
        <v>0.73170731707317105</v>
      </c>
      <c r="H25">
        <f t="shared" si="2"/>
        <v>1.9999999999999973E-2</v>
      </c>
      <c r="I25">
        <v>0</v>
      </c>
      <c r="J25">
        <f t="shared" si="3"/>
        <v>0</v>
      </c>
      <c r="K25">
        <v>0</v>
      </c>
      <c r="L25">
        <v>0</v>
      </c>
      <c r="M25">
        <f t="shared" si="4"/>
        <v>0</v>
      </c>
      <c r="N25">
        <v>0</v>
      </c>
      <c r="O25">
        <v>0</v>
      </c>
      <c r="P25">
        <f t="shared" si="5"/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1.82926829268293</v>
      </c>
      <c r="W25">
        <f t="shared" si="6"/>
        <v>2.7333333333333286E-2</v>
      </c>
    </row>
    <row r="26" spans="1:23" x14ac:dyDescent="0.2">
      <c r="A26" t="s">
        <v>40</v>
      </c>
      <c r="B26">
        <v>0</v>
      </c>
      <c r="C26">
        <f t="shared" si="1"/>
        <v>0</v>
      </c>
      <c r="D26">
        <v>0</v>
      </c>
      <c r="E26">
        <v>0</v>
      </c>
      <c r="F26">
        <f t="shared" si="0"/>
        <v>0</v>
      </c>
      <c r="G26">
        <v>0</v>
      </c>
      <c r="H26">
        <f t="shared" si="2"/>
        <v>0</v>
      </c>
      <c r="I26">
        <v>0</v>
      </c>
      <c r="J26">
        <f t="shared" si="3"/>
        <v>0</v>
      </c>
      <c r="K26">
        <v>0</v>
      </c>
      <c r="L26">
        <v>0</v>
      </c>
      <c r="M26">
        <f t="shared" si="4"/>
        <v>0</v>
      </c>
      <c r="N26">
        <v>0</v>
      </c>
      <c r="O26">
        <v>0</v>
      </c>
      <c r="P26">
        <f t="shared" si="5"/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</row>
    <row r="27" spans="1:23" x14ac:dyDescent="0.2">
      <c r="A27" t="s">
        <v>41</v>
      </c>
      <c r="B27">
        <f>2*0.26525198938992</f>
        <v>0.53050397877984001</v>
      </c>
      <c r="C27">
        <f t="shared" si="1"/>
        <v>0.13333333333333333</v>
      </c>
      <c r="D27">
        <v>0</v>
      </c>
      <c r="E27">
        <f>2*0.0795755968169762</f>
        <v>0.15915119363395239</v>
      </c>
      <c r="F27">
        <f t="shared" si="0"/>
        <v>4.0000000000000098E-2</v>
      </c>
      <c r="G27">
        <v>0</v>
      </c>
      <c r="H27">
        <f t="shared" si="2"/>
        <v>0</v>
      </c>
      <c r="I27">
        <v>0</v>
      </c>
      <c r="J27">
        <f t="shared" si="3"/>
        <v>0</v>
      </c>
      <c r="K27">
        <v>0</v>
      </c>
      <c r="L27">
        <v>0</v>
      </c>
      <c r="M27">
        <f t="shared" si="4"/>
        <v>0</v>
      </c>
      <c r="N27">
        <v>0</v>
      </c>
      <c r="O27">
        <v>0</v>
      </c>
      <c r="P27">
        <f t="shared" si="5"/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0.19893899204244</v>
      </c>
      <c r="W27">
        <f t="shared" si="6"/>
        <v>0.25133333333333374</v>
      </c>
    </row>
    <row r="28" spans="1:23" x14ac:dyDescent="0.2">
      <c r="A28" t="s">
        <v>42</v>
      </c>
      <c r="B28">
        <v>0</v>
      </c>
      <c r="C28">
        <f t="shared" si="1"/>
        <v>0</v>
      </c>
      <c r="D28">
        <v>0</v>
      </c>
      <c r="E28">
        <f>2*0.161507402422611</f>
        <v>0.32301480484522199</v>
      </c>
      <c r="F28">
        <f t="shared" si="0"/>
        <v>3.9999999999999952E-2</v>
      </c>
      <c r="G28">
        <v>0</v>
      </c>
      <c r="H28">
        <f t="shared" si="2"/>
        <v>0</v>
      </c>
      <c r="I28">
        <v>0</v>
      </c>
      <c r="J28">
        <f t="shared" si="3"/>
        <v>0</v>
      </c>
      <c r="K28">
        <v>0</v>
      </c>
      <c r="L28">
        <v>0</v>
      </c>
      <c r="M28">
        <f t="shared" si="4"/>
        <v>0</v>
      </c>
      <c r="N28">
        <v>0</v>
      </c>
      <c r="O28">
        <v>0</v>
      </c>
      <c r="P28">
        <f t="shared" si="5"/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0.40376850605652798</v>
      </c>
      <c r="W28">
        <f t="shared" si="6"/>
        <v>0.12383333333333323</v>
      </c>
    </row>
    <row r="29" spans="1:23" x14ac:dyDescent="0.2">
      <c r="A29" t="s">
        <v>43</v>
      </c>
      <c r="B29">
        <v>0</v>
      </c>
      <c r="C29">
        <f t="shared" si="1"/>
        <v>0</v>
      </c>
      <c r="D29">
        <v>0</v>
      </c>
      <c r="E29">
        <v>0</v>
      </c>
      <c r="F29">
        <f t="shared" si="0"/>
        <v>0</v>
      </c>
      <c r="G29">
        <v>0</v>
      </c>
      <c r="H29">
        <f t="shared" si="2"/>
        <v>0</v>
      </c>
      <c r="I29">
        <v>0</v>
      </c>
      <c r="J29">
        <f t="shared" si="3"/>
        <v>0</v>
      </c>
      <c r="K29">
        <v>0</v>
      </c>
      <c r="L29">
        <v>0</v>
      </c>
      <c r="M29">
        <f t="shared" si="4"/>
        <v>0</v>
      </c>
      <c r="N29">
        <v>0</v>
      </c>
      <c r="O29">
        <v>0</v>
      </c>
      <c r="P29">
        <f t="shared" si="5"/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</row>
    <row r="30" spans="1:23" x14ac:dyDescent="0.2">
      <c r="A30" t="s">
        <v>44</v>
      </c>
      <c r="B30">
        <v>0</v>
      </c>
      <c r="C30">
        <f t="shared" si="1"/>
        <v>0</v>
      </c>
      <c r="D30">
        <v>0</v>
      </c>
      <c r="E30">
        <v>0</v>
      </c>
      <c r="F30">
        <f t="shared" si="0"/>
        <v>0</v>
      </c>
      <c r="G30">
        <v>0</v>
      </c>
      <c r="H30">
        <f t="shared" si="2"/>
        <v>0</v>
      </c>
      <c r="I30">
        <v>0</v>
      </c>
      <c r="J30">
        <f t="shared" si="3"/>
        <v>0</v>
      </c>
      <c r="K30">
        <v>0</v>
      </c>
      <c r="L30">
        <v>0</v>
      </c>
      <c r="M30">
        <f t="shared" si="4"/>
        <v>0</v>
      </c>
      <c r="N30">
        <v>0</v>
      </c>
      <c r="O30">
        <v>0</v>
      </c>
      <c r="P30">
        <f t="shared" si="5"/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3.2608695652173898</v>
      </c>
      <c r="W30">
        <f t="shared" si="6"/>
        <v>1.5333333333333341E-2</v>
      </c>
    </row>
    <row r="31" spans="1:23" x14ac:dyDescent="0.2">
      <c r="A31" t="s">
        <v>45</v>
      </c>
      <c r="B31">
        <v>0</v>
      </c>
      <c r="C31">
        <f t="shared" si="1"/>
        <v>0</v>
      </c>
      <c r="D31">
        <v>0</v>
      </c>
      <c r="E31">
        <f>2*0.112464854732896</f>
        <v>0.22492970946579199</v>
      </c>
      <c r="F31">
        <f t="shared" si="0"/>
        <v>0.04</v>
      </c>
      <c r="G31">
        <v>0</v>
      </c>
      <c r="H31">
        <f t="shared" si="2"/>
        <v>0</v>
      </c>
      <c r="I31">
        <v>0</v>
      </c>
      <c r="J31">
        <f t="shared" si="3"/>
        <v>0</v>
      </c>
      <c r="K31">
        <v>0</v>
      </c>
      <c r="L31">
        <v>0</v>
      </c>
      <c r="M31">
        <f t="shared" si="4"/>
        <v>0</v>
      </c>
      <c r="N31">
        <v>0</v>
      </c>
      <c r="O31">
        <v>0</v>
      </c>
      <c r="P31">
        <f t="shared" si="5"/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0.28116213683224001</v>
      </c>
      <c r="W31">
        <f t="shared" si="6"/>
        <v>0.17783333333333329</v>
      </c>
    </row>
    <row r="32" spans="1:23" x14ac:dyDescent="0.2">
      <c r="A32" t="s">
        <v>46</v>
      </c>
      <c r="B32">
        <v>0</v>
      </c>
      <c r="C32">
        <f t="shared" si="1"/>
        <v>0</v>
      </c>
      <c r="D32">
        <v>0</v>
      </c>
      <c r="E32">
        <f>2*0.140515222482436</f>
        <v>0.28103044496487201</v>
      </c>
      <c r="F32">
        <f t="shared" si="0"/>
        <v>4.0000000000000119E-2</v>
      </c>
      <c r="G32">
        <v>0</v>
      </c>
      <c r="H32">
        <f t="shared" si="2"/>
        <v>0</v>
      </c>
      <c r="I32">
        <v>0</v>
      </c>
      <c r="J32">
        <f t="shared" si="3"/>
        <v>0</v>
      </c>
      <c r="K32">
        <v>0</v>
      </c>
      <c r="L32">
        <v>0</v>
      </c>
      <c r="M32">
        <f t="shared" si="4"/>
        <v>0</v>
      </c>
      <c r="N32">
        <v>0</v>
      </c>
      <c r="O32">
        <v>0</v>
      </c>
      <c r="P32">
        <f t="shared" si="5"/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0.35128805620608899</v>
      </c>
      <c r="W32">
        <f t="shared" si="6"/>
        <v>0.14233333333333334</v>
      </c>
    </row>
    <row r="33" spans="1:22" x14ac:dyDescent="0.2">
      <c r="A33" t="s">
        <v>47</v>
      </c>
      <c r="B33">
        <v>2.1144706313657</v>
      </c>
      <c r="D33">
        <v>2.9805976024085798</v>
      </c>
      <c r="E33">
        <v>-7.9876300048169604</v>
      </c>
      <c r="G33">
        <v>-6.7789627459721196</v>
      </c>
      <c r="I33">
        <v>0</v>
      </c>
      <c r="K33">
        <v>3.0860624523990898</v>
      </c>
      <c r="L33">
        <v>2.4096921016463</v>
      </c>
      <c r="N33">
        <v>1.5571844273151001</v>
      </c>
      <c r="O33">
        <v>2.1798666245871399</v>
      </c>
      <c r="Q33">
        <v>2.27308496826141</v>
      </c>
      <c r="R33">
        <v>2.4476067270375199</v>
      </c>
      <c r="S33">
        <v>2.04560260586319</v>
      </c>
      <c r="T33">
        <v>4</v>
      </c>
      <c r="U33">
        <v>4</v>
      </c>
      <c r="V33" t="s">
        <v>48</v>
      </c>
    </row>
    <row r="34" spans="1:22" x14ac:dyDescent="0.2">
      <c r="B34">
        <f>SUM(B2:B32)</f>
        <v>1.1043920706019339</v>
      </c>
      <c r="C34">
        <f>SUM(C2:C32)</f>
        <v>0.26666666666666616</v>
      </c>
      <c r="D34" t="s">
        <v>49</v>
      </c>
      <c r="E34">
        <f>SUM(E2:E32)</f>
        <v>2.6237072146028089</v>
      </c>
      <c r="F34">
        <f>SUM(F2:F32)</f>
        <v>0.24000000000000002</v>
      </c>
      <c r="G34">
        <f>SUM(G16:G32)</f>
        <v>2.2075341745435235</v>
      </c>
      <c r="H34">
        <f>SUM(H2:H32)</f>
        <v>0.17999999999999988</v>
      </c>
      <c r="I34">
        <f>SUM(I20)</f>
        <v>0.86083213773314404</v>
      </c>
      <c r="J34">
        <f>SUM(J2:J32)</f>
        <v>0.2</v>
      </c>
      <c r="L34">
        <f>SUM(L2:L32)</f>
        <v>1.590307898353698</v>
      </c>
      <c r="M34">
        <f>SUM(M2:M32)</f>
        <v>0.2</v>
      </c>
      <c r="O34">
        <f>SUM(O2:O32)</f>
        <v>1.3756889309684208</v>
      </c>
      <c r="P34">
        <f>SUM(P2:P32)</f>
        <v>0.17777777777777767</v>
      </c>
    </row>
    <row r="35" spans="1:22" x14ac:dyDescent="0.2">
      <c r="B35">
        <f>(4/3)*1*2</f>
        <v>2.6666666666666665</v>
      </c>
      <c r="C35">
        <f>C34/B36</f>
        <v>4.9999999999999899E-2</v>
      </c>
      <c r="D35" t="s">
        <v>50</v>
      </c>
      <c r="E35">
        <f>(4/10)*4*2</f>
        <v>3.2</v>
      </c>
      <c r="F35">
        <f>F34/E36</f>
        <v>0.05</v>
      </c>
      <c r="G35">
        <f>(4/10)*1</f>
        <v>0.4</v>
      </c>
      <c r="H35">
        <f>H34/G36</f>
        <v>4.9999999999999968E-2</v>
      </c>
      <c r="I35">
        <v>0</v>
      </c>
      <c r="J35">
        <f>J34/I36</f>
        <v>0.05</v>
      </c>
      <c r="L35">
        <f>(4/2)*0</f>
        <v>0</v>
      </c>
      <c r="M35">
        <f>M34/L36</f>
        <v>0.05</v>
      </c>
      <c r="O35">
        <f>(4/9)*1</f>
        <v>0.44444444444444442</v>
      </c>
      <c r="P35">
        <f>P34/O36</f>
        <v>5.1612903225806417E-2</v>
      </c>
    </row>
    <row r="36" spans="1:22" x14ac:dyDescent="0.2">
      <c r="B36">
        <f>4*2-B35</f>
        <v>5.3333333333333339</v>
      </c>
      <c r="D36" t="s">
        <v>51</v>
      </c>
      <c r="E36">
        <f>4*2-E35</f>
        <v>4.8</v>
      </c>
      <c r="G36">
        <f>4-G35</f>
        <v>3.6</v>
      </c>
      <c r="I36">
        <f>4</f>
        <v>4</v>
      </c>
      <c r="L36">
        <f>(4)</f>
        <v>4</v>
      </c>
      <c r="O36">
        <f>(4-1/9)-O35</f>
        <v>3.4444444444444446</v>
      </c>
    </row>
    <row r="37" spans="1:22" x14ac:dyDescent="0.2">
      <c r="B37">
        <f>B36-B34</f>
        <v>4.2289412627314</v>
      </c>
      <c r="D37" t="s">
        <v>52</v>
      </c>
      <c r="E37">
        <f>E36-E34</f>
        <v>2.176292785397191</v>
      </c>
      <c r="G37">
        <f>G36-G34</f>
        <v>1.3924658254564766</v>
      </c>
      <c r="I37">
        <f>I36-I34</f>
        <v>3.1391678622668557</v>
      </c>
      <c r="L37">
        <f>L36-L34</f>
        <v>2.4096921016463018</v>
      </c>
      <c r="O37">
        <f>O36-O34</f>
        <v>2.0687555134760238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mixingVolumes_used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2020-09-11T15:45:45Z</dcterms:created>
  <dcterms:modified xsi:type="dcterms:W3CDTF">2020-09-11T16:45:45Z</dcterms:modified>
</cp:coreProperties>
</file>