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0160" yWindow="0" windowWidth="15000" windowHeight="14180" tabRatio="500"/>
  </bookViews>
  <sheets>
    <sheet name="modelBoundaries_type_Baltic16S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9" i="1" l="1"/>
  <c r="H288" i="1"/>
  <c r="I288" i="1"/>
  <c r="J288" i="1"/>
  <c r="G288" i="1"/>
  <c r="J284" i="1"/>
  <c r="I284" i="1"/>
  <c r="H287" i="1"/>
  <c r="H285" i="1"/>
  <c r="H284" i="1"/>
  <c r="J283" i="1"/>
  <c r="I283" i="1"/>
  <c r="H283" i="1"/>
  <c r="J285" i="1"/>
  <c r="I286" i="1"/>
  <c r="J286" i="1"/>
  <c r="I287" i="1"/>
  <c r="G287" i="1"/>
  <c r="G286" i="1"/>
  <c r="G285" i="1"/>
  <c r="G2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" i="1"/>
  <c r="K283" i="1"/>
</calcChain>
</file>

<file path=xl/sharedStrings.xml><?xml version="1.0" encoding="utf-8"?>
<sst xmlns="http://schemas.openxmlformats.org/spreadsheetml/2006/main" count="1347" uniqueCount="375">
  <si>
    <t>taxa</t>
  </si>
  <si>
    <t>type</t>
  </si>
  <si>
    <t>typeSimple</t>
  </si>
  <si>
    <t>meanA</t>
  </si>
  <si>
    <t>meanB</t>
  </si>
  <si>
    <t>meanC</t>
  </si>
  <si>
    <t>A</t>
  </si>
  <si>
    <t>B</t>
  </si>
  <si>
    <t>sigAB</t>
  </si>
  <si>
    <t>sigBC</t>
  </si>
  <si>
    <t>sigAC</t>
  </si>
  <si>
    <t>bloom</t>
  </si>
  <si>
    <t>boundaries</t>
  </si>
  <si>
    <t>boundariestwo</t>
  </si>
  <si>
    <t>GQ348272.1.1379</t>
  </si>
  <si>
    <t>marineRestricted</t>
  </si>
  <si>
    <t>No</t>
  </si>
  <si>
    <t>GQ350231.1.1372</t>
  </si>
  <si>
    <t>KX936764.1.1491</t>
  </si>
  <si>
    <t>brackishPeakHiToler</t>
  </si>
  <si>
    <t>brackishRestricted</t>
  </si>
  <si>
    <t>EU801210.1.1483</t>
  </si>
  <si>
    <t>brackishBloom</t>
  </si>
  <si>
    <t>brackish</t>
  </si>
  <si>
    <t>FLOH01001865.2173.3719</t>
  </si>
  <si>
    <t>EF659441.1.1421</t>
  </si>
  <si>
    <t>FJ902261.1.1398</t>
  </si>
  <si>
    <t>HM856383.1.1434</t>
  </si>
  <si>
    <t>noclass</t>
  </si>
  <si>
    <t>JF707868.1.1379</t>
  </si>
  <si>
    <t>marinePeak</t>
  </si>
  <si>
    <t>GU451392.1.1231</t>
  </si>
  <si>
    <t>EU394576.1.1498</t>
  </si>
  <si>
    <t>GU235095.1.1363</t>
  </si>
  <si>
    <t>KC492874.1.1377</t>
  </si>
  <si>
    <t>EF471651.1.1421</t>
  </si>
  <si>
    <t>freshRestricted</t>
  </si>
  <si>
    <t>JX015889.1.1478</t>
  </si>
  <si>
    <t>EU234319.1.1490</t>
  </si>
  <si>
    <t>HM129305.1.1452</t>
  </si>
  <si>
    <t>HM127843.1.1427</t>
  </si>
  <si>
    <t>HQ691907.1.1375</t>
  </si>
  <si>
    <t>AACY023218372.73.1482</t>
  </si>
  <si>
    <t>FJ826012.1.1300</t>
  </si>
  <si>
    <t>KP030834.1.1431</t>
  </si>
  <si>
    <t>KX935857.1.1435</t>
  </si>
  <si>
    <t>HE574392.1.1305</t>
  </si>
  <si>
    <t>FR685712.1.1471</t>
  </si>
  <si>
    <t>AACY020458202.2977.4452</t>
  </si>
  <si>
    <t>LIAR01000023.9798.11354</t>
  </si>
  <si>
    <t>DQ009134.1.2249</t>
  </si>
  <si>
    <t>KJ590592.1.1453</t>
  </si>
  <si>
    <t>AACY023264466.1.1273</t>
  </si>
  <si>
    <t>HQ163255.1.1374</t>
  </si>
  <si>
    <t>EU703308.1.1345</t>
  </si>
  <si>
    <t>FLOH01000033.374657.376189</t>
  </si>
  <si>
    <t>AF425995.1.1427</t>
  </si>
  <si>
    <t>FR683778.1.1492</t>
  </si>
  <si>
    <t>DQ295241.14749.16228</t>
  </si>
  <si>
    <t>JX017047.1.1498</t>
  </si>
  <si>
    <t>AY948359.1.1341</t>
  </si>
  <si>
    <t>brackishPeakLoToler</t>
  </si>
  <si>
    <t>AB753951.1.1444</t>
  </si>
  <si>
    <t>JX015798.1.1476</t>
  </si>
  <si>
    <t>FLOH01000118.218629.220166</t>
  </si>
  <si>
    <t>EF659449.1.1369</t>
  </si>
  <si>
    <t>HQ242398.1.1290</t>
  </si>
  <si>
    <t>HQ671936.1.1446</t>
  </si>
  <si>
    <t>FUWD013203132.1920.3311</t>
  </si>
  <si>
    <t>FLOH01000574.37660.39166</t>
  </si>
  <si>
    <t>EU800220.1.1238</t>
  </si>
  <si>
    <t>FJ497462.1.1443</t>
  </si>
  <si>
    <t>AACY023865524.1.1222</t>
  </si>
  <si>
    <t>JN941872.1.1446</t>
  </si>
  <si>
    <t>JQ195448.1.1364</t>
  </si>
  <si>
    <t>KX932710.1.1388</t>
  </si>
  <si>
    <t>HM128596.1.1438</t>
  </si>
  <si>
    <t>GU235197.1.1372</t>
  </si>
  <si>
    <t>AM279212.8.1483</t>
  </si>
  <si>
    <t>KP307833.1.1317</t>
  </si>
  <si>
    <t>KX933608.1.1391</t>
  </si>
  <si>
    <t>DQ906737.1.1271</t>
  </si>
  <si>
    <t>JN626667.1.1336</t>
  </si>
  <si>
    <t>AF316766.1.1445</t>
  </si>
  <si>
    <t>FR683265.1.1270</t>
  </si>
  <si>
    <t>EU919817.1.1454</t>
  </si>
  <si>
    <t>GQ347899.1.1377</t>
  </si>
  <si>
    <t>GU235205.1.1368</t>
  </si>
  <si>
    <t>HM129619.1.1441</t>
  </si>
  <si>
    <t>KJ365348.1.1418</t>
  </si>
  <si>
    <t>EF572108.1.1488</t>
  </si>
  <si>
    <t>EU703277.1.1385</t>
  </si>
  <si>
    <t>KF596513.1.1485</t>
  </si>
  <si>
    <t>AF316678.1.1506</t>
  </si>
  <si>
    <t>freshBloom</t>
  </si>
  <si>
    <t>fresh</t>
  </si>
  <si>
    <t>JX527130.1.1436</t>
  </si>
  <si>
    <t>KC492865.1.1411</t>
  </si>
  <si>
    <t>EU800298.1.1249</t>
  </si>
  <si>
    <t>FJ497552.1.1382</t>
  </si>
  <si>
    <t>FLOH01000032.381891.383390</t>
  </si>
  <si>
    <t>EU802174.1.1498</t>
  </si>
  <si>
    <t>AM882571.1.1459</t>
  </si>
  <si>
    <t>EU801602.1.1494</t>
  </si>
  <si>
    <t>JF927245.1.1203</t>
  </si>
  <si>
    <t>KF799153.1.1429</t>
  </si>
  <si>
    <t>AB753890.1.1451</t>
  </si>
  <si>
    <t>JX016885.1.1476</t>
  </si>
  <si>
    <t>JQ030885.1.1360</t>
  </si>
  <si>
    <t>EU799087.1.1203</t>
  </si>
  <si>
    <t>AM259819.1.1373</t>
  </si>
  <si>
    <t>JX298417.1.1268</t>
  </si>
  <si>
    <t>GQ347854.1.1357</t>
  </si>
  <si>
    <t>GU061671.1.1480</t>
  </si>
  <si>
    <t>FN668164.1.1486</t>
  </si>
  <si>
    <t>KC492863.1.1394</t>
  </si>
  <si>
    <t>GU234874.1.1371</t>
  </si>
  <si>
    <t>JQ195388.1.1354</t>
  </si>
  <si>
    <t>AB753977.1.1405</t>
  </si>
  <si>
    <t>GU235111.1.1369</t>
  </si>
  <si>
    <t>KF384235.1.1233</t>
  </si>
  <si>
    <t>EU799844.1.1286</t>
  </si>
  <si>
    <t>KC899249.1.1306</t>
  </si>
  <si>
    <t>AB154316.1.1408</t>
  </si>
  <si>
    <t>KC358206.1.1310</t>
  </si>
  <si>
    <t>JQ196066.1.1371</t>
  </si>
  <si>
    <t>GQ347640.1.1407</t>
  </si>
  <si>
    <t>JF173429.1.1360</t>
  </si>
  <si>
    <t>EU801968.1.1498</t>
  </si>
  <si>
    <t>HM129804.1.1452</t>
  </si>
  <si>
    <t>KX936523.1.1482</t>
  </si>
  <si>
    <t>EU919842.1.1449</t>
  </si>
  <si>
    <t>FUWD013231544.2516.3765</t>
  </si>
  <si>
    <t>FLOH01000028.247708.249247</t>
  </si>
  <si>
    <t>FR683916.1.1496</t>
  </si>
  <si>
    <t>AF534430.1.1436</t>
  </si>
  <si>
    <t>FLOH01000378.67046.68547</t>
  </si>
  <si>
    <t>JN591867.1.1477</t>
  </si>
  <si>
    <t>EU803255.1.1288</t>
  </si>
  <si>
    <t>EU801294.1.1249</t>
  </si>
  <si>
    <t>JN626566.1.1356</t>
  </si>
  <si>
    <t>GQ347820.1.1372</t>
  </si>
  <si>
    <t>AY386332.1.1367</t>
  </si>
  <si>
    <t>FLOH01000017.755394.756875</t>
  </si>
  <si>
    <t>LICG01000002.110609.111922</t>
  </si>
  <si>
    <t>FR684623.1.1425</t>
  </si>
  <si>
    <t>GU451674.1.1246</t>
  </si>
  <si>
    <t>KF596556.1.1479</t>
  </si>
  <si>
    <t>JN976025.1.1394</t>
  </si>
  <si>
    <t>KC545740.1.1450</t>
  </si>
  <si>
    <t>DQ071103.1.1444</t>
  </si>
  <si>
    <t>KC492873.1.1382</t>
  </si>
  <si>
    <t>LICP01000479.1.1260</t>
  </si>
  <si>
    <t>EU799523.1.1247</t>
  </si>
  <si>
    <t>DQ316376.1.1480</t>
  </si>
  <si>
    <t>AF468409.1.1427</t>
  </si>
  <si>
    <t>JX505253.1.1442</t>
  </si>
  <si>
    <t>GU451672.1.1244</t>
  </si>
  <si>
    <t>GQ348789.1.1372</t>
  </si>
  <si>
    <t>AY863078.1.1343</t>
  </si>
  <si>
    <t>HQ871852.1.1272</t>
  </si>
  <si>
    <t>JX015909.1.1479</t>
  </si>
  <si>
    <t>JQ195460.1.1293</t>
  </si>
  <si>
    <t>KF003213.1.1520</t>
  </si>
  <si>
    <t>JX527236.1.1431</t>
  </si>
  <si>
    <t>HQ671842.1.1493</t>
  </si>
  <si>
    <t>GU061061.1.1383</t>
  </si>
  <si>
    <t>GQ441355.1.1443</t>
  </si>
  <si>
    <t>GQ348771.1.1345</t>
  </si>
  <si>
    <t>EU703217.1.1396</t>
  </si>
  <si>
    <t>HM129535.1.1453</t>
  </si>
  <si>
    <t>KX933406.1.1290</t>
  </si>
  <si>
    <t>HM446087.1.1415</t>
  </si>
  <si>
    <t>AB754170.1.1411</t>
  </si>
  <si>
    <t>JX448586.1.1321</t>
  </si>
  <si>
    <t>FN668024.1.1494</t>
  </si>
  <si>
    <t>GU127275.1.1232</t>
  </si>
  <si>
    <t>HQ242551.1.1485</t>
  </si>
  <si>
    <t>FR685162.1.1495</t>
  </si>
  <si>
    <t>JQ195940.1.1350</t>
  </si>
  <si>
    <t>HQ242471.1.1342</t>
  </si>
  <si>
    <t>GQ340104.1.1392</t>
  </si>
  <si>
    <t>KC545744.1.1477</t>
  </si>
  <si>
    <t>DQ009200.1.1963</t>
  </si>
  <si>
    <t>HM129942.1.1463</t>
  </si>
  <si>
    <t>DQ395511.1.1537</t>
  </si>
  <si>
    <t>HQ242603.1.1271</t>
  </si>
  <si>
    <t>EU801218.1.1479</t>
  </si>
  <si>
    <t>KP994505.1.1374</t>
  </si>
  <si>
    <t>KC899213.1.1361</t>
  </si>
  <si>
    <t>KC899218.1.1345</t>
  </si>
  <si>
    <t>JX525782.1.1434</t>
  </si>
  <si>
    <t>HM856482.1.1436</t>
  </si>
  <si>
    <t>HE574354.1.1344</t>
  </si>
  <si>
    <t>AACY023523135.322.1695</t>
  </si>
  <si>
    <t>KJ411762.1.1435</t>
  </si>
  <si>
    <t>FR684647.1.1499</t>
  </si>
  <si>
    <t>HM129853.1.1444</t>
  </si>
  <si>
    <t>JX537817.1.1330</t>
  </si>
  <si>
    <t>FLOH01000107.80443.81948</t>
  </si>
  <si>
    <t>HM856503.1.1407</t>
  </si>
  <si>
    <t>KX934099.1.1377</t>
  </si>
  <si>
    <t>AY151250.1.1553</t>
  </si>
  <si>
    <t>EF568890.1.1250</t>
  </si>
  <si>
    <t>KM520722.1.1302</t>
  </si>
  <si>
    <t>FN668149.1.1477</t>
  </si>
  <si>
    <t>GQ348655.1.1381</t>
  </si>
  <si>
    <t>GQ348036.1.1388</t>
  </si>
  <si>
    <t>FJ424571.1.1324</t>
  </si>
  <si>
    <t>JX015952.1.1492</t>
  </si>
  <si>
    <t>EU800362.1.1247</t>
  </si>
  <si>
    <t>KF766879.1.1445</t>
  </si>
  <si>
    <t>AY163576.1.1489</t>
  </si>
  <si>
    <t>GQ348002.1.1402</t>
  </si>
  <si>
    <t>JN626820.1.1334</t>
  </si>
  <si>
    <t>KP005055.1.1295</t>
  </si>
  <si>
    <t>JQ712433.1.1370</t>
  </si>
  <si>
    <t>EF016482.1.1482</t>
  </si>
  <si>
    <t>JN976643.1.1473</t>
  </si>
  <si>
    <t>KJ702647.1.1236</t>
  </si>
  <si>
    <t>KF596560.1.1523</t>
  </si>
  <si>
    <t>GQ348124.1.1373</t>
  </si>
  <si>
    <t>JQ199026.1.1355</t>
  </si>
  <si>
    <t>HM127504.1.1438</t>
  </si>
  <si>
    <t>EU801563.1.1494</t>
  </si>
  <si>
    <t>EU801594.1.1490</t>
  </si>
  <si>
    <t>AF009975.1.1483</t>
  </si>
  <si>
    <t>KF384203.1.1275</t>
  </si>
  <si>
    <t>GU234854.1.1362</t>
  </si>
  <si>
    <t>JQ198792.1.1360</t>
  </si>
  <si>
    <t>EU803301.1.1478</t>
  </si>
  <si>
    <t>FLMP01004438.2803.4058</t>
  </si>
  <si>
    <t>HQ242538.1.1238</t>
  </si>
  <si>
    <t>EU078507.1.1202</t>
  </si>
  <si>
    <t>MSPQ01000026.1.1310</t>
  </si>
  <si>
    <t>JX525665.1.1442</t>
  </si>
  <si>
    <t>GU235495.1.1319</t>
  </si>
  <si>
    <t>FLOH01000147.105360.106881</t>
  </si>
  <si>
    <t>JX530399.1.1424</t>
  </si>
  <si>
    <t>EU799803.1.1257</t>
  </si>
  <si>
    <t>JN975971.1.1410</t>
  </si>
  <si>
    <t>DQ009095.1.1982</t>
  </si>
  <si>
    <t>HM127738.1.1450</t>
  </si>
  <si>
    <t>HE574357.1.1362</t>
  </si>
  <si>
    <t>HQ166728.1.1351</t>
  </si>
  <si>
    <t>AACY020015340.1.1226</t>
  </si>
  <si>
    <t>AM945542.1.1274</t>
  </si>
  <si>
    <t>FLOH01000047.159880.161418</t>
  </si>
  <si>
    <t>FR685295.1.1420</t>
  </si>
  <si>
    <t>JQ196389.1.1364</t>
  </si>
  <si>
    <t>FR684854.1.1444</t>
  </si>
  <si>
    <t>KU578425.1.1380</t>
  </si>
  <si>
    <t>EU799983.1.1222</t>
  </si>
  <si>
    <t>EU799696.1.1242</t>
  </si>
  <si>
    <t>JQ195118.1.1306</t>
  </si>
  <si>
    <t>EF405798.1.1396</t>
  </si>
  <si>
    <t>FR744555.1.1406</t>
  </si>
  <si>
    <t>FLOH01000152.132669.134207</t>
  </si>
  <si>
    <t>EU799093.1.1219</t>
  </si>
  <si>
    <t>GQ349265.1.1375</t>
  </si>
  <si>
    <t>JQ197300.1.1353</t>
  </si>
  <si>
    <t>EU799682.1.1253</t>
  </si>
  <si>
    <t>GQ348651.1.1352</t>
  </si>
  <si>
    <t>AY752098.1.1391</t>
  </si>
  <si>
    <t>KX935689.1.1422</t>
  </si>
  <si>
    <t>JN035168.1.1231</t>
  </si>
  <si>
    <t>FJ826119.1.1472</t>
  </si>
  <si>
    <t>JQ012964.1.1422</t>
  </si>
  <si>
    <t>AACY020551516.3485.4953</t>
  </si>
  <si>
    <t>FR684321.1.1504</t>
  </si>
  <si>
    <t>EU801776.1.1366</t>
  </si>
  <si>
    <t>EU801151.1.1247</t>
  </si>
  <si>
    <t>HQ163193.1.1317</t>
  </si>
  <si>
    <t>AACY020014137.1.1240</t>
  </si>
  <si>
    <t>EU801299.1.1271</t>
  </si>
  <si>
    <t>EU258754.1.1428</t>
  </si>
  <si>
    <t>EU802173.1.1211</t>
  </si>
  <si>
    <t>EF568892.1.1206</t>
  </si>
  <si>
    <t>EU005823.1.1423</t>
  </si>
  <si>
    <t>JQ195004.1.1356</t>
  </si>
  <si>
    <t>JQ516703.1.1464</t>
  </si>
  <si>
    <t>FLOH01000248.51847.53388</t>
  </si>
  <si>
    <t>KF799125.1.1509</t>
  </si>
  <si>
    <t>KC000359.1.1363</t>
  </si>
  <si>
    <t>KP686964.1.1448</t>
  </si>
  <si>
    <t>JX105533.1.1481</t>
  </si>
  <si>
    <t>JF317279.1.1470</t>
  </si>
  <si>
    <t>AM279192.8.1416</t>
  </si>
  <si>
    <t>EU804035.1.1456</t>
  </si>
  <si>
    <t>GQ350651.1.1353</t>
  </si>
  <si>
    <t>FJ745018.1.1366</t>
  </si>
  <si>
    <t>AY386336.1.1352</t>
  </si>
  <si>
    <t>AM084881.1.1268</t>
  </si>
  <si>
    <t>JQ195485.1.1356</t>
  </si>
  <si>
    <t>KX933249.1.1380</t>
  </si>
  <si>
    <t>FN668174.1.1485</t>
  </si>
  <si>
    <t>FN433379.1.1490</t>
  </si>
  <si>
    <t>EF044234.1.1421</t>
  </si>
  <si>
    <t>FJ382043.1.1322</t>
  </si>
  <si>
    <t>GQ348507.1.1380</t>
  </si>
  <si>
    <t>EU799536.1.1475</t>
  </si>
  <si>
    <t>FJ612273.1.1432</t>
  </si>
  <si>
    <t>EU703239.1.1397</t>
  </si>
  <si>
    <t>JQ197513.1.1305</t>
  </si>
  <si>
    <t>GU235207.1.1377</t>
  </si>
  <si>
    <t>6 to 13</t>
  </si>
  <si>
    <t>10 to 12</t>
  </si>
  <si>
    <t>5 to 20</t>
  </si>
  <si>
    <t>6 to 30</t>
  </si>
  <si>
    <t>3 to 15</t>
  </si>
  <si>
    <t>5 to 12</t>
  </si>
  <si>
    <t>5 to 10</t>
  </si>
  <si>
    <t>15 to 34</t>
  </si>
  <si>
    <t>16 to 34</t>
  </si>
  <si>
    <t>4 to 30</t>
  </si>
  <si>
    <t>7 to 35</t>
  </si>
  <si>
    <t>5 to 15</t>
  </si>
  <si>
    <t>15 to 35</t>
  </si>
  <si>
    <t>15 to 30</t>
  </si>
  <si>
    <t>10 to 35</t>
  </si>
  <si>
    <t>0 to 15</t>
  </si>
  <si>
    <t>2 to 14</t>
  </si>
  <si>
    <t>16 to 24</t>
  </si>
  <si>
    <t>0 to 10</t>
  </si>
  <si>
    <t>5 to 13</t>
  </si>
  <si>
    <t>30 to 35</t>
  </si>
  <si>
    <t>0 to 20</t>
  </si>
  <si>
    <t>10 to 25</t>
  </si>
  <si>
    <t>24 to 34</t>
  </si>
  <si>
    <t>5 to 35</t>
  </si>
  <si>
    <t>10 to 20</t>
  </si>
  <si>
    <t>4 to 20</t>
  </si>
  <si>
    <t>6 to 12</t>
  </si>
  <si>
    <t>3 to 12</t>
  </si>
  <si>
    <t>6 to 14</t>
  </si>
  <si>
    <t>5 to 16</t>
  </si>
  <si>
    <t>3 to 20</t>
  </si>
  <si>
    <t>4 to 15</t>
  </si>
  <si>
    <t>3 to 10</t>
  </si>
  <si>
    <t>23 to 35</t>
  </si>
  <si>
    <t>8 to 35</t>
  </si>
  <si>
    <t>10 to 13</t>
  </si>
  <si>
    <t>21 to 35</t>
  </si>
  <si>
    <t>25 to 34</t>
  </si>
  <si>
    <t>26 to 35</t>
  </si>
  <si>
    <t>0 to 12</t>
  </si>
  <si>
    <t>6 to 34</t>
  </si>
  <si>
    <t>0 to 35</t>
  </si>
  <si>
    <t>4 to 35</t>
  </si>
  <si>
    <t>5 to 17</t>
  </si>
  <si>
    <t>20 to 34</t>
  </si>
  <si>
    <t>10 to 34</t>
  </si>
  <si>
    <t>19 to 32</t>
  </si>
  <si>
    <t>23 to 34</t>
  </si>
  <si>
    <t>3 to 13</t>
  </si>
  <si>
    <t>0 to 13</t>
  </si>
  <si>
    <t>6 to 15</t>
  </si>
  <si>
    <t>0 to 8</t>
  </si>
  <si>
    <t>4 to 9</t>
  </si>
  <si>
    <t>16 to 35</t>
  </si>
  <si>
    <t>manual_est_range</t>
  </si>
  <si>
    <t>18 noclass</t>
  </si>
  <si>
    <t>manual_pred_type</t>
  </si>
  <si>
    <t>SameFresh</t>
  </si>
  <si>
    <t>SameMarine</t>
  </si>
  <si>
    <t>SameBrack</t>
  </si>
  <si>
    <t>#FRESHCORRECT</t>
  </si>
  <si>
    <t>#MARINECORRECT</t>
  </si>
  <si>
    <t>#BRACKCORRECT</t>
  </si>
  <si>
    <t>#NOCLASSCORRECT</t>
  </si>
  <si>
    <t>Correct</t>
  </si>
  <si>
    <t>brack</t>
  </si>
  <si>
    <t>marine</t>
  </si>
  <si>
    <t>CORRECT%</t>
  </si>
  <si>
    <t>Samenoclass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</si>
</sst>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9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"/>
  <sheetViews>
    <sheetView tabSelected="1" topLeftCell="C274" workbookViewId="0">
      <selection activeCell="H292" sqref="H292"/>
    </sheetView>
  </sheetViews>
  <sheetFormatPr baseColWidth="10" defaultRowHeight="15" x14ac:dyDescent="0"/>
  <cols>
    <col min="1" max="1" width="26.83203125" bestFit="1" customWidth="1"/>
    <col min="2" max="2" width="16.1640625" bestFit="1" customWidth="1"/>
    <col min="3" max="3" width="11.5" bestFit="1" customWidth="1"/>
    <col min="4" max="10" width="11.5" customWidth="1"/>
    <col min="11" max="11" width="18" bestFit="1" customWidth="1"/>
    <col min="12" max="12" width="16.1640625" bestFit="1" customWidth="1"/>
    <col min="13" max="15" width="12.1640625" bestFit="1" customWidth="1"/>
    <col min="16" max="17" width="5.1640625" bestFit="1" customWidth="1"/>
    <col min="18" max="20" width="12.1640625" bestFit="1" customWidth="1"/>
    <col min="21" max="21" width="8" bestFit="1" customWidth="1"/>
    <col min="22" max="22" width="12.1640625" bestFit="1" customWidth="1"/>
    <col min="23" max="23" width="13.5" bestFit="1" customWidth="1"/>
  </cols>
  <sheetData>
    <row r="1" spans="1:23">
      <c r="A1" t="s">
        <v>0</v>
      </c>
      <c r="B1" t="s">
        <v>362</v>
      </c>
      <c r="C1" t="s">
        <v>360</v>
      </c>
      <c r="G1" t="s">
        <v>363</v>
      </c>
      <c r="H1" t="s">
        <v>364</v>
      </c>
      <c r="I1" t="s">
        <v>365</v>
      </c>
      <c r="J1" t="s">
        <v>374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>
      <c r="A2" t="s">
        <v>273</v>
      </c>
      <c r="G2" t="str">
        <f>IF(NOT(ISBLANK(B2)),IF(L2="freshRestricted", IF(B2="freshRestricted","FRESH",B2),""),"")</f>
        <v/>
      </c>
      <c r="H2" t="str">
        <f>IF(NOT(ISBLANK($B2)),IF($L2="marineRestricted", IF($B2="marineRestricted","MARINE",B2),""),"")</f>
        <v/>
      </c>
      <c r="I2" t="str">
        <f>IF(NOT(ISBLANK($B2)),IF($L2="brackishRestricted", IF($B2="brackishRestricted","BRACK",B2),""),"")</f>
        <v/>
      </c>
      <c r="J2" t="str">
        <f>IF(NOT(ISBLANK($B2)),IF($L2="noclass", IF($B2="noclass","NOCLASS",B2),""),"")</f>
        <v/>
      </c>
      <c r="K2" t="s">
        <v>28</v>
      </c>
      <c r="L2" t="s">
        <v>28</v>
      </c>
      <c r="M2">
        <v>0</v>
      </c>
      <c r="N2">
        <v>4.1013975028099999E-3</v>
      </c>
      <c r="O2">
        <v>0</v>
      </c>
      <c r="P2">
        <v>25</v>
      </c>
      <c r="Q2">
        <v>31</v>
      </c>
      <c r="R2" s="1">
        <v>7.7652349683899998E-14</v>
      </c>
      <c r="S2">
        <v>2.8610048188799999E-2</v>
      </c>
      <c r="T2">
        <v>1</v>
      </c>
      <c r="U2" t="s">
        <v>16</v>
      </c>
    </row>
    <row r="3" spans="1:23">
      <c r="A3" t="s">
        <v>245</v>
      </c>
      <c r="G3" t="str">
        <f t="shared" ref="G3:G66" si="0">IF(NOT(ISBLANK(B3)),IF(L3="freshRestricted", IF(B3="freshRestricted","FRESH",B3),""),"")</f>
        <v/>
      </c>
      <c r="H3" t="str">
        <f t="shared" ref="H3:H66" si="1">IF(NOT(ISBLANK($B3)),IF($L3="marineRestricted", IF($B3="marineRestricted","MARINE",B3),""),"")</f>
        <v/>
      </c>
      <c r="I3" t="str">
        <f t="shared" ref="I3:I66" si="2">IF(NOT(ISBLANK($B3)),IF($L3="brackishRestricted", IF($B3="brackishRestricted","BRACK",B3),""),"")</f>
        <v/>
      </c>
      <c r="J3" t="str">
        <f t="shared" ref="J3:J66" si="3">IF(NOT(ISBLANK($B3)),IF($L3="noclass", IF($B3="noclass","NOCLASS",B3),""),"")</f>
        <v/>
      </c>
      <c r="K3" t="s">
        <v>20</v>
      </c>
      <c r="L3" t="s">
        <v>20</v>
      </c>
      <c r="M3" s="1">
        <v>3.2657326671200001E-5</v>
      </c>
      <c r="N3">
        <v>3.9952202842500001E-3</v>
      </c>
      <c r="O3">
        <v>0</v>
      </c>
      <c r="P3">
        <v>20</v>
      </c>
      <c r="Q3">
        <v>33</v>
      </c>
      <c r="R3" s="1">
        <v>4.9359734866499997E-17</v>
      </c>
      <c r="S3">
        <v>1.35102069015E-2</v>
      </c>
      <c r="T3">
        <v>0.42056865350700001</v>
      </c>
      <c r="U3" t="s">
        <v>16</v>
      </c>
      <c r="V3">
        <v>20</v>
      </c>
      <c r="W3">
        <v>33</v>
      </c>
    </row>
    <row r="4" spans="1:23">
      <c r="A4" t="s">
        <v>48</v>
      </c>
      <c r="G4" t="str">
        <f t="shared" si="0"/>
        <v/>
      </c>
      <c r="H4" t="str">
        <f t="shared" si="1"/>
        <v/>
      </c>
      <c r="I4" t="str">
        <f t="shared" si="2"/>
        <v/>
      </c>
      <c r="J4" t="str">
        <f t="shared" si="3"/>
        <v/>
      </c>
      <c r="K4" t="s">
        <v>28</v>
      </c>
      <c r="L4" t="s">
        <v>28</v>
      </c>
      <c r="M4">
        <v>2.4267191718900001E-4</v>
      </c>
      <c r="N4">
        <v>6.1181039422300004E-3</v>
      </c>
      <c r="O4">
        <v>8.8300220750600004E-4</v>
      </c>
      <c r="P4">
        <v>30</v>
      </c>
      <c r="Q4">
        <v>33</v>
      </c>
      <c r="R4" s="1">
        <v>1.2060258477099999E-8</v>
      </c>
      <c r="S4">
        <v>9.3977385528199994E-2</v>
      </c>
      <c r="T4">
        <v>7.8401156779100006E-2</v>
      </c>
      <c r="U4" t="s">
        <v>16</v>
      </c>
    </row>
    <row r="5" spans="1:23">
      <c r="A5" t="s">
        <v>268</v>
      </c>
      <c r="G5" t="str">
        <f t="shared" si="0"/>
        <v/>
      </c>
      <c r="H5" t="str">
        <f t="shared" si="1"/>
        <v/>
      </c>
      <c r="I5" t="str">
        <f t="shared" si="2"/>
        <v/>
      </c>
      <c r="J5" t="str">
        <f t="shared" si="3"/>
        <v/>
      </c>
      <c r="K5" t="s">
        <v>20</v>
      </c>
      <c r="L5" t="s">
        <v>20</v>
      </c>
      <c r="M5">
        <v>3.7301243735199998E-4</v>
      </c>
      <c r="N5">
        <v>1.9737284767199999E-2</v>
      </c>
      <c r="O5">
        <v>3.1973365947799998E-3</v>
      </c>
      <c r="P5">
        <v>13</v>
      </c>
      <c r="Q5">
        <v>17</v>
      </c>
      <c r="R5" s="1">
        <v>1.7348257545899999E-12</v>
      </c>
      <c r="S5">
        <v>4.1149333396500003E-3</v>
      </c>
      <c r="T5" s="1">
        <v>1.87999906861E-5</v>
      </c>
      <c r="U5" t="s">
        <v>16</v>
      </c>
      <c r="V5">
        <v>13</v>
      </c>
      <c r="W5">
        <v>17</v>
      </c>
    </row>
    <row r="6" spans="1:23">
      <c r="A6" t="s">
        <v>42</v>
      </c>
      <c r="B6" t="s">
        <v>20</v>
      </c>
      <c r="C6" t="s">
        <v>314</v>
      </c>
      <c r="G6" t="str">
        <f t="shared" si="0"/>
        <v/>
      </c>
      <c r="H6" t="str">
        <f t="shared" si="1"/>
        <v/>
      </c>
      <c r="I6" t="str">
        <f t="shared" si="2"/>
        <v>BRACK</v>
      </c>
      <c r="J6" t="str">
        <f t="shared" si="3"/>
        <v/>
      </c>
      <c r="K6" t="s">
        <v>20</v>
      </c>
      <c r="L6" t="s">
        <v>20</v>
      </c>
      <c r="M6">
        <v>7.0699356556699997E-4</v>
      </c>
      <c r="N6">
        <v>4.1814662723600002E-2</v>
      </c>
      <c r="O6">
        <v>5.0535150063000002E-3</v>
      </c>
      <c r="P6">
        <v>13</v>
      </c>
      <c r="Q6">
        <v>21</v>
      </c>
      <c r="R6" s="1">
        <v>1.5091099182199999E-20</v>
      </c>
      <c r="S6">
        <v>1.17417922481E-4</v>
      </c>
      <c r="T6" s="1">
        <v>2.1156408525400001E-8</v>
      </c>
      <c r="U6" t="s">
        <v>16</v>
      </c>
      <c r="V6">
        <v>13</v>
      </c>
      <c r="W6">
        <v>21</v>
      </c>
    </row>
    <row r="7" spans="1:23">
      <c r="A7" t="s">
        <v>52</v>
      </c>
      <c r="G7" t="str">
        <f t="shared" si="0"/>
        <v/>
      </c>
      <c r="H7" t="str">
        <f t="shared" si="1"/>
        <v/>
      </c>
      <c r="I7" t="str">
        <f t="shared" si="2"/>
        <v/>
      </c>
      <c r="J7" t="str">
        <f t="shared" si="3"/>
        <v/>
      </c>
      <c r="K7" t="s">
        <v>15</v>
      </c>
      <c r="L7" t="s">
        <v>15</v>
      </c>
      <c r="M7">
        <v>1.9160314069800001E-4</v>
      </c>
      <c r="N7">
        <v>2.0034936492299999E-2</v>
      </c>
      <c r="O7">
        <v>3.6863299799799999E-2</v>
      </c>
      <c r="P7">
        <v>28</v>
      </c>
      <c r="Q7">
        <v>31</v>
      </c>
      <c r="R7" s="1">
        <v>1.8660178270800001E-30</v>
      </c>
      <c r="S7">
        <v>1.0656277507300001E-3</v>
      </c>
      <c r="T7" s="1">
        <v>4.0450954140600002E-36</v>
      </c>
      <c r="U7" t="s">
        <v>16</v>
      </c>
      <c r="V7">
        <v>29.376677233999999</v>
      </c>
    </row>
    <row r="8" spans="1:23">
      <c r="A8" t="s">
        <v>194</v>
      </c>
      <c r="G8" t="str">
        <f t="shared" si="0"/>
        <v/>
      </c>
      <c r="H8" t="str">
        <f t="shared" si="1"/>
        <v/>
      </c>
      <c r="I8" t="str">
        <f t="shared" si="2"/>
        <v/>
      </c>
      <c r="J8" t="str">
        <f t="shared" si="3"/>
        <v/>
      </c>
      <c r="K8" t="s">
        <v>28</v>
      </c>
      <c r="L8" t="s">
        <v>28</v>
      </c>
      <c r="M8">
        <v>6.7908100745500005E-4</v>
      </c>
      <c r="N8">
        <v>4.1901725124700003E-3</v>
      </c>
      <c r="O8">
        <v>0</v>
      </c>
      <c r="P8">
        <v>32</v>
      </c>
      <c r="Q8">
        <v>34</v>
      </c>
      <c r="R8">
        <v>1.2249974499199999E-2</v>
      </c>
      <c r="S8">
        <v>0.14343432566299999</v>
      </c>
      <c r="T8">
        <v>0.2816338176</v>
      </c>
      <c r="U8" t="s">
        <v>16</v>
      </c>
    </row>
    <row r="9" spans="1:23">
      <c r="A9" t="s">
        <v>72</v>
      </c>
      <c r="B9" t="s">
        <v>15</v>
      </c>
      <c r="C9" t="s">
        <v>315</v>
      </c>
      <c r="G9" t="str">
        <f t="shared" si="0"/>
        <v/>
      </c>
      <c r="H9" t="str">
        <f t="shared" si="1"/>
        <v>MARINE</v>
      </c>
      <c r="I9" t="str">
        <f t="shared" si="2"/>
        <v/>
      </c>
      <c r="J9" t="str">
        <f t="shared" si="3"/>
        <v/>
      </c>
      <c r="K9" t="s">
        <v>15</v>
      </c>
      <c r="L9" t="s">
        <v>15</v>
      </c>
      <c r="M9" s="1">
        <v>8.0785301084399999E-5</v>
      </c>
      <c r="N9">
        <v>1.4570817709799999E-3</v>
      </c>
      <c r="O9">
        <v>1.11058100085E-2</v>
      </c>
      <c r="P9">
        <v>12</v>
      </c>
      <c r="Q9">
        <v>34</v>
      </c>
      <c r="R9" s="1">
        <v>9.3811125166799997E-6</v>
      </c>
      <c r="S9">
        <v>2.8787005288E-2</v>
      </c>
      <c r="T9" s="1">
        <v>2.4351072936099999E-10</v>
      </c>
      <c r="U9" t="s">
        <v>16</v>
      </c>
      <c r="V9">
        <v>31.253654922199999</v>
      </c>
    </row>
    <row r="10" spans="1:23">
      <c r="A10" t="s">
        <v>123</v>
      </c>
      <c r="G10" t="str">
        <f t="shared" si="0"/>
        <v/>
      </c>
      <c r="H10" t="str">
        <f t="shared" si="1"/>
        <v/>
      </c>
      <c r="I10" t="str">
        <f t="shared" si="2"/>
        <v/>
      </c>
      <c r="J10" t="str">
        <f t="shared" si="3"/>
        <v/>
      </c>
      <c r="K10" t="s">
        <v>36</v>
      </c>
      <c r="L10" t="s">
        <v>36</v>
      </c>
      <c r="M10">
        <v>3.7901906325999997E-2</v>
      </c>
      <c r="N10">
        <v>1.43906727376E-2</v>
      </c>
      <c r="O10">
        <v>3.5172673883600001E-3</v>
      </c>
      <c r="P10">
        <v>3</v>
      </c>
      <c r="Q10">
        <v>8</v>
      </c>
      <c r="R10">
        <v>1.8916623621899999E-3</v>
      </c>
      <c r="S10" s="1">
        <v>2.9588526302700001E-8</v>
      </c>
      <c r="T10" s="1">
        <v>7.6357568905399998E-8</v>
      </c>
      <c r="U10" t="s">
        <v>16</v>
      </c>
      <c r="V10">
        <v>4.58114287152</v>
      </c>
    </row>
    <row r="11" spans="1:23">
      <c r="A11" t="s">
        <v>106</v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  <c r="K11" t="s">
        <v>36</v>
      </c>
      <c r="L11" t="s">
        <v>36</v>
      </c>
      <c r="M11">
        <v>7.0625622202900003E-3</v>
      </c>
      <c r="N11">
        <v>3.1699070160599998E-4</v>
      </c>
      <c r="O11">
        <v>0</v>
      </c>
      <c r="P11">
        <v>4</v>
      </c>
      <c r="Q11">
        <v>6</v>
      </c>
      <c r="R11">
        <v>1.53309051396E-4</v>
      </c>
      <c r="S11">
        <v>5.3930423378299999E-3</v>
      </c>
      <c r="T11" s="1">
        <v>9.5553393693500005E-23</v>
      </c>
      <c r="U11" t="s">
        <v>16</v>
      </c>
      <c r="V11">
        <v>4.0897664874900004</v>
      </c>
    </row>
    <row r="12" spans="1:23">
      <c r="A12" t="s">
        <v>62</v>
      </c>
      <c r="G12" t="str">
        <f t="shared" si="0"/>
        <v/>
      </c>
      <c r="H12" t="str">
        <f t="shared" si="1"/>
        <v/>
      </c>
      <c r="I12" t="str">
        <f t="shared" si="2"/>
        <v/>
      </c>
      <c r="J12" t="str">
        <f t="shared" si="3"/>
        <v/>
      </c>
      <c r="K12" t="s">
        <v>20</v>
      </c>
      <c r="L12" t="s">
        <v>20</v>
      </c>
      <c r="M12">
        <v>0</v>
      </c>
      <c r="N12">
        <v>3.6128658735099998E-3</v>
      </c>
      <c r="O12" s="1">
        <v>4.98330527336E-5</v>
      </c>
      <c r="P12">
        <v>4</v>
      </c>
      <c r="Q12">
        <v>7</v>
      </c>
      <c r="R12">
        <v>1.80543170347E-2</v>
      </c>
      <c r="S12" s="1">
        <v>6.7365582861499997E-10</v>
      </c>
      <c r="T12">
        <v>0.34595091869400002</v>
      </c>
      <c r="U12" t="s">
        <v>16</v>
      </c>
      <c r="V12">
        <v>4</v>
      </c>
      <c r="W12">
        <v>7</v>
      </c>
    </row>
    <row r="13" spans="1:23">
      <c r="A13" t="s">
        <v>118</v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">
        <v>36</v>
      </c>
      <c r="L13" t="s">
        <v>36</v>
      </c>
      <c r="M13">
        <v>2.0146095215199999E-2</v>
      </c>
      <c r="N13">
        <v>8.7280943741600003E-3</v>
      </c>
      <c r="O13">
        <v>4.8005368034899999E-4</v>
      </c>
      <c r="P13">
        <v>3</v>
      </c>
      <c r="Q13">
        <v>5</v>
      </c>
      <c r="R13">
        <v>6.5791170965599999E-2</v>
      </c>
      <c r="S13" s="1">
        <v>9.7798431136E-6</v>
      </c>
      <c r="T13" s="1">
        <v>1.5562505196399999E-13</v>
      </c>
      <c r="U13" t="s">
        <v>16</v>
      </c>
      <c r="V13">
        <v>3.8388104621000001</v>
      </c>
    </row>
    <row r="14" spans="1:23">
      <c r="A14" t="s">
        <v>173</v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">
        <v>22</v>
      </c>
      <c r="L14" t="s">
        <v>20</v>
      </c>
      <c r="M14">
        <v>4.6257505934900001E-4</v>
      </c>
      <c r="N14">
        <v>4.47660235544E-3</v>
      </c>
      <c r="O14">
        <v>6.5924607413399999E-4</v>
      </c>
      <c r="P14">
        <v>7</v>
      </c>
      <c r="Q14">
        <v>10</v>
      </c>
      <c r="R14">
        <v>1.8747947698800001E-4</v>
      </c>
      <c r="S14">
        <v>1.4205784934200001E-4</v>
      </c>
      <c r="T14">
        <v>0.25838597520200002</v>
      </c>
      <c r="U14" t="s">
        <v>23</v>
      </c>
      <c r="V14">
        <v>7</v>
      </c>
      <c r="W14">
        <v>10</v>
      </c>
    </row>
    <row r="15" spans="1:23">
      <c r="A15" t="s">
        <v>226</v>
      </c>
      <c r="G15" t="str">
        <f t="shared" si="0"/>
        <v/>
      </c>
      <c r="H15" t="str">
        <f t="shared" si="1"/>
        <v/>
      </c>
      <c r="I15" t="str">
        <f t="shared" si="2"/>
        <v/>
      </c>
      <c r="J15" t="str">
        <f t="shared" si="3"/>
        <v/>
      </c>
      <c r="K15" t="s">
        <v>20</v>
      </c>
      <c r="L15" t="s">
        <v>20</v>
      </c>
      <c r="M15">
        <v>5.7250983029200004E-3</v>
      </c>
      <c r="N15">
        <v>1.8050461392900001E-2</v>
      </c>
      <c r="O15">
        <v>5.5426416827700003E-3</v>
      </c>
      <c r="P15">
        <v>5</v>
      </c>
      <c r="Q15">
        <v>8</v>
      </c>
      <c r="R15">
        <v>1.59847108063E-3</v>
      </c>
      <c r="S15" s="1">
        <v>7.0980954146099999E-8</v>
      </c>
      <c r="T15">
        <v>0.39748867051600001</v>
      </c>
      <c r="U15" t="s">
        <v>16</v>
      </c>
      <c r="V15">
        <v>5</v>
      </c>
      <c r="W15">
        <v>8</v>
      </c>
    </row>
    <row r="16" spans="1:23">
      <c r="A16" t="s">
        <v>93</v>
      </c>
      <c r="B16" t="s">
        <v>36</v>
      </c>
      <c r="C16" t="s">
        <v>309</v>
      </c>
      <c r="G16" t="str">
        <f t="shared" si="0"/>
        <v>FRESH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">
        <v>94</v>
      </c>
      <c r="L16" t="s">
        <v>36</v>
      </c>
      <c r="M16">
        <v>6.2199826554499996E-3</v>
      </c>
      <c r="N16">
        <v>1.3201521430999999E-3</v>
      </c>
      <c r="O16">
        <v>1.78464171188E-4</v>
      </c>
      <c r="P16">
        <v>6</v>
      </c>
      <c r="Q16">
        <v>8</v>
      </c>
      <c r="R16">
        <v>4.9698645080999996E-3</v>
      </c>
      <c r="S16">
        <v>2.59055858146E-2</v>
      </c>
      <c r="T16" s="1">
        <v>1.10121462767E-6</v>
      </c>
      <c r="U16" t="s">
        <v>95</v>
      </c>
      <c r="V16">
        <v>6.37794735707</v>
      </c>
    </row>
    <row r="17" spans="1:23">
      <c r="A17" t="s">
        <v>83</v>
      </c>
      <c r="B17" t="s">
        <v>36</v>
      </c>
      <c r="C17" t="s">
        <v>320</v>
      </c>
      <c r="G17" t="str">
        <f t="shared" si="0"/>
        <v>FRESH</v>
      </c>
      <c r="H17" t="str">
        <f t="shared" si="1"/>
        <v/>
      </c>
      <c r="I17" t="str">
        <f t="shared" si="2"/>
        <v/>
      </c>
      <c r="J17" t="str">
        <f t="shared" si="3"/>
        <v/>
      </c>
      <c r="K17" t="s">
        <v>36</v>
      </c>
      <c r="L17" t="s">
        <v>36</v>
      </c>
      <c r="M17">
        <v>1.9016553434300001E-2</v>
      </c>
      <c r="N17">
        <v>2.38724498473E-3</v>
      </c>
      <c r="O17">
        <v>4.9213248163300003E-4</v>
      </c>
      <c r="P17">
        <v>4</v>
      </c>
      <c r="Q17">
        <v>6</v>
      </c>
      <c r="R17">
        <v>2.05362755819E-4</v>
      </c>
      <c r="S17">
        <v>1.37485064021E-2</v>
      </c>
      <c r="T17" s="1">
        <v>9.6008019038300003E-16</v>
      </c>
      <c r="U17" t="s">
        <v>16</v>
      </c>
      <c r="V17">
        <v>4.2046069356700002</v>
      </c>
    </row>
    <row r="18" spans="1:23">
      <c r="A18" t="s">
        <v>56</v>
      </c>
      <c r="B18" t="s">
        <v>20</v>
      </c>
      <c r="C18" t="s">
        <v>316</v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>brackishRestricted</v>
      </c>
      <c r="K18" t="s">
        <v>28</v>
      </c>
      <c r="L18" t="s">
        <v>28</v>
      </c>
      <c r="M18">
        <v>0</v>
      </c>
      <c r="N18">
        <v>1.3354009865399999E-3</v>
      </c>
      <c r="O18">
        <v>2.5085455682900002E-4</v>
      </c>
      <c r="P18">
        <v>5</v>
      </c>
      <c r="Q18">
        <v>8</v>
      </c>
      <c r="R18">
        <v>9.7773323109600005E-2</v>
      </c>
      <c r="S18">
        <v>3.9657427864799998E-2</v>
      </c>
      <c r="T18">
        <v>0.235944212554</v>
      </c>
      <c r="U18" t="s">
        <v>16</v>
      </c>
    </row>
    <row r="19" spans="1:23">
      <c r="A19" t="s">
        <v>155</v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  <c r="K19" t="s">
        <v>28</v>
      </c>
      <c r="L19" t="s">
        <v>28</v>
      </c>
      <c r="M19">
        <v>0</v>
      </c>
      <c r="N19">
        <v>5.3744345015600001E-3</v>
      </c>
      <c r="O19">
        <v>9.969457254110001E-4</v>
      </c>
      <c r="P19">
        <v>4</v>
      </c>
      <c r="Q19">
        <v>7</v>
      </c>
      <c r="R19">
        <v>5.0262086687099999E-2</v>
      </c>
      <c r="S19">
        <v>2.1015394528200001E-2</v>
      </c>
      <c r="T19">
        <v>0.140069328784</v>
      </c>
      <c r="U19" t="s">
        <v>16</v>
      </c>
    </row>
    <row r="20" spans="1:23">
      <c r="A20" t="s">
        <v>135</v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  <c r="K20" t="s">
        <v>36</v>
      </c>
      <c r="L20" t="s">
        <v>36</v>
      </c>
      <c r="M20">
        <v>2.5704538954E-2</v>
      </c>
      <c r="N20">
        <v>8.3671102799799998E-3</v>
      </c>
      <c r="O20">
        <v>6.5670197612500004E-4</v>
      </c>
      <c r="P20">
        <v>3</v>
      </c>
      <c r="Q20">
        <v>6</v>
      </c>
      <c r="R20">
        <v>4.43203015341E-3</v>
      </c>
      <c r="S20" s="1">
        <v>3.6501132745100001E-11</v>
      </c>
      <c r="T20" s="1">
        <v>3.4761168911799999E-12</v>
      </c>
      <c r="U20" t="s">
        <v>16</v>
      </c>
      <c r="V20">
        <v>3.9234819330700001</v>
      </c>
    </row>
    <row r="21" spans="1:23">
      <c r="A21" t="s">
        <v>292</v>
      </c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  <c r="K21" t="s">
        <v>36</v>
      </c>
      <c r="L21" t="s">
        <v>36</v>
      </c>
      <c r="M21">
        <v>1.26046068951E-2</v>
      </c>
      <c r="N21">
        <v>1.9520127418000001E-4</v>
      </c>
      <c r="O21">
        <v>0</v>
      </c>
      <c r="P21">
        <v>3</v>
      </c>
      <c r="Q21">
        <v>11</v>
      </c>
      <c r="R21" s="1">
        <v>7.0747282592599996E-6</v>
      </c>
      <c r="S21">
        <v>0.17837352851999999</v>
      </c>
      <c r="T21" s="1">
        <v>1.5142022695100001E-5</v>
      </c>
      <c r="U21" t="s">
        <v>16</v>
      </c>
      <c r="V21">
        <v>3.1238920187199999</v>
      </c>
    </row>
    <row r="22" spans="1:23">
      <c r="A22" t="s">
        <v>110</v>
      </c>
      <c r="B22" t="s">
        <v>15</v>
      </c>
      <c r="C22" t="s">
        <v>317</v>
      </c>
      <c r="G22" t="str">
        <f t="shared" si="0"/>
        <v/>
      </c>
      <c r="H22" t="str">
        <f t="shared" si="1"/>
        <v>MARINE</v>
      </c>
      <c r="I22" t="str">
        <f t="shared" si="2"/>
        <v/>
      </c>
      <c r="J22" t="str">
        <f t="shared" si="3"/>
        <v/>
      </c>
      <c r="K22" t="s">
        <v>15</v>
      </c>
      <c r="L22" t="s">
        <v>15</v>
      </c>
      <c r="M22">
        <v>1.4511330930900001E-4</v>
      </c>
      <c r="N22">
        <v>2.17578637619E-2</v>
      </c>
      <c r="O22">
        <v>8.4090124851000005E-3</v>
      </c>
      <c r="P22">
        <v>17</v>
      </c>
      <c r="Q22">
        <v>34</v>
      </c>
      <c r="R22" s="1">
        <v>4.92827419006E-40</v>
      </c>
      <c r="S22">
        <v>3.3151989225800003E-2</v>
      </c>
      <c r="T22" s="1">
        <v>3.6450396531499998E-14</v>
      </c>
      <c r="U22" t="s">
        <v>16</v>
      </c>
      <c r="V22">
        <v>17</v>
      </c>
    </row>
    <row r="23" spans="1:23">
      <c r="A23" t="s">
        <v>287</v>
      </c>
      <c r="G23" t="str">
        <f t="shared" si="0"/>
        <v/>
      </c>
      <c r="H23" t="str">
        <f t="shared" si="1"/>
        <v/>
      </c>
      <c r="I23" t="str">
        <f t="shared" si="2"/>
        <v/>
      </c>
      <c r="J23" t="str">
        <f t="shared" si="3"/>
        <v/>
      </c>
      <c r="K23" t="s">
        <v>20</v>
      </c>
      <c r="L23" t="s">
        <v>20</v>
      </c>
      <c r="M23">
        <v>6.2939584769999997E-4</v>
      </c>
      <c r="N23">
        <v>3.8891260446299999E-3</v>
      </c>
      <c r="O23">
        <v>0</v>
      </c>
      <c r="P23">
        <v>15</v>
      </c>
      <c r="Q23">
        <v>17</v>
      </c>
      <c r="R23">
        <v>4.14571183628E-3</v>
      </c>
      <c r="S23" s="1">
        <v>8.7052090715400001E-6</v>
      </c>
      <c r="T23">
        <v>2.62684690153E-2</v>
      </c>
      <c r="U23" t="s">
        <v>16</v>
      </c>
      <c r="V23">
        <v>15</v>
      </c>
      <c r="W23">
        <v>17</v>
      </c>
    </row>
    <row r="24" spans="1:23">
      <c r="A24" t="s">
        <v>78</v>
      </c>
      <c r="B24" t="s">
        <v>20</v>
      </c>
      <c r="C24" t="s">
        <v>318</v>
      </c>
      <c r="G24" t="str">
        <f t="shared" si="0"/>
        <v/>
      </c>
      <c r="H24" t="str">
        <f t="shared" si="1"/>
        <v/>
      </c>
      <c r="I24" t="str">
        <f t="shared" si="2"/>
        <v>BRACK</v>
      </c>
      <c r="J24" t="str">
        <f t="shared" si="3"/>
        <v/>
      </c>
      <c r="K24" t="s">
        <v>20</v>
      </c>
      <c r="L24" t="s">
        <v>20</v>
      </c>
      <c r="M24" s="1">
        <v>4.40407376824E-5</v>
      </c>
      <c r="N24">
        <v>8.8499772575099996E-3</v>
      </c>
      <c r="O24">
        <v>6.1141400281499998E-4</v>
      </c>
      <c r="P24">
        <v>18.5</v>
      </c>
      <c r="Q24">
        <v>21</v>
      </c>
      <c r="R24" s="1">
        <v>1.0591982199500001E-23</v>
      </c>
      <c r="S24" s="1">
        <v>8.9070287929099995E-5</v>
      </c>
      <c r="T24">
        <v>6.1251704561899999E-3</v>
      </c>
      <c r="U24" t="s">
        <v>16</v>
      </c>
      <c r="V24">
        <v>18.5</v>
      </c>
      <c r="W24">
        <v>21</v>
      </c>
    </row>
    <row r="25" spans="1:23">
      <c r="A25" t="s">
        <v>102</v>
      </c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  <c r="K25" t="s">
        <v>20</v>
      </c>
      <c r="L25" t="s">
        <v>20</v>
      </c>
      <c r="M25">
        <v>2.4744308809E-4</v>
      </c>
      <c r="N25">
        <v>2.0273860147800001E-3</v>
      </c>
      <c r="O25">
        <v>0</v>
      </c>
      <c r="P25">
        <v>7</v>
      </c>
      <c r="Q25">
        <v>9</v>
      </c>
      <c r="R25">
        <v>2.5808948897399998E-3</v>
      </c>
      <c r="S25" s="1">
        <v>1.9337921150099999E-5</v>
      </c>
      <c r="T25">
        <v>0.103700082402</v>
      </c>
      <c r="U25" t="s">
        <v>16</v>
      </c>
      <c r="V25">
        <v>7</v>
      </c>
      <c r="W25">
        <v>9</v>
      </c>
    </row>
    <row r="26" spans="1:23">
      <c r="A26" t="s">
        <v>246</v>
      </c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  <c r="K26" t="s">
        <v>28</v>
      </c>
      <c r="L26" t="s">
        <v>28</v>
      </c>
      <c r="M26">
        <v>2.7218749483200002E-3</v>
      </c>
      <c r="N26">
        <v>7.6117882797700001E-3</v>
      </c>
      <c r="O26">
        <v>9.5574450508599995E-4</v>
      </c>
      <c r="P26">
        <v>5</v>
      </c>
      <c r="Q26">
        <v>8</v>
      </c>
      <c r="R26">
        <v>9.5338809315200002E-2</v>
      </c>
      <c r="S26" s="1">
        <v>3.7558327760500001E-7</v>
      </c>
      <c r="T26">
        <v>1.6153574840000001E-2</v>
      </c>
      <c r="U26" t="s">
        <v>16</v>
      </c>
    </row>
    <row r="27" spans="1:23">
      <c r="A27" t="s">
        <v>202</v>
      </c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  <c r="K27" t="s">
        <v>20</v>
      </c>
      <c r="L27" t="s">
        <v>20</v>
      </c>
      <c r="M27">
        <v>1.8187145138099998E-2</v>
      </c>
      <c r="N27">
        <v>5.67106742732E-2</v>
      </c>
      <c r="O27">
        <v>1.37814433996E-2</v>
      </c>
      <c r="P27">
        <v>4</v>
      </c>
      <c r="Q27">
        <v>7</v>
      </c>
      <c r="R27">
        <v>4.9724048445900001E-3</v>
      </c>
      <c r="S27" s="1">
        <v>4.4973809530600002E-11</v>
      </c>
      <c r="T27">
        <v>5.8324789182500003E-2</v>
      </c>
      <c r="U27" t="s">
        <v>16</v>
      </c>
      <c r="V27">
        <v>4</v>
      </c>
      <c r="W27">
        <v>7</v>
      </c>
    </row>
    <row r="28" spans="1:23">
      <c r="A28" t="s">
        <v>212</v>
      </c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  <c r="K28" t="s">
        <v>28</v>
      </c>
      <c r="L28" t="s">
        <v>28</v>
      </c>
      <c r="M28">
        <v>0</v>
      </c>
      <c r="N28">
        <v>5.5063467268199999E-4</v>
      </c>
      <c r="O28">
        <v>1.78700605584E-4</v>
      </c>
      <c r="P28">
        <v>6</v>
      </c>
      <c r="Q28">
        <v>10</v>
      </c>
      <c r="R28">
        <v>6.8445124197899998E-2</v>
      </c>
      <c r="S28">
        <v>0.15213768637700001</v>
      </c>
      <c r="T28">
        <v>0.16532942133699999</v>
      </c>
      <c r="U28" t="s">
        <v>16</v>
      </c>
    </row>
    <row r="29" spans="1:23">
      <c r="A29" t="s">
        <v>142</v>
      </c>
      <c r="B29" t="s">
        <v>20</v>
      </c>
      <c r="C29" t="s">
        <v>319</v>
      </c>
      <c r="G29" t="str">
        <f t="shared" si="0"/>
        <v/>
      </c>
      <c r="H29" t="str">
        <f t="shared" si="1"/>
        <v/>
      </c>
      <c r="I29" t="str">
        <f t="shared" si="2"/>
        <v>BRACK</v>
      </c>
      <c r="J29" t="str">
        <f t="shared" si="3"/>
        <v/>
      </c>
      <c r="K29" t="s">
        <v>22</v>
      </c>
      <c r="L29" t="s">
        <v>20</v>
      </c>
      <c r="M29">
        <v>1.4092373607299999E-4</v>
      </c>
      <c r="N29">
        <v>6.2773310763200004E-3</v>
      </c>
      <c r="O29">
        <v>7.2755897491499997E-4</v>
      </c>
      <c r="P29">
        <v>20</v>
      </c>
      <c r="Q29">
        <v>25</v>
      </c>
      <c r="R29" s="1">
        <v>1.00515252831E-7</v>
      </c>
      <c r="S29">
        <v>3.8345108150499997E-2</v>
      </c>
      <c r="T29">
        <v>4.6517983221200003E-3</v>
      </c>
      <c r="U29" t="s">
        <v>23</v>
      </c>
      <c r="V29">
        <v>20</v>
      </c>
      <c r="W29">
        <v>25</v>
      </c>
    </row>
    <row r="30" spans="1:23">
      <c r="A30" t="s">
        <v>291</v>
      </c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  <c r="K30" t="s">
        <v>19</v>
      </c>
      <c r="L30" t="s">
        <v>20</v>
      </c>
      <c r="M30">
        <v>1.8818593837600001E-4</v>
      </c>
      <c r="N30">
        <v>3.06796911689E-2</v>
      </c>
      <c r="O30">
        <v>7.33239701358E-3</v>
      </c>
      <c r="P30">
        <v>17</v>
      </c>
      <c r="Q30">
        <v>32</v>
      </c>
      <c r="R30" s="1">
        <v>1.5660585143500001E-40</v>
      </c>
      <c r="S30" s="1">
        <v>4.6757321484699999E-5</v>
      </c>
      <c r="T30" s="1">
        <v>3.1633471899500002E-15</v>
      </c>
      <c r="U30" t="s">
        <v>16</v>
      </c>
      <c r="V30">
        <v>17</v>
      </c>
      <c r="W30">
        <v>32</v>
      </c>
    </row>
    <row r="31" spans="1:23">
      <c r="A31" t="s">
        <v>263</v>
      </c>
      <c r="B31" t="s">
        <v>36</v>
      </c>
      <c r="C31" t="s">
        <v>320</v>
      </c>
      <c r="G31" t="str">
        <f t="shared" si="0"/>
        <v>FRESH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">
        <v>36</v>
      </c>
      <c r="L31" t="s">
        <v>36</v>
      </c>
      <c r="M31">
        <v>1.5664534247300001E-2</v>
      </c>
      <c r="N31">
        <v>2.7336687968200003E-4</v>
      </c>
      <c r="O31">
        <v>0</v>
      </c>
      <c r="P31">
        <v>3</v>
      </c>
      <c r="Q31">
        <v>15</v>
      </c>
      <c r="R31">
        <v>8.4139591935400004E-4</v>
      </c>
      <c r="S31">
        <v>0.107013486231</v>
      </c>
      <c r="T31">
        <v>3.1698116315900002E-4</v>
      </c>
      <c r="U31" t="s">
        <v>16</v>
      </c>
      <c r="V31">
        <v>3.2094159011899999</v>
      </c>
    </row>
    <row r="32" spans="1:23">
      <c r="A32" t="s">
        <v>159</v>
      </c>
      <c r="B32" t="s">
        <v>20</v>
      </c>
      <c r="C32" s="2" t="s">
        <v>321</v>
      </c>
      <c r="G32" t="str">
        <f t="shared" si="0"/>
        <v>brackishRestricted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">
        <v>94</v>
      </c>
      <c r="L32" t="s">
        <v>36</v>
      </c>
      <c r="M32">
        <v>2.6098957642100001E-3</v>
      </c>
      <c r="N32">
        <v>1.15901665318E-3</v>
      </c>
      <c r="O32">
        <v>0</v>
      </c>
      <c r="P32">
        <v>7</v>
      </c>
      <c r="Q32">
        <v>13</v>
      </c>
      <c r="R32">
        <v>6.1645914156000001E-2</v>
      </c>
      <c r="S32">
        <v>2.7001112385499999E-3</v>
      </c>
      <c r="T32">
        <v>2.32501356833E-4</v>
      </c>
      <c r="U32" t="s">
        <v>95</v>
      </c>
      <c r="V32">
        <v>9.6645125121300008</v>
      </c>
    </row>
    <row r="33" spans="1:23">
      <c r="A33" t="s">
        <v>60</v>
      </c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/>
      </c>
      <c r="K33" t="s">
        <v>61</v>
      </c>
      <c r="L33" t="s">
        <v>20</v>
      </c>
      <c r="M33">
        <v>3.95669440197E-3</v>
      </c>
      <c r="N33">
        <v>1.4360326886999999E-2</v>
      </c>
      <c r="O33">
        <v>2.0637368687099998E-3</v>
      </c>
      <c r="P33">
        <v>12</v>
      </c>
      <c r="Q33">
        <v>29</v>
      </c>
      <c r="R33" s="1">
        <v>2.1873340406599999E-9</v>
      </c>
      <c r="S33" s="1">
        <v>3.93428694963E-6</v>
      </c>
      <c r="T33">
        <v>8.4017960877800002E-2</v>
      </c>
      <c r="U33" t="s">
        <v>16</v>
      </c>
      <c r="V33">
        <v>12</v>
      </c>
      <c r="W33">
        <v>29</v>
      </c>
    </row>
    <row r="34" spans="1:23">
      <c r="A34" t="s">
        <v>241</v>
      </c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  <c r="K34" t="s">
        <v>20</v>
      </c>
      <c r="L34" t="s">
        <v>20</v>
      </c>
      <c r="M34">
        <v>0</v>
      </c>
      <c r="N34">
        <v>3.3082388511000002E-3</v>
      </c>
      <c r="O34">
        <v>1.8501387604100001E-4</v>
      </c>
      <c r="P34">
        <v>11</v>
      </c>
      <c r="Q34">
        <v>13</v>
      </c>
      <c r="R34" s="1">
        <v>1.22646104569E-10</v>
      </c>
      <c r="S34">
        <v>1.22946261697E-3</v>
      </c>
      <c r="T34">
        <v>3.8989543260800001E-2</v>
      </c>
      <c r="U34" t="s">
        <v>16</v>
      </c>
      <c r="V34">
        <v>11</v>
      </c>
      <c r="W34">
        <v>13</v>
      </c>
    </row>
    <row r="35" spans="1:23">
      <c r="A35" t="s">
        <v>50</v>
      </c>
      <c r="B35" t="s">
        <v>20</v>
      </c>
      <c r="C35" t="s">
        <v>313</v>
      </c>
      <c r="G35" t="str">
        <f t="shared" si="0"/>
        <v/>
      </c>
      <c r="H35" t="str">
        <f t="shared" si="1"/>
        <v/>
      </c>
      <c r="I35" t="str">
        <f t="shared" si="2"/>
        <v>BRACK</v>
      </c>
      <c r="J35" t="str">
        <f t="shared" si="3"/>
        <v/>
      </c>
      <c r="K35" t="s">
        <v>20</v>
      </c>
      <c r="L35" t="s">
        <v>20</v>
      </c>
      <c r="M35">
        <v>0</v>
      </c>
      <c r="N35">
        <v>5.6674825490399998E-3</v>
      </c>
      <c r="O35">
        <v>4.4385264092300001E-4</v>
      </c>
      <c r="P35">
        <v>17</v>
      </c>
      <c r="Q35">
        <v>33</v>
      </c>
      <c r="R35" s="1">
        <v>3.7669637260800002E-22</v>
      </c>
      <c r="S35">
        <v>1.3540670250300001E-2</v>
      </c>
      <c r="T35" s="1">
        <v>6.5337230835500003E-6</v>
      </c>
      <c r="U35" t="s">
        <v>16</v>
      </c>
      <c r="V35">
        <v>17</v>
      </c>
      <c r="W35">
        <v>33</v>
      </c>
    </row>
    <row r="36" spans="1:23">
      <c r="A36" t="s">
        <v>183</v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  <c r="K36" t="s">
        <v>15</v>
      </c>
      <c r="L36" t="s">
        <v>15</v>
      </c>
      <c r="M36">
        <v>1.4865475607499999E-4</v>
      </c>
      <c r="N36">
        <v>7.4706625133699996E-3</v>
      </c>
      <c r="O36">
        <v>2.9761904761899998E-3</v>
      </c>
      <c r="P36">
        <v>32</v>
      </c>
      <c r="Q36">
        <v>34</v>
      </c>
      <c r="R36" s="1">
        <v>2.6382110136800002E-18</v>
      </c>
      <c r="S36">
        <v>0.15305173312799999</v>
      </c>
      <c r="T36">
        <v>4.06941785889E-4</v>
      </c>
      <c r="U36" t="s">
        <v>16</v>
      </c>
      <c r="V36">
        <v>32</v>
      </c>
    </row>
    <row r="37" spans="1:23">
      <c r="A37" t="s">
        <v>150</v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  <c r="K37" t="s">
        <v>28</v>
      </c>
      <c r="L37" t="s">
        <v>28</v>
      </c>
      <c r="M37">
        <v>4.1382389555299999E-4</v>
      </c>
      <c r="N37">
        <v>2.9301539631600001E-3</v>
      </c>
      <c r="O37">
        <v>3.3370812767999998E-4</v>
      </c>
      <c r="P37">
        <v>6</v>
      </c>
      <c r="Q37">
        <v>10</v>
      </c>
      <c r="R37">
        <v>7.2434161111500001E-2</v>
      </c>
      <c r="S37">
        <v>2.2794223135399999E-2</v>
      </c>
      <c r="T37">
        <v>0.47929389158500002</v>
      </c>
      <c r="U37" t="s">
        <v>16</v>
      </c>
    </row>
    <row r="38" spans="1:23">
      <c r="A38" t="s">
        <v>58</v>
      </c>
      <c r="G38" t="str">
        <f t="shared" si="0"/>
        <v/>
      </c>
      <c r="H38" t="str">
        <f t="shared" si="1"/>
        <v/>
      </c>
      <c r="I38" t="str">
        <f t="shared" si="2"/>
        <v/>
      </c>
      <c r="J38" t="str">
        <f t="shared" si="3"/>
        <v/>
      </c>
      <c r="K38" t="s">
        <v>20</v>
      </c>
      <c r="L38" t="s">
        <v>20</v>
      </c>
      <c r="M38">
        <v>1.6137708445400001E-4</v>
      </c>
      <c r="N38">
        <v>9.4690020118200005E-3</v>
      </c>
      <c r="O38">
        <v>1.0027029114900001E-3</v>
      </c>
      <c r="P38">
        <v>14</v>
      </c>
      <c r="Q38">
        <v>16</v>
      </c>
      <c r="R38" s="1">
        <v>6.9761422698900006E-18</v>
      </c>
      <c r="S38">
        <v>5.37727550147E-4</v>
      </c>
      <c r="T38">
        <v>2.5855213059700001E-3</v>
      </c>
      <c r="U38" t="s">
        <v>16</v>
      </c>
      <c r="V38">
        <v>14</v>
      </c>
      <c r="W38">
        <v>16</v>
      </c>
    </row>
    <row r="39" spans="1:23">
      <c r="A39" t="s">
        <v>154</v>
      </c>
      <c r="G39" t="str">
        <f t="shared" si="0"/>
        <v/>
      </c>
      <c r="H39" t="str">
        <f t="shared" si="1"/>
        <v/>
      </c>
      <c r="I39" t="str">
        <f t="shared" si="2"/>
        <v/>
      </c>
      <c r="J39" t="str">
        <f t="shared" si="3"/>
        <v/>
      </c>
      <c r="K39" t="s">
        <v>20</v>
      </c>
      <c r="L39" t="s">
        <v>20</v>
      </c>
      <c r="M39">
        <v>1.0733396469699999E-3</v>
      </c>
      <c r="N39">
        <v>3.32218868098E-3</v>
      </c>
      <c r="O39">
        <v>0</v>
      </c>
      <c r="P39">
        <v>12</v>
      </c>
      <c r="Q39">
        <v>16</v>
      </c>
      <c r="R39">
        <v>4.5678726068E-4</v>
      </c>
      <c r="S39" s="1">
        <v>2.49923391154E-5</v>
      </c>
      <c r="T39">
        <v>3.05157363733E-2</v>
      </c>
      <c r="U39" t="s">
        <v>16</v>
      </c>
      <c r="V39">
        <v>12</v>
      </c>
      <c r="W39">
        <v>16</v>
      </c>
    </row>
    <row r="40" spans="1:23">
      <c r="A40" t="s">
        <v>185</v>
      </c>
      <c r="B40" t="s">
        <v>20</v>
      </c>
      <c r="C40" t="s">
        <v>313</v>
      </c>
      <c r="G40" t="str">
        <f t="shared" si="0"/>
        <v/>
      </c>
      <c r="H40" t="str">
        <f t="shared" si="1"/>
        <v/>
      </c>
      <c r="I40" t="str">
        <f t="shared" si="2"/>
        <v>BRACK</v>
      </c>
      <c r="J40" t="str">
        <f t="shared" si="3"/>
        <v/>
      </c>
      <c r="K40" t="s">
        <v>20</v>
      </c>
      <c r="L40" t="s">
        <v>20</v>
      </c>
      <c r="M40">
        <v>2.7396019553700002E-4</v>
      </c>
      <c r="N40">
        <v>2.61026874198E-2</v>
      </c>
      <c r="O40">
        <v>0</v>
      </c>
      <c r="P40">
        <v>21</v>
      </c>
      <c r="Q40">
        <v>34</v>
      </c>
      <c r="R40" s="1">
        <v>1.6610945649800001E-35</v>
      </c>
      <c r="S40">
        <v>2.4396205970599999E-3</v>
      </c>
      <c r="T40">
        <v>0.38873958738100001</v>
      </c>
      <c r="U40" t="s">
        <v>16</v>
      </c>
      <c r="V40">
        <v>21</v>
      </c>
      <c r="W40">
        <v>34</v>
      </c>
    </row>
    <row r="41" spans="1:23">
      <c r="A41" t="s">
        <v>81</v>
      </c>
      <c r="B41" t="s">
        <v>15</v>
      </c>
      <c r="C41" t="s">
        <v>315</v>
      </c>
      <c r="G41" t="str">
        <f t="shared" si="0"/>
        <v/>
      </c>
      <c r="H41" t="str">
        <f t="shared" si="1"/>
        <v>MARINE</v>
      </c>
      <c r="I41" t="str">
        <f t="shared" si="2"/>
        <v/>
      </c>
      <c r="J41" t="str">
        <f t="shared" si="3"/>
        <v/>
      </c>
      <c r="K41" t="s">
        <v>15</v>
      </c>
      <c r="L41" t="s">
        <v>15</v>
      </c>
      <c r="M41">
        <v>2.8662074944200001E-4</v>
      </c>
      <c r="N41">
        <v>2.3359811305900002E-3</v>
      </c>
      <c r="O41">
        <v>5.7536816775200002E-3</v>
      </c>
      <c r="P41">
        <v>11</v>
      </c>
      <c r="Q41">
        <v>29</v>
      </c>
      <c r="R41" s="1">
        <v>8.3318787262800002E-6</v>
      </c>
      <c r="S41">
        <v>4.4267737472200003E-2</v>
      </c>
      <c r="T41" s="1">
        <v>1.2897887253599999E-9</v>
      </c>
      <c r="U41" t="s">
        <v>16</v>
      </c>
      <c r="V41">
        <v>22.252592691699999</v>
      </c>
    </row>
    <row r="42" spans="1:23">
      <c r="A42" t="s">
        <v>217</v>
      </c>
      <c r="G42" t="str">
        <f t="shared" si="0"/>
        <v/>
      </c>
      <c r="H42" t="str">
        <f t="shared" si="1"/>
        <v/>
      </c>
      <c r="I42" t="str">
        <f t="shared" si="2"/>
        <v/>
      </c>
      <c r="J42" t="str">
        <f t="shared" si="3"/>
        <v/>
      </c>
      <c r="K42" t="s">
        <v>15</v>
      </c>
      <c r="L42" t="s">
        <v>15</v>
      </c>
      <c r="M42">
        <v>2.6532558862099999E-4</v>
      </c>
      <c r="N42">
        <v>4.12318823222E-2</v>
      </c>
      <c r="O42">
        <v>1.6106108204700001E-2</v>
      </c>
      <c r="P42">
        <v>13</v>
      </c>
      <c r="Q42">
        <v>15</v>
      </c>
      <c r="R42" s="1">
        <v>1.5402908624600001E-15</v>
      </c>
      <c r="S42">
        <v>0.165117516361</v>
      </c>
      <c r="T42" s="1">
        <v>1.5542704063700001E-30</v>
      </c>
      <c r="U42" t="s">
        <v>16</v>
      </c>
      <c r="V42">
        <v>13</v>
      </c>
    </row>
    <row r="43" spans="1:23">
      <c r="A43" t="s">
        <v>297</v>
      </c>
      <c r="B43" t="s">
        <v>20</v>
      </c>
      <c r="C43" t="s">
        <v>307</v>
      </c>
      <c r="G43" t="str">
        <f t="shared" si="0"/>
        <v/>
      </c>
      <c r="H43" t="str">
        <f t="shared" si="1"/>
        <v/>
      </c>
      <c r="I43" t="str">
        <f t="shared" si="2"/>
        <v>BRACK</v>
      </c>
      <c r="J43" t="str">
        <f t="shared" si="3"/>
        <v/>
      </c>
      <c r="K43" t="s">
        <v>20</v>
      </c>
      <c r="L43" t="s">
        <v>20</v>
      </c>
      <c r="M43">
        <v>0</v>
      </c>
      <c r="N43">
        <v>7.0641651280199998E-3</v>
      </c>
      <c r="O43">
        <v>7.57097746619E-4</v>
      </c>
      <c r="P43">
        <v>5</v>
      </c>
      <c r="Q43">
        <v>8</v>
      </c>
      <c r="R43">
        <v>7.5990876913500005E-4</v>
      </c>
      <c r="S43" s="1">
        <v>5.7115903051499999E-8</v>
      </c>
      <c r="T43">
        <v>9.8263739969899996E-2</v>
      </c>
      <c r="U43" t="s">
        <v>16</v>
      </c>
      <c r="V43">
        <v>5</v>
      </c>
      <c r="W43">
        <v>8</v>
      </c>
    </row>
    <row r="44" spans="1:23">
      <c r="A44" t="s">
        <v>255</v>
      </c>
      <c r="B44" t="s">
        <v>20</v>
      </c>
      <c r="C44" t="s">
        <v>309</v>
      </c>
      <c r="G44" t="str">
        <f t="shared" si="0"/>
        <v/>
      </c>
      <c r="H44" t="str">
        <f t="shared" si="1"/>
        <v/>
      </c>
      <c r="I44" t="str">
        <f t="shared" si="2"/>
        <v>BRACK</v>
      </c>
      <c r="J44" t="str">
        <f t="shared" si="3"/>
        <v/>
      </c>
      <c r="K44" t="s">
        <v>20</v>
      </c>
      <c r="L44" t="s">
        <v>20</v>
      </c>
      <c r="M44">
        <v>2.91800141095E-2</v>
      </c>
      <c r="N44">
        <v>0.25449038557499998</v>
      </c>
      <c r="O44">
        <v>6.4977398922100001E-3</v>
      </c>
      <c r="P44">
        <v>9</v>
      </c>
      <c r="Q44">
        <v>12</v>
      </c>
      <c r="R44" s="1">
        <v>1.1801184724899999E-13</v>
      </c>
      <c r="S44" s="1">
        <v>2.38395708598E-13</v>
      </c>
      <c r="T44">
        <v>8.5346648626400002E-3</v>
      </c>
      <c r="U44" t="s">
        <v>16</v>
      </c>
      <c r="V44">
        <v>9</v>
      </c>
      <c r="W44">
        <v>12</v>
      </c>
    </row>
    <row r="45" spans="1:23">
      <c r="A45" t="s">
        <v>35</v>
      </c>
      <c r="B45" t="s">
        <v>36</v>
      </c>
      <c r="C45" t="s">
        <v>323</v>
      </c>
      <c r="G45" t="str">
        <f t="shared" si="0"/>
        <v>FRESH</v>
      </c>
      <c r="H45" t="str">
        <f t="shared" si="1"/>
        <v/>
      </c>
      <c r="I45" t="str">
        <f t="shared" si="2"/>
        <v/>
      </c>
      <c r="J45" t="str">
        <f t="shared" si="3"/>
        <v/>
      </c>
      <c r="K45" t="s">
        <v>36</v>
      </c>
      <c r="L45" t="s">
        <v>36</v>
      </c>
      <c r="M45">
        <v>5.1284266724299999E-3</v>
      </c>
      <c r="N45">
        <v>7.1348902299400003E-4</v>
      </c>
      <c r="O45">
        <v>1.7056047863900001E-4</v>
      </c>
      <c r="P45">
        <v>4</v>
      </c>
      <c r="Q45">
        <v>7</v>
      </c>
      <c r="R45">
        <v>4.1407249409000004E-3</v>
      </c>
      <c r="S45">
        <v>4.4019359820199999E-2</v>
      </c>
      <c r="T45" s="1">
        <v>6.4593942425500004E-8</v>
      </c>
      <c r="U45" t="s">
        <v>16</v>
      </c>
      <c r="V45">
        <v>4.3285255328399996</v>
      </c>
    </row>
    <row r="46" spans="1:23">
      <c r="A46" t="s">
        <v>203</v>
      </c>
      <c r="B46" t="s">
        <v>20</v>
      </c>
      <c r="C46" t="s">
        <v>324</v>
      </c>
      <c r="G46" t="str">
        <f t="shared" si="0"/>
        <v/>
      </c>
      <c r="H46" t="str">
        <f t="shared" si="1"/>
        <v/>
      </c>
      <c r="I46" t="str">
        <f t="shared" si="2"/>
        <v/>
      </c>
      <c r="J46" t="str">
        <f t="shared" si="3"/>
        <v>brackishRestricted</v>
      </c>
      <c r="K46" t="s">
        <v>28</v>
      </c>
      <c r="L46" t="s">
        <v>28</v>
      </c>
      <c r="M46">
        <v>1.30074638758E-3</v>
      </c>
      <c r="N46">
        <v>6.0938006707399999E-3</v>
      </c>
      <c r="O46">
        <v>3.74667614128E-4</v>
      </c>
      <c r="P46">
        <v>6</v>
      </c>
      <c r="Q46">
        <v>8</v>
      </c>
      <c r="R46">
        <v>2.0596527827899998E-2</v>
      </c>
      <c r="S46" s="1">
        <v>2.1769776163999999E-5</v>
      </c>
      <c r="T46">
        <v>0.154673850325</v>
      </c>
      <c r="U46" t="s">
        <v>16</v>
      </c>
    </row>
    <row r="47" spans="1:23">
      <c r="A47" t="s">
        <v>277</v>
      </c>
      <c r="B47" t="s">
        <v>20</v>
      </c>
      <c r="C47" t="s">
        <v>311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>brackishRestricted</v>
      </c>
      <c r="K47" t="s">
        <v>28</v>
      </c>
      <c r="L47" t="s">
        <v>28</v>
      </c>
      <c r="M47">
        <v>5.4181441353800001E-4</v>
      </c>
      <c r="N47">
        <v>6.1912467303000002E-3</v>
      </c>
      <c r="O47" s="1">
        <v>5.4951093526800003E-5</v>
      </c>
      <c r="P47">
        <v>6</v>
      </c>
      <c r="Q47">
        <v>8</v>
      </c>
      <c r="R47">
        <v>1.03952999986E-2</v>
      </c>
      <c r="S47" s="1">
        <v>1.04503181147E-6</v>
      </c>
      <c r="T47">
        <v>5.5429097033200002E-2</v>
      </c>
      <c r="U47" t="s">
        <v>16</v>
      </c>
    </row>
    <row r="48" spans="1:23">
      <c r="A48" t="s">
        <v>90</v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  <c r="K48" t="s">
        <v>28</v>
      </c>
      <c r="L48" t="s">
        <v>28</v>
      </c>
      <c r="M48">
        <v>0</v>
      </c>
      <c r="N48">
        <v>2.1122188736999998E-3</v>
      </c>
      <c r="O48">
        <v>0</v>
      </c>
      <c r="P48">
        <v>13</v>
      </c>
      <c r="Q48">
        <v>31</v>
      </c>
      <c r="R48" s="1">
        <v>1.0783829256700001E-7</v>
      </c>
      <c r="S48">
        <v>8.2654994252799999E-2</v>
      </c>
      <c r="T48">
        <v>1</v>
      </c>
      <c r="U48" t="s">
        <v>16</v>
      </c>
    </row>
    <row r="49" spans="1:23">
      <c r="A49" t="s">
        <v>25</v>
      </c>
      <c r="G49" t="str">
        <f t="shared" si="0"/>
        <v/>
      </c>
      <c r="H49" t="str">
        <f t="shared" si="1"/>
        <v/>
      </c>
      <c r="I49" t="str">
        <f t="shared" si="2"/>
        <v/>
      </c>
      <c r="J49" t="str">
        <f t="shared" si="3"/>
        <v/>
      </c>
      <c r="K49" t="s">
        <v>20</v>
      </c>
      <c r="L49" t="s">
        <v>20</v>
      </c>
      <c r="M49" s="1">
        <v>3.6257632231600001E-5</v>
      </c>
      <c r="N49">
        <v>1.01236333468E-2</v>
      </c>
      <c r="O49">
        <v>0</v>
      </c>
      <c r="P49">
        <v>30</v>
      </c>
      <c r="Q49">
        <v>33</v>
      </c>
      <c r="R49" s="1">
        <v>1.65939685248E-19</v>
      </c>
      <c r="S49">
        <v>1.02434174273E-2</v>
      </c>
      <c r="T49">
        <v>0.42349779912000002</v>
      </c>
      <c r="U49" t="s">
        <v>16</v>
      </c>
      <c r="V49">
        <v>30</v>
      </c>
      <c r="W49">
        <v>33</v>
      </c>
    </row>
    <row r="50" spans="1:23">
      <c r="A50" t="s">
        <v>65</v>
      </c>
      <c r="B50" t="s">
        <v>20</v>
      </c>
      <c r="C50" t="s">
        <v>312</v>
      </c>
      <c r="G50" t="str">
        <f t="shared" si="0"/>
        <v/>
      </c>
      <c r="H50" t="str">
        <f t="shared" si="1"/>
        <v/>
      </c>
      <c r="I50" t="str">
        <f t="shared" si="2"/>
        <v>BRACK</v>
      </c>
      <c r="J50" t="str">
        <f t="shared" si="3"/>
        <v/>
      </c>
      <c r="K50" t="s">
        <v>20</v>
      </c>
      <c r="L50" t="s">
        <v>20</v>
      </c>
      <c r="M50">
        <v>0</v>
      </c>
      <c r="N50">
        <v>6.9288526923399997E-3</v>
      </c>
      <c r="O50">
        <v>0</v>
      </c>
      <c r="P50">
        <v>17</v>
      </c>
      <c r="Q50">
        <v>33</v>
      </c>
      <c r="R50" s="1">
        <v>2.7906929544900002E-25</v>
      </c>
      <c r="S50">
        <v>2.55940848048E-3</v>
      </c>
      <c r="T50">
        <v>1</v>
      </c>
      <c r="U50" t="s">
        <v>16</v>
      </c>
      <c r="V50">
        <v>17</v>
      </c>
      <c r="W50">
        <v>33</v>
      </c>
    </row>
    <row r="51" spans="1:23">
      <c r="A51" t="s">
        <v>278</v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  <c r="K51" t="s">
        <v>20</v>
      </c>
      <c r="L51" t="s">
        <v>20</v>
      </c>
      <c r="M51">
        <v>2.1410613573600002E-3</v>
      </c>
      <c r="N51">
        <v>1.3269890925199999E-2</v>
      </c>
      <c r="O51">
        <v>2.0924189942000001E-3</v>
      </c>
      <c r="P51">
        <v>8</v>
      </c>
      <c r="Q51">
        <v>10</v>
      </c>
      <c r="R51" s="1">
        <v>2.0276460371899999E-7</v>
      </c>
      <c r="S51" s="1">
        <v>2.1883004256100001E-6</v>
      </c>
      <c r="T51">
        <v>0.29128845395199998</v>
      </c>
      <c r="U51" t="s">
        <v>16</v>
      </c>
      <c r="V51">
        <v>8</v>
      </c>
      <c r="W51">
        <v>10</v>
      </c>
    </row>
    <row r="52" spans="1:23">
      <c r="A52" t="s">
        <v>233</v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  <c r="K52" t="s">
        <v>28</v>
      </c>
      <c r="L52" t="s">
        <v>28</v>
      </c>
      <c r="M52">
        <v>2.2893772893799999E-4</v>
      </c>
      <c r="N52">
        <v>1.60746868428E-3</v>
      </c>
      <c r="O52">
        <v>1.9141902844700001E-4</v>
      </c>
      <c r="P52">
        <v>7</v>
      </c>
      <c r="Q52">
        <v>9</v>
      </c>
      <c r="R52">
        <v>4.7170260306199996E-3</v>
      </c>
      <c r="S52">
        <v>9.57038647549E-4</v>
      </c>
      <c r="T52">
        <v>0.43531314343999999</v>
      </c>
      <c r="U52" t="s">
        <v>16</v>
      </c>
    </row>
    <row r="53" spans="1:23">
      <c r="A53" t="s">
        <v>38</v>
      </c>
      <c r="G53" t="str">
        <f t="shared" si="0"/>
        <v/>
      </c>
      <c r="H53" t="str">
        <f t="shared" si="1"/>
        <v/>
      </c>
      <c r="I53" t="str">
        <f t="shared" si="2"/>
        <v/>
      </c>
      <c r="J53" t="str">
        <f t="shared" si="3"/>
        <v/>
      </c>
      <c r="K53" t="s">
        <v>20</v>
      </c>
      <c r="L53" t="s">
        <v>20</v>
      </c>
      <c r="M53">
        <v>5.5094067438400001E-4</v>
      </c>
      <c r="N53">
        <v>2.2572987840299998E-3</v>
      </c>
      <c r="O53">
        <v>0</v>
      </c>
      <c r="P53">
        <v>12</v>
      </c>
      <c r="Q53">
        <v>16</v>
      </c>
      <c r="R53">
        <v>9.2079019496199999E-3</v>
      </c>
      <c r="S53">
        <v>1.0666371304600001E-3</v>
      </c>
      <c r="T53">
        <v>6.16223215962E-2</v>
      </c>
      <c r="U53" t="s">
        <v>16</v>
      </c>
      <c r="V53">
        <v>12</v>
      </c>
      <c r="W53">
        <v>16</v>
      </c>
    </row>
    <row r="54" spans="1:23">
      <c r="A54" t="s">
        <v>275</v>
      </c>
      <c r="G54" t="str">
        <f t="shared" si="0"/>
        <v/>
      </c>
      <c r="H54" t="str">
        <f t="shared" si="1"/>
        <v/>
      </c>
      <c r="I54" t="str">
        <f t="shared" si="2"/>
        <v/>
      </c>
      <c r="J54" t="str">
        <f t="shared" si="3"/>
        <v/>
      </c>
      <c r="K54" t="s">
        <v>28</v>
      </c>
      <c r="L54" t="s">
        <v>28</v>
      </c>
      <c r="M54">
        <v>0</v>
      </c>
      <c r="N54">
        <v>1.17725662086E-2</v>
      </c>
      <c r="O54">
        <v>2.4703557312300002E-3</v>
      </c>
      <c r="P54">
        <v>29</v>
      </c>
      <c r="Q54">
        <v>34</v>
      </c>
      <c r="R54" s="1">
        <v>4.7904850208399999E-30</v>
      </c>
      <c r="S54">
        <v>6.1908057511499998E-2</v>
      </c>
      <c r="T54" s="1">
        <v>4.0295261199E-12</v>
      </c>
      <c r="U54" t="s">
        <v>16</v>
      </c>
    </row>
    <row r="55" spans="1:23">
      <c r="A55" t="s">
        <v>32</v>
      </c>
      <c r="B55" t="s">
        <v>15</v>
      </c>
      <c r="C55" t="s">
        <v>325</v>
      </c>
      <c r="G55" t="str">
        <f t="shared" si="0"/>
        <v/>
      </c>
      <c r="H55" t="str">
        <f t="shared" si="1"/>
        <v>MARINE</v>
      </c>
      <c r="I55" t="str">
        <f t="shared" si="2"/>
        <v/>
      </c>
      <c r="J55" t="str">
        <f t="shared" si="3"/>
        <v/>
      </c>
      <c r="K55" t="s">
        <v>15</v>
      </c>
      <c r="L55" t="s">
        <v>15</v>
      </c>
      <c r="M55">
        <v>0</v>
      </c>
      <c r="N55">
        <v>2.0914109371000002E-3</v>
      </c>
      <c r="O55">
        <v>1.1302682864E-2</v>
      </c>
      <c r="P55">
        <v>30</v>
      </c>
      <c r="Q55">
        <v>33</v>
      </c>
      <c r="R55" s="1">
        <v>1.5475496953500001E-14</v>
      </c>
      <c r="S55">
        <v>0.12881026965799999</v>
      </c>
      <c r="T55" s="1">
        <v>9.2189075131500004E-21</v>
      </c>
      <c r="U55" t="s">
        <v>16</v>
      </c>
      <c r="V55">
        <v>32.444889953400001</v>
      </c>
    </row>
    <row r="56" spans="1:23">
      <c r="A56" t="s">
        <v>169</v>
      </c>
      <c r="B56" t="s">
        <v>36</v>
      </c>
      <c r="C56" t="s">
        <v>326</v>
      </c>
      <c r="G56" t="str">
        <f t="shared" si="0"/>
        <v>FRESH</v>
      </c>
      <c r="H56" t="str">
        <f t="shared" si="1"/>
        <v/>
      </c>
      <c r="I56" t="str">
        <f t="shared" si="2"/>
        <v/>
      </c>
      <c r="J56" t="str">
        <f t="shared" si="3"/>
        <v/>
      </c>
      <c r="K56" t="s">
        <v>36</v>
      </c>
      <c r="L56" t="s">
        <v>36</v>
      </c>
      <c r="M56">
        <v>2.5033959390299999E-2</v>
      </c>
      <c r="N56">
        <v>3.9910712450400001E-3</v>
      </c>
      <c r="O56">
        <v>3.0146983665699998E-4</v>
      </c>
      <c r="P56">
        <v>4</v>
      </c>
      <c r="Q56">
        <v>15</v>
      </c>
      <c r="R56" s="1">
        <v>2.4839811140600001E-5</v>
      </c>
      <c r="S56">
        <v>4.17440543892E-4</v>
      </c>
      <c r="T56" s="1">
        <v>1.13637478747E-7</v>
      </c>
      <c r="U56" t="s">
        <v>16</v>
      </c>
      <c r="V56">
        <v>5.6409838323799999</v>
      </c>
    </row>
    <row r="57" spans="1:23">
      <c r="A57" t="s">
        <v>302</v>
      </c>
      <c r="G57" t="str">
        <f t="shared" si="0"/>
        <v/>
      </c>
      <c r="H57" t="str">
        <f t="shared" si="1"/>
        <v/>
      </c>
      <c r="I57" t="str">
        <f t="shared" si="2"/>
        <v/>
      </c>
      <c r="J57" t="str">
        <f t="shared" si="3"/>
        <v/>
      </c>
      <c r="K57" t="s">
        <v>28</v>
      </c>
      <c r="L57" t="s">
        <v>28</v>
      </c>
      <c r="M57">
        <v>1.2581253931599999E-3</v>
      </c>
      <c r="N57">
        <v>3.4184978386599999E-3</v>
      </c>
      <c r="O57">
        <v>5.0000176886299999E-4</v>
      </c>
      <c r="P57">
        <v>5</v>
      </c>
      <c r="Q57">
        <v>8</v>
      </c>
      <c r="R57">
        <v>3.6556875280399997E-2</v>
      </c>
      <c r="S57" s="1">
        <v>4.4123132230400001E-5</v>
      </c>
      <c r="T57">
        <v>0.49659094604300003</v>
      </c>
      <c r="U57" t="s">
        <v>16</v>
      </c>
    </row>
    <row r="58" spans="1:23">
      <c r="A58" t="s">
        <v>91</v>
      </c>
      <c r="G58" t="str">
        <f t="shared" si="0"/>
        <v/>
      </c>
      <c r="H58" t="str">
        <f t="shared" si="1"/>
        <v/>
      </c>
      <c r="I58" t="str">
        <f t="shared" si="2"/>
        <v/>
      </c>
      <c r="J58" t="str">
        <f t="shared" si="3"/>
        <v/>
      </c>
      <c r="K58" t="s">
        <v>28</v>
      </c>
      <c r="L58" t="s">
        <v>28</v>
      </c>
      <c r="M58">
        <v>0</v>
      </c>
      <c r="N58">
        <v>1.24446389642E-3</v>
      </c>
      <c r="O58">
        <v>3.3196496046199999E-4</v>
      </c>
      <c r="P58">
        <v>4</v>
      </c>
      <c r="Q58">
        <v>6</v>
      </c>
      <c r="R58">
        <v>0.11031044203199999</v>
      </c>
      <c r="S58">
        <v>0.11485279084400001</v>
      </c>
      <c r="T58">
        <v>0.187581468498</v>
      </c>
      <c r="U58" t="s">
        <v>16</v>
      </c>
    </row>
    <row r="59" spans="1:23">
      <c r="A59" t="s">
        <v>54</v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">
        <v>36</v>
      </c>
      <c r="L59" t="s">
        <v>36</v>
      </c>
      <c r="M59">
        <v>9.1952816915700005E-3</v>
      </c>
      <c r="N59">
        <v>3.2327996590000001E-3</v>
      </c>
      <c r="O59">
        <v>7.4333590881699998E-4</v>
      </c>
      <c r="P59">
        <v>4</v>
      </c>
      <c r="Q59">
        <v>9</v>
      </c>
      <c r="R59">
        <v>9.8535271134800005E-3</v>
      </c>
      <c r="S59">
        <v>2.9438541811199997E-4</v>
      </c>
      <c r="T59" s="1">
        <v>3.7801457140800002E-6</v>
      </c>
      <c r="U59" t="s">
        <v>16</v>
      </c>
      <c r="V59">
        <v>5.4727163508699999</v>
      </c>
    </row>
    <row r="60" spans="1:23">
      <c r="A60" t="s">
        <v>109</v>
      </c>
      <c r="G60" t="str">
        <f t="shared" si="0"/>
        <v/>
      </c>
      <c r="H60" t="str">
        <f t="shared" si="1"/>
        <v/>
      </c>
      <c r="I60" t="str">
        <f t="shared" si="2"/>
        <v/>
      </c>
      <c r="J60" t="str">
        <f t="shared" si="3"/>
        <v/>
      </c>
      <c r="K60" t="s">
        <v>19</v>
      </c>
      <c r="L60" t="s">
        <v>20</v>
      </c>
      <c r="M60">
        <v>3.98345939014E-4</v>
      </c>
      <c r="N60">
        <v>2.3911415091000001E-2</v>
      </c>
      <c r="O60">
        <v>8.9996303204199993E-3</v>
      </c>
      <c r="P60">
        <v>17</v>
      </c>
      <c r="Q60">
        <v>22.5</v>
      </c>
      <c r="R60" s="1">
        <v>1.15941536912E-23</v>
      </c>
      <c r="S60">
        <v>4.9330919287700001E-4</v>
      </c>
      <c r="T60" s="1">
        <v>2.6198641363799999E-19</v>
      </c>
      <c r="U60" t="s">
        <v>16</v>
      </c>
      <c r="V60">
        <v>17</v>
      </c>
      <c r="W60">
        <v>22.5</v>
      </c>
    </row>
    <row r="61" spans="1:23">
      <c r="A61" t="s">
        <v>258</v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/>
      </c>
      <c r="K61" t="s">
        <v>20</v>
      </c>
      <c r="L61" t="s">
        <v>20</v>
      </c>
      <c r="M61">
        <v>0</v>
      </c>
      <c r="N61">
        <v>5.3888092135400002E-2</v>
      </c>
      <c r="O61">
        <v>7.8501418887800007E-3</v>
      </c>
      <c r="P61">
        <v>17</v>
      </c>
      <c r="Q61">
        <v>33</v>
      </c>
      <c r="R61" s="1">
        <v>4.0053374934900001E-40</v>
      </c>
      <c r="S61">
        <v>1.2881859909199999E-4</v>
      </c>
      <c r="T61" s="1">
        <v>1.2572449622099999E-14</v>
      </c>
      <c r="U61" t="s">
        <v>16</v>
      </c>
      <c r="V61">
        <v>17</v>
      </c>
      <c r="W61">
        <v>33</v>
      </c>
    </row>
    <row r="62" spans="1:23">
      <c r="A62" t="s">
        <v>153</v>
      </c>
      <c r="B62" t="s">
        <v>20</v>
      </c>
      <c r="C62" t="s">
        <v>327</v>
      </c>
      <c r="G62" t="str">
        <f t="shared" si="0"/>
        <v/>
      </c>
      <c r="H62" t="str">
        <f t="shared" si="1"/>
        <v/>
      </c>
      <c r="I62" t="str">
        <f t="shared" si="2"/>
        <v>BRACK</v>
      </c>
      <c r="J62" t="str">
        <f t="shared" si="3"/>
        <v/>
      </c>
      <c r="K62" t="s">
        <v>20</v>
      </c>
      <c r="L62" t="s">
        <v>20</v>
      </c>
      <c r="M62">
        <v>3.1484587493399999E-4</v>
      </c>
      <c r="N62">
        <v>1.0212354439500001E-2</v>
      </c>
      <c r="O62">
        <v>2.1601382488499999E-4</v>
      </c>
      <c r="P62">
        <v>18.5</v>
      </c>
      <c r="Q62">
        <v>21</v>
      </c>
      <c r="R62" s="1">
        <v>4.0744788838299999E-14</v>
      </c>
      <c r="S62" s="1">
        <v>9.8025925094900007E-6</v>
      </c>
      <c r="T62">
        <v>0.379587380064</v>
      </c>
      <c r="U62" t="s">
        <v>16</v>
      </c>
      <c r="V62">
        <v>18.5</v>
      </c>
      <c r="W62">
        <v>21</v>
      </c>
    </row>
    <row r="63" spans="1:23">
      <c r="A63" t="s">
        <v>300</v>
      </c>
      <c r="B63" t="s">
        <v>20</v>
      </c>
      <c r="C63" t="s">
        <v>328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>brackishRestricted</v>
      </c>
      <c r="K63" t="s">
        <v>28</v>
      </c>
      <c r="L63" t="s">
        <v>28</v>
      </c>
      <c r="M63">
        <v>0</v>
      </c>
      <c r="N63">
        <v>3.4146521475899999E-3</v>
      </c>
      <c r="O63">
        <v>0</v>
      </c>
      <c r="P63">
        <v>25</v>
      </c>
      <c r="Q63">
        <v>33</v>
      </c>
      <c r="R63" s="1">
        <v>1.45014478629E-12</v>
      </c>
      <c r="S63">
        <v>5.2579403836099999E-2</v>
      </c>
      <c r="T63">
        <v>1</v>
      </c>
      <c r="U63" t="s">
        <v>16</v>
      </c>
    </row>
    <row r="64" spans="1:23">
      <c r="A64" t="s">
        <v>261</v>
      </c>
      <c r="B64" t="s">
        <v>15</v>
      </c>
      <c r="C64" t="s">
        <v>325</v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>marineRestricted</v>
      </c>
      <c r="K64" t="s">
        <v>28</v>
      </c>
      <c r="L64" t="s">
        <v>28</v>
      </c>
      <c r="M64">
        <v>2.4840472118000003E-4</v>
      </c>
      <c r="N64">
        <v>2.1814891442400001E-2</v>
      </c>
      <c r="O64">
        <v>4.44664031621E-3</v>
      </c>
      <c r="P64">
        <v>31</v>
      </c>
      <c r="Q64">
        <v>34</v>
      </c>
      <c r="R64" s="1">
        <v>9.9504156768500001E-27</v>
      </c>
      <c r="S64">
        <v>8.7867167822099995E-2</v>
      </c>
      <c r="T64">
        <v>4.2085763389800002E-4</v>
      </c>
      <c r="U64" t="s">
        <v>16</v>
      </c>
    </row>
    <row r="65" spans="1:23">
      <c r="A65" t="s">
        <v>253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  <c r="K65" t="s">
        <v>20</v>
      </c>
      <c r="L65" t="s">
        <v>20</v>
      </c>
      <c r="M65">
        <v>0</v>
      </c>
      <c r="N65">
        <v>4.7630293452800001E-3</v>
      </c>
      <c r="O65">
        <v>8.4055289522299995E-4</v>
      </c>
      <c r="P65">
        <v>18.5</v>
      </c>
      <c r="Q65">
        <v>27</v>
      </c>
      <c r="R65" s="1">
        <v>1.7674737845099999E-21</v>
      </c>
      <c r="S65">
        <v>3.41335335023E-3</v>
      </c>
      <c r="T65" s="1">
        <v>2.14462793256E-6</v>
      </c>
      <c r="U65" t="s">
        <v>16</v>
      </c>
      <c r="V65">
        <v>18.5</v>
      </c>
      <c r="W65">
        <v>27</v>
      </c>
    </row>
    <row r="66" spans="1:23">
      <c r="A66" t="s">
        <v>239</v>
      </c>
      <c r="B66" t="s">
        <v>20</v>
      </c>
      <c r="C66" t="s">
        <v>329</v>
      </c>
      <c r="G66" t="str">
        <f t="shared" si="0"/>
        <v/>
      </c>
      <c r="H66" t="str">
        <f t="shared" si="1"/>
        <v/>
      </c>
      <c r="I66" t="str">
        <f t="shared" si="2"/>
        <v>BRACK</v>
      </c>
      <c r="J66" t="str">
        <f t="shared" si="3"/>
        <v/>
      </c>
      <c r="K66" t="s">
        <v>19</v>
      </c>
      <c r="L66" t="s">
        <v>20</v>
      </c>
      <c r="M66">
        <v>4.6745790837600002E-4</v>
      </c>
      <c r="N66">
        <v>2.6724269076799999E-2</v>
      </c>
      <c r="O66">
        <v>8.76558114814E-3</v>
      </c>
      <c r="P66">
        <v>16</v>
      </c>
      <c r="Q66">
        <v>25</v>
      </c>
      <c r="R66" s="1">
        <v>9.8178657116899997E-29</v>
      </c>
      <c r="S66" s="1">
        <v>3.6440732138500003E-5</v>
      </c>
      <c r="T66" s="1">
        <v>1.8360924249400001E-14</v>
      </c>
      <c r="U66" t="s">
        <v>16</v>
      </c>
      <c r="V66">
        <v>16</v>
      </c>
      <c r="W66">
        <v>25</v>
      </c>
    </row>
    <row r="67" spans="1:23">
      <c r="A67" t="s">
        <v>121</v>
      </c>
      <c r="G67" t="str">
        <f t="shared" ref="G67:G130" si="4">IF(NOT(ISBLANK(B67)),IF(L67="freshRestricted", IF(B67="freshRestricted","FRESH",B67),""),"")</f>
        <v/>
      </c>
      <c r="H67" t="str">
        <f t="shared" ref="H67:H130" si="5">IF(NOT(ISBLANK($B67)),IF($L67="marineRestricted", IF($B67="marineRestricted","MARINE",B67),""),"")</f>
        <v/>
      </c>
      <c r="I67" t="str">
        <f t="shared" ref="I67:I130" si="6">IF(NOT(ISBLANK($B67)),IF($L67="brackishRestricted", IF($B67="brackishRestricted","BRACK",B67),""),"")</f>
        <v/>
      </c>
      <c r="J67" t="str">
        <f t="shared" ref="J67:J130" si="7">IF(NOT(ISBLANK($B67)),IF($L67="noclass", IF($B67="noclass","NOCLASS",B67),""),"")</f>
        <v/>
      </c>
      <c r="K67" t="s">
        <v>28</v>
      </c>
      <c r="L67" t="s">
        <v>28</v>
      </c>
      <c r="M67">
        <v>5.9578836120099997E-4</v>
      </c>
      <c r="N67">
        <v>2.4445706243699998E-3</v>
      </c>
      <c r="O67">
        <v>0</v>
      </c>
      <c r="P67">
        <v>16</v>
      </c>
      <c r="Q67">
        <v>34</v>
      </c>
      <c r="R67">
        <v>7.1530080914800004E-3</v>
      </c>
      <c r="S67">
        <v>0.179060483036</v>
      </c>
      <c r="T67">
        <v>0.29555814559900001</v>
      </c>
      <c r="U67" t="s">
        <v>16</v>
      </c>
    </row>
    <row r="68" spans="1:23">
      <c r="A68" t="s">
        <v>252</v>
      </c>
      <c r="G68" t="str">
        <f t="shared" si="4"/>
        <v/>
      </c>
      <c r="H68" t="str">
        <f t="shared" si="5"/>
        <v/>
      </c>
      <c r="I68" t="str">
        <f t="shared" si="6"/>
        <v/>
      </c>
      <c r="J68" t="str">
        <f t="shared" si="7"/>
        <v/>
      </c>
      <c r="K68" t="s">
        <v>15</v>
      </c>
      <c r="L68" t="s">
        <v>15</v>
      </c>
      <c r="M68">
        <v>0</v>
      </c>
      <c r="N68">
        <v>1.42721883311E-2</v>
      </c>
      <c r="O68">
        <v>3.2786960427800001E-2</v>
      </c>
      <c r="P68">
        <v>22.5</v>
      </c>
      <c r="Q68">
        <v>29</v>
      </c>
      <c r="R68" s="1">
        <v>5.2556053394999999E-43</v>
      </c>
      <c r="S68">
        <v>1.86385650263E-2</v>
      </c>
      <c r="T68" s="1">
        <v>1.00018925272E-38</v>
      </c>
      <c r="U68" t="s">
        <v>16</v>
      </c>
      <c r="V68">
        <v>26.170545151399999</v>
      </c>
    </row>
    <row r="69" spans="1:23">
      <c r="A69" t="s">
        <v>70</v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  <c r="K69" t="s">
        <v>15</v>
      </c>
      <c r="L69" t="s">
        <v>15</v>
      </c>
      <c r="M69" s="1">
        <v>5.9400838322399997E-5</v>
      </c>
      <c r="N69">
        <v>2.23100982482E-3</v>
      </c>
      <c r="O69">
        <v>2.5299202157199999E-2</v>
      </c>
      <c r="P69">
        <v>30</v>
      </c>
      <c r="Q69">
        <v>34</v>
      </c>
      <c r="R69" s="1">
        <v>8.4339167117800004E-8</v>
      </c>
      <c r="S69">
        <v>1.04232567778E-2</v>
      </c>
      <c r="T69" s="1">
        <v>8.4622401207899998E-18</v>
      </c>
      <c r="U69" t="s">
        <v>16</v>
      </c>
      <c r="V69">
        <v>33.655843727300002</v>
      </c>
    </row>
    <row r="70" spans="1:23">
      <c r="A70" t="s">
        <v>98</v>
      </c>
      <c r="G70" t="str">
        <f t="shared" si="4"/>
        <v/>
      </c>
      <c r="H70" t="str">
        <f t="shared" si="5"/>
        <v/>
      </c>
      <c r="I70" t="str">
        <f t="shared" si="6"/>
        <v/>
      </c>
      <c r="J70" t="str">
        <f t="shared" si="7"/>
        <v/>
      </c>
      <c r="K70" t="s">
        <v>20</v>
      </c>
      <c r="L70" t="s">
        <v>20</v>
      </c>
      <c r="M70">
        <v>2.85902782204E-3</v>
      </c>
      <c r="N70">
        <v>7.6382205305099999E-3</v>
      </c>
      <c r="O70">
        <v>5.0025981026599999E-4</v>
      </c>
      <c r="P70">
        <v>6</v>
      </c>
      <c r="Q70">
        <v>8</v>
      </c>
      <c r="R70">
        <v>6.0354637506699997E-3</v>
      </c>
      <c r="S70" s="1">
        <v>1.0343570311E-8</v>
      </c>
      <c r="T70">
        <v>2.2228580610899999E-2</v>
      </c>
      <c r="U70" t="s">
        <v>16</v>
      </c>
      <c r="V70">
        <v>6</v>
      </c>
      <c r="W70">
        <v>8</v>
      </c>
    </row>
    <row r="71" spans="1:23">
      <c r="A71" t="s">
        <v>210</v>
      </c>
      <c r="G71" t="str">
        <f t="shared" si="4"/>
        <v/>
      </c>
      <c r="H71" t="str">
        <f t="shared" si="5"/>
        <v/>
      </c>
      <c r="I71" t="str">
        <f t="shared" si="6"/>
        <v/>
      </c>
      <c r="J71" t="str">
        <f t="shared" si="7"/>
        <v/>
      </c>
      <c r="K71" t="s">
        <v>28</v>
      </c>
      <c r="L71" t="s">
        <v>28</v>
      </c>
      <c r="M71">
        <v>6.13410269965E-4</v>
      </c>
      <c r="N71">
        <v>2.0329952001999999E-3</v>
      </c>
      <c r="O71">
        <v>0</v>
      </c>
      <c r="P71">
        <v>12</v>
      </c>
      <c r="Q71">
        <v>14</v>
      </c>
      <c r="R71">
        <v>1.6513935682500001E-2</v>
      </c>
      <c r="S71">
        <v>4.0614156507199999E-4</v>
      </c>
      <c r="T71">
        <v>5.1080902310699998E-2</v>
      </c>
      <c r="U71" t="s">
        <v>16</v>
      </c>
    </row>
    <row r="72" spans="1:23">
      <c r="A72" t="s">
        <v>271</v>
      </c>
      <c r="G72" t="str">
        <f t="shared" si="4"/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">
        <v>20</v>
      </c>
      <c r="L72" t="s">
        <v>20</v>
      </c>
      <c r="M72">
        <v>3.1863639210999999E-3</v>
      </c>
      <c r="N72">
        <v>1.54201423785E-2</v>
      </c>
      <c r="O72">
        <v>0</v>
      </c>
      <c r="P72">
        <v>13</v>
      </c>
      <c r="Q72">
        <v>17</v>
      </c>
      <c r="R72">
        <v>5.7299330081599998E-4</v>
      </c>
      <c r="S72" s="1">
        <v>1.27269880077E-7</v>
      </c>
      <c r="T72">
        <v>4.1496026554999998E-4</v>
      </c>
      <c r="U72" t="s">
        <v>16</v>
      </c>
      <c r="V72">
        <v>13</v>
      </c>
      <c r="W72">
        <v>17</v>
      </c>
    </row>
    <row r="73" spans="1:23">
      <c r="A73" t="s">
        <v>21</v>
      </c>
      <c r="G73" t="str">
        <f t="shared" si="4"/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">
        <v>22</v>
      </c>
      <c r="L73" t="s">
        <v>20</v>
      </c>
      <c r="M73">
        <v>1.6070333469599999E-3</v>
      </c>
      <c r="N73">
        <v>4.6044368317899997E-3</v>
      </c>
      <c r="O73">
        <v>2.8647322906100002E-4</v>
      </c>
      <c r="P73">
        <v>7</v>
      </c>
      <c r="Q73">
        <v>10</v>
      </c>
      <c r="R73">
        <v>2.0435569677600001E-2</v>
      </c>
      <c r="S73" s="1">
        <v>2.4320033936700002E-6</v>
      </c>
      <c r="T73">
        <v>6.0144624463399996E-3</v>
      </c>
      <c r="U73" t="s">
        <v>23</v>
      </c>
      <c r="V73">
        <v>7</v>
      </c>
      <c r="W73">
        <v>10</v>
      </c>
    </row>
    <row r="74" spans="1:23">
      <c r="A74" t="s">
        <v>187</v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">
        <v>36</v>
      </c>
      <c r="L74" t="s">
        <v>36</v>
      </c>
      <c r="M74">
        <v>9.6925688306200002E-3</v>
      </c>
      <c r="N74">
        <v>1.77532154149E-3</v>
      </c>
      <c r="O74">
        <v>1.5063076633399999E-4</v>
      </c>
      <c r="P74">
        <v>8</v>
      </c>
      <c r="Q74">
        <v>13</v>
      </c>
      <c r="R74" s="1">
        <v>8.2471182843199998E-7</v>
      </c>
      <c r="S74">
        <v>1.8128937943300001E-3</v>
      </c>
      <c r="T74" s="1">
        <v>1.4884060932600001E-9</v>
      </c>
      <c r="U74" t="s">
        <v>16</v>
      </c>
      <c r="V74">
        <v>8.8513421299800008</v>
      </c>
    </row>
    <row r="75" spans="1:23">
      <c r="A75" t="s">
        <v>139</v>
      </c>
      <c r="G75" t="str">
        <f t="shared" si="4"/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">
        <v>36</v>
      </c>
      <c r="L75" t="s">
        <v>36</v>
      </c>
      <c r="M75">
        <v>3.03887331973E-2</v>
      </c>
      <c r="N75">
        <v>1.2239813283899999E-2</v>
      </c>
      <c r="O75">
        <v>0</v>
      </c>
      <c r="P75">
        <v>9</v>
      </c>
      <c r="Q75">
        <v>20</v>
      </c>
      <c r="R75" s="1">
        <v>1.5732279191900001E-7</v>
      </c>
      <c r="S75" s="1">
        <v>8.667796656E-9</v>
      </c>
      <c r="T75" s="1">
        <v>9.0648259038499998E-14</v>
      </c>
      <c r="U75" t="s">
        <v>16</v>
      </c>
      <c r="V75">
        <v>13.430521840100001</v>
      </c>
    </row>
    <row r="76" spans="1:23">
      <c r="A76" t="s">
        <v>274</v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">
        <v>36</v>
      </c>
      <c r="L76" t="s">
        <v>36</v>
      </c>
      <c r="M76">
        <v>1.89634318848E-3</v>
      </c>
      <c r="N76">
        <v>8.3299943406300002E-4</v>
      </c>
      <c r="O76">
        <v>1.16063138347E-4</v>
      </c>
      <c r="P76">
        <v>4</v>
      </c>
      <c r="Q76">
        <v>8</v>
      </c>
      <c r="R76">
        <v>0.29218935310400002</v>
      </c>
      <c r="S76">
        <v>9.5220222590499998E-4</v>
      </c>
      <c r="T76">
        <v>8.4919774220699996E-4</v>
      </c>
      <c r="U76" t="s">
        <v>16</v>
      </c>
      <c r="V76">
        <v>5.6108393635300002</v>
      </c>
    </row>
    <row r="77" spans="1:23">
      <c r="A77" t="s">
        <v>224</v>
      </c>
      <c r="G77" t="str">
        <f t="shared" si="4"/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">
        <v>28</v>
      </c>
      <c r="L77" t="s">
        <v>28</v>
      </c>
      <c r="M77">
        <v>4.4352454169099999E-4</v>
      </c>
      <c r="N77">
        <v>6.0573090284899997E-3</v>
      </c>
      <c r="O77">
        <v>2.0367366742200001E-3</v>
      </c>
      <c r="P77">
        <v>5</v>
      </c>
      <c r="Q77">
        <v>8</v>
      </c>
      <c r="R77">
        <v>8.0855228562999992E-3</v>
      </c>
      <c r="S77">
        <v>1.04617452433E-3</v>
      </c>
      <c r="T77">
        <v>0.14167929532099999</v>
      </c>
      <c r="U77" t="s">
        <v>16</v>
      </c>
    </row>
    <row r="78" spans="1:23">
      <c r="A78" t="s">
        <v>225</v>
      </c>
      <c r="B78" t="s">
        <v>20</v>
      </c>
      <c r="C78" t="s">
        <v>330</v>
      </c>
      <c r="G78" t="str">
        <f t="shared" si="4"/>
        <v/>
      </c>
      <c r="H78" t="str">
        <f t="shared" si="5"/>
        <v/>
      </c>
      <c r="I78" t="str">
        <f t="shared" si="6"/>
        <v>BRACK</v>
      </c>
      <c r="J78" t="str">
        <f t="shared" si="7"/>
        <v/>
      </c>
      <c r="K78" t="s">
        <v>20</v>
      </c>
      <c r="L78" t="s">
        <v>20</v>
      </c>
      <c r="M78">
        <v>1.42475565623E-4</v>
      </c>
      <c r="N78">
        <v>4.33887630864E-3</v>
      </c>
      <c r="O78">
        <v>0</v>
      </c>
      <c r="P78">
        <v>14</v>
      </c>
      <c r="Q78">
        <v>17</v>
      </c>
      <c r="R78" s="1">
        <v>2.6874996475099999E-8</v>
      </c>
      <c r="S78" s="1">
        <v>7.9823307692800002E-5</v>
      </c>
      <c r="T78">
        <v>0.207004929324</v>
      </c>
      <c r="U78" t="s">
        <v>16</v>
      </c>
      <c r="V78">
        <v>14</v>
      </c>
      <c r="W78">
        <v>17</v>
      </c>
    </row>
    <row r="79" spans="1:23">
      <c r="A79" t="s">
        <v>103</v>
      </c>
      <c r="B79" t="s">
        <v>20</v>
      </c>
      <c r="C79" t="s">
        <v>331</v>
      </c>
      <c r="G79" t="str">
        <f t="shared" si="4"/>
        <v/>
      </c>
      <c r="H79" t="str">
        <f t="shared" si="5"/>
        <v/>
      </c>
      <c r="I79" t="str">
        <f t="shared" si="6"/>
        <v>BRACK</v>
      </c>
      <c r="J79" t="str">
        <f t="shared" si="7"/>
        <v/>
      </c>
      <c r="K79" t="s">
        <v>20</v>
      </c>
      <c r="L79" t="s">
        <v>20</v>
      </c>
      <c r="M79">
        <v>0</v>
      </c>
      <c r="N79">
        <v>4.5817068835500002E-3</v>
      </c>
      <c r="O79">
        <v>1.80531084243E-3</v>
      </c>
      <c r="P79">
        <v>4</v>
      </c>
      <c r="Q79">
        <v>9</v>
      </c>
      <c r="R79">
        <v>9.2338866709200003E-3</v>
      </c>
      <c r="S79">
        <v>6.9604851499900002E-3</v>
      </c>
      <c r="T79">
        <v>4.65676117938E-2</v>
      </c>
      <c r="U79" t="s">
        <v>16</v>
      </c>
      <c r="V79">
        <v>4</v>
      </c>
      <c r="W79">
        <v>9</v>
      </c>
    </row>
    <row r="80" spans="1:23">
      <c r="A80" t="s">
        <v>270</v>
      </c>
      <c r="G80" t="str">
        <f t="shared" si="4"/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">
        <v>20</v>
      </c>
      <c r="L80" t="s">
        <v>20</v>
      </c>
      <c r="M80">
        <v>2.8646625244700002E-4</v>
      </c>
      <c r="N80">
        <v>3.6465430902899998E-3</v>
      </c>
      <c r="O80">
        <v>0</v>
      </c>
      <c r="P80">
        <v>15</v>
      </c>
      <c r="Q80">
        <v>17</v>
      </c>
      <c r="R80" s="1">
        <v>7.9358203880500005E-6</v>
      </c>
      <c r="S80" s="1">
        <v>8.7052090715400001E-6</v>
      </c>
      <c r="T80">
        <v>0.124050167775</v>
      </c>
      <c r="U80" t="s">
        <v>16</v>
      </c>
      <c r="V80">
        <v>15</v>
      </c>
      <c r="W80">
        <v>17</v>
      </c>
    </row>
    <row r="81" spans="1:23">
      <c r="A81" t="s">
        <v>128</v>
      </c>
      <c r="G81" t="str">
        <f t="shared" si="4"/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">
        <v>28</v>
      </c>
      <c r="L81" t="s">
        <v>28</v>
      </c>
      <c r="M81">
        <v>0</v>
      </c>
      <c r="N81">
        <v>8.8430895587299999E-4</v>
      </c>
      <c r="O81" s="1">
        <v>4.0933948979900002E-5</v>
      </c>
      <c r="P81">
        <v>6</v>
      </c>
      <c r="Q81">
        <v>8</v>
      </c>
      <c r="R81">
        <v>1.6308320141200001E-2</v>
      </c>
      <c r="S81">
        <v>1.14493181539E-3</v>
      </c>
      <c r="T81">
        <v>0.279100112033</v>
      </c>
      <c r="U81" t="s">
        <v>16</v>
      </c>
    </row>
    <row r="82" spans="1:23">
      <c r="A82" t="s">
        <v>276</v>
      </c>
      <c r="B82" t="s">
        <v>20</v>
      </c>
      <c r="C82" t="s">
        <v>332</v>
      </c>
      <c r="G82" t="str">
        <f t="shared" si="4"/>
        <v/>
      </c>
      <c r="H82" t="str">
        <f t="shared" si="5"/>
        <v/>
      </c>
      <c r="I82" t="str">
        <f t="shared" si="6"/>
        <v>BRACK</v>
      </c>
      <c r="J82" t="str">
        <f t="shared" si="7"/>
        <v/>
      </c>
      <c r="K82" t="s">
        <v>20</v>
      </c>
      <c r="L82" t="s">
        <v>20</v>
      </c>
      <c r="M82">
        <v>4.0227693274900002E-4</v>
      </c>
      <c r="N82">
        <v>3.0254750163099999E-3</v>
      </c>
      <c r="O82">
        <v>1.7699115044199999E-4</v>
      </c>
      <c r="P82">
        <v>12</v>
      </c>
      <c r="Q82">
        <v>14</v>
      </c>
      <c r="R82">
        <v>2.8723153097199999E-3</v>
      </c>
      <c r="S82">
        <v>5.0216987865000003E-3</v>
      </c>
      <c r="T82">
        <v>0.30459948837799999</v>
      </c>
      <c r="U82" t="s">
        <v>16</v>
      </c>
      <c r="V82">
        <v>12</v>
      </c>
      <c r="W82">
        <v>14</v>
      </c>
    </row>
    <row r="83" spans="1:23">
      <c r="A83" t="s">
        <v>101</v>
      </c>
      <c r="G83" t="str">
        <f t="shared" si="4"/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">
        <v>28</v>
      </c>
      <c r="L83" t="s">
        <v>28</v>
      </c>
      <c r="M83">
        <v>0</v>
      </c>
      <c r="N83">
        <v>4.4829058799099996E-3</v>
      </c>
      <c r="O83">
        <v>5.4182136700500001E-4</v>
      </c>
      <c r="P83">
        <v>5</v>
      </c>
      <c r="Q83">
        <v>7</v>
      </c>
      <c r="R83">
        <v>7.1588968714200001E-3</v>
      </c>
      <c r="S83">
        <v>2.7993560958100003E-4</v>
      </c>
      <c r="T83">
        <v>0.10545633626000001</v>
      </c>
      <c r="U83" t="s">
        <v>16</v>
      </c>
    </row>
    <row r="84" spans="1:23">
      <c r="A84" t="s">
        <v>138</v>
      </c>
      <c r="G84" t="str">
        <f t="shared" si="4"/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">
        <v>36</v>
      </c>
      <c r="L84" t="s">
        <v>36</v>
      </c>
      <c r="M84">
        <v>1.04603165895E-2</v>
      </c>
      <c r="N84">
        <v>6.1729459424400002E-3</v>
      </c>
      <c r="O84">
        <v>9.4634661555899997E-4</v>
      </c>
      <c r="P84">
        <v>4</v>
      </c>
      <c r="Q84">
        <v>7</v>
      </c>
      <c r="R84">
        <v>3.8609699455999999E-2</v>
      </c>
      <c r="S84" s="1">
        <v>3.9907944377699999E-7</v>
      </c>
      <c r="T84" s="1">
        <v>1.2656258635599999E-9</v>
      </c>
      <c r="U84" t="s">
        <v>16</v>
      </c>
      <c r="V84">
        <v>5.6480815078999997</v>
      </c>
    </row>
    <row r="85" spans="1:23">
      <c r="A85" t="s">
        <v>230</v>
      </c>
      <c r="B85" t="s">
        <v>36</v>
      </c>
      <c r="C85" t="s">
        <v>320</v>
      </c>
      <c r="G85" t="str">
        <f t="shared" si="4"/>
        <v>FRESH</v>
      </c>
      <c r="H85" t="str">
        <f t="shared" si="5"/>
        <v/>
      </c>
      <c r="I85" t="str">
        <f t="shared" si="6"/>
        <v/>
      </c>
      <c r="J85" t="str">
        <f t="shared" si="7"/>
        <v/>
      </c>
      <c r="K85" t="s">
        <v>36</v>
      </c>
      <c r="L85" t="s">
        <v>36</v>
      </c>
      <c r="M85">
        <v>1.2338049778399999E-2</v>
      </c>
      <c r="N85">
        <v>5.0314231385900003E-4</v>
      </c>
      <c r="O85">
        <v>0</v>
      </c>
      <c r="P85">
        <v>3</v>
      </c>
      <c r="Q85">
        <v>15</v>
      </c>
      <c r="R85">
        <v>5.1626895408400002E-3</v>
      </c>
      <c r="S85">
        <v>6.2349994649300002E-2</v>
      </c>
      <c r="T85">
        <v>3.1698116315900002E-4</v>
      </c>
      <c r="U85" t="s">
        <v>16</v>
      </c>
      <c r="V85">
        <v>3.4893567358499999</v>
      </c>
    </row>
    <row r="86" spans="1:23">
      <c r="A86" t="s">
        <v>288</v>
      </c>
      <c r="G86" t="str">
        <f t="shared" si="4"/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">
        <v>36</v>
      </c>
      <c r="L86" t="s">
        <v>36</v>
      </c>
      <c r="M86">
        <v>5.4335776326299998E-3</v>
      </c>
      <c r="N86" s="1">
        <v>4.1088685819500003E-5</v>
      </c>
      <c r="O86">
        <v>0</v>
      </c>
      <c r="P86">
        <v>4</v>
      </c>
      <c r="Q86">
        <v>9</v>
      </c>
      <c r="R86" s="1">
        <v>1.9595947609899999E-7</v>
      </c>
      <c r="S86">
        <v>0.179737528807</v>
      </c>
      <c r="T86" s="1">
        <v>4.2956440469199997E-8</v>
      </c>
      <c r="U86" t="s">
        <v>16</v>
      </c>
      <c r="V86">
        <v>4.03780997401</v>
      </c>
    </row>
    <row r="87" spans="1:23">
      <c r="A87" t="s">
        <v>85</v>
      </c>
      <c r="G87" t="str">
        <f t="shared" si="4"/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">
        <v>28</v>
      </c>
      <c r="L87" t="s">
        <v>28</v>
      </c>
      <c r="M87">
        <v>1.5443505184799999E-3</v>
      </c>
      <c r="N87">
        <v>4.1045800535500004E-3</v>
      </c>
      <c r="O87">
        <v>3.0949889428200003E-4</v>
      </c>
      <c r="P87">
        <v>5</v>
      </c>
      <c r="Q87">
        <v>9</v>
      </c>
      <c r="R87">
        <v>0.18240857769999999</v>
      </c>
      <c r="S87">
        <v>2.86441339499E-4</v>
      </c>
      <c r="T87">
        <v>8.3755557545200005E-2</v>
      </c>
      <c r="U87" t="s">
        <v>16</v>
      </c>
    </row>
    <row r="88" spans="1:23">
      <c r="A88" t="s">
        <v>131</v>
      </c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">
        <v>20</v>
      </c>
      <c r="L88" t="s">
        <v>20</v>
      </c>
      <c r="M88">
        <v>5.2570687157599998E-4</v>
      </c>
      <c r="N88">
        <v>5.2407945197800003E-3</v>
      </c>
      <c r="O88">
        <v>2.6438240270699998E-4</v>
      </c>
      <c r="P88">
        <v>6</v>
      </c>
      <c r="Q88">
        <v>20</v>
      </c>
      <c r="R88" s="1">
        <v>6.9454812094299999E-5</v>
      </c>
      <c r="S88" s="1">
        <v>9.3422846121699995E-5</v>
      </c>
      <c r="T88">
        <v>0.33323316893299998</v>
      </c>
      <c r="U88" t="s">
        <v>16</v>
      </c>
      <c r="V88">
        <v>6</v>
      </c>
      <c r="W88">
        <v>20</v>
      </c>
    </row>
    <row r="89" spans="1:23">
      <c r="A89" t="s">
        <v>298</v>
      </c>
      <c r="B89" t="s">
        <v>36</v>
      </c>
      <c r="C89" t="s">
        <v>333</v>
      </c>
      <c r="G89" t="str">
        <f t="shared" si="4"/>
        <v>FRESH</v>
      </c>
      <c r="H89" t="str">
        <f t="shared" si="5"/>
        <v/>
      </c>
      <c r="I89" t="str">
        <f t="shared" si="6"/>
        <v/>
      </c>
      <c r="J89" t="str">
        <f t="shared" si="7"/>
        <v/>
      </c>
      <c r="K89" t="s">
        <v>36</v>
      </c>
      <c r="L89" t="s">
        <v>36</v>
      </c>
      <c r="M89">
        <v>6.8907983484599996E-3</v>
      </c>
      <c r="N89">
        <v>3.5887302326599998E-3</v>
      </c>
      <c r="O89">
        <v>3.99011829746E-4</v>
      </c>
      <c r="P89">
        <v>5</v>
      </c>
      <c r="Q89">
        <v>7</v>
      </c>
      <c r="R89">
        <v>0.102766108849</v>
      </c>
      <c r="S89">
        <v>2.1550594204999998E-3</v>
      </c>
      <c r="T89" s="1">
        <v>2.7233452217000002E-6</v>
      </c>
      <c r="U89" t="s">
        <v>16</v>
      </c>
      <c r="V89">
        <v>5.9826935601500004</v>
      </c>
    </row>
    <row r="90" spans="1:23">
      <c r="A90" t="s">
        <v>208</v>
      </c>
      <c r="G90" t="str">
        <f t="shared" si="4"/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">
        <v>20</v>
      </c>
      <c r="L90" t="s">
        <v>20</v>
      </c>
      <c r="M90">
        <v>0</v>
      </c>
      <c r="N90">
        <v>1.8395526587599999E-2</v>
      </c>
      <c r="O90">
        <v>3.8335135133999998E-3</v>
      </c>
      <c r="P90">
        <v>4</v>
      </c>
      <c r="Q90">
        <v>6</v>
      </c>
      <c r="R90">
        <v>2.7213790407699999E-4</v>
      </c>
      <c r="S90" s="1">
        <v>9.8379130981700005E-7</v>
      </c>
      <c r="T90">
        <v>3.9242209406100001E-2</v>
      </c>
      <c r="U90" t="s">
        <v>16</v>
      </c>
      <c r="V90">
        <v>4</v>
      </c>
      <c r="W90">
        <v>6</v>
      </c>
    </row>
    <row r="91" spans="1:23">
      <c r="A91" t="s">
        <v>71</v>
      </c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">
        <v>20</v>
      </c>
      <c r="L91" t="s">
        <v>20</v>
      </c>
      <c r="M91">
        <v>0</v>
      </c>
      <c r="N91">
        <v>4.95566945568E-3</v>
      </c>
      <c r="O91">
        <v>1.1087352498600001E-4</v>
      </c>
      <c r="P91">
        <v>9</v>
      </c>
      <c r="Q91">
        <v>11</v>
      </c>
      <c r="R91" s="1">
        <v>4.1455364418400004E-9</v>
      </c>
      <c r="S91" s="1">
        <v>8.06844277556E-5</v>
      </c>
      <c r="T91">
        <v>8.3029239236699998E-2</v>
      </c>
      <c r="U91" t="s">
        <v>16</v>
      </c>
      <c r="V91">
        <v>9</v>
      </c>
      <c r="W91">
        <v>11</v>
      </c>
    </row>
    <row r="92" spans="1:23">
      <c r="A92" t="s">
        <v>99</v>
      </c>
      <c r="B92" t="s">
        <v>20</v>
      </c>
      <c r="C92" t="s">
        <v>334</v>
      </c>
      <c r="G92" t="str">
        <f t="shared" si="4"/>
        <v/>
      </c>
      <c r="H92" t="str">
        <f t="shared" si="5"/>
        <v/>
      </c>
      <c r="I92" t="str">
        <f t="shared" si="6"/>
        <v>BRACK</v>
      </c>
      <c r="J92" t="str">
        <f t="shared" si="7"/>
        <v/>
      </c>
      <c r="K92" t="s">
        <v>22</v>
      </c>
      <c r="L92" t="s">
        <v>20</v>
      </c>
      <c r="M92">
        <v>0</v>
      </c>
      <c r="N92">
        <v>1.02025569237E-3</v>
      </c>
      <c r="O92">
        <v>0</v>
      </c>
      <c r="P92">
        <v>8</v>
      </c>
      <c r="Q92">
        <v>13</v>
      </c>
      <c r="R92" s="1">
        <v>9.4603504894100001E-5</v>
      </c>
      <c r="S92">
        <v>5.2511598079100002E-3</v>
      </c>
      <c r="T92">
        <v>1</v>
      </c>
      <c r="U92" t="s">
        <v>23</v>
      </c>
      <c r="V92">
        <v>8</v>
      </c>
      <c r="W92">
        <v>13</v>
      </c>
    </row>
    <row r="93" spans="1:23">
      <c r="A93" t="s">
        <v>301</v>
      </c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">
        <v>36</v>
      </c>
      <c r="L93" t="s">
        <v>36</v>
      </c>
      <c r="M93">
        <v>8.32940171395E-3</v>
      </c>
      <c r="N93">
        <v>1.8655830688700001E-3</v>
      </c>
      <c r="O93">
        <v>2.6373790974400002E-4</v>
      </c>
      <c r="P93">
        <v>4</v>
      </c>
      <c r="Q93">
        <v>8</v>
      </c>
      <c r="R93">
        <v>9.2383852003700001E-3</v>
      </c>
      <c r="S93">
        <v>5.7120948871199999E-3</v>
      </c>
      <c r="T93" s="1">
        <v>6.1179948598000004E-6</v>
      </c>
      <c r="U93" t="s">
        <v>16</v>
      </c>
      <c r="V93">
        <v>4.7944021461900004</v>
      </c>
    </row>
    <row r="94" spans="1:23">
      <c r="A94" t="s">
        <v>290</v>
      </c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">
        <v>20</v>
      </c>
      <c r="L94" t="s">
        <v>20</v>
      </c>
      <c r="M94">
        <v>0</v>
      </c>
      <c r="N94">
        <v>1.7197263071100002E-2</v>
      </c>
      <c r="O94">
        <v>1.3389808844899999E-3</v>
      </c>
      <c r="P94">
        <v>13</v>
      </c>
      <c r="Q94">
        <v>25</v>
      </c>
      <c r="R94" s="1">
        <v>1.4129884857899999E-26</v>
      </c>
      <c r="S94" s="1">
        <v>2.85961103724E-5</v>
      </c>
      <c r="T94" s="1">
        <v>6.4425787039999996E-7</v>
      </c>
      <c r="U94" t="s">
        <v>16</v>
      </c>
      <c r="V94">
        <v>13</v>
      </c>
      <c r="W94">
        <v>25</v>
      </c>
    </row>
    <row r="95" spans="1:23">
      <c r="A95" t="s">
        <v>43</v>
      </c>
      <c r="B95" t="s">
        <v>20</v>
      </c>
      <c r="C95" t="s">
        <v>308</v>
      </c>
      <c r="G95" t="str">
        <f t="shared" si="4"/>
        <v/>
      </c>
      <c r="H95" t="str">
        <f t="shared" si="5"/>
        <v/>
      </c>
      <c r="I95" t="str">
        <f t="shared" si="6"/>
        <v>BRACK</v>
      </c>
      <c r="J95" t="str">
        <f t="shared" si="7"/>
        <v/>
      </c>
      <c r="K95" t="s">
        <v>20</v>
      </c>
      <c r="L95" t="s">
        <v>20</v>
      </c>
      <c r="M95">
        <v>4.8472889718700001E-4</v>
      </c>
      <c r="N95">
        <v>9.7057411252699996E-3</v>
      </c>
      <c r="O95">
        <v>1.50574091477E-3</v>
      </c>
      <c r="P95">
        <v>13</v>
      </c>
      <c r="Q95">
        <v>20</v>
      </c>
      <c r="R95" s="1">
        <v>1.9971154529899999E-14</v>
      </c>
      <c r="S95">
        <v>6.5456991529900003E-4</v>
      </c>
      <c r="T95">
        <v>1.7871406617600001E-3</v>
      </c>
      <c r="U95" t="s">
        <v>16</v>
      </c>
      <c r="V95">
        <v>13</v>
      </c>
      <c r="W95">
        <v>20</v>
      </c>
    </row>
    <row r="96" spans="1:23">
      <c r="A96" t="s">
        <v>266</v>
      </c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">
        <v>20</v>
      </c>
      <c r="L96" t="s">
        <v>20</v>
      </c>
      <c r="M96" s="1">
        <v>7.8000026842799995E-5</v>
      </c>
      <c r="N96">
        <v>1.034504135E-2</v>
      </c>
      <c r="O96">
        <v>0</v>
      </c>
      <c r="P96">
        <v>30</v>
      </c>
      <c r="Q96">
        <v>34</v>
      </c>
      <c r="R96" s="1">
        <v>4.3826420279199999E-29</v>
      </c>
      <c r="S96">
        <v>1.2745639536200001E-2</v>
      </c>
      <c r="T96">
        <v>0.42875822205699998</v>
      </c>
      <c r="U96" t="s">
        <v>16</v>
      </c>
      <c r="V96">
        <v>30</v>
      </c>
      <c r="W96">
        <v>34</v>
      </c>
    </row>
    <row r="97" spans="1:23">
      <c r="A97" t="s">
        <v>26</v>
      </c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">
        <v>20</v>
      </c>
      <c r="L97" t="s">
        <v>20</v>
      </c>
      <c r="M97">
        <v>1.2627072599100001E-3</v>
      </c>
      <c r="N97">
        <v>6.7718367300100002E-3</v>
      </c>
      <c r="O97">
        <v>1.71813925519E-4</v>
      </c>
      <c r="P97">
        <v>18.5</v>
      </c>
      <c r="Q97">
        <v>21</v>
      </c>
      <c r="R97" s="1">
        <v>7.2829913393499999E-5</v>
      </c>
      <c r="S97" s="1">
        <v>9.8025925094900007E-6</v>
      </c>
      <c r="T97">
        <v>6.9204437620299999E-2</v>
      </c>
      <c r="U97" t="s">
        <v>16</v>
      </c>
      <c r="V97">
        <v>18.5</v>
      </c>
      <c r="W97">
        <v>21</v>
      </c>
    </row>
    <row r="98" spans="1:23">
      <c r="A98" t="s">
        <v>231</v>
      </c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">
        <v>28</v>
      </c>
      <c r="L98" t="s">
        <v>28</v>
      </c>
      <c r="M98">
        <v>0</v>
      </c>
      <c r="N98">
        <v>3.9542944726899997E-3</v>
      </c>
      <c r="O98">
        <v>0</v>
      </c>
      <c r="P98">
        <v>27</v>
      </c>
      <c r="Q98">
        <v>34</v>
      </c>
      <c r="R98" s="1">
        <v>1.17435552966E-9</v>
      </c>
      <c r="S98">
        <v>0.19196404453599999</v>
      </c>
      <c r="T98">
        <v>1</v>
      </c>
      <c r="U98" t="s">
        <v>16</v>
      </c>
    </row>
    <row r="99" spans="1:23">
      <c r="A99" t="s">
        <v>143</v>
      </c>
      <c r="B99" t="s">
        <v>20</v>
      </c>
      <c r="C99" t="s">
        <v>306</v>
      </c>
      <c r="G99" t="str">
        <f t="shared" si="4"/>
        <v/>
      </c>
      <c r="H99" t="str">
        <f t="shared" si="5"/>
        <v/>
      </c>
      <c r="I99" t="str">
        <f t="shared" si="6"/>
        <v>BRACK</v>
      </c>
      <c r="J99" t="str">
        <f t="shared" si="7"/>
        <v/>
      </c>
      <c r="K99" t="s">
        <v>22</v>
      </c>
      <c r="L99" t="s">
        <v>20</v>
      </c>
      <c r="M99">
        <v>0</v>
      </c>
      <c r="N99">
        <v>2.97906309636E-3</v>
      </c>
      <c r="O99">
        <v>0</v>
      </c>
      <c r="P99">
        <v>10</v>
      </c>
      <c r="Q99">
        <v>12</v>
      </c>
      <c r="R99" s="1">
        <v>4.7570335194199998E-8</v>
      </c>
      <c r="S99">
        <v>2.6385052280400001E-4</v>
      </c>
      <c r="T99">
        <v>1</v>
      </c>
      <c r="U99" t="s">
        <v>23</v>
      </c>
      <c r="V99">
        <v>10</v>
      </c>
      <c r="W99">
        <v>12</v>
      </c>
    </row>
    <row r="100" spans="1:23">
      <c r="A100" t="s">
        <v>133</v>
      </c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">
        <v>20</v>
      </c>
      <c r="L100" t="s">
        <v>20</v>
      </c>
      <c r="M100">
        <v>2.2542208470900001E-3</v>
      </c>
      <c r="N100">
        <v>3.1442186992700003E-2</v>
      </c>
      <c r="O100">
        <v>1.8828845791800001E-4</v>
      </c>
      <c r="P100">
        <v>10</v>
      </c>
      <c r="Q100">
        <v>13</v>
      </c>
      <c r="R100" s="1">
        <v>1.8771187637199999E-10</v>
      </c>
      <c r="S100" s="1">
        <v>1.4083447981800001E-7</v>
      </c>
      <c r="T100">
        <v>0.105603879682</v>
      </c>
      <c r="U100" t="s">
        <v>16</v>
      </c>
      <c r="V100">
        <v>10</v>
      </c>
      <c r="W100">
        <v>13</v>
      </c>
    </row>
    <row r="101" spans="1:23">
      <c r="A101" t="s">
        <v>100</v>
      </c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">
        <v>20</v>
      </c>
      <c r="L101" t="s">
        <v>20</v>
      </c>
      <c r="M101">
        <v>2.7399539617899999E-3</v>
      </c>
      <c r="N101">
        <v>7.2530674192999994E-2</v>
      </c>
      <c r="O101">
        <v>4.5966823821899996E-3</v>
      </c>
      <c r="P101">
        <v>9</v>
      </c>
      <c r="Q101">
        <v>11</v>
      </c>
      <c r="R101" s="1">
        <v>4.2728560746499996E-18</v>
      </c>
      <c r="S101" s="1">
        <v>8.0182213526799999E-12</v>
      </c>
      <c r="T101">
        <v>0.109883464537</v>
      </c>
      <c r="U101" t="s">
        <v>16</v>
      </c>
      <c r="V101">
        <v>9</v>
      </c>
      <c r="W101">
        <v>11</v>
      </c>
    </row>
    <row r="102" spans="1:23">
      <c r="A102" t="s">
        <v>55</v>
      </c>
      <c r="B102" t="s">
        <v>20</v>
      </c>
      <c r="C102" t="s">
        <v>305</v>
      </c>
      <c r="G102" t="str">
        <f t="shared" si="4"/>
        <v/>
      </c>
      <c r="H102" t="str">
        <f t="shared" si="5"/>
        <v/>
      </c>
      <c r="I102" t="str">
        <f t="shared" si="6"/>
        <v>BRACK</v>
      </c>
      <c r="J102" t="str">
        <f t="shared" si="7"/>
        <v/>
      </c>
      <c r="K102" t="s">
        <v>20</v>
      </c>
      <c r="L102" t="s">
        <v>20</v>
      </c>
      <c r="M102">
        <v>1.72582241594E-4</v>
      </c>
      <c r="N102">
        <v>3.04631129877E-3</v>
      </c>
      <c r="O102">
        <v>0</v>
      </c>
      <c r="P102">
        <v>11</v>
      </c>
      <c r="Q102">
        <v>13</v>
      </c>
      <c r="R102" s="1">
        <v>4.59662396219E-9</v>
      </c>
      <c r="S102" s="1">
        <v>2.3244656038899999E-5</v>
      </c>
      <c r="T102">
        <v>0.21461646041099999</v>
      </c>
      <c r="U102" t="s">
        <v>16</v>
      </c>
      <c r="V102">
        <v>11</v>
      </c>
      <c r="W102">
        <v>13</v>
      </c>
    </row>
    <row r="103" spans="1:23">
      <c r="A103" t="s">
        <v>247</v>
      </c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">
        <v>20</v>
      </c>
      <c r="L103" t="s">
        <v>20</v>
      </c>
      <c r="M103">
        <v>0</v>
      </c>
      <c r="N103">
        <v>1.85598296129E-3</v>
      </c>
      <c r="O103">
        <v>0</v>
      </c>
      <c r="P103">
        <v>10</v>
      </c>
      <c r="Q103">
        <v>12</v>
      </c>
      <c r="R103" s="1">
        <v>3.6691068448799999E-9</v>
      </c>
      <c r="S103" s="1">
        <v>8.1780990454900001E-5</v>
      </c>
      <c r="T103">
        <v>1</v>
      </c>
      <c r="U103" t="s">
        <v>16</v>
      </c>
      <c r="V103">
        <v>10</v>
      </c>
      <c r="W103">
        <v>12</v>
      </c>
    </row>
    <row r="104" spans="1:23">
      <c r="A104" t="s">
        <v>199</v>
      </c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">
        <v>20</v>
      </c>
      <c r="L104" t="s">
        <v>20</v>
      </c>
      <c r="M104" s="1">
        <v>1.51523416429E-5</v>
      </c>
      <c r="N104">
        <v>2.4409120946700001E-3</v>
      </c>
      <c r="O104">
        <v>0</v>
      </c>
      <c r="P104">
        <v>10</v>
      </c>
      <c r="Q104">
        <v>12</v>
      </c>
      <c r="R104" s="1">
        <v>9.0729851480500005E-6</v>
      </c>
      <c r="S104">
        <v>8.3791312786300005E-4</v>
      </c>
      <c r="T104">
        <v>0.26471249697799998</v>
      </c>
      <c r="U104" t="s">
        <v>16</v>
      </c>
      <c r="V104">
        <v>10</v>
      </c>
      <c r="W104">
        <v>12</v>
      </c>
    </row>
    <row r="105" spans="1:23">
      <c r="A105" t="s">
        <v>64</v>
      </c>
      <c r="B105" t="s">
        <v>20</v>
      </c>
      <c r="C105" t="s">
        <v>335</v>
      </c>
      <c r="G105" t="str">
        <f t="shared" si="4"/>
        <v/>
      </c>
      <c r="H105" t="str">
        <f t="shared" si="5"/>
        <v/>
      </c>
      <c r="I105" t="str">
        <f t="shared" si="6"/>
        <v>BRACK</v>
      </c>
      <c r="J105" t="str">
        <f t="shared" si="7"/>
        <v/>
      </c>
      <c r="K105" t="s">
        <v>20</v>
      </c>
      <c r="L105" t="s">
        <v>20</v>
      </c>
      <c r="M105" s="1">
        <v>7.9408166651199997E-5</v>
      </c>
      <c r="N105">
        <v>7.55734510635E-3</v>
      </c>
      <c r="O105">
        <v>8.0472948236399999E-4</v>
      </c>
      <c r="P105">
        <v>9</v>
      </c>
      <c r="Q105">
        <v>11</v>
      </c>
      <c r="R105" s="1">
        <v>4.0773581938600004E-12</v>
      </c>
      <c r="S105" s="1">
        <v>2.0974194425500001E-5</v>
      </c>
      <c r="T105">
        <v>1.48352810881E-2</v>
      </c>
      <c r="U105" t="s">
        <v>16</v>
      </c>
      <c r="V105">
        <v>9</v>
      </c>
      <c r="W105">
        <v>11</v>
      </c>
    </row>
    <row r="106" spans="1:23">
      <c r="A106" t="s">
        <v>237</v>
      </c>
      <c r="B106" t="s">
        <v>36</v>
      </c>
      <c r="C106" t="s">
        <v>326</v>
      </c>
      <c r="G106" t="str">
        <f t="shared" si="4"/>
        <v>FRESH</v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">
        <v>36</v>
      </c>
      <c r="L106" t="s">
        <v>36</v>
      </c>
      <c r="M106">
        <v>1.49239494155E-2</v>
      </c>
      <c r="N106">
        <v>3.7047751514000002E-3</v>
      </c>
      <c r="O106">
        <v>1.2392551731500001E-3</v>
      </c>
      <c r="P106">
        <v>4</v>
      </c>
      <c r="Q106">
        <v>9</v>
      </c>
      <c r="R106" s="1">
        <v>9.3967141438300003E-6</v>
      </c>
      <c r="S106">
        <v>2.3747758554199999E-2</v>
      </c>
      <c r="T106" s="1">
        <v>9.2308429001500006E-9</v>
      </c>
      <c r="U106" t="s">
        <v>16</v>
      </c>
      <c r="V106">
        <v>4.9008312259600002</v>
      </c>
    </row>
    <row r="107" spans="1:23">
      <c r="A107" t="s">
        <v>257</v>
      </c>
      <c r="G107" t="str">
        <f t="shared" si="4"/>
        <v/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">
        <v>20</v>
      </c>
      <c r="L107" t="s">
        <v>20</v>
      </c>
      <c r="M107">
        <v>3.4124412607700001E-4</v>
      </c>
      <c r="N107">
        <v>8.9658172310700009E-3</v>
      </c>
      <c r="O107">
        <v>3.1688013457400002E-4</v>
      </c>
      <c r="P107">
        <v>10</v>
      </c>
      <c r="Q107">
        <v>13</v>
      </c>
      <c r="R107" s="1">
        <v>1.8209768885499999E-11</v>
      </c>
      <c r="S107" s="1">
        <v>1.2262447376E-5</v>
      </c>
      <c r="T107">
        <v>0.25389702920000001</v>
      </c>
      <c r="U107" t="s">
        <v>16</v>
      </c>
      <c r="V107">
        <v>10</v>
      </c>
      <c r="W107">
        <v>13</v>
      </c>
    </row>
    <row r="108" spans="1:23">
      <c r="A108" t="s">
        <v>281</v>
      </c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">
        <v>36</v>
      </c>
      <c r="L108" t="s">
        <v>36</v>
      </c>
      <c r="M108">
        <v>9.7423172000100006E-2</v>
      </c>
      <c r="N108">
        <v>5.34054437098E-2</v>
      </c>
      <c r="O108">
        <v>4.6216418116E-3</v>
      </c>
      <c r="P108">
        <v>8</v>
      </c>
      <c r="Q108">
        <v>17</v>
      </c>
      <c r="R108" s="1">
        <v>6.0512663133299999E-6</v>
      </c>
      <c r="S108" s="1">
        <v>7.4914990677799993E-12</v>
      </c>
      <c r="T108" s="1">
        <v>2.2537961361199999E-17</v>
      </c>
      <c r="U108" t="s">
        <v>16</v>
      </c>
      <c r="V108">
        <v>12.731109672400001</v>
      </c>
    </row>
    <row r="109" spans="1:23">
      <c r="A109" t="s">
        <v>136</v>
      </c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">
        <v>36</v>
      </c>
      <c r="L109" t="s">
        <v>36</v>
      </c>
      <c r="M109">
        <v>3.7678315191100001E-2</v>
      </c>
      <c r="N109">
        <v>4.9150676253999999E-2</v>
      </c>
      <c r="O109">
        <v>3.42986293018E-3</v>
      </c>
      <c r="P109">
        <v>7</v>
      </c>
      <c r="Q109">
        <v>13</v>
      </c>
      <c r="R109">
        <v>0.31371283161399999</v>
      </c>
      <c r="S109" s="1">
        <v>2.0594242665799999E-14</v>
      </c>
      <c r="T109" s="1">
        <v>5.6215148741900005E-13</v>
      </c>
      <c r="U109" t="s">
        <v>16</v>
      </c>
      <c r="V109">
        <v>13</v>
      </c>
    </row>
    <row r="110" spans="1:23">
      <c r="A110" t="s">
        <v>69</v>
      </c>
      <c r="B110" t="s">
        <v>20</v>
      </c>
      <c r="C110" t="s">
        <v>309</v>
      </c>
      <c r="G110" t="str">
        <f t="shared" si="4"/>
        <v>brackishRestricted</v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">
        <v>36</v>
      </c>
      <c r="L110" t="s">
        <v>36</v>
      </c>
      <c r="M110">
        <v>9.4097956694599999E-3</v>
      </c>
      <c r="N110">
        <v>4.0589606725600002E-3</v>
      </c>
      <c r="O110">
        <v>0</v>
      </c>
      <c r="P110">
        <v>7</v>
      </c>
      <c r="Q110">
        <v>20</v>
      </c>
      <c r="R110">
        <v>6.0774961645700001E-4</v>
      </c>
      <c r="S110">
        <v>1.10422901765E-4</v>
      </c>
      <c r="T110" s="1">
        <v>7.5487839010199995E-7</v>
      </c>
      <c r="U110" t="s">
        <v>16</v>
      </c>
      <c r="V110">
        <v>12.607612598299999</v>
      </c>
    </row>
    <row r="111" spans="1:23">
      <c r="A111" t="s">
        <v>24</v>
      </c>
      <c r="B111" t="s">
        <v>20</v>
      </c>
      <c r="C111" t="s">
        <v>337</v>
      </c>
      <c r="G111" t="str">
        <f t="shared" si="4"/>
        <v/>
      </c>
      <c r="H111" t="str">
        <f t="shared" si="5"/>
        <v/>
      </c>
      <c r="I111" t="str">
        <f t="shared" si="6"/>
        <v>BRACK</v>
      </c>
      <c r="J111" t="str">
        <f t="shared" si="7"/>
        <v/>
      </c>
      <c r="K111" t="s">
        <v>20</v>
      </c>
      <c r="L111" t="s">
        <v>20</v>
      </c>
      <c r="M111">
        <v>8.4200925028600005E-4</v>
      </c>
      <c r="N111">
        <v>2.1323758492600001E-2</v>
      </c>
      <c r="O111">
        <v>1.5063076633399999E-4</v>
      </c>
      <c r="P111">
        <v>10</v>
      </c>
      <c r="Q111">
        <v>13</v>
      </c>
      <c r="R111" s="1">
        <v>4.7779265097800002E-10</v>
      </c>
      <c r="S111" s="1">
        <v>3.65658607144E-6</v>
      </c>
      <c r="T111">
        <v>0.28284865558099997</v>
      </c>
      <c r="U111" t="s">
        <v>16</v>
      </c>
      <c r="V111">
        <v>10</v>
      </c>
      <c r="W111">
        <v>13</v>
      </c>
    </row>
    <row r="112" spans="1:23">
      <c r="A112" t="s">
        <v>296</v>
      </c>
      <c r="B112" t="s">
        <v>20</v>
      </c>
      <c r="C112" t="s">
        <v>311</v>
      </c>
      <c r="G112" t="str">
        <f t="shared" si="4"/>
        <v/>
      </c>
      <c r="H112" t="str">
        <f t="shared" si="5"/>
        <v/>
      </c>
      <c r="I112" t="str">
        <f t="shared" si="6"/>
        <v>BRACK</v>
      </c>
      <c r="J112" t="str">
        <f t="shared" si="7"/>
        <v/>
      </c>
      <c r="K112" t="s">
        <v>20</v>
      </c>
      <c r="L112" t="s">
        <v>20</v>
      </c>
      <c r="M112">
        <v>2.15348511206E-4</v>
      </c>
      <c r="N112">
        <v>4.3135865353300003E-3</v>
      </c>
      <c r="O112">
        <v>0</v>
      </c>
      <c r="P112">
        <v>8</v>
      </c>
      <c r="Q112">
        <v>10</v>
      </c>
      <c r="R112" s="1">
        <v>8.9504251811599997E-7</v>
      </c>
      <c r="S112" s="1">
        <v>2.15408046485E-7</v>
      </c>
      <c r="T112">
        <v>0.10457450296199999</v>
      </c>
      <c r="U112" t="s">
        <v>16</v>
      </c>
      <c r="V112">
        <v>8</v>
      </c>
      <c r="W112">
        <v>10</v>
      </c>
    </row>
    <row r="113" spans="1:23">
      <c r="A113" t="s">
        <v>175</v>
      </c>
      <c r="B113" t="s">
        <v>36</v>
      </c>
      <c r="C113" t="s">
        <v>345</v>
      </c>
      <c r="G113" t="str">
        <f t="shared" si="4"/>
        <v>FRESH</v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">
        <v>36</v>
      </c>
      <c r="L113" t="s">
        <v>36</v>
      </c>
      <c r="M113">
        <v>4.6614993806499997E-3</v>
      </c>
      <c r="N113">
        <v>3.43118237541E-4</v>
      </c>
      <c r="O113">
        <v>0</v>
      </c>
      <c r="P113">
        <v>4</v>
      </c>
      <c r="Q113">
        <v>12</v>
      </c>
      <c r="R113">
        <v>1.28025404104E-4</v>
      </c>
      <c r="S113">
        <v>5.2026047080100002E-2</v>
      </c>
      <c r="T113" s="1">
        <v>1.9543711129599999E-5</v>
      </c>
      <c r="U113" t="s">
        <v>16</v>
      </c>
      <c r="V113">
        <v>4.5888547173700003</v>
      </c>
    </row>
    <row r="114" spans="1:23">
      <c r="A114" t="s">
        <v>205</v>
      </c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  <c r="K114" t="s">
        <v>22</v>
      </c>
      <c r="L114" t="s">
        <v>20</v>
      </c>
      <c r="M114">
        <v>5.5328860917099997E-4</v>
      </c>
      <c r="N114">
        <v>6.4218058094400003E-3</v>
      </c>
      <c r="O114">
        <v>1.2537657751100001E-3</v>
      </c>
      <c r="P114">
        <v>5</v>
      </c>
      <c r="Q114">
        <v>8</v>
      </c>
      <c r="R114">
        <v>7.1674475185299997E-3</v>
      </c>
      <c r="S114" s="1">
        <v>7.9230255113900002E-5</v>
      </c>
      <c r="T114">
        <v>0.204195060122</v>
      </c>
      <c r="U114" t="s">
        <v>23</v>
      </c>
      <c r="V114">
        <v>5</v>
      </c>
      <c r="W114">
        <v>8</v>
      </c>
    </row>
    <row r="115" spans="1:23">
      <c r="A115" t="s">
        <v>114</v>
      </c>
      <c r="B115" t="s">
        <v>36</v>
      </c>
      <c r="C115" t="s">
        <v>309</v>
      </c>
      <c r="G115" t="str">
        <f t="shared" si="4"/>
        <v>FRESH</v>
      </c>
      <c r="H115" t="str">
        <f t="shared" si="5"/>
        <v/>
      </c>
      <c r="I115" t="str">
        <f t="shared" si="6"/>
        <v/>
      </c>
      <c r="J115" t="str">
        <f t="shared" si="7"/>
        <v/>
      </c>
      <c r="K115" t="s">
        <v>36</v>
      </c>
      <c r="L115" t="s">
        <v>36</v>
      </c>
      <c r="M115">
        <v>1.0295369424E-2</v>
      </c>
      <c r="N115">
        <v>5.8457947928899998E-3</v>
      </c>
      <c r="O115">
        <v>1.07014956078E-3</v>
      </c>
      <c r="P115">
        <v>7</v>
      </c>
      <c r="Q115">
        <v>9</v>
      </c>
      <c r="R115">
        <v>2.8785724682599999E-2</v>
      </c>
      <c r="S115" s="1">
        <v>2.8710635030699998E-6</v>
      </c>
      <c r="T115" s="1">
        <v>1.2158714380399999E-9</v>
      </c>
      <c r="U115" t="s">
        <v>16</v>
      </c>
      <c r="V115">
        <v>8.0353455642</v>
      </c>
    </row>
    <row r="116" spans="1:23">
      <c r="A116" t="s">
        <v>295</v>
      </c>
      <c r="B116" t="s">
        <v>20</v>
      </c>
      <c r="C116" t="s">
        <v>338</v>
      </c>
      <c r="G116" t="str">
        <f t="shared" si="4"/>
        <v>brackishRestricted</v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">
        <v>36</v>
      </c>
      <c r="L116" t="s">
        <v>36</v>
      </c>
      <c r="M116">
        <v>1.22243257345E-2</v>
      </c>
      <c r="N116">
        <v>6.5101175239800002E-3</v>
      </c>
      <c r="O116">
        <v>1.9460676868300001E-4</v>
      </c>
      <c r="P116">
        <v>4</v>
      </c>
      <c r="Q116">
        <v>9</v>
      </c>
      <c r="R116">
        <v>5.3299820597899998E-3</v>
      </c>
      <c r="S116" s="1">
        <v>1.35215235851E-8</v>
      </c>
      <c r="T116" s="1">
        <v>3.4418809321099999E-12</v>
      </c>
      <c r="U116" t="s">
        <v>16</v>
      </c>
      <c r="V116">
        <v>6.6249618853300003</v>
      </c>
    </row>
    <row r="117" spans="1:23">
      <c r="A117" t="s">
        <v>84</v>
      </c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">
        <v>28</v>
      </c>
      <c r="L117" t="s">
        <v>28</v>
      </c>
      <c r="M117" s="1">
        <v>7.7775617343999996E-5</v>
      </c>
      <c r="N117">
        <v>3.97572365551E-3</v>
      </c>
      <c r="O117">
        <v>0</v>
      </c>
      <c r="P117">
        <v>27</v>
      </c>
      <c r="Q117">
        <v>34</v>
      </c>
      <c r="R117" s="1">
        <v>1.17302254188E-11</v>
      </c>
      <c r="S117">
        <v>0.12765317920399999</v>
      </c>
      <c r="T117">
        <v>0.45609278939699999</v>
      </c>
      <c r="U117" t="s">
        <v>16</v>
      </c>
    </row>
    <row r="118" spans="1:23">
      <c r="A118" t="s">
        <v>57</v>
      </c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">
        <v>15</v>
      </c>
      <c r="L118" t="s">
        <v>15</v>
      </c>
      <c r="M118" s="1">
        <v>3.8604289488100001E-5</v>
      </c>
      <c r="N118">
        <v>6.3619914635100003E-3</v>
      </c>
      <c r="O118">
        <v>4.1579039378000001E-3</v>
      </c>
      <c r="P118">
        <v>21</v>
      </c>
      <c r="Q118">
        <v>27</v>
      </c>
      <c r="R118" s="1">
        <v>1.5174824413399999E-29</v>
      </c>
      <c r="S118">
        <v>0.12916695537799999</v>
      </c>
      <c r="T118" s="1">
        <v>1.4469954137900001E-16</v>
      </c>
      <c r="U118" t="s">
        <v>16</v>
      </c>
      <c r="V118">
        <v>21</v>
      </c>
    </row>
    <row r="119" spans="1:23">
      <c r="A119" t="s">
        <v>134</v>
      </c>
      <c r="B119" t="s">
        <v>15</v>
      </c>
      <c r="C119" t="s">
        <v>339</v>
      </c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>marineRestricted</v>
      </c>
      <c r="K119" t="s">
        <v>28</v>
      </c>
      <c r="L119" t="s">
        <v>28</v>
      </c>
      <c r="M119">
        <v>0</v>
      </c>
      <c r="N119">
        <v>4.0086165932499999E-3</v>
      </c>
      <c r="O119">
        <v>0</v>
      </c>
      <c r="P119">
        <v>22.5</v>
      </c>
      <c r="Q119">
        <v>34</v>
      </c>
      <c r="R119" s="1">
        <v>1.9704655177900001E-19</v>
      </c>
      <c r="S119">
        <v>6.44726708605E-2</v>
      </c>
      <c r="T119">
        <v>1</v>
      </c>
      <c r="U119" t="s">
        <v>16</v>
      </c>
    </row>
    <row r="120" spans="1:23">
      <c r="A120" t="s">
        <v>269</v>
      </c>
      <c r="B120" t="s">
        <v>20</v>
      </c>
      <c r="C120" t="s">
        <v>312</v>
      </c>
      <c r="G120" t="str">
        <f t="shared" si="4"/>
        <v/>
      </c>
      <c r="H120" t="str">
        <f t="shared" si="5"/>
        <v/>
      </c>
      <c r="I120" t="str">
        <f t="shared" si="6"/>
        <v>BRACK</v>
      </c>
      <c r="J120" t="str">
        <f t="shared" si="7"/>
        <v/>
      </c>
      <c r="K120" t="s">
        <v>19</v>
      </c>
      <c r="L120" t="s">
        <v>20</v>
      </c>
      <c r="M120">
        <v>1.8527299138400001E-4</v>
      </c>
      <c r="N120">
        <v>2.4073124081899998E-2</v>
      </c>
      <c r="O120">
        <v>5.0486150905199997E-3</v>
      </c>
      <c r="P120">
        <v>17</v>
      </c>
      <c r="Q120">
        <v>29</v>
      </c>
      <c r="R120" s="1">
        <v>1.06811613386E-35</v>
      </c>
      <c r="S120" s="1">
        <v>6.15540677952E-6</v>
      </c>
      <c r="T120" s="1">
        <v>4.8742614066600002E-15</v>
      </c>
      <c r="U120" t="s">
        <v>16</v>
      </c>
      <c r="V120">
        <v>17</v>
      </c>
      <c r="W120">
        <v>29</v>
      </c>
    </row>
    <row r="121" spans="1:23">
      <c r="A121" t="s">
        <v>145</v>
      </c>
      <c r="B121" t="s">
        <v>20</v>
      </c>
      <c r="C121" t="s">
        <v>340</v>
      </c>
      <c r="G121" t="str">
        <f t="shared" si="4"/>
        <v/>
      </c>
      <c r="H121" t="str">
        <f t="shared" si="5"/>
        <v/>
      </c>
      <c r="I121" t="str">
        <f t="shared" si="6"/>
        <v>BRACK</v>
      </c>
      <c r="J121" t="str">
        <f t="shared" si="7"/>
        <v/>
      </c>
      <c r="K121" t="s">
        <v>19</v>
      </c>
      <c r="L121" t="s">
        <v>20</v>
      </c>
      <c r="M121">
        <v>8.2753706635100004E-4</v>
      </c>
      <c r="N121">
        <v>2.8404944044499999E-2</v>
      </c>
      <c r="O121">
        <v>8.6992161939200008E-3</v>
      </c>
      <c r="P121">
        <v>16</v>
      </c>
      <c r="Q121">
        <v>28</v>
      </c>
      <c r="R121" s="1">
        <v>1.4039443273700001E-28</v>
      </c>
      <c r="S121" s="1">
        <v>2.5784437816399999E-5</v>
      </c>
      <c r="T121" s="1">
        <v>6.0993172593300003E-15</v>
      </c>
      <c r="U121" t="s">
        <v>16</v>
      </c>
      <c r="V121">
        <v>16</v>
      </c>
      <c r="W121">
        <v>28</v>
      </c>
    </row>
    <row r="122" spans="1:23">
      <c r="A122" t="s">
        <v>196</v>
      </c>
      <c r="G122" t="str">
        <f t="shared" si="4"/>
        <v/>
      </c>
      <c r="H122" t="str">
        <f t="shared" si="5"/>
        <v/>
      </c>
      <c r="I122" t="str">
        <f t="shared" si="6"/>
        <v/>
      </c>
      <c r="J122" t="str">
        <f t="shared" si="7"/>
        <v/>
      </c>
      <c r="K122" t="s">
        <v>28</v>
      </c>
      <c r="L122" t="s">
        <v>28</v>
      </c>
      <c r="M122">
        <v>0</v>
      </c>
      <c r="N122">
        <v>3.7405611212400001E-3</v>
      </c>
      <c r="O122">
        <v>0</v>
      </c>
      <c r="P122">
        <v>22.5</v>
      </c>
      <c r="Q122">
        <v>34</v>
      </c>
      <c r="R122" s="1">
        <v>4.3267791664799999E-16</v>
      </c>
      <c r="S122">
        <v>9.3954136308700004E-2</v>
      </c>
      <c r="T122">
        <v>1</v>
      </c>
      <c r="U122" t="s">
        <v>16</v>
      </c>
    </row>
    <row r="123" spans="1:23">
      <c r="A123" t="s">
        <v>250</v>
      </c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">
        <v>20</v>
      </c>
      <c r="L123" t="s">
        <v>20</v>
      </c>
      <c r="M123">
        <v>0</v>
      </c>
      <c r="N123">
        <v>6.8675955990600002E-3</v>
      </c>
      <c r="O123">
        <v>1.1837461440699999E-3</v>
      </c>
      <c r="P123">
        <v>22.5</v>
      </c>
      <c r="Q123">
        <v>30</v>
      </c>
      <c r="R123" s="1">
        <v>8.4996593989499993E-28</v>
      </c>
      <c r="S123">
        <v>3.28134341758E-3</v>
      </c>
      <c r="T123" s="1">
        <v>4.4425220474500002E-8</v>
      </c>
      <c r="U123" t="s">
        <v>16</v>
      </c>
      <c r="V123">
        <v>22.5</v>
      </c>
      <c r="W123">
        <v>30</v>
      </c>
    </row>
    <row r="124" spans="1:23">
      <c r="A124" t="s">
        <v>178</v>
      </c>
      <c r="G124" t="str">
        <f t="shared" si="4"/>
        <v/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">
        <v>15</v>
      </c>
      <c r="L124" t="s">
        <v>15</v>
      </c>
      <c r="M124">
        <v>1.21493387535E-4</v>
      </c>
      <c r="N124">
        <v>4.7988613308199996E-3</v>
      </c>
      <c r="O124">
        <v>9.1248619846099992E-3</v>
      </c>
      <c r="P124">
        <v>30</v>
      </c>
      <c r="Q124">
        <v>33</v>
      </c>
      <c r="R124" s="1">
        <v>1.03500803362E-7</v>
      </c>
      <c r="S124">
        <v>0.22521789387499999</v>
      </c>
      <c r="T124" s="1">
        <v>2.2163207210599998E-12</v>
      </c>
      <c r="U124" t="s">
        <v>16</v>
      </c>
      <c r="V124">
        <v>31.441460695699998</v>
      </c>
    </row>
    <row r="125" spans="1:23">
      <c r="A125" t="s">
        <v>248</v>
      </c>
      <c r="B125" t="s">
        <v>20</v>
      </c>
      <c r="C125" t="s">
        <v>322</v>
      </c>
      <c r="G125" t="str">
        <f t="shared" si="4"/>
        <v/>
      </c>
      <c r="H125" t="str">
        <f t="shared" si="5"/>
        <v/>
      </c>
      <c r="I125" t="str">
        <f t="shared" si="6"/>
        <v>BRACK</v>
      </c>
      <c r="J125" t="str">
        <f t="shared" si="7"/>
        <v/>
      </c>
      <c r="K125" t="s">
        <v>20</v>
      </c>
      <c r="L125" t="s">
        <v>20</v>
      </c>
      <c r="M125">
        <v>0</v>
      </c>
      <c r="N125">
        <v>1.0057864639699999E-2</v>
      </c>
      <c r="O125">
        <v>2.0623872131999999E-3</v>
      </c>
      <c r="P125">
        <v>17</v>
      </c>
      <c r="Q125">
        <v>33</v>
      </c>
      <c r="R125" s="1">
        <v>1.01435210941E-31</v>
      </c>
      <c r="S125">
        <v>5.1460365534599997E-3</v>
      </c>
      <c r="T125" s="1">
        <v>6.5337230835500003E-6</v>
      </c>
      <c r="U125" t="s">
        <v>16</v>
      </c>
      <c r="V125">
        <v>17</v>
      </c>
      <c r="W125">
        <v>33</v>
      </c>
    </row>
    <row r="126" spans="1:23">
      <c r="A126" t="s">
        <v>47</v>
      </c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  <c r="K126" t="s">
        <v>20</v>
      </c>
      <c r="L126" t="s">
        <v>20</v>
      </c>
      <c r="M126">
        <v>0</v>
      </c>
      <c r="N126">
        <v>5.9233172516299998E-3</v>
      </c>
      <c r="O126">
        <v>1.1214243409800001E-3</v>
      </c>
      <c r="P126">
        <v>17</v>
      </c>
      <c r="Q126">
        <v>27</v>
      </c>
      <c r="R126" s="1">
        <v>9.6394851274899994E-25</v>
      </c>
      <c r="S126">
        <v>1.7243367667100001E-3</v>
      </c>
      <c r="T126" s="1">
        <v>2.4312005657699999E-6</v>
      </c>
      <c r="U126" t="s">
        <v>16</v>
      </c>
      <c r="V126">
        <v>17</v>
      </c>
      <c r="W126">
        <v>27</v>
      </c>
    </row>
    <row r="127" spans="1:23">
      <c r="A127" t="s">
        <v>256</v>
      </c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  <c r="K127" t="s">
        <v>19</v>
      </c>
      <c r="L127" t="s">
        <v>20</v>
      </c>
      <c r="M127" s="1">
        <v>8.7337430877500001E-5</v>
      </c>
      <c r="N127">
        <v>1.5396842100899999E-2</v>
      </c>
      <c r="O127">
        <v>4.7840792612300004E-3</v>
      </c>
      <c r="P127">
        <v>21</v>
      </c>
      <c r="Q127">
        <v>30</v>
      </c>
      <c r="R127" s="1">
        <v>3.53808233668E-34</v>
      </c>
      <c r="S127">
        <v>1.95113746886E-3</v>
      </c>
      <c r="T127" s="1">
        <v>4.6631069159400004E-13</v>
      </c>
      <c r="U127" t="s">
        <v>16</v>
      </c>
      <c r="V127">
        <v>21</v>
      </c>
      <c r="W127">
        <v>30</v>
      </c>
    </row>
    <row r="128" spans="1:23">
      <c r="A128" t="s">
        <v>68</v>
      </c>
      <c r="B128" t="s">
        <v>20</v>
      </c>
      <c r="C128" t="s">
        <v>329</v>
      </c>
      <c r="G128" t="str">
        <f t="shared" si="4"/>
        <v/>
      </c>
      <c r="H128" t="str">
        <f t="shared" si="5"/>
        <v/>
      </c>
      <c r="I128" t="str">
        <f t="shared" si="6"/>
        <v>BRACK</v>
      </c>
      <c r="J128" t="str">
        <f t="shared" si="7"/>
        <v/>
      </c>
      <c r="K128" t="s">
        <v>20</v>
      </c>
      <c r="L128" t="s">
        <v>20</v>
      </c>
      <c r="M128">
        <v>1.89459835593E-3</v>
      </c>
      <c r="N128">
        <v>1.9202672519599999E-2</v>
      </c>
      <c r="O128">
        <v>1.46985382132E-3</v>
      </c>
      <c r="P128">
        <v>15</v>
      </c>
      <c r="Q128">
        <v>17</v>
      </c>
      <c r="R128" s="1">
        <v>1.73572525508E-7</v>
      </c>
      <c r="S128" s="1">
        <v>5.2860452004999997E-5</v>
      </c>
      <c r="T128">
        <v>0.282204276255</v>
      </c>
      <c r="U128" t="s">
        <v>16</v>
      </c>
      <c r="V128">
        <v>15</v>
      </c>
      <c r="W128">
        <v>17</v>
      </c>
    </row>
    <row r="129" spans="1:23">
      <c r="A129" t="s">
        <v>132</v>
      </c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">
        <v>20</v>
      </c>
      <c r="L129" t="s">
        <v>20</v>
      </c>
      <c r="M129">
        <v>5.5275567952299998E-4</v>
      </c>
      <c r="N129">
        <v>1.84575760452E-3</v>
      </c>
      <c r="O129">
        <v>6.4467587172000005E-4</v>
      </c>
      <c r="P129">
        <v>6</v>
      </c>
      <c r="Q129">
        <v>9</v>
      </c>
      <c r="R129">
        <v>1.39979429112E-2</v>
      </c>
      <c r="S129">
        <v>2.3820483246999999E-3</v>
      </c>
      <c r="T129">
        <v>0.42899519354400001</v>
      </c>
      <c r="U129" t="s">
        <v>16</v>
      </c>
      <c r="V129">
        <v>6</v>
      </c>
      <c r="W129">
        <v>9</v>
      </c>
    </row>
    <row r="130" spans="1:23">
      <c r="A130" t="s">
        <v>181</v>
      </c>
      <c r="B130" t="s">
        <v>36</v>
      </c>
      <c r="C130" t="s">
        <v>320</v>
      </c>
      <c r="G130" t="str">
        <f t="shared" si="4"/>
        <v>FRESH</v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">
        <v>94</v>
      </c>
      <c r="L130" t="s">
        <v>36</v>
      </c>
      <c r="M130">
        <v>9.8758641834600005E-3</v>
      </c>
      <c r="N130">
        <v>2.4512899623899999E-3</v>
      </c>
      <c r="O130">
        <v>0</v>
      </c>
      <c r="P130">
        <v>6</v>
      </c>
      <c r="Q130">
        <v>20</v>
      </c>
      <c r="R130">
        <v>1.38647381017E-4</v>
      </c>
      <c r="S130">
        <v>5.9530157061799998E-3</v>
      </c>
      <c r="T130" s="1">
        <v>2.7191345144199998E-5</v>
      </c>
      <c r="U130" t="s">
        <v>95</v>
      </c>
      <c r="V130">
        <v>9.4749424289200004</v>
      </c>
    </row>
    <row r="131" spans="1:23">
      <c r="A131" t="s">
        <v>126</v>
      </c>
      <c r="B131" t="s">
        <v>20</v>
      </c>
      <c r="C131" s="2" t="s">
        <v>341</v>
      </c>
      <c r="G131" t="str">
        <f t="shared" ref="G131:G194" si="8">IF(NOT(ISBLANK(B131)),IF(L131="freshRestricted", IF(B131="freshRestricted","FRESH",B131),""),"")</f>
        <v/>
      </c>
      <c r="H131" t="str">
        <f t="shared" ref="H131:H194" si="9">IF(NOT(ISBLANK($B131)),IF($L131="marineRestricted", IF($B131="marineRestricted","MARINE",B131),""),"")</f>
        <v/>
      </c>
      <c r="I131" t="str">
        <f t="shared" ref="I131:I194" si="10">IF(NOT(ISBLANK($B131)),IF($L131="brackishRestricted", IF($B131="brackishRestricted","BRACK",B131),""),"")</f>
        <v>BRACK</v>
      </c>
      <c r="J131" t="str">
        <f t="shared" ref="J131:J194" si="11">IF(NOT(ISBLANK($B131)),IF($L131="noclass", IF($B131="noclass","NOCLASS",B131),""),"")</f>
        <v/>
      </c>
      <c r="K131" t="s">
        <v>20</v>
      </c>
      <c r="L131" t="s">
        <v>20</v>
      </c>
      <c r="M131">
        <v>0</v>
      </c>
      <c r="N131">
        <v>3.0065387768500001E-3</v>
      </c>
      <c r="O131">
        <v>1.3139223209099999E-4</v>
      </c>
      <c r="P131">
        <v>10</v>
      </c>
      <c r="Q131">
        <v>12</v>
      </c>
      <c r="R131" s="1">
        <v>2.0345461419300001E-11</v>
      </c>
      <c r="S131" s="1">
        <v>5.1404866472899999E-5</v>
      </c>
      <c r="T131">
        <v>6.0808477919999999E-2</v>
      </c>
      <c r="U131" t="s">
        <v>16</v>
      </c>
      <c r="V131">
        <v>10</v>
      </c>
      <c r="W131">
        <v>12</v>
      </c>
    </row>
    <row r="132" spans="1:23">
      <c r="A132" t="s">
        <v>141</v>
      </c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  <c r="K132" t="s">
        <v>15</v>
      </c>
      <c r="L132" t="s">
        <v>15</v>
      </c>
      <c r="M132" s="1">
        <v>2.7475546763400001E-5</v>
      </c>
      <c r="N132">
        <v>4.2148497301599998E-3</v>
      </c>
      <c r="O132">
        <v>8.2834312723700006E-3</v>
      </c>
      <c r="P132">
        <v>13</v>
      </c>
      <c r="Q132">
        <v>17</v>
      </c>
      <c r="R132" s="1">
        <v>3.4556790069600002E-12</v>
      </c>
      <c r="S132">
        <v>4.8038034261999998E-2</v>
      </c>
      <c r="T132" s="1">
        <v>2.49541727956E-24</v>
      </c>
      <c r="U132" t="s">
        <v>16</v>
      </c>
      <c r="V132">
        <v>14.971222558599999</v>
      </c>
    </row>
    <row r="133" spans="1:23">
      <c r="A133" t="s">
        <v>112</v>
      </c>
      <c r="B133" t="s">
        <v>15</v>
      </c>
      <c r="C133" t="s">
        <v>342</v>
      </c>
      <c r="G133" t="str">
        <f t="shared" si="8"/>
        <v/>
      </c>
      <c r="H133" t="str">
        <f t="shared" si="9"/>
        <v>MARINE</v>
      </c>
      <c r="I133" t="str">
        <f t="shared" si="10"/>
        <v/>
      </c>
      <c r="J133" t="str">
        <f t="shared" si="11"/>
        <v/>
      </c>
      <c r="K133" t="s">
        <v>15</v>
      </c>
      <c r="L133" t="s">
        <v>15</v>
      </c>
      <c r="M133">
        <v>0</v>
      </c>
      <c r="N133">
        <v>7.3550680022499999E-3</v>
      </c>
      <c r="O133">
        <v>1.26917258049E-2</v>
      </c>
      <c r="P133">
        <v>22.5</v>
      </c>
      <c r="Q133">
        <v>28</v>
      </c>
      <c r="R133" s="1">
        <v>1.3968151659700001E-28</v>
      </c>
      <c r="S133">
        <v>0.16546413910900001</v>
      </c>
      <c r="T133" s="1">
        <v>3.6966335072900002E-32</v>
      </c>
      <c r="U133" t="s">
        <v>16</v>
      </c>
      <c r="V133">
        <v>24.812657739799999</v>
      </c>
    </row>
    <row r="134" spans="1:23">
      <c r="A134" t="s">
        <v>86</v>
      </c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  <c r="K134" t="s">
        <v>28</v>
      </c>
      <c r="L134" t="s">
        <v>28</v>
      </c>
      <c r="M134">
        <v>0</v>
      </c>
      <c r="N134">
        <v>3.1323768136800002E-3</v>
      </c>
      <c r="O134">
        <v>0</v>
      </c>
      <c r="P134">
        <v>18.5</v>
      </c>
      <c r="Q134">
        <v>31</v>
      </c>
      <c r="R134" s="1">
        <v>2.11990378987E-13</v>
      </c>
      <c r="S134">
        <v>2.6652500225899999E-2</v>
      </c>
      <c r="T134">
        <v>1</v>
      </c>
      <c r="U134" t="s">
        <v>16</v>
      </c>
    </row>
    <row r="135" spans="1:23">
      <c r="A135" t="s">
        <v>213</v>
      </c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  <c r="K135" t="s">
        <v>20</v>
      </c>
      <c r="L135" t="s">
        <v>20</v>
      </c>
      <c r="M135">
        <v>2.5494024974500001E-4</v>
      </c>
      <c r="N135">
        <v>1.23415529252E-2</v>
      </c>
      <c r="O135">
        <v>7.9051383399199998E-4</v>
      </c>
      <c r="P135">
        <v>14</v>
      </c>
      <c r="Q135">
        <v>16</v>
      </c>
      <c r="R135" s="1">
        <v>2.50201557774E-18</v>
      </c>
      <c r="S135" s="1">
        <v>3.4542474139199999E-7</v>
      </c>
      <c r="T135">
        <v>0.38537346306300002</v>
      </c>
      <c r="U135" t="s">
        <v>16</v>
      </c>
      <c r="V135">
        <v>14</v>
      </c>
      <c r="W135">
        <v>16</v>
      </c>
    </row>
    <row r="136" spans="1:23">
      <c r="A136" t="s">
        <v>207</v>
      </c>
      <c r="B136" t="s">
        <v>15</v>
      </c>
      <c r="C136" t="s">
        <v>325</v>
      </c>
      <c r="G136" t="str">
        <f t="shared" si="8"/>
        <v/>
      </c>
      <c r="H136" t="str">
        <f t="shared" si="9"/>
        <v>MARINE</v>
      </c>
      <c r="I136" t="str">
        <f t="shared" si="10"/>
        <v/>
      </c>
      <c r="J136" t="str">
        <f t="shared" si="11"/>
        <v/>
      </c>
      <c r="K136" t="s">
        <v>15</v>
      </c>
      <c r="L136" t="s">
        <v>15</v>
      </c>
      <c r="M136">
        <v>0</v>
      </c>
      <c r="N136">
        <v>9.1239798095799996E-4</v>
      </c>
      <c r="O136">
        <v>2.9578304594500001E-2</v>
      </c>
      <c r="P136">
        <v>29</v>
      </c>
      <c r="Q136">
        <v>34</v>
      </c>
      <c r="R136" s="1">
        <v>1.2120399226499999E-6</v>
      </c>
      <c r="S136" s="1">
        <v>8.4577810604999994E-5</v>
      </c>
      <c r="T136" s="1">
        <v>7.6081219295599999E-44</v>
      </c>
      <c r="U136" t="s">
        <v>16</v>
      </c>
      <c r="V136">
        <v>33.845765672900001</v>
      </c>
    </row>
    <row r="137" spans="1:23">
      <c r="A137" t="s">
        <v>221</v>
      </c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  <c r="K137" t="s">
        <v>19</v>
      </c>
      <c r="L137" t="s">
        <v>20</v>
      </c>
      <c r="M137">
        <v>8.7433436133000004E-4</v>
      </c>
      <c r="N137">
        <v>3.0849040560099999E-2</v>
      </c>
      <c r="O137">
        <v>1.1227465644399999E-2</v>
      </c>
      <c r="P137">
        <v>17</v>
      </c>
      <c r="Q137">
        <v>33</v>
      </c>
      <c r="R137" s="1">
        <v>9.0411861011999996E-33</v>
      </c>
      <c r="S137">
        <v>1.9196487712899999E-3</v>
      </c>
      <c r="T137" s="1">
        <v>5.1174686771999999E-9</v>
      </c>
      <c r="U137" t="s">
        <v>16</v>
      </c>
      <c r="V137">
        <v>17</v>
      </c>
      <c r="W137">
        <v>33</v>
      </c>
    </row>
    <row r="138" spans="1:23">
      <c r="A138" t="s">
        <v>14</v>
      </c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  <c r="K138" t="s">
        <v>15</v>
      </c>
      <c r="L138" t="s">
        <v>15</v>
      </c>
      <c r="M138">
        <v>2.8474975317100001E-4</v>
      </c>
      <c r="N138">
        <v>3.0223275975700001E-2</v>
      </c>
      <c r="O138">
        <v>0.140622419941</v>
      </c>
      <c r="P138">
        <v>32</v>
      </c>
      <c r="Q138">
        <v>34</v>
      </c>
      <c r="R138" s="1">
        <v>1.7881310242800001E-18</v>
      </c>
      <c r="S138">
        <v>6.9609566640700003E-3</v>
      </c>
      <c r="T138" s="1">
        <v>1.15818900086E-27</v>
      </c>
      <c r="U138" t="s">
        <v>16</v>
      </c>
      <c r="V138">
        <v>33.573335852299998</v>
      </c>
    </row>
    <row r="139" spans="1:23">
      <c r="A139" t="s">
        <v>299</v>
      </c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  <c r="K139" t="s">
        <v>20</v>
      </c>
      <c r="L139" t="s">
        <v>20</v>
      </c>
      <c r="M139">
        <v>2.4474024708099999E-4</v>
      </c>
      <c r="N139">
        <v>7.91049164765E-3</v>
      </c>
      <c r="O139">
        <v>4.5591195691699999E-4</v>
      </c>
      <c r="P139">
        <v>16</v>
      </c>
      <c r="Q139">
        <v>20</v>
      </c>
      <c r="R139" s="1">
        <v>5.0999528421199997E-11</v>
      </c>
      <c r="S139">
        <v>6.0165721663599995E-4</v>
      </c>
      <c r="T139">
        <v>0.127623313495</v>
      </c>
      <c r="U139" t="s">
        <v>16</v>
      </c>
      <c r="V139">
        <v>16</v>
      </c>
      <c r="W139">
        <v>20</v>
      </c>
    </row>
    <row r="140" spans="1:23">
      <c r="A140" t="s">
        <v>262</v>
      </c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  <c r="K140" t="s">
        <v>20</v>
      </c>
      <c r="L140" t="s">
        <v>20</v>
      </c>
      <c r="M140">
        <v>2.3194760925400001E-4</v>
      </c>
      <c r="N140">
        <v>1.7758258595E-2</v>
      </c>
      <c r="O140">
        <v>0</v>
      </c>
      <c r="P140">
        <v>14</v>
      </c>
      <c r="Q140">
        <v>16</v>
      </c>
      <c r="R140" s="1">
        <v>3.8542735326199999E-15</v>
      </c>
      <c r="S140" s="1">
        <v>3.0197911342199999E-9</v>
      </c>
      <c r="T140">
        <v>0.13430886434600001</v>
      </c>
      <c r="U140" t="s">
        <v>16</v>
      </c>
      <c r="V140">
        <v>14</v>
      </c>
      <c r="W140">
        <v>16</v>
      </c>
    </row>
    <row r="141" spans="1:23">
      <c r="A141" t="s">
        <v>206</v>
      </c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  <c r="K141" t="s">
        <v>20</v>
      </c>
      <c r="L141" t="s">
        <v>20</v>
      </c>
      <c r="M141">
        <v>1.8139163663600001E-4</v>
      </c>
      <c r="N141">
        <v>1.51844642821E-2</v>
      </c>
      <c r="O141">
        <v>1.9130870773099999E-3</v>
      </c>
      <c r="P141">
        <v>17</v>
      </c>
      <c r="Q141">
        <v>33</v>
      </c>
      <c r="R141" s="1">
        <v>5.3640289092299998E-33</v>
      </c>
      <c r="S141">
        <v>9.8686430000999997E-4</v>
      </c>
      <c r="T141" s="1">
        <v>4.4614821494500002E-7</v>
      </c>
      <c r="U141" t="s">
        <v>16</v>
      </c>
      <c r="V141">
        <v>17</v>
      </c>
      <c r="W141">
        <v>33</v>
      </c>
    </row>
    <row r="142" spans="1:23">
      <c r="A142" t="s">
        <v>168</v>
      </c>
      <c r="B142" t="s">
        <v>20</v>
      </c>
      <c r="C142" t="s">
        <v>343</v>
      </c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>brackishRestricted</v>
      </c>
      <c r="K142" t="s">
        <v>28</v>
      </c>
      <c r="L142" t="s">
        <v>28</v>
      </c>
      <c r="M142">
        <v>0</v>
      </c>
      <c r="N142">
        <v>5.3611014326699997E-3</v>
      </c>
      <c r="O142">
        <v>0</v>
      </c>
      <c r="P142">
        <v>25</v>
      </c>
      <c r="Q142">
        <v>34</v>
      </c>
      <c r="R142" s="1">
        <v>2.8586356786900001E-19</v>
      </c>
      <c r="S142">
        <v>6.7654293211500002E-2</v>
      </c>
      <c r="T142">
        <v>1</v>
      </c>
      <c r="U142" t="s">
        <v>16</v>
      </c>
    </row>
    <row r="143" spans="1:23">
      <c r="A143" t="s">
        <v>158</v>
      </c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  <c r="K143" t="s">
        <v>36</v>
      </c>
      <c r="L143" t="s">
        <v>36</v>
      </c>
      <c r="M143">
        <v>1.6822000931699999E-2</v>
      </c>
      <c r="N143">
        <v>2.0845986435899999E-3</v>
      </c>
      <c r="O143" s="1">
        <v>6.9248590765599998E-5</v>
      </c>
      <c r="P143">
        <v>3</v>
      </c>
      <c r="Q143">
        <v>5</v>
      </c>
      <c r="R143">
        <v>8.6462383837900003E-2</v>
      </c>
      <c r="S143" s="1">
        <v>7.9274564893500006E-5</v>
      </c>
      <c r="T143" s="1">
        <v>1.6020373359300001E-12</v>
      </c>
      <c r="U143" t="s">
        <v>16</v>
      </c>
      <c r="V143">
        <v>3.2405992772799999</v>
      </c>
    </row>
    <row r="144" spans="1:23">
      <c r="A144" t="s">
        <v>259</v>
      </c>
      <c r="B144" t="s">
        <v>15</v>
      </c>
      <c r="C144" t="s">
        <v>344</v>
      </c>
      <c r="G144" t="str">
        <f t="shared" si="8"/>
        <v/>
      </c>
      <c r="H144" t="str">
        <f t="shared" si="9"/>
        <v>MARINE</v>
      </c>
      <c r="I144" t="str">
        <f t="shared" si="10"/>
        <v/>
      </c>
      <c r="J144" t="str">
        <f t="shared" si="11"/>
        <v/>
      </c>
      <c r="K144" t="s">
        <v>15</v>
      </c>
      <c r="L144" t="s">
        <v>15</v>
      </c>
      <c r="M144">
        <v>0</v>
      </c>
      <c r="N144">
        <v>2.9529687994E-3</v>
      </c>
      <c r="O144">
        <v>3.5707139747200002E-2</v>
      </c>
      <c r="P144">
        <v>25</v>
      </c>
      <c r="Q144">
        <v>34</v>
      </c>
      <c r="R144" s="1">
        <v>1.2079126778300001E-15</v>
      </c>
      <c r="S144">
        <v>6.0102148509000005E-4</v>
      </c>
      <c r="T144" s="1">
        <v>2.5679954282900001E-42</v>
      </c>
      <c r="U144" t="s">
        <v>16</v>
      </c>
      <c r="V144">
        <v>33.255702938299997</v>
      </c>
    </row>
    <row r="145" spans="1:23">
      <c r="A145" t="s">
        <v>17</v>
      </c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  <c r="K145" t="s">
        <v>15</v>
      </c>
      <c r="L145" t="s">
        <v>15</v>
      </c>
      <c r="M145">
        <v>3.5208083174899997E-4</v>
      </c>
      <c r="N145">
        <v>1.7884557883600001E-2</v>
      </c>
      <c r="O145">
        <v>0.10329648695099999</v>
      </c>
      <c r="P145">
        <v>32</v>
      </c>
      <c r="Q145">
        <v>34</v>
      </c>
      <c r="R145" s="1">
        <v>2.9680286776800002E-20</v>
      </c>
      <c r="S145">
        <v>7.1070194345400003E-3</v>
      </c>
      <c r="T145" s="1">
        <v>3.8338492911399999E-22</v>
      </c>
      <c r="U145" t="s">
        <v>16</v>
      </c>
      <c r="V145">
        <v>33.659379703799999</v>
      </c>
    </row>
    <row r="146" spans="1:23">
      <c r="A146" t="s">
        <v>289</v>
      </c>
      <c r="G146" t="str">
        <f t="shared" si="8"/>
        <v/>
      </c>
      <c r="H146" t="str">
        <f t="shared" si="9"/>
        <v/>
      </c>
      <c r="I146" t="str">
        <f t="shared" si="10"/>
        <v/>
      </c>
      <c r="J146" t="str">
        <f t="shared" si="11"/>
        <v/>
      </c>
      <c r="K146" t="s">
        <v>20</v>
      </c>
      <c r="L146" t="s">
        <v>20</v>
      </c>
      <c r="M146">
        <v>8.8046733986599998E-3</v>
      </c>
      <c r="N146">
        <v>2.7655924376E-2</v>
      </c>
      <c r="O146">
        <v>7.5981852376499999E-3</v>
      </c>
      <c r="P146">
        <v>7</v>
      </c>
      <c r="Q146">
        <v>9</v>
      </c>
      <c r="R146" s="1">
        <v>2.4011886672699999E-6</v>
      </c>
      <c r="S146" s="1">
        <v>3.8127892922900002E-8</v>
      </c>
      <c r="T146">
        <v>0.4492001108</v>
      </c>
      <c r="U146" t="s">
        <v>16</v>
      </c>
      <c r="V146">
        <v>7</v>
      </c>
      <c r="W146">
        <v>9</v>
      </c>
    </row>
    <row r="147" spans="1:23">
      <c r="A147" t="s">
        <v>167</v>
      </c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  <c r="K147" t="s">
        <v>20</v>
      </c>
      <c r="L147" t="s">
        <v>20</v>
      </c>
      <c r="M147">
        <v>1.0981801907700001E-3</v>
      </c>
      <c r="N147">
        <v>1.2158114644699999E-2</v>
      </c>
      <c r="O147">
        <v>1.36616719378E-3</v>
      </c>
      <c r="P147">
        <v>6</v>
      </c>
      <c r="Q147">
        <v>8</v>
      </c>
      <c r="R147">
        <v>1.10218804959E-4</v>
      </c>
      <c r="S147" s="1">
        <v>9.4638769314300006E-8</v>
      </c>
      <c r="T147">
        <v>0.40668352781599998</v>
      </c>
      <c r="U147" t="s">
        <v>16</v>
      </c>
      <c r="V147">
        <v>6</v>
      </c>
      <c r="W147">
        <v>8</v>
      </c>
    </row>
    <row r="148" spans="1:23">
      <c r="A148" t="s">
        <v>166</v>
      </c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/>
      </c>
      <c r="K148" t="s">
        <v>15</v>
      </c>
      <c r="L148" t="s">
        <v>15</v>
      </c>
      <c r="M148">
        <v>1.4159731105499999E-4</v>
      </c>
      <c r="N148">
        <v>3.5689458480200002E-3</v>
      </c>
      <c r="O148">
        <v>1.0713131140400001E-3</v>
      </c>
      <c r="P148">
        <v>18.5</v>
      </c>
      <c r="Q148">
        <v>25</v>
      </c>
      <c r="R148" s="1">
        <v>1.67656141413E-9</v>
      </c>
      <c r="S148">
        <v>4.6278554764400001E-2</v>
      </c>
      <c r="T148">
        <v>4.0620402277399999E-4</v>
      </c>
      <c r="U148" t="s">
        <v>16</v>
      </c>
      <c r="V148">
        <v>18.5</v>
      </c>
    </row>
    <row r="149" spans="1:23">
      <c r="A149" t="s">
        <v>113</v>
      </c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  <c r="K149" t="s">
        <v>15</v>
      </c>
      <c r="L149" t="s">
        <v>15</v>
      </c>
      <c r="M149">
        <v>0</v>
      </c>
      <c r="N149">
        <v>2.7786667529599999E-3</v>
      </c>
      <c r="O149">
        <v>1.0903384333400001E-2</v>
      </c>
      <c r="P149">
        <v>28</v>
      </c>
      <c r="Q149">
        <v>31</v>
      </c>
      <c r="R149" s="1">
        <v>1.34592233682E-14</v>
      </c>
      <c r="S149">
        <v>9.7326295839099998E-3</v>
      </c>
      <c r="T149" s="1">
        <v>1.2374192063699999E-28</v>
      </c>
      <c r="U149" t="s">
        <v>16</v>
      </c>
      <c r="V149">
        <v>30.235466713499999</v>
      </c>
    </row>
    <row r="150" spans="1:23">
      <c r="A150" t="s">
        <v>176</v>
      </c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  <c r="K150" t="s">
        <v>36</v>
      </c>
      <c r="L150" t="s">
        <v>36</v>
      </c>
      <c r="M150">
        <v>4.9453091657999999E-2</v>
      </c>
      <c r="N150">
        <v>9.6625888590400003E-3</v>
      </c>
      <c r="O150">
        <v>2.2032902467700001E-4</v>
      </c>
      <c r="P150">
        <v>7</v>
      </c>
      <c r="Q150">
        <v>20</v>
      </c>
      <c r="R150" s="1">
        <v>1.05641357521E-19</v>
      </c>
      <c r="S150" s="1">
        <v>1.4855114221499999E-5</v>
      </c>
      <c r="T150" s="1">
        <v>2.0247862337399998E-14</v>
      </c>
      <c r="U150" t="s">
        <v>16</v>
      </c>
      <c r="V150">
        <v>9.4932457835200008</v>
      </c>
    </row>
    <row r="151" spans="1:23">
      <c r="A151" t="s">
        <v>228</v>
      </c>
      <c r="G151" t="str">
        <f t="shared" si="8"/>
        <v/>
      </c>
      <c r="H151" t="str">
        <f t="shared" si="9"/>
        <v/>
      </c>
      <c r="I151" t="str">
        <f t="shared" si="10"/>
        <v/>
      </c>
      <c r="J151" t="str">
        <f t="shared" si="11"/>
        <v/>
      </c>
      <c r="K151" t="s">
        <v>20</v>
      </c>
      <c r="L151" t="s">
        <v>20</v>
      </c>
      <c r="M151">
        <v>1.91363017095E-3</v>
      </c>
      <c r="N151">
        <v>9.7661839548200003E-3</v>
      </c>
      <c r="O151">
        <v>1.48529703482E-3</v>
      </c>
      <c r="P151">
        <v>6</v>
      </c>
      <c r="Q151">
        <v>10</v>
      </c>
      <c r="R151">
        <v>6.9392330301600003E-4</v>
      </c>
      <c r="S151" s="1">
        <v>3.9409113208E-6</v>
      </c>
      <c r="T151">
        <v>0.36273898604400001</v>
      </c>
      <c r="U151" t="s">
        <v>16</v>
      </c>
      <c r="V151">
        <v>6</v>
      </c>
      <c r="W151">
        <v>10</v>
      </c>
    </row>
    <row r="152" spans="1:23">
      <c r="A152" t="s">
        <v>116</v>
      </c>
      <c r="G152" t="str">
        <f t="shared" si="8"/>
        <v/>
      </c>
      <c r="H152" t="str">
        <f t="shared" si="9"/>
        <v/>
      </c>
      <c r="I152" t="str">
        <f t="shared" si="10"/>
        <v/>
      </c>
      <c r="J152" t="str">
        <f t="shared" si="11"/>
        <v/>
      </c>
      <c r="K152" t="s">
        <v>20</v>
      </c>
      <c r="L152" t="s">
        <v>20</v>
      </c>
      <c r="M152">
        <v>3.2506094824299998E-3</v>
      </c>
      <c r="N152">
        <v>1.27728882347E-2</v>
      </c>
      <c r="O152">
        <v>2.9187757861299998E-3</v>
      </c>
      <c r="P152">
        <v>8</v>
      </c>
      <c r="Q152">
        <v>10</v>
      </c>
      <c r="R152" s="1">
        <v>3.07940757318E-6</v>
      </c>
      <c r="S152" s="1">
        <v>4.9534954364900001E-6</v>
      </c>
      <c r="T152">
        <v>0.44606362999900001</v>
      </c>
      <c r="U152" t="s">
        <v>16</v>
      </c>
      <c r="V152">
        <v>8</v>
      </c>
      <c r="W152">
        <v>10</v>
      </c>
    </row>
    <row r="153" spans="1:23">
      <c r="A153" t="s">
        <v>33</v>
      </c>
      <c r="G153" t="str">
        <f t="shared" si="8"/>
        <v/>
      </c>
      <c r="H153" t="str">
        <f t="shared" si="9"/>
        <v/>
      </c>
      <c r="I153" t="str">
        <f t="shared" si="10"/>
        <v/>
      </c>
      <c r="J153" t="str">
        <f t="shared" si="11"/>
        <v/>
      </c>
      <c r="K153" t="s">
        <v>15</v>
      </c>
      <c r="L153" t="s">
        <v>15</v>
      </c>
      <c r="M153">
        <v>4.7557916400999998E-4</v>
      </c>
      <c r="N153">
        <v>1.74077342049E-3</v>
      </c>
      <c r="O153">
        <v>4.3643451244299997E-3</v>
      </c>
      <c r="P153">
        <v>8</v>
      </c>
      <c r="Q153">
        <v>31</v>
      </c>
      <c r="R153">
        <v>5.4237581623500005E-4</v>
      </c>
      <c r="S153">
        <v>7.2321637926700003E-2</v>
      </c>
      <c r="T153">
        <v>1.3029492006799999E-4</v>
      </c>
      <c r="U153" t="s">
        <v>16</v>
      </c>
      <c r="V153">
        <v>23.517043145500001</v>
      </c>
    </row>
    <row r="154" spans="1:23">
      <c r="A154" t="s">
        <v>119</v>
      </c>
      <c r="B154" t="s">
        <v>15</v>
      </c>
      <c r="C154" t="s">
        <v>329</v>
      </c>
      <c r="G154" t="str">
        <f t="shared" si="8"/>
        <v/>
      </c>
      <c r="H154" t="str">
        <f t="shared" si="9"/>
        <v>MARINE</v>
      </c>
      <c r="I154" t="str">
        <f t="shared" si="10"/>
        <v/>
      </c>
      <c r="J154" t="str">
        <f t="shared" si="11"/>
        <v/>
      </c>
      <c r="K154" t="s">
        <v>15</v>
      </c>
      <c r="L154" t="s">
        <v>15</v>
      </c>
      <c r="M154">
        <v>1.71000652357E-4</v>
      </c>
      <c r="N154">
        <v>4.6296296296299997E-3</v>
      </c>
      <c r="O154">
        <v>1.5610643717600001E-2</v>
      </c>
      <c r="P154">
        <v>32</v>
      </c>
      <c r="Q154">
        <v>34</v>
      </c>
      <c r="R154">
        <v>1.89566808377E-2</v>
      </c>
      <c r="S154">
        <v>4.40300563548E-2</v>
      </c>
      <c r="T154" s="1">
        <v>3.8338492911399999E-22</v>
      </c>
      <c r="U154" t="s">
        <v>16</v>
      </c>
      <c r="V154">
        <v>33.4224440347</v>
      </c>
    </row>
    <row r="155" spans="1:23">
      <c r="A155" t="s">
        <v>77</v>
      </c>
      <c r="B155" t="s">
        <v>15</v>
      </c>
      <c r="C155" t="s">
        <v>344</v>
      </c>
      <c r="G155" t="str">
        <f t="shared" si="8"/>
        <v/>
      </c>
      <c r="H155" t="str">
        <f t="shared" si="9"/>
        <v>MARINE</v>
      </c>
      <c r="I155" t="str">
        <f t="shared" si="10"/>
        <v/>
      </c>
      <c r="J155" t="str">
        <f t="shared" si="11"/>
        <v/>
      </c>
      <c r="K155" t="s">
        <v>15</v>
      </c>
      <c r="L155" t="s">
        <v>15</v>
      </c>
      <c r="M155">
        <v>0</v>
      </c>
      <c r="N155">
        <v>3.3739438414800002E-3</v>
      </c>
      <c r="O155">
        <v>1.4403834628399999E-2</v>
      </c>
      <c r="P155">
        <v>27</v>
      </c>
      <c r="Q155">
        <v>34</v>
      </c>
      <c r="R155" s="1">
        <v>7.0595247168599995E-18</v>
      </c>
      <c r="S155">
        <v>1.37818995572E-2</v>
      </c>
      <c r="T155" s="1">
        <v>1.52760409333E-32</v>
      </c>
      <c r="U155" t="s">
        <v>16</v>
      </c>
      <c r="V155">
        <v>32.360325045400003</v>
      </c>
    </row>
    <row r="156" spans="1:23">
      <c r="A156" t="s">
        <v>87</v>
      </c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  <c r="K156" t="s">
        <v>15</v>
      </c>
      <c r="L156" t="s">
        <v>15</v>
      </c>
      <c r="M156">
        <v>0</v>
      </c>
      <c r="N156">
        <v>0</v>
      </c>
      <c r="O156">
        <v>3.4758393036E-2</v>
      </c>
      <c r="P156">
        <v>17.5</v>
      </c>
      <c r="Q156">
        <v>34</v>
      </c>
      <c r="R156">
        <v>1</v>
      </c>
      <c r="S156" s="1">
        <v>3.0646006148900002E-7</v>
      </c>
      <c r="T156" s="1">
        <v>9.7459609087900001E-31</v>
      </c>
      <c r="U156" t="s">
        <v>16</v>
      </c>
      <c r="V156">
        <v>34</v>
      </c>
    </row>
    <row r="157" spans="1:23">
      <c r="A157" t="s">
        <v>304</v>
      </c>
      <c r="B157" t="s">
        <v>20</v>
      </c>
      <c r="C157" t="s">
        <v>333</v>
      </c>
      <c r="G157" t="str">
        <f t="shared" si="8"/>
        <v/>
      </c>
      <c r="H157" t="str">
        <f t="shared" si="9"/>
        <v/>
      </c>
      <c r="I157" t="str">
        <f t="shared" si="10"/>
        <v>BRACK</v>
      </c>
      <c r="J157" t="str">
        <f t="shared" si="11"/>
        <v/>
      </c>
      <c r="K157" t="s">
        <v>20</v>
      </c>
      <c r="L157" t="s">
        <v>20</v>
      </c>
      <c r="M157">
        <v>5.4888259970199997E-3</v>
      </c>
      <c r="N157">
        <v>5.6722728606700003E-2</v>
      </c>
      <c r="O157">
        <v>7.5221238938100003E-4</v>
      </c>
      <c r="P157">
        <v>8</v>
      </c>
      <c r="Q157">
        <v>16</v>
      </c>
      <c r="R157" s="1">
        <v>1.4259409167199999E-10</v>
      </c>
      <c r="S157" s="1">
        <v>1.1427987191400001E-8</v>
      </c>
      <c r="T157">
        <v>1.53961017445E-2</v>
      </c>
      <c r="U157" t="s">
        <v>16</v>
      </c>
      <c r="V157">
        <v>8</v>
      </c>
      <c r="W157">
        <v>16</v>
      </c>
    </row>
    <row r="158" spans="1:23">
      <c r="A158" t="s">
        <v>236</v>
      </c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  <c r="K158" t="s">
        <v>20</v>
      </c>
      <c r="L158" t="s">
        <v>20</v>
      </c>
      <c r="M158">
        <v>2.1618817018299999E-4</v>
      </c>
      <c r="N158">
        <v>4.3256433710799997E-3</v>
      </c>
      <c r="O158">
        <v>1.40611891162E-3</v>
      </c>
      <c r="P158">
        <v>7</v>
      </c>
      <c r="Q158">
        <v>9</v>
      </c>
      <c r="R158" s="1">
        <v>2.47042512966E-5</v>
      </c>
      <c r="S158">
        <v>1.8426470816300001E-3</v>
      </c>
      <c r="T158">
        <v>1.9951406077100001E-2</v>
      </c>
      <c r="U158" t="s">
        <v>16</v>
      </c>
      <c r="V158">
        <v>7</v>
      </c>
      <c r="W158">
        <v>9</v>
      </c>
    </row>
    <row r="159" spans="1:23">
      <c r="A159" t="s">
        <v>31</v>
      </c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  <c r="K159" t="s">
        <v>15</v>
      </c>
      <c r="L159" t="s">
        <v>15</v>
      </c>
      <c r="M159" s="1">
        <v>4.5562238017100002E-5</v>
      </c>
      <c r="N159">
        <v>4.7343565866399999E-3</v>
      </c>
      <c r="O159">
        <v>1.28600823045E-3</v>
      </c>
      <c r="P159">
        <v>28</v>
      </c>
      <c r="Q159">
        <v>33</v>
      </c>
      <c r="R159" s="1">
        <v>8.1295788883600002E-19</v>
      </c>
      <c r="S159">
        <v>4.4080006064399997E-2</v>
      </c>
      <c r="T159">
        <v>1.08152328851E-3</v>
      </c>
      <c r="U159" t="s">
        <v>16</v>
      </c>
      <c r="V159">
        <v>28</v>
      </c>
    </row>
    <row r="160" spans="1:23">
      <c r="A160" t="s">
        <v>157</v>
      </c>
      <c r="B160" t="s">
        <v>20</v>
      </c>
      <c r="C160" t="s">
        <v>336</v>
      </c>
      <c r="G160" t="str">
        <f t="shared" si="8"/>
        <v/>
      </c>
      <c r="H160" t="str">
        <f t="shared" si="9"/>
        <v/>
      </c>
      <c r="I160" t="str">
        <f t="shared" si="10"/>
        <v>BRACK</v>
      </c>
      <c r="J160" t="str">
        <f t="shared" si="11"/>
        <v/>
      </c>
      <c r="K160" t="s">
        <v>61</v>
      </c>
      <c r="L160" t="s">
        <v>20</v>
      </c>
      <c r="M160">
        <v>8.5097790389600005E-3</v>
      </c>
      <c r="N160">
        <v>2.1991836320599999E-2</v>
      </c>
      <c r="O160">
        <v>2.1673150382099998E-3</v>
      </c>
      <c r="P160">
        <v>13</v>
      </c>
      <c r="Q160">
        <v>17</v>
      </c>
      <c r="R160">
        <v>6.37704625578E-4</v>
      </c>
      <c r="S160" s="1">
        <v>1.26364510526E-6</v>
      </c>
      <c r="T160">
        <v>6.8962490489499998E-4</v>
      </c>
      <c r="U160" t="s">
        <v>16</v>
      </c>
      <c r="V160">
        <v>13</v>
      </c>
      <c r="W160">
        <v>17</v>
      </c>
    </row>
    <row r="161" spans="1:23">
      <c r="A161" t="s">
        <v>146</v>
      </c>
      <c r="G161" t="str">
        <f t="shared" si="8"/>
        <v/>
      </c>
      <c r="H161" t="str">
        <f t="shared" si="9"/>
        <v/>
      </c>
      <c r="I161" t="str">
        <f t="shared" si="10"/>
        <v/>
      </c>
      <c r="J161" t="str">
        <f t="shared" si="11"/>
        <v/>
      </c>
      <c r="K161" t="s">
        <v>20</v>
      </c>
      <c r="L161" t="s">
        <v>20</v>
      </c>
      <c r="M161">
        <v>1.7291902196199999E-3</v>
      </c>
      <c r="N161">
        <v>9.9196094808900008E-3</v>
      </c>
      <c r="O161">
        <v>3.2793605247E-4</v>
      </c>
      <c r="P161">
        <v>16</v>
      </c>
      <c r="Q161">
        <v>18.5</v>
      </c>
      <c r="R161">
        <v>1.4723324666500001E-4</v>
      </c>
      <c r="S161" s="1">
        <v>6.5100031114699998E-7</v>
      </c>
      <c r="T161">
        <v>1.12633949365E-2</v>
      </c>
      <c r="U161" t="s">
        <v>16</v>
      </c>
      <c r="V161">
        <v>16</v>
      </c>
      <c r="W161">
        <v>18.5</v>
      </c>
    </row>
    <row r="162" spans="1:23">
      <c r="A162" t="s">
        <v>193</v>
      </c>
      <c r="G162" t="str">
        <f t="shared" si="8"/>
        <v/>
      </c>
      <c r="H162" t="str">
        <f t="shared" si="9"/>
        <v/>
      </c>
      <c r="I162" t="str">
        <f t="shared" si="10"/>
        <v/>
      </c>
      <c r="J162" t="str">
        <f t="shared" si="11"/>
        <v/>
      </c>
      <c r="K162" t="s">
        <v>36</v>
      </c>
      <c r="L162" t="s">
        <v>36</v>
      </c>
      <c r="M162">
        <v>2.4082747424399999E-2</v>
      </c>
      <c r="N162">
        <v>6.0533220900299998E-3</v>
      </c>
      <c r="O162">
        <v>4.6165611262700002E-4</v>
      </c>
      <c r="P162">
        <v>3</v>
      </c>
      <c r="Q162">
        <v>5</v>
      </c>
      <c r="R162">
        <v>1.0584825220499999E-2</v>
      </c>
      <c r="S162">
        <v>1.22106048479E-3</v>
      </c>
      <c r="T162" s="1">
        <v>7.5991587878299996E-13</v>
      </c>
      <c r="U162" t="s">
        <v>16</v>
      </c>
      <c r="V162">
        <v>3.4734468787699999</v>
      </c>
    </row>
    <row r="163" spans="1:23">
      <c r="A163" t="s">
        <v>243</v>
      </c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  <c r="K163" t="s">
        <v>22</v>
      </c>
      <c r="L163" t="s">
        <v>20</v>
      </c>
      <c r="M163">
        <v>5.4273994594000003E-4</v>
      </c>
      <c r="N163">
        <v>5.3956834532400003E-3</v>
      </c>
      <c r="O163">
        <v>0</v>
      </c>
      <c r="P163">
        <v>18.5</v>
      </c>
      <c r="Q163">
        <v>21</v>
      </c>
      <c r="R163">
        <v>2.6622358903899999E-2</v>
      </c>
      <c r="S163">
        <v>3.5291660242600001E-3</v>
      </c>
      <c r="T163">
        <v>0.113888752557</v>
      </c>
      <c r="U163" t="s">
        <v>23</v>
      </c>
      <c r="V163">
        <v>18.5</v>
      </c>
      <c r="W163">
        <v>21</v>
      </c>
    </row>
    <row r="164" spans="1:23">
      <c r="A164" t="s">
        <v>46</v>
      </c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  <c r="K164" t="s">
        <v>36</v>
      </c>
      <c r="L164" t="s">
        <v>36</v>
      </c>
      <c r="M164">
        <v>3.8611342989300003E-2</v>
      </c>
      <c r="N164">
        <v>1.90680377335E-2</v>
      </c>
      <c r="O164">
        <v>2.3469785082499998E-3</v>
      </c>
      <c r="P164">
        <v>4</v>
      </c>
      <c r="Q164">
        <v>6</v>
      </c>
      <c r="R164">
        <v>4.0498162165100004E-3</v>
      </c>
      <c r="S164" s="1">
        <v>5.1353127831800001E-11</v>
      </c>
      <c r="T164" s="1">
        <v>2.54898942941E-15</v>
      </c>
      <c r="U164" t="s">
        <v>16</v>
      </c>
      <c r="V164">
        <v>4.9221757758300004</v>
      </c>
    </row>
    <row r="165" spans="1:23">
      <c r="A165" t="s">
        <v>223</v>
      </c>
      <c r="G165" t="str">
        <f t="shared" si="8"/>
        <v/>
      </c>
      <c r="H165" t="str">
        <f t="shared" si="9"/>
        <v/>
      </c>
      <c r="I165" t="str">
        <f t="shared" si="10"/>
        <v/>
      </c>
      <c r="J165" t="str">
        <f t="shared" si="11"/>
        <v/>
      </c>
      <c r="K165" t="s">
        <v>20</v>
      </c>
      <c r="L165" t="s">
        <v>20</v>
      </c>
      <c r="M165">
        <v>1.3586994299200001E-3</v>
      </c>
      <c r="N165">
        <v>7.1723704663900004E-3</v>
      </c>
      <c r="O165">
        <v>9.2469675760200004E-4</v>
      </c>
      <c r="P165">
        <v>7</v>
      </c>
      <c r="Q165">
        <v>9</v>
      </c>
      <c r="R165" s="1">
        <v>6.9647985202200006E-5</v>
      </c>
      <c r="S165" s="1">
        <v>3.2784871324999998E-7</v>
      </c>
      <c r="T165">
        <v>0.32905770375499999</v>
      </c>
      <c r="U165" t="s">
        <v>16</v>
      </c>
      <c r="V165">
        <v>7</v>
      </c>
      <c r="W165">
        <v>9</v>
      </c>
    </row>
    <row r="166" spans="1:23">
      <c r="A166" t="s">
        <v>242</v>
      </c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  <c r="K166" t="s">
        <v>28</v>
      </c>
      <c r="L166" t="s">
        <v>28</v>
      </c>
      <c r="M166">
        <v>0</v>
      </c>
      <c r="N166">
        <v>3.1890380929300001E-4</v>
      </c>
      <c r="O166">
        <v>0</v>
      </c>
      <c r="P166">
        <v>7</v>
      </c>
      <c r="Q166">
        <v>13</v>
      </c>
      <c r="R166">
        <v>3.63836604799E-2</v>
      </c>
      <c r="S166">
        <v>5.00522182038E-2</v>
      </c>
      <c r="T166">
        <v>1</v>
      </c>
      <c r="U166" t="s">
        <v>16</v>
      </c>
    </row>
    <row r="167" spans="1:23">
      <c r="A167" t="s">
        <v>40</v>
      </c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  <c r="K167" t="s">
        <v>36</v>
      </c>
      <c r="L167" t="s">
        <v>36</v>
      </c>
      <c r="M167">
        <v>5.12880582709E-3</v>
      </c>
      <c r="N167">
        <v>2.3862654925399999E-3</v>
      </c>
      <c r="O167">
        <v>2.7949138364000001E-4</v>
      </c>
      <c r="P167">
        <v>3</v>
      </c>
      <c r="Q167">
        <v>8</v>
      </c>
      <c r="R167">
        <v>0.21404471870899999</v>
      </c>
      <c r="S167">
        <v>1.94283973688E-4</v>
      </c>
      <c r="T167">
        <v>1.54011739876E-3</v>
      </c>
      <c r="U167" t="s">
        <v>16</v>
      </c>
      <c r="V167">
        <v>5.1722391210899996</v>
      </c>
    </row>
    <row r="168" spans="1:23">
      <c r="A168" t="s">
        <v>76</v>
      </c>
      <c r="B168" t="s">
        <v>36</v>
      </c>
      <c r="C168" t="s">
        <v>345</v>
      </c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>freshRestricted</v>
      </c>
      <c r="K168" t="s">
        <v>28</v>
      </c>
      <c r="L168" t="s">
        <v>28</v>
      </c>
      <c r="M168">
        <v>1.81628133146E-3</v>
      </c>
      <c r="N168">
        <v>4.0403548866500003E-3</v>
      </c>
      <c r="O168">
        <v>2.6255032527800002E-4</v>
      </c>
      <c r="P168">
        <v>6</v>
      </c>
      <c r="Q168">
        <v>8</v>
      </c>
      <c r="R168">
        <v>0.124494184258</v>
      </c>
      <c r="S168">
        <v>2.4119050024799999E-3</v>
      </c>
      <c r="T168">
        <v>0.14633977399600001</v>
      </c>
      <c r="U168" t="s">
        <v>16</v>
      </c>
    </row>
    <row r="169" spans="1:23">
      <c r="A169" t="s">
        <v>39</v>
      </c>
      <c r="B169" t="s">
        <v>20</v>
      </c>
      <c r="C169" t="s">
        <v>309</v>
      </c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>brackishRestricted</v>
      </c>
      <c r="K169" t="s">
        <v>28</v>
      </c>
      <c r="L169" t="s">
        <v>28</v>
      </c>
      <c r="M169">
        <v>0</v>
      </c>
      <c r="N169">
        <v>3.88254375807E-3</v>
      </c>
      <c r="O169">
        <v>8.2774909758599996E-4</v>
      </c>
      <c r="P169">
        <v>4</v>
      </c>
      <c r="Q169">
        <v>8</v>
      </c>
      <c r="R169">
        <v>3.0412763793200001E-2</v>
      </c>
      <c r="S169">
        <v>2.45520789497E-4</v>
      </c>
      <c r="T169">
        <v>0.195825799385</v>
      </c>
      <c r="U169" t="s">
        <v>16</v>
      </c>
    </row>
    <row r="170" spans="1:23">
      <c r="A170" t="s">
        <v>170</v>
      </c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  <c r="K170" t="s">
        <v>20</v>
      </c>
      <c r="L170" t="s">
        <v>20</v>
      </c>
      <c r="M170">
        <v>5.8484882297799999E-4</v>
      </c>
      <c r="N170">
        <v>7.7907198632700004E-3</v>
      </c>
      <c r="O170">
        <v>1.3045264116E-3</v>
      </c>
      <c r="P170">
        <v>7</v>
      </c>
      <c r="Q170">
        <v>9</v>
      </c>
      <c r="R170" s="1">
        <v>3.8135753416499999E-8</v>
      </c>
      <c r="S170" s="1">
        <v>6.9606112239700005E-8</v>
      </c>
      <c r="T170">
        <v>6.93465965209E-2</v>
      </c>
      <c r="U170" t="s">
        <v>16</v>
      </c>
      <c r="V170">
        <v>7</v>
      </c>
      <c r="W170">
        <v>9</v>
      </c>
    </row>
    <row r="171" spans="1:23">
      <c r="A171" t="s">
        <v>88</v>
      </c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  <c r="K171" t="s">
        <v>36</v>
      </c>
      <c r="L171" t="s">
        <v>36</v>
      </c>
      <c r="M171">
        <v>8.6744072154099992E-3</v>
      </c>
      <c r="N171">
        <v>1.5730547851999999E-4</v>
      </c>
      <c r="O171">
        <v>8.2660212134900003E-4</v>
      </c>
      <c r="P171">
        <v>4</v>
      </c>
      <c r="Q171">
        <v>11</v>
      </c>
      <c r="R171" s="1">
        <v>3.8187835483500001E-12</v>
      </c>
      <c r="S171">
        <v>2.7986616637999999E-2</v>
      </c>
      <c r="T171" s="1">
        <v>5.6606442852999998E-5</v>
      </c>
      <c r="U171" t="s">
        <v>16</v>
      </c>
      <c r="V171">
        <v>4</v>
      </c>
    </row>
    <row r="172" spans="1:23">
      <c r="A172" t="s">
        <v>129</v>
      </c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  <c r="K172" t="s">
        <v>20</v>
      </c>
      <c r="L172" t="s">
        <v>20</v>
      </c>
      <c r="M172">
        <v>0</v>
      </c>
      <c r="N172">
        <v>2.4877739986799998E-3</v>
      </c>
      <c r="O172">
        <v>1.4608904707799999E-4</v>
      </c>
      <c r="P172">
        <v>4</v>
      </c>
      <c r="Q172">
        <v>6</v>
      </c>
      <c r="R172">
        <v>2.2562724754000001E-2</v>
      </c>
      <c r="S172" s="1">
        <v>6.1838086331599995E-7</v>
      </c>
      <c r="T172">
        <v>0.26969959845399999</v>
      </c>
      <c r="U172" t="s">
        <v>16</v>
      </c>
      <c r="V172">
        <v>4</v>
      </c>
      <c r="W172">
        <v>6</v>
      </c>
    </row>
    <row r="173" spans="1:23">
      <c r="A173" t="s">
        <v>197</v>
      </c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  <c r="K173" t="s">
        <v>94</v>
      </c>
      <c r="L173" t="s">
        <v>36</v>
      </c>
      <c r="M173">
        <v>8.52369587453E-3</v>
      </c>
      <c r="N173">
        <v>2.7621875963099998E-3</v>
      </c>
      <c r="O173">
        <v>6.7348533316699999E-4</v>
      </c>
      <c r="P173">
        <v>3</v>
      </c>
      <c r="Q173">
        <v>8</v>
      </c>
      <c r="R173">
        <v>0.5</v>
      </c>
      <c r="S173">
        <v>6.9796067270600001E-3</v>
      </c>
      <c r="T173">
        <v>0.19434896679499999</v>
      </c>
      <c r="U173" t="s">
        <v>95</v>
      </c>
      <c r="V173">
        <v>4.33034792643</v>
      </c>
    </row>
    <row r="174" spans="1:23">
      <c r="A174" t="s">
        <v>184</v>
      </c>
      <c r="B174" t="s">
        <v>20</v>
      </c>
      <c r="C174" t="s">
        <v>332</v>
      </c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>brackishRestricted</v>
      </c>
      <c r="K174" t="s">
        <v>28</v>
      </c>
      <c r="L174" t="s">
        <v>28</v>
      </c>
      <c r="M174">
        <v>0</v>
      </c>
      <c r="N174">
        <v>2.8997164550799998E-3</v>
      </c>
      <c r="O174">
        <v>4.2224635058499998E-4</v>
      </c>
      <c r="P174">
        <v>6</v>
      </c>
      <c r="Q174">
        <v>8</v>
      </c>
      <c r="R174">
        <v>8.6201670099700006E-2</v>
      </c>
      <c r="S174">
        <v>5.66131920239E-2</v>
      </c>
      <c r="T174">
        <v>0.279100112033</v>
      </c>
      <c r="U174" t="s">
        <v>16</v>
      </c>
    </row>
    <row r="175" spans="1:23">
      <c r="A175" t="s">
        <v>172</v>
      </c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  <c r="K175" t="s">
        <v>36</v>
      </c>
      <c r="L175" t="s">
        <v>36</v>
      </c>
      <c r="M175">
        <v>1.43701578465E-2</v>
      </c>
      <c r="N175">
        <v>7.9283512734199999E-4</v>
      </c>
      <c r="O175">
        <v>1.2535511828499999E-4</v>
      </c>
      <c r="P175">
        <v>4</v>
      </c>
      <c r="Q175">
        <v>8</v>
      </c>
      <c r="R175" s="1">
        <v>1.7423490980399999E-5</v>
      </c>
      <c r="S175">
        <v>2.22530413866E-2</v>
      </c>
      <c r="T175" s="1">
        <v>3.8678591650300001E-10</v>
      </c>
      <c r="U175" t="s">
        <v>16</v>
      </c>
      <c r="V175">
        <v>4.1874311696099999</v>
      </c>
    </row>
    <row r="176" spans="1:23">
      <c r="A176" t="s">
        <v>27</v>
      </c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  <c r="K176" t="s">
        <v>28</v>
      </c>
      <c r="L176" t="s">
        <v>28</v>
      </c>
      <c r="M176">
        <v>6.6157384035199999E-3</v>
      </c>
      <c r="N176">
        <v>9.1192908198500008E-3</v>
      </c>
      <c r="O176">
        <v>7.6606041551199996E-4</v>
      </c>
      <c r="P176">
        <v>4</v>
      </c>
      <c r="Q176">
        <v>7</v>
      </c>
      <c r="R176">
        <v>0.32765501990399998</v>
      </c>
      <c r="S176" s="1">
        <v>6.9307849059E-6</v>
      </c>
      <c r="T176" s="1">
        <v>4.4680736683399998E-5</v>
      </c>
      <c r="U176" t="s">
        <v>16</v>
      </c>
    </row>
    <row r="177" spans="1:23">
      <c r="A177" t="s">
        <v>192</v>
      </c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  <c r="K177" t="s">
        <v>36</v>
      </c>
      <c r="L177" t="s">
        <v>36</v>
      </c>
      <c r="M177">
        <v>1.8334595112500001E-2</v>
      </c>
      <c r="N177">
        <v>4.1492929891000004E-3</v>
      </c>
      <c r="O177">
        <v>1.0136419516E-4</v>
      </c>
      <c r="P177">
        <v>4</v>
      </c>
      <c r="Q177">
        <v>7</v>
      </c>
      <c r="R177">
        <v>1.61475812296E-3</v>
      </c>
      <c r="S177" s="1">
        <v>2.8837719764399999E-7</v>
      </c>
      <c r="T177" s="1">
        <v>4.8408535309299996E-19</v>
      </c>
      <c r="U177" t="s">
        <v>16</v>
      </c>
      <c r="V177">
        <v>4.666024932</v>
      </c>
    </row>
    <row r="178" spans="1:23">
      <c r="A178" t="s">
        <v>200</v>
      </c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  <c r="K178" t="s">
        <v>28</v>
      </c>
      <c r="L178" t="s">
        <v>28</v>
      </c>
      <c r="M178">
        <v>0</v>
      </c>
      <c r="N178">
        <v>2.3286414045000001E-3</v>
      </c>
      <c r="O178">
        <v>1.53937737696E-4</v>
      </c>
      <c r="P178">
        <v>4</v>
      </c>
      <c r="Q178">
        <v>7</v>
      </c>
      <c r="R178">
        <v>6.4270963718499996E-2</v>
      </c>
      <c r="S178" s="1">
        <v>6.8474443320999995E-5</v>
      </c>
      <c r="T178">
        <v>0.31090400732399998</v>
      </c>
      <c r="U178" t="s">
        <v>16</v>
      </c>
    </row>
    <row r="179" spans="1:23">
      <c r="A179" t="s">
        <v>272</v>
      </c>
      <c r="B179" t="s">
        <v>20</v>
      </c>
      <c r="C179" s="2" t="s">
        <v>332</v>
      </c>
      <c r="G179" t="str">
        <f t="shared" si="8"/>
        <v/>
      </c>
      <c r="H179" t="str">
        <f t="shared" si="9"/>
        <v/>
      </c>
      <c r="I179" t="str">
        <f t="shared" si="10"/>
        <v>BRACK</v>
      </c>
      <c r="J179" t="str">
        <f t="shared" si="11"/>
        <v/>
      </c>
      <c r="K179" t="s">
        <v>22</v>
      </c>
      <c r="L179" t="s">
        <v>20</v>
      </c>
      <c r="M179">
        <v>0</v>
      </c>
      <c r="N179">
        <v>1.6024710454300001E-3</v>
      </c>
      <c r="O179" s="1">
        <v>9.2043833318800004E-5</v>
      </c>
      <c r="P179">
        <v>7</v>
      </c>
      <c r="Q179">
        <v>9</v>
      </c>
      <c r="R179">
        <v>5.3504279761999998E-3</v>
      </c>
      <c r="S179">
        <v>2.9613591943600001E-3</v>
      </c>
      <c r="T179">
        <v>0.22051465018499999</v>
      </c>
      <c r="U179" t="s">
        <v>23</v>
      </c>
      <c r="V179">
        <v>7</v>
      </c>
      <c r="W179">
        <v>9</v>
      </c>
    </row>
    <row r="180" spans="1:23">
      <c r="A180" t="s">
        <v>53</v>
      </c>
      <c r="B180" t="s">
        <v>15</v>
      </c>
      <c r="C180" t="s">
        <v>325</v>
      </c>
      <c r="G180" t="str">
        <f t="shared" si="8"/>
        <v/>
      </c>
      <c r="H180" t="str">
        <f t="shared" si="9"/>
        <v>MARINE</v>
      </c>
      <c r="I180" t="str">
        <f t="shared" si="10"/>
        <v/>
      </c>
      <c r="J180" t="str">
        <f t="shared" si="11"/>
        <v/>
      </c>
      <c r="K180" t="s">
        <v>15</v>
      </c>
      <c r="L180" t="s">
        <v>15</v>
      </c>
      <c r="M180" s="1">
        <v>5.8389614433899999E-5</v>
      </c>
      <c r="N180">
        <v>3.4030725293399998E-3</v>
      </c>
      <c r="O180">
        <v>1.5263037524700001E-2</v>
      </c>
      <c r="P180">
        <v>30</v>
      </c>
      <c r="Q180">
        <v>34</v>
      </c>
      <c r="R180" s="1">
        <v>7.5761937716699998E-8</v>
      </c>
      <c r="S180">
        <v>6.4947097056599996E-3</v>
      </c>
      <c r="T180" s="1">
        <v>5.2419050647099998E-36</v>
      </c>
      <c r="U180" t="s">
        <v>16</v>
      </c>
      <c r="V180">
        <v>33.120089347799997</v>
      </c>
    </row>
    <row r="181" spans="1:23">
      <c r="A181" t="s">
        <v>244</v>
      </c>
      <c r="B181" t="s">
        <v>20</v>
      </c>
      <c r="C181" t="s">
        <v>317</v>
      </c>
      <c r="G181" t="str">
        <f t="shared" si="8"/>
        <v/>
      </c>
      <c r="H181" t="str">
        <f t="shared" si="9"/>
        <v/>
      </c>
      <c r="I181" t="str">
        <f t="shared" si="10"/>
        <v>BRACK</v>
      </c>
      <c r="J181" t="str">
        <f t="shared" si="11"/>
        <v/>
      </c>
      <c r="K181" t="s">
        <v>20</v>
      </c>
      <c r="L181" t="s">
        <v>20</v>
      </c>
      <c r="M181" s="1">
        <v>7.2556654654500004E-5</v>
      </c>
      <c r="N181">
        <v>1.1414526763199999E-2</v>
      </c>
      <c r="O181">
        <v>1.27925017751E-3</v>
      </c>
      <c r="P181">
        <v>17</v>
      </c>
      <c r="Q181">
        <v>22.5</v>
      </c>
      <c r="R181" s="1">
        <v>2.12511643499E-30</v>
      </c>
      <c r="S181" s="1">
        <v>6.1959405223900002E-5</v>
      </c>
      <c r="T181" s="1">
        <v>9.8558800966500001E-7</v>
      </c>
      <c r="U181" t="s">
        <v>16</v>
      </c>
      <c r="V181">
        <v>17</v>
      </c>
      <c r="W181">
        <v>22.5</v>
      </c>
    </row>
    <row r="182" spans="1:23">
      <c r="A182" t="s">
        <v>66</v>
      </c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/>
      </c>
      <c r="K182" t="s">
        <v>20</v>
      </c>
      <c r="L182" t="s">
        <v>20</v>
      </c>
      <c r="M182">
        <v>1.5720608508500001E-4</v>
      </c>
      <c r="N182">
        <v>1.86460313144E-2</v>
      </c>
      <c r="O182">
        <v>1.4158296912300001E-3</v>
      </c>
      <c r="P182">
        <v>17</v>
      </c>
      <c r="Q182">
        <v>28</v>
      </c>
      <c r="R182" s="1">
        <v>1.38209355484E-32</v>
      </c>
      <c r="S182" s="1">
        <v>1.95425509047E-6</v>
      </c>
      <c r="T182" s="1">
        <v>6.1711451811200004E-5</v>
      </c>
      <c r="U182" t="s">
        <v>16</v>
      </c>
      <c r="V182">
        <v>17</v>
      </c>
      <c r="W182">
        <v>28</v>
      </c>
    </row>
    <row r="183" spans="1:23">
      <c r="A183" t="s">
        <v>180</v>
      </c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  <c r="K183" t="s">
        <v>20</v>
      </c>
      <c r="L183" t="s">
        <v>20</v>
      </c>
      <c r="M183">
        <v>0</v>
      </c>
      <c r="N183">
        <v>8.3533189110999995E-3</v>
      </c>
      <c r="O183">
        <v>1.2534533436000001E-3</v>
      </c>
      <c r="P183">
        <v>25</v>
      </c>
      <c r="Q183">
        <v>30</v>
      </c>
      <c r="R183" s="1">
        <v>1.64600999298E-24</v>
      </c>
      <c r="S183">
        <v>9.5410504499600004E-3</v>
      </c>
      <c r="T183" s="1">
        <v>3.7735538701500001E-8</v>
      </c>
      <c r="U183" t="s">
        <v>16</v>
      </c>
      <c r="V183">
        <v>25</v>
      </c>
      <c r="W183">
        <v>30</v>
      </c>
    </row>
    <row r="184" spans="1:23">
      <c r="A184" t="s">
        <v>232</v>
      </c>
      <c r="B184" t="s">
        <v>20</v>
      </c>
      <c r="C184" t="s">
        <v>346</v>
      </c>
      <c r="G184" t="str">
        <f t="shared" si="8"/>
        <v/>
      </c>
      <c r="H184" t="str">
        <f t="shared" si="9"/>
        <v/>
      </c>
      <c r="I184" t="str">
        <f t="shared" si="10"/>
        <v>BRACK</v>
      </c>
      <c r="J184" t="str">
        <f t="shared" si="11"/>
        <v/>
      </c>
      <c r="K184" t="s">
        <v>61</v>
      </c>
      <c r="L184" t="s">
        <v>20</v>
      </c>
      <c r="M184">
        <v>4.2396454060500003E-3</v>
      </c>
      <c r="N184">
        <v>1.40345773322E-2</v>
      </c>
      <c r="O184">
        <v>5.1782808107699995E-4</v>
      </c>
      <c r="P184">
        <v>20</v>
      </c>
      <c r="Q184">
        <v>33</v>
      </c>
      <c r="R184" s="1">
        <v>5.5562252819100002E-9</v>
      </c>
      <c r="S184" s="1">
        <v>6.9545423777699997E-5</v>
      </c>
      <c r="T184">
        <v>0.11574860511100001</v>
      </c>
      <c r="U184" t="s">
        <v>16</v>
      </c>
      <c r="V184">
        <v>20</v>
      </c>
      <c r="W184">
        <v>33</v>
      </c>
    </row>
    <row r="185" spans="1:23">
      <c r="A185" t="s">
        <v>177</v>
      </c>
      <c r="G185" t="str">
        <f t="shared" si="8"/>
        <v/>
      </c>
      <c r="H185" t="str">
        <f t="shared" si="9"/>
        <v/>
      </c>
      <c r="I185" t="str">
        <f t="shared" si="10"/>
        <v/>
      </c>
      <c r="J185" t="str">
        <f t="shared" si="11"/>
        <v/>
      </c>
      <c r="K185" t="s">
        <v>28</v>
      </c>
      <c r="L185" t="s">
        <v>28</v>
      </c>
      <c r="M185">
        <v>0</v>
      </c>
      <c r="N185">
        <v>2.0783071381600001E-3</v>
      </c>
      <c r="O185">
        <v>2.1364453285700001E-4</v>
      </c>
      <c r="P185">
        <v>3</v>
      </c>
      <c r="Q185">
        <v>5</v>
      </c>
      <c r="R185">
        <v>9.1679510123499994E-2</v>
      </c>
      <c r="S185" s="1">
        <v>5.4443189405499999E-5</v>
      </c>
      <c r="T185">
        <v>0.33721166561100002</v>
      </c>
      <c r="U185" t="s">
        <v>16</v>
      </c>
    </row>
    <row r="186" spans="1:23">
      <c r="A186" t="s">
        <v>186</v>
      </c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  <c r="K186" t="s">
        <v>15</v>
      </c>
      <c r="L186" t="s">
        <v>15</v>
      </c>
      <c r="M186">
        <v>0</v>
      </c>
      <c r="N186">
        <v>3.9547072806300002E-3</v>
      </c>
      <c r="O186">
        <v>9.77937150181E-3</v>
      </c>
      <c r="P186">
        <v>21</v>
      </c>
      <c r="Q186">
        <v>29</v>
      </c>
      <c r="R186" s="1">
        <v>8.1525471295299997E-18</v>
      </c>
      <c r="S186">
        <v>4.3901297381200001E-2</v>
      </c>
      <c r="T186" s="1">
        <v>1.03800094683E-27</v>
      </c>
      <c r="U186" t="s">
        <v>16</v>
      </c>
      <c r="V186">
        <v>25.764857717200002</v>
      </c>
    </row>
    <row r="187" spans="1:23">
      <c r="A187" t="s">
        <v>165</v>
      </c>
      <c r="B187" t="s">
        <v>15</v>
      </c>
      <c r="C187" t="s">
        <v>344</v>
      </c>
      <c r="G187" t="str">
        <f t="shared" si="8"/>
        <v/>
      </c>
      <c r="H187" t="str">
        <f t="shared" si="9"/>
        <v>MARINE</v>
      </c>
      <c r="I187" t="str">
        <f t="shared" si="10"/>
        <v/>
      </c>
      <c r="J187" t="str">
        <f t="shared" si="11"/>
        <v/>
      </c>
      <c r="K187" t="s">
        <v>15</v>
      </c>
      <c r="L187" t="s">
        <v>15</v>
      </c>
      <c r="M187" s="1">
        <v>6.8320010931200006E-5</v>
      </c>
      <c r="N187">
        <v>7.0347645571399997E-3</v>
      </c>
      <c r="O187">
        <v>2.02881157541E-2</v>
      </c>
      <c r="P187">
        <v>29</v>
      </c>
      <c r="Q187">
        <v>33</v>
      </c>
      <c r="R187" s="1">
        <v>2.1687259385499999E-9</v>
      </c>
      <c r="S187">
        <v>8.0481518106000002E-3</v>
      </c>
      <c r="T187" s="1">
        <v>8.0538860246800001E-36</v>
      </c>
      <c r="U187" t="s">
        <v>16</v>
      </c>
      <c r="V187">
        <v>31.621856593499999</v>
      </c>
    </row>
    <row r="188" spans="1:23">
      <c r="A188" t="s">
        <v>67</v>
      </c>
      <c r="B188" t="s">
        <v>20</v>
      </c>
      <c r="C188" t="s">
        <v>339</v>
      </c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>brackishRestricted</v>
      </c>
      <c r="K188" t="s">
        <v>28</v>
      </c>
      <c r="L188" t="s">
        <v>28</v>
      </c>
      <c r="M188">
        <v>0</v>
      </c>
      <c r="N188">
        <v>4.4748454858700003E-3</v>
      </c>
      <c r="O188">
        <v>1.0894564822699999E-3</v>
      </c>
      <c r="P188">
        <v>22.5</v>
      </c>
      <c r="Q188">
        <v>31</v>
      </c>
      <c r="R188" s="1">
        <v>4.17643246902E-19</v>
      </c>
      <c r="S188">
        <v>3.9920701877499999E-2</v>
      </c>
      <c r="T188" s="1">
        <v>2.87642230485E-5</v>
      </c>
      <c r="U188" t="s">
        <v>16</v>
      </c>
    </row>
    <row r="189" spans="1:23">
      <c r="A189" t="s">
        <v>41</v>
      </c>
      <c r="G189" t="str">
        <f t="shared" si="8"/>
        <v/>
      </c>
      <c r="H189" t="str">
        <f t="shared" si="9"/>
        <v/>
      </c>
      <c r="I189" t="str">
        <f t="shared" si="10"/>
        <v/>
      </c>
      <c r="J189" t="str">
        <f t="shared" si="11"/>
        <v/>
      </c>
      <c r="K189" t="s">
        <v>20</v>
      </c>
      <c r="L189" t="s">
        <v>20</v>
      </c>
      <c r="M189">
        <v>1.8597202383300001E-3</v>
      </c>
      <c r="N189">
        <v>1.35879983577E-2</v>
      </c>
      <c r="O189">
        <v>6.6031164366299998E-4</v>
      </c>
      <c r="P189">
        <v>13</v>
      </c>
      <c r="Q189">
        <v>17</v>
      </c>
      <c r="R189" s="1">
        <v>1.65581900106E-5</v>
      </c>
      <c r="S189" s="1">
        <v>3.9278338313500003E-5</v>
      </c>
      <c r="T189">
        <v>0.126083204876</v>
      </c>
      <c r="U189" t="s">
        <v>16</v>
      </c>
      <c r="V189">
        <v>13</v>
      </c>
      <c r="W189">
        <v>17</v>
      </c>
    </row>
    <row r="190" spans="1:23">
      <c r="A190" t="s">
        <v>160</v>
      </c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/>
      </c>
      <c r="K190" t="s">
        <v>22</v>
      </c>
      <c r="L190" t="s">
        <v>20</v>
      </c>
      <c r="M190">
        <v>2.8411108743500003E-4</v>
      </c>
      <c r="N190">
        <v>2.81101685007E-3</v>
      </c>
      <c r="O190">
        <v>7.4039597508199998E-4</v>
      </c>
      <c r="P190">
        <v>6</v>
      </c>
      <c r="Q190">
        <v>8</v>
      </c>
      <c r="R190">
        <v>7.2678038629299998E-4</v>
      </c>
      <c r="S190">
        <v>2.18626012851E-4</v>
      </c>
      <c r="T190">
        <v>0.114837344759</v>
      </c>
      <c r="U190" t="s">
        <v>23</v>
      </c>
      <c r="V190">
        <v>6</v>
      </c>
      <c r="W190">
        <v>8</v>
      </c>
    </row>
    <row r="191" spans="1:23">
      <c r="A191" t="s">
        <v>127</v>
      </c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  <c r="K191" t="s">
        <v>28</v>
      </c>
      <c r="L191" t="s">
        <v>28</v>
      </c>
      <c r="M191">
        <v>3.30489053277E-3</v>
      </c>
      <c r="N191">
        <v>9.1643694910199997E-4</v>
      </c>
      <c r="O191">
        <v>4.5646976695199997E-3</v>
      </c>
      <c r="P191">
        <v>10</v>
      </c>
      <c r="Q191">
        <v>14</v>
      </c>
      <c r="R191">
        <v>0.29772534031999998</v>
      </c>
      <c r="S191">
        <v>1.3332591305999999E-2</v>
      </c>
      <c r="T191">
        <v>8.1452774964000003E-3</v>
      </c>
      <c r="U191" t="s">
        <v>16</v>
      </c>
    </row>
    <row r="192" spans="1:23">
      <c r="A192" t="s">
        <v>286</v>
      </c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  <c r="K192" t="s">
        <v>22</v>
      </c>
      <c r="L192" t="s">
        <v>20</v>
      </c>
      <c r="M192">
        <v>0</v>
      </c>
      <c r="N192">
        <v>6.9654819886699997E-4</v>
      </c>
      <c r="O192">
        <v>1.35229849516E-4</v>
      </c>
      <c r="P192">
        <v>7</v>
      </c>
      <c r="Q192">
        <v>9</v>
      </c>
      <c r="R192">
        <v>9.3389647364499999E-3</v>
      </c>
      <c r="S192">
        <v>2.06685410471E-2</v>
      </c>
      <c r="T192">
        <v>0.13495843836900001</v>
      </c>
      <c r="U192" t="s">
        <v>23</v>
      </c>
      <c r="V192">
        <v>7</v>
      </c>
      <c r="W192">
        <v>9</v>
      </c>
    </row>
    <row r="193" spans="1:23">
      <c r="A193" t="s">
        <v>29</v>
      </c>
      <c r="B193" t="s">
        <v>28</v>
      </c>
      <c r="C193" t="s">
        <v>347</v>
      </c>
      <c r="G193" t="str">
        <f t="shared" si="8"/>
        <v/>
      </c>
      <c r="H193" t="str">
        <f t="shared" si="9"/>
        <v>noclass</v>
      </c>
      <c r="I193" t="str">
        <f t="shared" si="10"/>
        <v/>
      </c>
      <c r="J193" t="str">
        <f t="shared" si="11"/>
        <v/>
      </c>
      <c r="K193" t="s">
        <v>30</v>
      </c>
      <c r="L193" t="s">
        <v>15</v>
      </c>
      <c r="M193">
        <v>7.9043613686400005E-2</v>
      </c>
      <c r="N193">
        <v>0.106034833191</v>
      </c>
      <c r="O193">
        <v>0.21349456099399999</v>
      </c>
      <c r="P193">
        <v>27</v>
      </c>
      <c r="Q193">
        <v>33</v>
      </c>
      <c r="R193">
        <v>8.5267597600099995E-3</v>
      </c>
      <c r="S193">
        <v>3.0184368537699998E-3</v>
      </c>
      <c r="T193" s="1">
        <v>2.7806119100999999E-5</v>
      </c>
      <c r="U193" t="s">
        <v>16</v>
      </c>
      <c r="V193">
        <v>31.795491439300001</v>
      </c>
    </row>
    <row r="194" spans="1:23">
      <c r="A194" t="s">
        <v>104</v>
      </c>
      <c r="B194" t="s">
        <v>15</v>
      </c>
      <c r="C194" t="s">
        <v>348</v>
      </c>
      <c r="G194" t="str">
        <f t="shared" si="8"/>
        <v/>
      </c>
      <c r="H194" t="str">
        <f t="shared" si="9"/>
        <v>MARINE</v>
      </c>
      <c r="I194" t="str">
        <f t="shared" si="10"/>
        <v/>
      </c>
      <c r="J194" t="str">
        <f t="shared" si="11"/>
        <v/>
      </c>
      <c r="K194" t="s">
        <v>15</v>
      </c>
      <c r="L194" t="s">
        <v>15</v>
      </c>
      <c r="M194">
        <v>2.5388159411800001E-3</v>
      </c>
      <c r="N194">
        <v>1.14263723022E-2</v>
      </c>
      <c r="O194">
        <v>4.7429977832299998E-2</v>
      </c>
      <c r="P194">
        <v>6</v>
      </c>
      <c r="Q194">
        <v>34</v>
      </c>
      <c r="R194" s="1">
        <v>2.9602112909700001E-5</v>
      </c>
      <c r="S194">
        <v>2.3955731357099999E-3</v>
      </c>
      <c r="T194" s="1">
        <v>1.0051889006400001E-5</v>
      </c>
      <c r="U194" t="s">
        <v>16</v>
      </c>
      <c r="V194">
        <v>28.456557424100001</v>
      </c>
    </row>
    <row r="195" spans="1:23">
      <c r="A195" t="s">
        <v>265</v>
      </c>
      <c r="B195" t="s">
        <v>36</v>
      </c>
      <c r="C195" t="s">
        <v>333</v>
      </c>
      <c r="G195" t="str">
        <f t="shared" ref="G195:G258" si="12">IF(NOT(ISBLANK(B195)),IF(L195="freshRestricted", IF(B195="freshRestricted","FRESH",B195),""),"")</f>
        <v/>
      </c>
      <c r="H195" t="str">
        <f t="shared" ref="H195:H258" si="13">IF(NOT(ISBLANK($B195)),IF($L195="marineRestricted", IF($B195="marineRestricted","MARINE",B195),""),"")</f>
        <v/>
      </c>
      <c r="I195" t="str">
        <f t="shared" ref="I195:I258" si="14">IF(NOT(ISBLANK($B195)),IF($L195="brackishRestricted", IF($B195="brackishRestricted","BRACK",B195),""),"")</f>
        <v/>
      </c>
      <c r="J195" t="str">
        <f t="shared" ref="J195:J258" si="15">IF(NOT(ISBLANK($B195)),IF($L195="noclass", IF($B195="noclass","NOCLASS",B195),""),"")</f>
        <v>freshRestricted</v>
      </c>
      <c r="K195" t="s">
        <v>28</v>
      </c>
      <c r="L195" t="s">
        <v>28</v>
      </c>
      <c r="M195">
        <v>1.08225108225E-3</v>
      </c>
      <c r="N195">
        <v>4.05194147115E-3</v>
      </c>
      <c r="O195">
        <v>2.9024169002099998E-4</v>
      </c>
      <c r="P195">
        <v>3</v>
      </c>
      <c r="Q195">
        <v>5</v>
      </c>
      <c r="R195">
        <v>0.25730250278</v>
      </c>
      <c r="S195">
        <v>6.2272563821500003E-4</v>
      </c>
      <c r="T195">
        <v>0.102878786753</v>
      </c>
      <c r="U195" t="s">
        <v>16</v>
      </c>
    </row>
    <row r="196" spans="1:23">
      <c r="A196" t="s">
        <v>137</v>
      </c>
      <c r="B196" t="s">
        <v>20</v>
      </c>
      <c r="C196" t="s">
        <v>306</v>
      </c>
      <c r="G196" t="str">
        <f t="shared" si="12"/>
        <v/>
      </c>
      <c r="H196" t="str">
        <f t="shared" si="13"/>
        <v/>
      </c>
      <c r="I196" t="str">
        <f t="shared" si="14"/>
        <v>BRACK</v>
      </c>
      <c r="J196" t="str">
        <f t="shared" si="15"/>
        <v/>
      </c>
      <c r="K196" t="s">
        <v>20</v>
      </c>
      <c r="L196" t="s">
        <v>20</v>
      </c>
      <c r="M196">
        <v>1.81890880792E-4</v>
      </c>
      <c r="N196">
        <v>1.48493201073E-2</v>
      </c>
      <c r="O196">
        <v>0</v>
      </c>
      <c r="P196">
        <v>14</v>
      </c>
      <c r="Q196">
        <v>16</v>
      </c>
      <c r="R196" s="1">
        <v>1.23291200719E-18</v>
      </c>
      <c r="S196" s="1">
        <v>3.0197911342199999E-9</v>
      </c>
      <c r="T196">
        <v>0.19770560177900001</v>
      </c>
      <c r="U196" t="s">
        <v>16</v>
      </c>
      <c r="V196">
        <v>14</v>
      </c>
      <c r="W196">
        <v>16</v>
      </c>
    </row>
    <row r="197" spans="1:23">
      <c r="A197" t="s">
        <v>140</v>
      </c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  <c r="K197" t="s">
        <v>20</v>
      </c>
      <c r="L197" t="s">
        <v>20</v>
      </c>
      <c r="M197">
        <v>2.28254123418E-3</v>
      </c>
      <c r="N197">
        <v>1.0277782585000001E-2</v>
      </c>
      <c r="O197">
        <v>1.2829217693E-3</v>
      </c>
      <c r="P197">
        <v>8</v>
      </c>
      <c r="Q197">
        <v>11</v>
      </c>
      <c r="R197" s="1">
        <v>2.8223690706900001E-5</v>
      </c>
      <c r="S197" s="1">
        <v>1.96514534719E-5</v>
      </c>
      <c r="T197">
        <v>0.18333956554600001</v>
      </c>
      <c r="U197" t="s">
        <v>16</v>
      </c>
      <c r="V197">
        <v>8</v>
      </c>
      <c r="W197">
        <v>11</v>
      </c>
    </row>
    <row r="198" spans="1:23">
      <c r="A198" t="s">
        <v>82</v>
      </c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  <c r="K198" t="s">
        <v>28</v>
      </c>
      <c r="L198" t="s">
        <v>28</v>
      </c>
      <c r="M198">
        <v>4.63837768855E-3</v>
      </c>
      <c r="N198">
        <v>9.7616310414499995E-3</v>
      </c>
      <c r="O198">
        <v>1.3876889445099999E-3</v>
      </c>
      <c r="P198">
        <v>4</v>
      </c>
      <c r="Q198">
        <v>8</v>
      </c>
      <c r="R198">
        <v>7.2169308068700005E-2</v>
      </c>
      <c r="S198" s="1">
        <v>9.5142830865200001E-10</v>
      </c>
      <c r="T198">
        <v>6.24404786066E-2</v>
      </c>
      <c r="U198" t="s">
        <v>16</v>
      </c>
    </row>
    <row r="199" spans="1:23">
      <c r="A199" t="s">
        <v>214</v>
      </c>
      <c r="B199" t="s">
        <v>36</v>
      </c>
      <c r="C199" t="s">
        <v>345</v>
      </c>
      <c r="G199" t="str">
        <f t="shared" si="12"/>
        <v>FRESH</v>
      </c>
      <c r="H199" t="str">
        <f t="shared" si="13"/>
        <v/>
      </c>
      <c r="I199" t="str">
        <f t="shared" si="14"/>
        <v/>
      </c>
      <c r="J199" t="str">
        <f t="shared" si="15"/>
        <v/>
      </c>
      <c r="K199" t="s">
        <v>36</v>
      </c>
      <c r="L199" t="s">
        <v>36</v>
      </c>
      <c r="M199">
        <v>1.4408950479E-2</v>
      </c>
      <c r="N199">
        <v>4.3952882236699999E-3</v>
      </c>
      <c r="O199">
        <v>3.5512152301899998E-4</v>
      </c>
      <c r="P199">
        <v>3</v>
      </c>
      <c r="Q199">
        <v>8</v>
      </c>
      <c r="R199">
        <v>0.16065507363500001</v>
      </c>
      <c r="S199" s="1">
        <v>4.9456569462999998E-7</v>
      </c>
      <c r="T199" s="1">
        <v>3.2809598878699999E-5</v>
      </c>
      <c r="U199" t="s">
        <v>16</v>
      </c>
      <c r="V199">
        <v>4.4373900213599997</v>
      </c>
    </row>
    <row r="200" spans="1:23">
      <c r="A200" t="s">
        <v>73</v>
      </c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  <c r="K200" t="s">
        <v>22</v>
      </c>
      <c r="L200" t="s">
        <v>20</v>
      </c>
      <c r="M200">
        <v>2.7179907011400002E-3</v>
      </c>
      <c r="N200">
        <v>2.6315789473699999E-2</v>
      </c>
      <c r="O200">
        <v>2.3433838462699999E-4</v>
      </c>
      <c r="P200">
        <v>15</v>
      </c>
      <c r="Q200">
        <v>17</v>
      </c>
      <c r="R200">
        <v>0.23588176158599999</v>
      </c>
      <c r="S200">
        <v>2.60737495614E-2</v>
      </c>
      <c r="T200">
        <v>1.9152058932200001E-2</v>
      </c>
      <c r="U200" t="s">
        <v>23</v>
      </c>
      <c r="V200">
        <v>15</v>
      </c>
      <c r="W200">
        <v>17</v>
      </c>
    </row>
    <row r="201" spans="1:23">
      <c r="A201" t="s">
        <v>240</v>
      </c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  <c r="K201" t="s">
        <v>20</v>
      </c>
      <c r="L201" t="s">
        <v>20</v>
      </c>
      <c r="M201">
        <v>7.9782402896500003E-4</v>
      </c>
      <c r="N201">
        <v>2.7403670162899998E-3</v>
      </c>
      <c r="O201">
        <v>4.8419687071799998E-4</v>
      </c>
      <c r="P201">
        <v>8</v>
      </c>
      <c r="Q201">
        <v>10</v>
      </c>
      <c r="R201">
        <v>1.02720087847E-2</v>
      </c>
      <c r="S201">
        <v>1.4640655581099999E-3</v>
      </c>
      <c r="T201">
        <v>0.17781426534</v>
      </c>
      <c r="U201" t="s">
        <v>16</v>
      </c>
      <c r="V201">
        <v>8</v>
      </c>
      <c r="W201">
        <v>10</v>
      </c>
    </row>
    <row r="202" spans="1:23">
      <c r="A202" t="s">
        <v>148</v>
      </c>
      <c r="B202" t="s">
        <v>20</v>
      </c>
      <c r="C202" t="s">
        <v>349</v>
      </c>
      <c r="G202" t="str">
        <f t="shared" si="12"/>
        <v/>
      </c>
      <c r="H202" t="str">
        <f t="shared" si="13"/>
        <v/>
      </c>
      <c r="I202" t="str">
        <f t="shared" si="14"/>
        <v>BRACK</v>
      </c>
      <c r="J202" t="str">
        <f t="shared" si="15"/>
        <v/>
      </c>
      <c r="K202" t="s">
        <v>20</v>
      </c>
      <c r="L202" t="s">
        <v>20</v>
      </c>
      <c r="M202">
        <v>7.2930594384300004E-4</v>
      </c>
      <c r="N202">
        <v>8.2912071976299993E-3</v>
      </c>
      <c r="O202">
        <v>1.5605747713500001E-3</v>
      </c>
      <c r="P202">
        <v>5</v>
      </c>
      <c r="Q202">
        <v>9</v>
      </c>
      <c r="R202">
        <v>2.5637010763799998E-3</v>
      </c>
      <c r="S202" s="1">
        <v>2.2993917790599999E-6</v>
      </c>
      <c r="T202">
        <v>0.232975481092</v>
      </c>
      <c r="U202" t="s">
        <v>16</v>
      </c>
      <c r="V202">
        <v>5</v>
      </c>
      <c r="W202">
        <v>9</v>
      </c>
    </row>
    <row r="203" spans="1:23">
      <c r="A203" t="s">
        <v>218</v>
      </c>
      <c r="G203" t="str">
        <f t="shared" si="12"/>
        <v/>
      </c>
      <c r="H203" t="str">
        <f t="shared" si="13"/>
        <v/>
      </c>
      <c r="I203" t="str">
        <f t="shared" si="14"/>
        <v/>
      </c>
      <c r="J203" t="str">
        <f t="shared" si="15"/>
        <v/>
      </c>
      <c r="K203" t="s">
        <v>22</v>
      </c>
      <c r="L203" t="s">
        <v>20</v>
      </c>
      <c r="M203">
        <v>1.88052260897E-3</v>
      </c>
      <c r="N203">
        <v>6.8340156126999998E-3</v>
      </c>
      <c r="O203">
        <v>7.1160795189199996E-4</v>
      </c>
      <c r="P203">
        <v>7</v>
      </c>
      <c r="Q203">
        <v>10</v>
      </c>
      <c r="R203">
        <v>1.4893297048300001E-3</v>
      </c>
      <c r="S203" s="1">
        <v>1.0336626724800001E-6</v>
      </c>
      <c r="T203">
        <v>7.5968370150999998E-2</v>
      </c>
      <c r="U203" t="s">
        <v>23</v>
      </c>
      <c r="V203">
        <v>7</v>
      </c>
      <c r="W203">
        <v>10</v>
      </c>
    </row>
    <row r="204" spans="1:23">
      <c r="A204" t="s">
        <v>267</v>
      </c>
      <c r="G204" t="str">
        <f t="shared" si="12"/>
        <v/>
      </c>
      <c r="H204" t="str">
        <f t="shared" si="13"/>
        <v/>
      </c>
      <c r="I204" t="str">
        <f t="shared" si="14"/>
        <v/>
      </c>
      <c r="J204" t="str">
        <f t="shared" si="15"/>
        <v/>
      </c>
      <c r="K204" t="s">
        <v>28</v>
      </c>
      <c r="L204" t="s">
        <v>28</v>
      </c>
      <c r="M204">
        <v>1.2709710218600001E-4</v>
      </c>
      <c r="N204">
        <v>9.7445421463099996E-4</v>
      </c>
      <c r="O204">
        <v>0</v>
      </c>
      <c r="P204">
        <v>7</v>
      </c>
      <c r="Q204">
        <v>10</v>
      </c>
      <c r="R204">
        <v>2.2108126975999998E-2</v>
      </c>
      <c r="S204">
        <v>1.1678940789899999E-3</v>
      </c>
      <c r="T204">
        <v>0.117450641178</v>
      </c>
      <c r="U204" t="s">
        <v>16</v>
      </c>
    </row>
    <row r="205" spans="1:23">
      <c r="A205" t="s">
        <v>108</v>
      </c>
      <c r="G205" t="str">
        <f t="shared" si="12"/>
        <v/>
      </c>
      <c r="H205" t="str">
        <f t="shared" si="13"/>
        <v/>
      </c>
      <c r="I205" t="str">
        <f t="shared" si="14"/>
        <v/>
      </c>
      <c r="J205" t="str">
        <f t="shared" si="15"/>
        <v/>
      </c>
      <c r="K205" t="s">
        <v>28</v>
      </c>
      <c r="L205" t="s">
        <v>28</v>
      </c>
      <c r="M205">
        <v>1.1421834737600001E-2</v>
      </c>
      <c r="N205">
        <v>2.3916471923200001E-2</v>
      </c>
      <c r="O205">
        <v>2.0056465327199999E-3</v>
      </c>
      <c r="P205">
        <v>5</v>
      </c>
      <c r="Q205">
        <v>8</v>
      </c>
      <c r="R205">
        <v>4.06501355666E-2</v>
      </c>
      <c r="S205" s="1">
        <v>1.4938885336000001E-14</v>
      </c>
      <c r="T205">
        <v>1.0440407182000001E-4</v>
      </c>
      <c r="U205" t="s">
        <v>16</v>
      </c>
    </row>
    <row r="206" spans="1:23">
      <c r="A206" t="s">
        <v>279</v>
      </c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  <c r="K206" t="s">
        <v>20</v>
      </c>
      <c r="L206" t="s">
        <v>20</v>
      </c>
      <c r="M206">
        <v>3.76579339911E-4</v>
      </c>
      <c r="N206">
        <v>3.0816136332000001E-2</v>
      </c>
      <c r="O206">
        <v>6.4229249011900002E-3</v>
      </c>
      <c r="P206">
        <v>22.5</v>
      </c>
      <c r="Q206">
        <v>34</v>
      </c>
      <c r="R206" s="1">
        <v>9.6137077058299996E-38</v>
      </c>
      <c r="S206">
        <v>7.2813640710100002E-3</v>
      </c>
      <c r="T206">
        <v>5.7107375655100004E-3</v>
      </c>
      <c r="U206" t="s">
        <v>16</v>
      </c>
      <c r="V206">
        <v>22.5</v>
      </c>
      <c r="W206">
        <v>34</v>
      </c>
    </row>
    <row r="207" spans="1:23">
      <c r="A207" t="s">
        <v>254</v>
      </c>
      <c r="B207" t="s">
        <v>20</v>
      </c>
      <c r="C207" t="s">
        <v>350</v>
      </c>
      <c r="G207" t="str">
        <f t="shared" si="12"/>
        <v/>
      </c>
      <c r="H207" t="str">
        <f t="shared" si="13"/>
        <v/>
      </c>
      <c r="I207" t="str">
        <f t="shared" si="14"/>
        <v>BRACK</v>
      </c>
      <c r="J207" t="str">
        <f t="shared" si="15"/>
        <v/>
      </c>
      <c r="K207" t="s">
        <v>20</v>
      </c>
      <c r="L207" t="s">
        <v>20</v>
      </c>
      <c r="M207">
        <v>1.8042314781499999E-4</v>
      </c>
      <c r="N207">
        <v>1.2952527836E-2</v>
      </c>
      <c r="O207">
        <v>1.3315579227700001E-3</v>
      </c>
      <c r="P207">
        <v>28</v>
      </c>
      <c r="Q207">
        <v>32</v>
      </c>
      <c r="R207" s="1">
        <v>2.5926935070399999E-23</v>
      </c>
      <c r="S207">
        <v>4.0413284183300003E-3</v>
      </c>
      <c r="T207">
        <v>6.1776130438899998E-2</v>
      </c>
      <c r="U207" t="s">
        <v>16</v>
      </c>
      <c r="V207">
        <v>28</v>
      </c>
      <c r="W207">
        <v>32</v>
      </c>
    </row>
    <row r="208" spans="1:23">
      <c r="A208" t="s">
        <v>117</v>
      </c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  <c r="K208" t="s">
        <v>20</v>
      </c>
      <c r="L208" t="s">
        <v>20</v>
      </c>
      <c r="M208" s="1">
        <v>6.0301680693999997E-5</v>
      </c>
      <c r="N208">
        <v>1.9432147465899999E-2</v>
      </c>
      <c r="O208">
        <v>1.8863323621000001E-3</v>
      </c>
      <c r="P208">
        <v>17</v>
      </c>
      <c r="Q208">
        <v>25</v>
      </c>
      <c r="R208" s="1">
        <v>4.7021675818099997E-33</v>
      </c>
      <c r="S208" s="1">
        <v>9.1891115599099996E-6</v>
      </c>
      <c r="T208" s="1">
        <v>1.5090279914900001E-8</v>
      </c>
      <c r="U208" t="s">
        <v>16</v>
      </c>
      <c r="V208">
        <v>17</v>
      </c>
      <c r="W208">
        <v>25</v>
      </c>
    </row>
    <row r="209" spans="1:23">
      <c r="A209" t="s">
        <v>74</v>
      </c>
      <c r="G209" t="str">
        <f t="shared" si="12"/>
        <v/>
      </c>
      <c r="H209" t="str">
        <f t="shared" si="13"/>
        <v/>
      </c>
      <c r="I209" t="str">
        <f t="shared" si="14"/>
        <v/>
      </c>
      <c r="J209" t="str">
        <f t="shared" si="15"/>
        <v/>
      </c>
      <c r="K209" t="s">
        <v>15</v>
      </c>
      <c r="L209" t="s">
        <v>15</v>
      </c>
      <c r="M209">
        <v>0</v>
      </c>
      <c r="N209">
        <v>4.0427647425899998E-3</v>
      </c>
      <c r="O209">
        <v>6.7238552363799997E-3</v>
      </c>
      <c r="P209">
        <v>29</v>
      </c>
      <c r="Q209">
        <v>33</v>
      </c>
      <c r="R209" s="1">
        <v>1.71694957177E-19</v>
      </c>
      <c r="S209">
        <v>0.16865021498400001</v>
      </c>
      <c r="T209" s="1">
        <v>2.3092799526899998E-25</v>
      </c>
      <c r="U209" t="s">
        <v>16</v>
      </c>
      <c r="V209">
        <v>30.5949721697</v>
      </c>
    </row>
    <row r="210" spans="1:23">
      <c r="A210" t="s">
        <v>162</v>
      </c>
      <c r="B210" t="s">
        <v>20</v>
      </c>
      <c r="C210" t="s">
        <v>351</v>
      </c>
      <c r="G210" t="str">
        <f t="shared" si="12"/>
        <v/>
      </c>
      <c r="H210" t="str">
        <f t="shared" si="13"/>
        <v/>
      </c>
      <c r="I210" t="str">
        <f t="shared" si="14"/>
        <v>BRACK</v>
      </c>
      <c r="J210" t="str">
        <f t="shared" si="15"/>
        <v/>
      </c>
      <c r="K210" t="s">
        <v>20</v>
      </c>
      <c r="L210" t="s">
        <v>20</v>
      </c>
      <c r="M210">
        <v>2.1824442795199999E-4</v>
      </c>
      <c r="N210">
        <v>1.8320068157200001E-2</v>
      </c>
      <c r="O210">
        <v>3.56197510129E-3</v>
      </c>
      <c r="P210">
        <v>13</v>
      </c>
      <c r="Q210">
        <v>32</v>
      </c>
      <c r="R210" s="1">
        <v>3.4644532198E-31</v>
      </c>
      <c r="S210">
        <v>8.6686511593300005E-4</v>
      </c>
      <c r="T210" s="1">
        <v>1.34354647839E-6</v>
      </c>
      <c r="U210" t="s">
        <v>16</v>
      </c>
      <c r="V210">
        <v>13</v>
      </c>
      <c r="W210">
        <v>32</v>
      </c>
    </row>
    <row r="211" spans="1:23">
      <c r="A211" t="s">
        <v>293</v>
      </c>
      <c r="G211" t="str">
        <f t="shared" si="12"/>
        <v/>
      </c>
      <c r="H211" t="str">
        <f t="shared" si="13"/>
        <v/>
      </c>
      <c r="I211" t="str">
        <f t="shared" si="14"/>
        <v/>
      </c>
      <c r="J211" t="str">
        <f t="shared" si="15"/>
        <v/>
      </c>
      <c r="K211" t="s">
        <v>19</v>
      </c>
      <c r="L211" t="s">
        <v>20</v>
      </c>
      <c r="M211" s="1">
        <v>3.3030553261800001E-5</v>
      </c>
      <c r="N211">
        <v>2.2052341176600002E-2</v>
      </c>
      <c r="O211">
        <v>7.9540354331099992E-3</v>
      </c>
      <c r="P211">
        <v>18.5</v>
      </c>
      <c r="Q211">
        <v>31</v>
      </c>
      <c r="R211" s="1">
        <v>1.36712050509E-33</v>
      </c>
      <c r="S211">
        <v>5.4698680482799999E-3</v>
      </c>
      <c r="T211" s="1">
        <v>1.3437325141799999E-16</v>
      </c>
      <c r="U211" t="s">
        <v>16</v>
      </c>
      <c r="V211">
        <v>18.5</v>
      </c>
      <c r="W211">
        <v>31</v>
      </c>
    </row>
    <row r="212" spans="1:23">
      <c r="A212" t="s">
        <v>179</v>
      </c>
      <c r="B212" t="s">
        <v>20</v>
      </c>
      <c r="C212" t="s">
        <v>310</v>
      </c>
      <c r="G212" t="str">
        <f t="shared" si="12"/>
        <v/>
      </c>
      <c r="H212" t="str">
        <f t="shared" si="13"/>
        <v/>
      </c>
      <c r="I212" t="str">
        <f t="shared" si="14"/>
        <v/>
      </c>
      <c r="J212" t="str">
        <f t="shared" si="15"/>
        <v>brackishRestricted</v>
      </c>
      <c r="K212" t="s">
        <v>28</v>
      </c>
      <c r="L212" t="s">
        <v>28</v>
      </c>
      <c r="M212">
        <v>0</v>
      </c>
      <c r="N212">
        <v>1.80394081443E-3</v>
      </c>
      <c r="O212">
        <v>1.3426926337299999E-4</v>
      </c>
      <c r="P212">
        <v>5</v>
      </c>
      <c r="Q212">
        <v>8</v>
      </c>
      <c r="R212">
        <v>6.8774176676900001E-2</v>
      </c>
      <c r="S212">
        <v>3.9248478553399998E-3</v>
      </c>
      <c r="T212">
        <v>0.28100834982599998</v>
      </c>
      <c r="U212" t="s">
        <v>16</v>
      </c>
    </row>
    <row r="213" spans="1:23">
      <c r="A213" t="s">
        <v>125</v>
      </c>
      <c r="G213" t="str">
        <f t="shared" si="12"/>
        <v/>
      </c>
      <c r="H213" t="str">
        <f t="shared" si="13"/>
        <v/>
      </c>
      <c r="I213" t="str">
        <f t="shared" si="14"/>
        <v/>
      </c>
      <c r="J213" t="str">
        <f t="shared" si="15"/>
        <v/>
      </c>
      <c r="K213" t="s">
        <v>20</v>
      </c>
      <c r="L213" t="s">
        <v>20</v>
      </c>
      <c r="M213" s="1">
        <v>3.3030553261800001E-5</v>
      </c>
      <c r="N213">
        <v>7.4467237181699997E-3</v>
      </c>
      <c r="O213">
        <v>5.8848597693199995E-4</v>
      </c>
      <c r="P213">
        <v>18.5</v>
      </c>
      <c r="Q213">
        <v>25</v>
      </c>
      <c r="R213" s="1">
        <v>3.0838087912300002E-25</v>
      </c>
      <c r="S213" s="1">
        <v>5.5365511155399999E-5</v>
      </c>
      <c r="T213">
        <v>3.7113688935500001E-3</v>
      </c>
      <c r="U213" t="s">
        <v>16</v>
      </c>
      <c r="V213">
        <v>18.5</v>
      </c>
      <c r="W213">
        <v>25</v>
      </c>
    </row>
    <row r="214" spans="1:23">
      <c r="A214" t="s">
        <v>249</v>
      </c>
      <c r="G214" t="str">
        <f t="shared" si="12"/>
        <v/>
      </c>
      <c r="H214" t="str">
        <f t="shared" si="13"/>
        <v/>
      </c>
      <c r="I214" t="str">
        <f t="shared" si="14"/>
        <v/>
      </c>
      <c r="J214" t="str">
        <f t="shared" si="15"/>
        <v/>
      </c>
      <c r="K214" t="s">
        <v>20</v>
      </c>
      <c r="L214" t="s">
        <v>20</v>
      </c>
      <c r="M214">
        <v>2.2463648649999998E-3</v>
      </c>
      <c r="N214">
        <v>1.7306863971400001E-2</v>
      </c>
      <c r="O214">
        <v>4.0859474587400003E-3</v>
      </c>
      <c r="P214">
        <v>17</v>
      </c>
      <c r="Q214">
        <v>32</v>
      </c>
      <c r="R214" s="1">
        <v>2.6588045421399999E-18</v>
      </c>
      <c r="S214">
        <v>5.6683012290099997E-4</v>
      </c>
      <c r="T214">
        <v>1.81879112243E-2</v>
      </c>
      <c r="U214" t="s">
        <v>16</v>
      </c>
      <c r="V214">
        <v>17</v>
      </c>
      <c r="W214">
        <v>32</v>
      </c>
    </row>
    <row r="215" spans="1:23">
      <c r="A215" t="s">
        <v>260</v>
      </c>
      <c r="B215" t="s">
        <v>20</v>
      </c>
      <c r="C215" t="s">
        <v>335</v>
      </c>
      <c r="G215" t="str">
        <f t="shared" si="12"/>
        <v/>
      </c>
      <c r="H215" t="str">
        <f t="shared" si="13"/>
        <v/>
      </c>
      <c r="I215" t="str">
        <f t="shared" si="14"/>
        <v>BRACK</v>
      </c>
      <c r="J215" t="str">
        <f t="shared" si="15"/>
        <v/>
      </c>
      <c r="K215" t="s">
        <v>20</v>
      </c>
      <c r="L215" t="s">
        <v>20</v>
      </c>
      <c r="M215">
        <v>2.5880890318599999E-3</v>
      </c>
      <c r="N215">
        <v>8.8924616942800006E-3</v>
      </c>
      <c r="O215">
        <v>1.2901659551499999E-3</v>
      </c>
      <c r="P215">
        <v>7</v>
      </c>
      <c r="Q215">
        <v>10</v>
      </c>
      <c r="R215" s="1">
        <v>2.2484102103900001E-5</v>
      </c>
      <c r="S215" s="1">
        <v>4.4299844804899997E-7</v>
      </c>
      <c r="T215">
        <v>0.427783679029</v>
      </c>
      <c r="U215" t="s">
        <v>16</v>
      </c>
      <c r="V215">
        <v>7</v>
      </c>
      <c r="W215">
        <v>10</v>
      </c>
    </row>
    <row r="216" spans="1:23">
      <c r="A216" t="s">
        <v>303</v>
      </c>
      <c r="G216" t="str">
        <f t="shared" si="12"/>
        <v/>
      </c>
      <c r="H216" t="str">
        <f t="shared" si="13"/>
        <v/>
      </c>
      <c r="I216" t="str">
        <f t="shared" si="14"/>
        <v/>
      </c>
      <c r="J216" t="str">
        <f t="shared" si="15"/>
        <v/>
      </c>
      <c r="K216" t="s">
        <v>19</v>
      </c>
      <c r="L216" t="s">
        <v>20</v>
      </c>
      <c r="M216">
        <v>1.9391534037400001E-3</v>
      </c>
      <c r="N216">
        <v>0.101677789393</v>
      </c>
      <c r="O216">
        <v>4.0547857729900001E-2</v>
      </c>
      <c r="P216">
        <v>21</v>
      </c>
      <c r="Q216">
        <v>30</v>
      </c>
      <c r="R216" s="1">
        <v>3.0064132009E-24</v>
      </c>
      <c r="S216">
        <v>1.0950473536300001E-3</v>
      </c>
      <c r="T216" s="1">
        <v>1.45645266093E-21</v>
      </c>
      <c r="U216" t="s">
        <v>16</v>
      </c>
      <c r="V216">
        <v>21</v>
      </c>
      <c r="W216">
        <v>30</v>
      </c>
    </row>
    <row r="217" spans="1:23">
      <c r="A217" t="s">
        <v>229</v>
      </c>
      <c r="G217" t="str">
        <f t="shared" si="12"/>
        <v/>
      </c>
      <c r="H217" t="str">
        <f t="shared" si="13"/>
        <v/>
      </c>
      <c r="I217" t="str">
        <f t="shared" si="14"/>
        <v/>
      </c>
      <c r="J217" t="str">
        <f t="shared" si="15"/>
        <v/>
      </c>
      <c r="K217" t="s">
        <v>19</v>
      </c>
      <c r="L217" t="s">
        <v>20</v>
      </c>
      <c r="M217" s="1">
        <v>6.3539638290599997E-5</v>
      </c>
      <c r="N217">
        <v>1.0406676258E-2</v>
      </c>
      <c r="O217">
        <v>2.44775369055E-3</v>
      </c>
      <c r="P217">
        <v>18.5</v>
      </c>
      <c r="Q217">
        <v>27</v>
      </c>
      <c r="R217" s="1">
        <v>2.7967573354899998E-29</v>
      </c>
      <c r="S217">
        <v>1.5445132633300001E-4</v>
      </c>
      <c r="T217" s="1">
        <v>4.7465687748900004E-6</v>
      </c>
      <c r="U217" t="s">
        <v>16</v>
      </c>
      <c r="V217">
        <v>18.5</v>
      </c>
      <c r="W217">
        <v>27</v>
      </c>
    </row>
    <row r="218" spans="1:23">
      <c r="A218" t="s">
        <v>222</v>
      </c>
      <c r="B218" t="s">
        <v>20</v>
      </c>
      <c r="C218" t="s">
        <v>313</v>
      </c>
      <c r="G218" t="str">
        <f t="shared" si="12"/>
        <v/>
      </c>
      <c r="H218" t="str">
        <f t="shared" si="13"/>
        <v/>
      </c>
      <c r="I218" t="str">
        <f t="shared" si="14"/>
        <v>BRACK</v>
      </c>
      <c r="J218" t="str">
        <f t="shared" si="15"/>
        <v/>
      </c>
      <c r="K218" t="s">
        <v>19</v>
      </c>
      <c r="L218" t="s">
        <v>20</v>
      </c>
      <c r="M218" s="1">
        <v>7.4830279955900001E-5</v>
      </c>
      <c r="N218">
        <v>1.51179292421E-2</v>
      </c>
      <c r="O218">
        <v>2.9445936243699998E-3</v>
      </c>
      <c r="P218">
        <v>18.5</v>
      </c>
      <c r="Q218">
        <v>28</v>
      </c>
      <c r="R218" s="1">
        <v>1.36732703594E-32</v>
      </c>
      <c r="S218" s="1">
        <v>4.8973264974300002E-5</v>
      </c>
      <c r="T218" s="1">
        <v>9.8813584418699993E-9</v>
      </c>
      <c r="U218" t="s">
        <v>16</v>
      </c>
      <c r="V218">
        <v>18.5</v>
      </c>
      <c r="W218">
        <v>28</v>
      </c>
    </row>
    <row r="219" spans="1:23">
      <c r="A219" t="s">
        <v>280</v>
      </c>
      <c r="G219" t="str">
        <f t="shared" si="12"/>
        <v/>
      </c>
      <c r="H219" t="str">
        <f t="shared" si="13"/>
        <v/>
      </c>
      <c r="I219" t="str">
        <f t="shared" si="14"/>
        <v/>
      </c>
      <c r="J219" t="str">
        <f t="shared" si="15"/>
        <v/>
      </c>
      <c r="K219" t="s">
        <v>20</v>
      </c>
      <c r="L219" t="s">
        <v>20</v>
      </c>
      <c r="M219">
        <v>1.99256121058E-4</v>
      </c>
      <c r="N219">
        <v>1.02077004307E-2</v>
      </c>
      <c r="O219">
        <v>0</v>
      </c>
      <c r="P219">
        <v>13</v>
      </c>
      <c r="Q219">
        <v>17</v>
      </c>
      <c r="R219" s="1">
        <v>1.37116241537E-10</v>
      </c>
      <c r="S219" s="1">
        <v>1.04018841584E-5</v>
      </c>
      <c r="T219">
        <v>0.169392432437</v>
      </c>
      <c r="U219" t="s">
        <v>16</v>
      </c>
      <c r="V219">
        <v>13</v>
      </c>
      <c r="W219">
        <v>17</v>
      </c>
    </row>
    <row r="220" spans="1:23">
      <c r="A220" t="s">
        <v>216</v>
      </c>
      <c r="B220" t="s">
        <v>20</v>
      </c>
      <c r="C220" t="s">
        <v>332</v>
      </c>
      <c r="G220" t="str">
        <f t="shared" si="12"/>
        <v/>
      </c>
      <c r="H220" t="str">
        <f t="shared" si="13"/>
        <v/>
      </c>
      <c r="I220" t="str">
        <f t="shared" si="14"/>
        <v>BRACK</v>
      </c>
      <c r="J220" t="str">
        <f t="shared" si="15"/>
        <v/>
      </c>
      <c r="K220" t="s">
        <v>20</v>
      </c>
      <c r="L220" t="s">
        <v>20</v>
      </c>
      <c r="M220" s="1">
        <v>8.0338062567300003E-5</v>
      </c>
      <c r="N220">
        <v>6.6627631886899998E-3</v>
      </c>
      <c r="O220" s="1">
        <v>8.4068936528000003E-5</v>
      </c>
      <c r="P220">
        <v>9</v>
      </c>
      <c r="Q220">
        <v>11</v>
      </c>
      <c r="R220" s="1">
        <v>5.3650252770300003E-8</v>
      </c>
      <c r="S220" s="1">
        <v>7.5571045381500002E-5</v>
      </c>
      <c r="T220">
        <v>0.32058530245400002</v>
      </c>
      <c r="U220" t="s">
        <v>16</v>
      </c>
      <c r="V220">
        <v>9</v>
      </c>
      <c r="W220">
        <v>11</v>
      </c>
    </row>
    <row r="221" spans="1:23">
      <c r="A221" t="s">
        <v>63</v>
      </c>
      <c r="B221" t="s">
        <v>20</v>
      </c>
      <c r="C221" t="s">
        <v>352</v>
      </c>
      <c r="G221" t="str">
        <f t="shared" si="12"/>
        <v/>
      </c>
      <c r="H221" t="str">
        <f t="shared" si="13"/>
        <v/>
      </c>
      <c r="I221" t="str">
        <f t="shared" si="14"/>
        <v>BRACK</v>
      </c>
      <c r="J221" t="str">
        <f t="shared" si="15"/>
        <v/>
      </c>
      <c r="K221" t="s">
        <v>20</v>
      </c>
      <c r="L221" t="s">
        <v>20</v>
      </c>
      <c r="M221">
        <v>0</v>
      </c>
      <c r="N221">
        <v>5.1337313905900003E-3</v>
      </c>
      <c r="O221">
        <v>0</v>
      </c>
      <c r="P221">
        <v>17</v>
      </c>
      <c r="Q221">
        <v>32</v>
      </c>
      <c r="R221" s="1">
        <v>2.63290774245E-21</v>
      </c>
      <c r="S221">
        <v>4.8486643981300002E-3</v>
      </c>
      <c r="T221">
        <v>1</v>
      </c>
      <c r="U221" t="s">
        <v>16</v>
      </c>
      <c r="V221">
        <v>17</v>
      </c>
      <c r="W221">
        <v>32</v>
      </c>
    </row>
    <row r="222" spans="1:23">
      <c r="A222" t="s">
        <v>37</v>
      </c>
      <c r="G222" t="str">
        <f t="shared" si="12"/>
        <v/>
      </c>
      <c r="H222" t="str">
        <f t="shared" si="13"/>
        <v/>
      </c>
      <c r="I222" t="str">
        <f t="shared" si="14"/>
        <v/>
      </c>
      <c r="J222" t="str">
        <f t="shared" si="15"/>
        <v/>
      </c>
      <c r="K222" t="s">
        <v>28</v>
      </c>
      <c r="L222" t="s">
        <v>28</v>
      </c>
      <c r="M222">
        <v>2.4315608839699999E-4</v>
      </c>
      <c r="N222">
        <v>8.6681511052300007E-3</v>
      </c>
      <c r="O222">
        <v>0</v>
      </c>
      <c r="P222">
        <v>31</v>
      </c>
      <c r="Q222">
        <v>34</v>
      </c>
      <c r="R222" s="1">
        <v>4.3324321306899998E-7</v>
      </c>
      <c r="S222">
        <v>9.3087063219399996E-2</v>
      </c>
      <c r="T222">
        <v>0.35676144117899999</v>
      </c>
      <c r="U222" t="s">
        <v>16</v>
      </c>
    </row>
    <row r="223" spans="1:23">
      <c r="A223" t="s">
        <v>161</v>
      </c>
      <c r="G223" t="str">
        <f t="shared" si="12"/>
        <v/>
      </c>
      <c r="H223" t="str">
        <f t="shared" si="13"/>
        <v/>
      </c>
      <c r="I223" t="str">
        <f t="shared" si="14"/>
        <v/>
      </c>
      <c r="J223" t="str">
        <f t="shared" si="15"/>
        <v/>
      </c>
      <c r="K223" t="s">
        <v>20</v>
      </c>
      <c r="L223" t="s">
        <v>20</v>
      </c>
      <c r="M223" s="1">
        <v>2.28962889695E-5</v>
      </c>
      <c r="N223">
        <v>1.31719912215E-2</v>
      </c>
      <c r="O223">
        <v>1.62981150569E-3</v>
      </c>
      <c r="P223">
        <v>13</v>
      </c>
      <c r="Q223">
        <v>15</v>
      </c>
      <c r="R223" s="1">
        <v>2.4657153490499998E-18</v>
      </c>
      <c r="S223">
        <v>3.79528559684E-3</v>
      </c>
      <c r="T223" s="1">
        <v>7.0010903042800002E-8</v>
      </c>
      <c r="U223" t="s">
        <v>16</v>
      </c>
      <c r="V223">
        <v>13</v>
      </c>
      <c r="W223">
        <v>15</v>
      </c>
    </row>
    <row r="224" spans="1:23">
      <c r="A224" t="s">
        <v>209</v>
      </c>
      <c r="B224" t="s">
        <v>20</v>
      </c>
      <c r="C224" t="s">
        <v>353</v>
      </c>
      <c r="G224" t="str">
        <f t="shared" si="12"/>
        <v/>
      </c>
      <c r="H224" t="str">
        <f t="shared" si="13"/>
        <v/>
      </c>
      <c r="I224" t="str">
        <f t="shared" si="14"/>
        <v>BRACK</v>
      </c>
      <c r="J224" t="str">
        <f t="shared" si="15"/>
        <v/>
      </c>
      <c r="K224" t="s">
        <v>22</v>
      </c>
      <c r="L224" t="s">
        <v>20</v>
      </c>
      <c r="M224">
        <v>0</v>
      </c>
      <c r="N224">
        <v>8.4800746569800006E-3</v>
      </c>
      <c r="O224">
        <v>2.0668347851399999E-3</v>
      </c>
      <c r="P224">
        <v>22.5</v>
      </c>
      <c r="Q224">
        <v>27</v>
      </c>
      <c r="R224" s="1">
        <v>9.0934764982599997E-26</v>
      </c>
      <c r="S224">
        <v>4.3094184173199997E-2</v>
      </c>
      <c r="T224" s="1">
        <v>1.4893767737999999E-11</v>
      </c>
      <c r="U224" t="s">
        <v>23</v>
      </c>
      <c r="V224">
        <v>22.5</v>
      </c>
      <c r="W224">
        <v>27</v>
      </c>
    </row>
    <row r="225" spans="1:23">
      <c r="A225" t="s">
        <v>107</v>
      </c>
      <c r="G225" t="str">
        <f t="shared" si="12"/>
        <v/>
      </c>
      <c r="H225" t="str">
        <f t="shared" si="13"/>
        <v/>
      </c>
      <c r="I225" t="str">
        <f t="shared" si="14"/>
        <v/>
      </c>
      <c r="J225" t="str">
        <f t="shared" si="15"/>
        <v/>
      </c>
      <c r="K225" t="s">
        <v>22</v>
      </c>
      <c r="L225" t="s">
        <v>20</v>
      </c>
      <c r="M225">
        <v>8.7045568042499999E-4</v>
      </c>
      <c r="N225">
        <v>6.1435349118199997E-3</v>
      </c>
      <c r="O225">
        <v>4.17842649599E-4</v>
      </c>
      <c r="P225">
        <v>6</v>
      </c>
      <c r="Q225">
        <v>8</v>
      </c>
      <c r="R225">
        <v>2.3637359225400001E-2</v>
      </c>
      <c r="S225">
        <v>3.3028098394499998E-4</v>
      </c>
      <c r="T225">
        <v>0.31922453786100002</v>
      </c>
      <c r="U225" t="s">
        <v>23</v>
      </c>
      <c r="V225">
        <v>6</v>
      </c>
      <c r="W225">
        <v>8</v>
      </c>
    </row>
    <row r="226" spans="1:23">
      <c r="A226" t="s">
        <v>59</v>
      </c>
      <c r="B226" t="s">
        <v>20</v>
      </c>
      <c r="C226" t="s">
        <v>350</v>
      </c>
      <c r="G226" t="str">
        <f t="shared" si="12"/>
        <v/>
      </c>
      <c r="H226" t="str">
        <f t="shared" si="13"/>
        <v/>
      </c>
      <c r="I226" t="str">
        <f t="shared" si="14"/>
        <v/>
      </c>
      <c r="J226" t="str">
        <f t="shared" si="15"/>
        <v>brackishRestricted</v>
      </c>
      <c r="K226" t="s">
        <v>28</v>
      </c>
      <c r="L226" t="s">
        <v>28</v>
      </c>
      <c r="M226">
        <v>1.8040285240899999E-4</v>
      </c>
      <c r="N226">
        <v>1.50420692416E-2</v>
      </c>
      <c r="O226">
        <v>3.0821610671600001E-3</v>
      </c>
      <c r="P226">
        <v>25</v>
      </c>
      <c r="Q226">
        <v>31</v>
      </c>
      <c r="R226" s="1">
        <v>7.0940681378999999E-18</v>
      </c>
      <c r="S226">
        <v>6.52532848863E-2</v>
      </c>
      <c r="T226" s="1">
        <v>9.6522223216600009E-7</v>
      </c>
      <c r="U226" t="s">
        <v>16</v>
      </c>
    </row>
    <row r="227" spans="1:23">
      <c r="A227" t="s">
        <v>285</v>
      </c>
      <c r="G227" t="str">
        <f t="shared" si="12"/>
        <v/>
      </c>
      <c r="H227" t="str">
        <f t="shared" si="13"/>
        <v/>
      </c>
      <c r="I227" t="str">
        <f t="shared" si="14"/>
        <v/>
      </c>
      <c r="J227" t="str">
        <f t="shared" si="15"/>
        <v/>
      </c>
      <c r="K227" t="s">
        <v>20</v>
      </c>
      <c r="L227" t="s">
        <v>20</v>
      </c>
      <c r="M227">
        <v>1.05607772732E-4</v>
      </c>
      <c r="N227">
        <v>4.4982454430999999E-3</v>
      </c>
      <c r="O227">
        <v>7.40580718671E-4</v>
      </c>
      <c r="P227">
        <v>8</v>
      </c>
      <c r="Q227">
        <v>10</v>
      </c>
      <c r="R227" s="1">
        <v>1.42323958226E-9</v>
      </c>
      <c r="S227">
        <v>1.2067789591100001E-4</v>
      </c>
      <c r="T227">
        <v>6.3114458734299999E-3</v>
      </c>
      <c r="U227" t="s">
        <v>16</v>
      </c>
      <c r="V227">
        <v>8</v>
      </c>
      <c r="W227">
        <v>10</v>
      </c>
    </row>
    <row r="228" spans="1:23">
      <c r="A228" t="s">
        <v>111</v>
      </c>
      <c r="B228" t="s">
        <v>36</v>
      </c>
      <c r="C228" t="s">
        <v>355</v>
      </c>
      <c r="G228" t="str">
        <f t="shared" si="12"/>
        <v>FRESH</v>
      </c>
      <c r="H228" t="str">
        <f t="shared" si="13"/>
        <v/>
      </c>
      <c r="I228" t="str">
        <f t="shared" si="14"/>
        <v/>
      </c>
      <c r="J228" t="str">
        <f t="shared" si="15"/>
        <v/>
      </c>
      <c r="K228" t="s">
        <v>94</v>
      </c>
      <c r="L228" t="s">
        <v>36</v>
      </c>
      <c r="M228">
        <v>1.6505506072099999E-3</v>
      </c>
      <c r="N228">
        <v>8.3955319542500001E-4</v>
      </c>
      <c r="O228">
        <v>1.80048965979E-4</v>
      </c>
      <c r="P228">
        <v>4</v>
      </c>
      <c r="Q228">
        <v>8</v>
      </c>
      <c r="R228">
        <v>0.13412043205099999</v>
      </c>
      <c r="S228">
        <v>4.9534724104800002E-3</v>
      </c>
      <c r="T228">
        <v>7.0431024198300003E-4</v>
      </c>
      <c r="U228" t="s">
        <v>95</v>
      </c>
      <c r="V228">
        <v>5.7939571393999998</v>
      </c>
    </row>
    <row r="229" spans="1:23">
      <c r="A229" t="s">
        <v>174</v>
      </c>
      <c r="G229" t="str">
        <f t="shared" si="12"/>
        <v/>
      </c>
      <c r="H229" t="str">
        <f t="shared" si="13"/>
        <v/>
      </c>
      <c r="I229" t="str">
        <f t="shared" si="14"/>
        <v/>
      </c>
      <c r="J229" t="str">
        <f t="shared" si="15"/>
        <v/>
      </c>
      <c r="K229" t="s">
        <v>36</v>
      </c>
      <c r="L229" t="s">
        <v>36</v>
      </c>
      <c r="M229">
        <v>8.1379976951999992E-3</v>
      </c>
      <c r="N229">
        <v>3.6102083444499999E-3</v>
      </c>
      <c r="O229">
        <v>6.9101198041100005E-4</v>
      </c>
      <c r="P229">
        <v>5</v>
      </c>
      <c r="Q229">
        <v>9</v>
      </c>
      <c r="R229">
        <v>1.4773583032299999E-2</v>
      </c>
      <c r="S229">
        <v>1.33795474536E-2</v>
      </c>
      <c r="T229" s="1">
        <v>4.3053750674700002E-5</v>
      </c>
      <c r="U229" t="s">
        <v>16</v>
      </c>
      <c r="V229">
        <v>6.5679881637199999</v>
      </c>
    </row>
    <row r="230" spans="1:23">
      <c r="A230" t="s">
        <v>156</v>
      </c>
      <c r="B230" t="s">
        <v>20</v>
      </c>
      <c r="C230" t="s">
        <v>309</v>
      </c>
      <c r="G230" t="str">
        <f t="shared" si="12"/>
        <v/>
      </c>
      <c r="H230" t="str">
        <f t="shared" si="13"/>
        <v/>
      </c>
      <c r="I230" t="str">
        <f t="shared" si="14"/>
        <v>BRACK</v>
      </c>
      <c r="J230" t="str">
        <f t="shared" si="15"/>
        <v/>
      </c>
      <c r="K230" t="s">
        <v>61</v>
      </c>
      <c r="L230" t="s">
        <v>20</v>
      </c>
      <c r="M230">
        <v>4.6774191982699997E-3</v>
      </c>
      <c r="N230">
        <v>2.0206228375499999E-2</v>
      </c>
      <c r="O230">
        <v>3.5971223021600001E-4</v>
      </c>
      <c r="P230">
        <v>14</v>
      </c>
      <c r="Q230">
        <v>16</v>
      </c>
      <c r="R230">
        <v>2.8874496805100002E-3</v>
      </c>
      <c r="S230" s="1">
        <v>1.2185281933099999E-7</v>
      </c>
      <c r="T230" s="1">
        <v>2.46033624366E-5</v>
      </c>
      <c r="U230" t="s">
        <v>16</v>
      </c>
      <c r="V230">
        <v>14</v>
      </c>
      <c r="W230">
        <v>16</v>
      </c>
    </row>
    <row r="231" spans="1:23">
      <c r="A231" t="s">
        <v>235</v>
      </c>
      <c r="B231" t="s">
        <v>15</v>
      </c>
      <c r="C231" t="s">
        <v>325</v>
      </c>
      <c r="G231" t="str">
        <f t="shared" si="12"/>
        <v/>
      </c>
      <c r="H231" t="str">
        <f t="shared" si="13"/>
        <v>MARINE</v>
      </c>
      <c r="I231" t="str">
        <f t="shared" si="14"/>
        <v/>
      </c>
      <c r="J231" t="str">
        <f t="shared" si="15"/>
        <v/>
      </c>
      <c r="K231" t="s">
        <v>15</v>
      </c>
      <c r="L231" t="s">
        <v>15</v>
      </c>
      <c r="M231" s="1">
        <v>4.18660287081E-5</v>
      </c>
      <c r="N231">
        <v>3.8106359767099999E-3</v>
      </c>
      <c r="O231">
        <v>2.6634437796099999E-2</v>
      </c>
      <c r="P231">
        <v>32</v>
      </c>
      <c r="Q231">
        <v>34</v>
      </c>
      <c r="R231" s="1">
        <v>2.3211660088599999E-11</v>
      </c>
      <c r="S231">
        <v>5.7086107439599998E-3</v>
      </c>
      <c r="T231" s="1">
        <v>1.3998442341600001E-37</v>
      </c>
      <c r="U231" t="s">
        <v>16</v>
      </c>
      <c r="V231">
        <v>33.716554684400002</v>
      </c>
    </row>
    <row r="232" spans="1:23">
      <c r="A232" t="s">
        <v>191</v>
      </c>
      <c r="G232" t="str">
        <f t="shared" si="12"/>
        <v/>
      </c>
      <c r="H232" t="str">
        <f t="shared" si="13"/>
        <v/>
      </c>
      <c r="I232" t="str">
        <f t="shared" si="14"/>
        <v/>
      </c>
      <c r="J232" t="str">
        <f t="shared" si="15"/>
        <v/>
      </c>
      <c r="K232" t="s">
        <v>15</v>
      </c>
      <c r="L232" t="s">
        <v>15</v>
      </c>
      <c r="M232" s="1">
        <v>3.6257632231600001E-5</v>
      </c>
      <c r="N232">
        <v>4.93017571725E-3</v>
      </c>
      <c r="O232">
        <v>6.9345604181199998E-3</v>
      </c>
      <c r="P232">
        <v>30</v>
      </c>
      <c r="Q232">
        <v>32</v>
      </c>
      <c r="R232" s="1">
        <v>7.36423512069E-17</v>
      </c>
      <c r="S232">
        <v>0.37519974770800002</v>
      </c>
      <c r="T232" s="1">
        <v>2.5555295101999999E-15</v>
      </c>
      <c r="U232" t="s">
        <v>16</v>
      </c>
      <c r="V232">
        <v>30.5811240136</v>
      </c>
    </row>
    <row r="233" spans="1:23">
      <c r="A233" t="s">
        <v>96</v>
      </c>
      <c r="G233" t="str">
        <f t="shared" si="12"/>
        <v/>
      </c>
      <c r="H233" t="str">
        <f t="shared" si="13"/>
        <v/>
      </c>
      <c r="I233" t="str">
        <f t="shared" si="14"/>
        <v/>
      </c>
      <c r="J233" t="str">
        <f t="shared" si="15"/>
        <v/>
      </c>
      <c r="K233" t="s">
        <v>20</v>
      </c>
      <c r="L233" t="s">
        <v>20</v>
      </c>
      <c r="M233">
        <v>1.22850475813E-3</v>
      </c>
      <c r="N233">
        <v>1.67372353508E-2</v>
      </c>
      <c r="O233">
        <v>3.1263594706100002E-3</v>
      </c>
      <c r="P233">
        <v>7</v>
      </c>
      <c r="Q233">
        <v>9</v>
      </c>
      <c r="R233" s="1">
        <v>1.8295638493299999E-8</v>
      </c>
      <c r="S233" s="1">
        <v>5.24496523232E-7</v>
      </c>
      <c r="T233">
        <v>1.8300420692899999E-2</v>
      </c>
      <c r="U233" t="s">
        <v>16</v>
      </c>
      <c r="V233">
        <v>7</v>
      </c>
      <c r="W233">
        <v>9</v>
      </c>
    </row>
    <row r="234" spans="1:23">
      <c r="A234" t="s">
        <v>164</v>
      </c>
      <c r="G234" t="str">
        <f t="shared" si="12"/>
        <v/>
      </c>
      <c r="H234" t="str">
        <f t="shared" si="13"/>
        <v/>
      </c>
      <c r="I234" t="str">
        <f t="shared" si="14"/>
        <v/>
      </c>
      <c r="J234" t="str">
        <f t="shared" si="15"/>
        <v/>
      </c>
      <c r="K234" t="s">
        <v>28</v>
      </c>
      <c r="L234" t="s">
        <v>28</v>
      </c>
      <c r="M234">
        <v>1.7778010581699999E-4</v>
      </c>
      <c r="N234">
        <v>5.8791562431699997E-3</v>
      </c>
      <c r="O234">
        <v>1.7520288020500001E-3</v>
      </c>
      <c r="P234">
        <v>29</v>
      </c>
      <c r="Q234">
        <v>31</v>
      </c>
      <c r="R234" s="1">
        <v>1.02260827547E-6</v>
      </c>
      <c r="S234">
        <v>0.19819683852700001</v>
      </c>
      <c r="T234">
        <v>1.1931334700500001E-3</v>
      </c>
      <c r="U234" t="s">
        <v>16</v>
      </c>
    </row>
    <row r="235" spans="1:23">
      <c r="A235" t="s">
        <v>238</v>
      </c>
      <c r="B235" t="s">
        <v>20</v>
      </c>
      <c r="C235" t="s">
        <v>335</v>
      </c>
      <c r="G235" t="str">
        <f t="shared" si="12"/>
        <v/>
      </c>
      <c r="H235" t="str">
        <f t="shared" si="13"/>
        <v/>
      </c>
      <c r="I235" t="str">
        <f t="shared" si="14"/>
        <v>BRACK</v>
      </c>
      <c r="J235" t="str">
        <f t="shared" si="15"/>
        <v/>
      </c>
      <c r="K235" t="s">
        <v>20</v>
      </c>
      <c r="L235" t="s">
        <v>20</v>
      </c>
      <c r="M235">
        <v>1.6108108044200001E-3</v>
      </c>
      <c r="N235">
        <v>9.6339629588599995E-3</v>
      </c>
      <c r="O235">
        <v>3.44249284998E-4</v>
      </c>
      <c r="P235">
        <v>7</v>
      </c>
      <c r="Q235">
        <v>16</v>
      </c>
      <c r="R235" s="1">
        <v>1.3123582392000001E-7</v>
      </c>
      <c r="S235" s="1">
        <v>4.6566151410400003E-8</v>
      </c>
      <c r="T235">
        <v>9.6700669868399994E-2</v>
      </c>
      <c r="U235" t="s">
        <v>16</v>
      </c>
      <c r="V235">
        <v>7</v>
      </c>
      <c r="W235">
        <v>16</v>
      </c>
    </row>
    <row r="236" spans="1:23">
      <c r="A236" t="s">
        <v>198</v>
      </c>
      <c r="G236" t="str">
        <f t="shared" si="12"/>
        <v/>
      </c>
      <c r="H236" t="str">
        <f t="shared" si="13"/>
        <v/>
      </c>
      <c r="I236" t="str">
        <f t="shared" si="14"/>
        <v/>
      </c>
      <c r="J236" t="str">
        <f t="shared" si="15"/>
        <v/>
      </c>
      <c r="K236" t="s">
        <v>20</v>
      </c>
      <c r="L236" t="s">
        <v>20</v>
      </c>
      <c r="M236">
        <v>0</v>
      </c>
      <c r="N236">
        <v>5.2529969985599997E-3</v>
      </c>
      <c r="O236">
        <v>1.5138900971000001E-3</v>
      </c>
      <c r="P236">
        <v>4</v>
      </c>
      <c r="Q236">
        <v>6</v>
      </c>
      <c r="R236">
        <v>9.6279625881799998E-3</v>
      </c>
      <c r="S236">
        <v>1.21235344457E-3</v>
      </c>
      <c r="T236">
        <v>8.0621119320199996E-2</v>
      </c>
      <c r="U236" t="s">
        <v>16</v>
      </c>
      <c r="V236">
        <v>4</v>
      </c>
      <c r="W236">
        <v>6</v>
      </c>
    </row>
    <row r="237" spans="1:23">
      <c r="A237" t="s">
        <v>283</v>
      </c>
      <c r="G237" t="str">
        <f t="shared" si="12"/>
        <v/>
      </c>
      <c r="H237" t="str">
        <f t="shared" si="13"/>
        <v/>
      </c>
      <c r="I237" t="str">
        <f t="shared" si="14"/>
        <v/>
      </c>
      <c r="J237" t="str">
        <f t="shared" si="15"/>
        <v/>
      </c>
      <c r="K237" t="s">
        <v>20</v>
      </c>
      <c r="L237" t="s">
        <v>20</v>
      </c>
      <c r="M237" s="1">
        <v>8.46494304303E-5</v>
      </c>
      <c r="N237">
        <v>3.1577015110800001E-2</v>
      </c>
      <c r="O237">
        <v>1.8752977752199999E-3</v>
      </c>
      <c r="P237">
        <v>17</v>
      </c>
      <c r="Q237">
        <v>27</v>
      </c>
      <c r="R237" s="1">
        <v>5.1762231658799998E-32</v>
      </c>
      <c r="S237" s="1">
        <v>2.7334418262499999E-6</v>
      </c>
      <c r="T237" s="1">
        <v>8.1894770547800004E-5</v>
      </c>
      <c r="U237" t="s">
        <v>16</v>
      </c>
      <c r="V237">
        <v>17</v>
      </c>
      <c r="W237">
        <v>27</v>
      </c>
    </row>
    <row r="238" spans="1:23">
      <c r="A238" t="s">
        <v>124</v>
      </c>
      <c r="G238" t="str">
        <f t="shared" si="12"/>
        <v/>
      </c>
      <c r="H238" t="str">
        <f t="shared" si="13"/>
        <v/>
      </c>
      <c r="I238" t="str">
        <f t="shared" si="14"/>
        <v/>
      </c>
      <c r="J238" t="str">
        <f t="shared" si="15"/>
        <v/>
      </c>
      <c r="K238" t="s">
        <v>20</v>
      </c>
      <c r="L238" t="s">
        <v>20</v>
      </c>
      <c r="M238">
        <v>1.7118635140399999E-3</v>
      </c>
      <c r="N238">
        <v>1.2041317729E-2</v>
      </c>
      <c r="O238">
        <v>5.7612091577999996E-4</v>
      </c>
      <c r="P238">
        <v>12</v>
      </c>
      <c r="Q238">
        <v>14</v>
      </c>
      <c r="R238">
        <v>1.52869083428E-3</v>
      </c>
      <c r="S238">
        <v>2.4767271217699999E-4</v>
      </c>
      <c r="T238">
        <v>7.5405980340500001E-2</v>
      </c>
      <c r="U238" t="s">
        <v>16</v>
      </c>
      <c r="V238">
        <v>12</v>
      </c>
      <c r="W238">
        <v>14</v>
      </c>
    </row>
    <row r="239" spans="1:23">
      <c r="A239" t="s">
        <v>115</v>
      </c>
      <c r="G239" t="str">
        <f t="shared" si="12"/>
        <v/>
      </c>
      <c r="H239" t="str">
        <f t="shared" si="13"/>
        <v/>
      </c>
      <c r="I239" t="str">
        <f t="shared" si="14"/>
        <v/>
      </c>
      <c r="J239" t="str">
        <f t="shared" si="15"/>
        <v/>
      </c>
      <c r="K239" t="s">
        <v>20</v>
      </c>
      <c r="L239" t="s">
        <v>20</v>
      </c>
      <c r="M239">
        <v>2.0100892193899999E-4</v>
      </c>
      <c r="N239">
        <v>4.5202998891799998E-3</v>
      </c>
      <c r="O239">
        <v>0</v>
      </c>
      <c r="P239">
        <v>11</v>
      </c>
      <c r="Q239">
        <v>13</v>
      </c>
      <c r="R239" s="1">
        <v>3.7871718688000001E-9</v>
      </c>
      <c r="S239" s="1">
        <v>2.3244656038899999E-5</v>
      </c>
      <c r="T239">
        <v>0.21461646041099999</v>
      </c>
      <c r="U239" t="s">
        <v>16</v>
      </c>
      <c r="V239">
        <v>11</v>
      </c>
      <c r="W239">
        <v>13</v>
      </c>
    </row>
    <row r="240" spans="1:23">
      <c r="A240" t="s">
        <v>97</v>
      </c>
      <c r="G240" t="str">
        <f t="shared" si="12"/>
        <v/>
      </c>
      <c r="H240" t="str">
        <f t="shared" si="13"/>
        <v/>
      </c>
      <c r="I240" t="str">
        <f t="shared" si="14"/>
        <v/>
      </c>
      <c r="J240" t="str">
        <f t="shared" si="15"/>
        <v/>
      </c>
      <c r="K240" t="s">
        <v>20</v>
      </c>
      <c r="L240" t="s">
        <v>20</v>
      </c>
      <c r="M240">
        <v>2.3575407537099999E-4</v>
      </c>
      <c r="N240">
        <v>4.2587868792999996E-3</v>
      </c>
      <c r="O240">
        <v>0</v>
      </c>
      <c r="P240">
        <v>10</v>
      </c>
      <c r="Q240">
        <v>12</v>
      </c>
      <c r="R240" s="1">
        <v>3.5230555618099999E-8</v>
      </c>
      <c r="S240" s="1">
        <v>7.3986308396800001E-6</v>
      </c>
      <c r="T240">
        <v>0.133645075069</v>
      </c>
      <c r="U240" t="s">
        <v>16</v>
      </c>
      <c r="V240">
        <v>10</v>
      </c>
      <c r="W240">
        <v>12</v>
      </c>
    </row>
    <row r="241" spans="1:23">
      <c r="A241" t="s">
        <v>151</v>
      </c>
      <c r="G241" t="str">
        <f t="shared" si="12"/>
        <v/>
      </c>
      <c r="H241" t="str">
        <f t="shared" si="13"/>
        <v/>
      </c>
      <c r="I241" t="str">
        <f t="shared" si="14"/>
        <v/>
      </c>
      <c r="J241" t="str">
        <f t="shared" si="15"/>
        <v/>
      </c>
      <c r="K241" t="s">
        <v>20</v>
      </c>
      <c r="L241" t="s">
        <v>20</v>
      </c>
      <c r="M241" s="1">
        <v>9.0374319166100002E-5</v>
      </c>
      <c r="N241">
        <v>4.1163557760200004E-3</v>
      </c>
      <c r="O241">
        <v>0</v>
      </c>
      <c r="P241">
        <v>11</v>
      </c>
      <c r="Q241">
        <v>13</v>
      </c>
      <c r="R241" s="1">
        <v>2.02462223368E-11</v>
      </c>
      <c r="S241" s="1">
        <v>3.3702670184800002E-6</v>
      </c>
      <c r="T241">
        <v>0.21461646041099999</v>
      </c>
      <c r="U241" t="s">
        <v>16</v>
      </c>
      <c r="V241">
        <v>11</v>
      </c>
      <c r="W241">
        <v>13</v>
      </c>
    </row>
    <row r="242" spans="1:23">
      <c r="A242" t="s">
        <v>34</v>
      </c>
      <c r="G242" t="str">
        <f t="shared" si="12"/>
        <v/>
      </c>
      <c r="H242" t="str">
        <f t="shared" si="13"/>
        <v/>
      </c>
      <c r="I242" t="str">
        <f t="shared" si="14"/>
        <v/>
      </c>
      <c r="J242" t="str">
        <f t="shared" si="15"/>
        <v/>
      </c>
      <c r="K242" t="s">
        <v>20</v>
      </c>
      <c r="L242" t="s">
        <v>20</v>
      </c>
      <c r="M242">
        <v>3.4151068353999998E-3</v>
      </c>
      <c r="N242">
        <v>4.3687585138400001E-2</v>
      </c>
      <c r="O242">
        <v>1.3826701258000001E-3</v>
      </c>
      <c r="P242">
        <v>10</v>
      </c>
      <c r="Q242">
        <v>12</v>
      </c>
      <c r="R242" s="1">
        <v>1.39459063465E-13</v>
      </c>
      <c r="S242" s="1">
        <v>5.3669580389800005E-10</v>
      </c>
      <c r="T242">
        <v>0.30384680898600003</v>
      </c>
      <c r="U242" t="s">
        <v>16</v>
      </c>
      <c r="V242">
        <v>10</v>
      </c>
      <c r="W242">
        <v>12</v>
      </c>
    </row>
    <row r="243" spans="1:23">
      <c r="A243" t="s">
        <v>149</v>
      </c>
      <c r="G243" t="str">
        <f t="shared" si="12"/>
        <v/>
      </c>
      <c r="H243" t="str">
        <f t="shared" si="13"/>
        <v/>
      </c>
      <c r="I243" t="str">
        <f t="shared" si="14"/>
        <v/>
      </c>
      <c r="J243" t="str">
        <f t="shared" si="15"/>
        <v/>
      </c>
      <c r="K243" t="s">
        <v>20</v>
      </c>
      <c r="L243" t="s">
        <v>20</v>
      </c>
      <c r="M243">
        <v>2.83097496684E-3</v>
      </c>
      <c r="N243">
        <v>1.5707491847099998E-2</v>
      </c>
      <c r="O243">
        <v>1.8665258957900001E-3</v>
      </c>
      <c r="P243">
        <v>8</v>
      </c>
      <c r="Q243">
        <v>10</v>
      </c>
      <c r="R243" s="1">
        <v>6.35822878444E-8</v>
      </c>
      <c r="S243" s="1">
        <v>1.6067912789299999E-8</v>
      </c>
      <c r="T243">
        <v>0.26872215780999997</v>
      </c>
      <c r="U243" t="s">
        <v>16</v>
      </c>
      <c r="V243">
        <v>8</v>
      </c>
      <c r="W243">
        <v>10</v>
      </c>
    </row>
    <row r="244" spans="1:23">
      <c r="A244" t="s">
        <v>182</v>
      </c>
      <c r="B244" t="s">
        <v>20</v>
      </c>
      <c r="C244" t="s">
        <v>316</v>
      </c>
      <c r="G244" t="str">
        <f t="shared" si="12"/>
        <v/>
      </c>
      <c r="H244" t="str">
        <f t="shared" si="13"/>
        <v/>
      </c>
      <c r="I244" t="str">
        <f t="shared" si="14"/>
        <v/>
      </c>
      <c r="J244" t="str">
        <f t="shared" si="15"/>
        <v>brackishRestricted</v>
      </c>
      <c r="K244" t="s">
        <v>28</v>
      </c>
      <c r="L244" t="s">
        <v>28</v>
      </c>
      <c r="M244">
        <v>2.7901785714300003E-4</v>
      </c>
      <c r="N244">
        <v>2.9672553521499999E-3</v>
      </c>
      <c r="O244">
        <v>3.5126589986900003E-4</v>
      </c>
      <c r="P244">
        <v>7</v>
      </c>
      <c r="Q244">
        <v>12</v>
      </c>
      <c r="R244">
        <v>7.2854580379700003E-3</v>
      </c>
      <c r="S244">
        <v>5.3938546986499997E-2</v>
      </c>
      <c r="T244">
        <v>0.15081135702599999</v>
      </c>
      <c r="U244" t="s">
        <v>16</v>
      </c>
    </row>
    <row r="245" spans="1:23">
      <c r="A245" t="s">
        <v>189</v>
      </c>
      <c r="B245" t="s">
        <v>20</v>
      </c>
      <c r="C245" t="s">
        <v>316</v>
      </c>
      <c r="G245" t="str">
        <f t="shared" si="12"/>
        <v/>
      </c>
      <c r="H245" t="str">
        <f t="shared" si="13"/>
        <v/>
      </c>
      <c r="I245" t="str">
        <f t="shared" si="14"/>
        <v>BRACK</v>
      </c>
      <c r="J245" t="str">
        <f t="shared" si="15"/>
        <v/>
      </c>
      <c r="K245" t="s">
        <v>22</v>
      </c>
      <c r="L245" t="s">
        <v>20</v>
      </c>
      <c r="M245">
        <v>4.1292731607399998E-4</v>
      </c>
      <c r="N245">
        <v>2.1924871329699999E-3</v>
      </c>
      <c r="O245">
        <v>0</v>
      </c>
      <c r="P245">
        <v>14</v>
      </c>
      <c r="Q245">
        <v>17</v>
      </c>
      <c r="R245">
        <v>2.8530932760299998E-2</v>
      </c>
      <c r="S245">
        <v>1.2059360744400001E-3</v>
      </c>
      <c r="T245">
        <v>4.6248384955100003E-2</v>
      </c>
      <c r="U245" t="s">
        <v>23</v>
      </c>
      <c r="V245">
        <v>14</v>
      </c>
      <c r="W245">
        <v>17</v>
      </c>
    </row>
    <row r="246" spans="1:23">
      <c r="A246" t="s">
        <v>190</v>
      </c>
      <c r="G246" t="str">
        <f t="shared" si="12"/>
        <v/>
      </c>
      <c r="H246" t="str">
        <f t="shared" si="13"/>
        <v/>
      </c>
      <c r="I246" t="str">
        <f t="shared" si="14"/>
        <v/>
      </c>
      <c r="J246" t="str">
        <f t="shared" si="15"/>
        <v/>
      </c>
      <c r="K246" t="s">
        <v>20</v>
      </c>
      <c r="L246" t="s">
        <v>20</v>
      </c>
      <c r="M246" s="1">
        <v>6.6523894400999999E-5</v>
      </c>
      <c r="N246">
        <v>2.27173945703E-2</v>
      </c>
      <c r="O246">
        <v>4.0725824698000001E-4</v>
      </c>
      <c r="P246">
        <v>13</v>
      </c>
      <c r="Q246">
        <v>15</v>
      </c>
      <c r="R246" s="1">
        <v>1.5402908624600001E-15</v>
      </c>
      <c r="S246" s="1">
        <v>5.2343168729700003E-6</v>
      </c>
      <c r="T246">
        <v>0.282083882668</v>
      </c>
      <c r="U246" t="s">
        <v>16</v>
      </c>
      <c r="V246">
        <v>13</v>
      </c>
      <c r="W246">
        <v>15</v>
      </c>
    </row>
    <row r="247" spans="1:23">
      <c r="A247" t="s">
        <v>122</v>
      </c>
      <c r="G247" t="str">
        <f t="shared" si="12"/>
        <v/>
      </c>
      <c r="H247" t="str">
        <f t="shared" si="13"/>
        <v/>
      </c>
      <c r="I247" t="str">
        <f t="shared" si="14"/>
        <v/>
      </c>
      <c r="J247" t="str">
        <f t="shared" si="15"/>
        <v/>
      </c>
      <c r="K247" t="s">
        <v>20</v>
      </c>
      <c r="L247" t="s">
        <v>20</v>
      </c>
      <c r="M247">
        <v>3.5190548836300001E-3</v>
      </c>
      <c r="N247">
        <v>1.6462273156999999E-2</v>
      </c>
      <c r="O247">
        <v>2.3138131385599999E-3</v>
      </c>
      <c r="P247">
        <v>18.5</v>
      </c>
      <c r="Q247">
        <v>21</v>
      </c>
      <c r="R247">
        <v>9.3224527961500003E-3</v>
      </c>
      <c r="S247">
        <v>8.3561409185300001E-3</v>
      </c>
      <c r="T247">
        <v>0.32539573333999999</v>
      </c>
      <c r="U247" t="s">
        <v>16</v>
      </c>
      <c r="V247">
        <v>18.5</v>
      </c>
      <c r="W247">
        <v>21</v>
      </c>
    </row>
    <row r="248" spans="1:23">
      <c r="A248" t="s">
        <v>163</v>
      </c>
      <c r="B248" t="s">
        <v>20</v>
      </c>
      <c r="C248" t="s">
        <v>316</v>
      </c>
      <c r="G248" t="str">
        <f t="shared" si="12"/>
        <v/>
      </c>
      <c r="H248" t="str">
        <f t="shared" si="13"/>
        <v/>
      </c>
      <c r="I248" t="str">
        <f t="shared" si="14"/>
        <v>BRACK</v>
      </c>
      <c r="J248" t="str">
        <f t="shared" si="15"/>
        <v/>
      </c>
      <c r="K248" t="s">
        <v>20</v>
      </c>
      <c r="L248" t="s">
        <v>20</v>
      </c>
      <c r="M248">
        <v>2.22330282896E-3</v>
      </c>
      <c r="N248">
        <v>1.47601811358E-2</v>
      </c>
      <c r="O248">
        <v>2.4977540697399998E-3</v>
      </c>
      <c r="P248">
        <v>5</v>
      </c>
      <c r="Q248">
        <v>8</v>
      </c>
      <c r="R248">
        <v>1.19757995996E-3</v>
      </c>
      <c r="S248" s="1">
        <v>6.5852351586100002E-9</v>
      </c>
      <c r="T248">
        <v>0.41825487349599999</v>
      </c>
      <c r="U248" t="s">
        <v>16</v>
      </c>
      <c r="V248">
        <v>5</v>
      </c>
      <c r="W248">
        <v>8</v>
      </c>
    </row>
    <row r="249" spans="1:23">
      <c r="A249" t="s">
        <v>227</v>
      </c>
      <c r="B249" t="s">
        <v>36</v>
      </c>
      <c r="C249" t="s">
        <v>355</v>
      </c>
      <c r="G249" t="str">
        <f t="shared" si="12"/>
        <v>FRESH</v>
      </c>
      <c r="H249" t="str">
        <f t="shared" si="13"/>
        <v/>
      </c>
      <c r="I249" t="str">
        <f t="shared" si="14"/>
        <v/>
      </c>
      <c r="J249" t="str">
        <f t="shared" si="15"/>
        <v/>
      </c>
      <c r="K249" t="s">
        <v>36</v>
      </c>
      <c r="L249" t="s">
        <v>36</v>
      </c>
      <c r="M249">
        <v>6.0910734382800001E-2</v>
      </c>
      <c r="N249">
        <v>2.76803217238E-2</v>
      </c>
      <c r="O249">
        <v>2.2467557378699999E-3</v>
      </c>
      <c r="P249">
        <v>3</v>
      </c>
      <c r="Q249">
        <v>8</v>
      </c>
      <c r="R249">
        <v>0.34172510923400001</v>
      </c>
      <c r="S249" s="1">
        <v>6.9960066681500003E-14</v>
      </c>
      <c r="T249" s="1">
        <v>4.3062864102800003E-5</v>
      </c>
      <c r="U249" t="s">
        <v>16</v>
      </c>
      <c r="V249">
        <v>5.1677327870900003</v>
      </c>
    </row>
    <row r="250" spans="1:23">
      <c r="A250" t="s">
        <v>120</v>
      </c>
      <c r="B250" t="s">
        <v>36</v>
      </c>
      <c r="C250" t="s">
        <v>320</v>
      </c>
      <c r="G250" t="str">
        <f t="shared" si="12"/>
        <v>FRESH</v>
      </c>
      <c r="H250" t="str">
        <f t="shared" si="13"/>
        <v/>
      </c>
      <c r="I250" t="str">
        <f t="shared" si="14"/>
        <v/>
      </c>
      <c r="J250" t="str">
        <f t="shared" si="15"/>
        <v/>
      </c>
      <c r="K250" t="s">
        <v>36</v>
      </c>
      <c r="L250" t="s">
        <v>36</v>
      </c>
      <c r="M250">
        <v>7.0844227172300003E-2</v>
      </c>
      <c r="N250">
        <v>2.2312530568700001E-2</v>
      </c>
      <c r="O250">
        <v>3.1063453251100001E-3</v>
      </c>
      <c r="P250">
        <v>3</v>
      </c>
      <c r="Q250">
        <v>7</v>
      </c>
      <c r="R250">
        <v>1.9758765632700002E-3</v>
      </c>
      <c r="S250" s="1">
        <v>8.2091379639700004E-18</v>
      </c>
      <c r="T250" s="1">
        <v>7.1874769998300003E-9</v>
      </c>
      <c r="U250" t="s">
        <v>16</v>
      </c>
      <c r="V250">
        <v>4.1341473763199996</v>
      </c>
    </row>
    <row r="251" spans="1:23">
      <c r="A251" t="s">
        <v>92</v>
      </c>
      <c r="G251" t="str">
        <f t="shared" si="12"/>
        <v/>
      </c>
      <c r="H251" t="str">
        <f t="shared" si="13"/>
        <v/>
      </c>
      <c r="I251" t="str">
        <f t="shared" si="14"/>
        <v/>
      </c>
      <c r="J251" t="str">
        <f t="shared" si="15"/>
        <v/>
      </c>
      <c r="K251" t="s">
        <v>20</v>
      </c>
      <c r="L251" t="s">
        <v>20</v>
      </c>
      <c r="M251">
        <v>2.7188503252400002E-4</v>
      </c>
      <c r="N251">
        <v>2.0968074876100001E-3</v>
      </c>
      <c r="O251">
        <v>0</v>
      </c>
      <c r="P251">
        <v>11</v>
      </c>
      <c r="Q251">
        <v>15</v>
      </c>
      <c r="R251" s="1">
        <v>6.9103232437399996E-6</v>
      </c>
      <c r="S251">
        <v>1.91404792742E-4</v>
      </c>
      <c r="T251">
        <v>0.118265489332</v>
      </c>
      <c r="U251" t="s">
        <v>16</v>
      </c>
      <c r="V251">
        <v>11</v>
      </c>
      <c r="W251">
        <v>15</v>
      </c>
    </row>
    <row r="252" spans="1:23">
      <c r="A252" t="s">
        <v>147</v>
      </c>
      <c r="B252" t="s">
        <v>20</v>
      </c>
      <c r="C252" t="s">
        <v>333</v>
      </c>
      <c r="G252" t="str">
        <f t="shared" si="12"/>
        <v/>
      </c>
      <c r="H252" t="str">
        <f t="shared" si="13"/>
        <v/>
      </c>
      <c r="I252" t="str">
        <f t="shared" si="14"/>
        <v/>
      </c>
      <c r="J252" t="str">
        <f t="shared" si="15"/>
        <v>brackishRestricted</v>
      </c>
      <c r="K252" t="s">
        <v>28</v>
      </c>
      <c r="L252" t="s">
        <v>28</v>
      </c>
      <c r="M252">
        <v>2.6558517059500002E-3</v>
      </c>
      <c r="N252">
        <v>4.5020021364100002E-3</v>
      </c>
      <c r="O252">
        <v>2.7863531087500001E-4</v>
      </c>
      <c r="P252">
        <v>5</v>
      </c>
      <c r="Q252">
        <v>8</v>
      </c>
      <c r="R252">
        <v>0.31698148381800001</v>
      </c>
      <c r="S252" s="1">
        <v>8.2315192810600005E-7</v>
      </c>
      <c r="T252">
        <v>1.7882305590599999E-3</v>
      </c>
      <c r="U252" t="s">
        <v>16</v>
      </c>
    </row>
    <row r="253" spans="1:23">
      <c r="A253" t="s">
        <v>220</v>
      </c>
      <c r="B253" t="s">
        <v>20</v>
      </c>
      <c r="C253" t="s">
        <v>356</v>
      </c>
      <c r="G253" t="str">
        <f t="shared" si="12"/>
        <v/>
      </c>
      <c r="H253" t="str">
        <f t="shared" si="13"/>
        <v/>
      </c>
      <c r="I253" t="str">
        <f t="shared" si="14"/>
        <v/>
      </c>
      <c r="J253" t="str">
        <f t="shared" si="15"/>
        <v>brackishRestricted</v>
      </c>
      <c r="K253" t="s">
        <v>28</v>
      </c>
      <c r="L253" t="s">
        <v>28</v>
      </c>
      <c r="M253">
        <v>8.5117450572400001E-4</v>
      </c>
      <c r="N253">
        <v>3.9696137061599997E-3</v>
      </c>
      <c r="O253">
        <v>0</v>
      </c>
      <c r="P253">
        <v>14</v>
      </c>
      <c r="Q253">
        <v>16</v>
      </c>
      <c r="R253">
        <v>2.3847197480200001E-3</v>
      </c>
      <c r="S253" s="1">
        <v>3.2397108455500001E-5</v>
      </c>
      <c r="T253">
        <v>4.7468939602999999E-2</v>
      </c>
      <c r="U253" t="s">
        <v>16</v>
      </c>
    </row>
    <row r="254" spans="1:23">
      <c r="A254" t="s">
        <v>211</v>
      </c>
      <c r="G254" t="str">
        <f t="shared" si="12"/>
        <v/>
      </c>
      <c r="H254" t="str">
        <f t="shared" si="13"/>
        <v/>
      </c>
      <c r="I254" t="str">
        <f t="shared" si="14"/>
        <v/>
      </c>
      <c r="J254" t="str">
        <f t="shared" si="15"/>
        <v/>
      </c>
      <c r="K254" t="s">
        <v>20</v>
      </c>
      <c r="L254" t="s">
        <v>20</v>
      </c>
      <c r="M254">
        <v>2.6624965270100002E-3</v>
      </c>
      <c r="N254">
        <v>8.1952434148600001E-3</v>
      </c>
      <c r="O254">
        <v>7.0757064536199998E-4</v>
      </c>
      <c r="P254">
        <v>6</v>
      </c>
      <c r="Q254">
        <v>8</v>
      </c>
      <c r="R254">
        <v>1.1699237531899999E-2</v>
      </c>
      <c r="S254" s="1">
        <v>2.23888366076E-8</v>
      </c>
      <c r="T254">
        <v>9.4501534160299997E-3</v>
      </c>
      <c r="U254" t="s">
        <v>16</v>
      </c>
      <c r="V254">
        <v>6</v>
      </c>
      <c r="W254">
        <v>8</v>
      </c>
    </row>
    <row r="255" spans="1:23">
      <c r="A255" t="s">
        <v>282</v>
      </c>
      <c r="G255" t="str">
        <f t="shared" si="12"/>
        <v/>
      </c>
      <c r="H255" t="str">
        <f t="shared" si="13"/>
        <v/>
      </c>
      <c r="I255" t="str">
        <f t="shared" si="14"/>
        <v/>
      </c>
      <c r="J255" t="str">
        <f t="shared" si="15"/>
        <v/>
      </c>
      <c r="K255" t="s">
        <v>20</v>
      </c>
      <c r="L255" t="s">
        <v>20</v>
      </c>
      <c r="M255">
        <v>3.0100425298199999E-4</v>
      </c>
      <c r="N255">
        <v>6.4363143631400001E-3</v>
      </c>
      <c r="O255">
        <v>0</v>
      </c>
      <c r="P255">
        <v>15</v>
      </c>
      <c r="Q255">
        <v>17</v>
      </c>
      <c r="R255">
        <v>1.32432197224E-2</v>
      </c>
      <c r="S255">
        <v>1.5422854949799999E-3</v>
      </c>
      <c r="T255">
        <v>0.124050167775</v>
      </c>
      <c r="U255" t="s">
        <v>16</v>
      </c>
      <c r="V255">
        <v>15</v>
      </c>
      <c r="W255">
        <v>17</v>
      </c>
    </row>
    <row r="256" spans="1:23">
      <c r="A256" t="s">
        <v>105</v>
      </c>
      <c r="B256" t="s">
        <v>20</v>
      </c>
      <c r="C256" t="s">
        <v>337</v>
      </c>
      <c r="G256" t="str">
        <f t="shared" si="12"/>
        <v/>
      </c>
      <c r="H256" t="str">
        <f t="shared" si="13"/>
        <v/>
      </c>
      <c r="I256" t="str">
        <f t="shared" si="14"/>
        <v>BRACK</v>
      </c>
      <c r="J256" t="str">
        <f t="shared" si="15"/>
        <v/>
      </c>
      <c r="K256" t="s">
        <v>20</v>
      </c>
      <c r="L256" t="s">
        <v>20</v>
      </c>
      <c r="M256">
        <v>9.5359547068599995E-4</v>
      </c>
      <c r="N256">
        <v>1.3095911548099999E-2</v>
      </c>
      <c r="O256">
        <v>1.81635314201E-3</v>
      </c>
      <c r="P256">
        <v>7</v>
      </c>
      <c r="Q256">
        <v>10</v>
      </c>
      <c r="R256" s="1">
        <v>2.97023597735E-7</v>
      </c>
      <c r="S256" s="1">
        <v>6.08526082729E-7</v>
      </c>
      <c r="T256">
        <v>8.5355997346799994E-2</v>
      </c>
      <c r="U256" t="s">
        <v>16</v>
      </c>
      <c r="V256">
        <v>7</v>
      </c>
      <c r="W256">
        <v>10</v>
      </c>
    </row>
    <row r="257" spans="1:23">
      <c r="A257" t="s">
        <v>89</v>
      </c>
      <c r="G257" t="str">
        <f t="shared" si="12"/>
        <v/>
      </c>
      <c r="H257" t="str">
        <f t="shared" si="13"/>
        <v/>
      </c>
      <c r="I257" t="str">
        <f t="shared" si="14"/>
        <v/>
      </c>
      <c r="J257" t="str">
        <f t="shared" si="15"/>
        <v/>
      </c>
      <c r="K257" t="s">
        <v>15</v>
      </c>
      <c r="L257" t="s">
        <v>15</v>
      </c>
      <c r="M257">
        <v>0</v>
      </c>
      <c r="N257">
        <v>1.55502392344E-3</v>
      </c>
      <c r="O257">
        <v>8.4963707055199997E-3</v>
      </c>
      <c r="P257">
        <v>30</v>
      </c>
      <c r="Q257">
        <v>33</v>
      </c>
      <c r="R257" s="1">
        <v>6.8857433799299997E-6</v>
      </c>
      <c r="S257">
        <v>1.5013652430199999E-2</v>
      </c>
      <c r="T257" s="1">
        <v>1.71934275044E-30</v>
      </c>
      <c r="U257" t="s">
        <v>16</v>
      </c>
      <c r="V257">
        <v>32.4509335889</v>
      </c>
    </row>
    <row r="258" spans="1:23">
      <c r="A258" t="s">
        <v>195</v>
      </c>
      <c r="G258" t="str">
        <f t="shared" si="12"/>
        <v/>
      </c>
      <c r="H258" t="str">
        <f t="shared" si="13"/>
        <v/>
      </c>
      <c r="I258" t="str">
        <f t="shared" si="14"/>
        <v/>
      </c>
      <c r="J258" t="str">
        <f t="shared" si="15"/>
        <v/>
      </c>
      <c r="K258" t="s">
        <v>28</v>
      </c>
      <c r="L258" t="s">
        <v>28</v>
      </c>
      <c r="M258">
        <v>0</v>
      </c>
      <c r="N258">
        <v>4.3957335810299999E-3</v>
      </c>
      <c r="O258">
        <v>0</v>
      </c>
      <c r="P258">
        <v>30</v>
      </c>
      <c r="Q258">
        <v>34</v>
      </c>
      <c r="R258" s="1">
        <v>3.4927685799500001E-13</v>
      </c>
      <c r="S258">
        <v>0.14651983101300001</v>
      </c>
      <c r="T258">
        <v>1</v>
      </c>
      <c r="U258" t="s">
        <v>16</v>
      </c>
    </row>
    <row r="259" spans="1:23">
      <c r="A259" t="s">
        <v>51</v>
      </c>
      <c r="G259" t="str">
        <f t="shared" ref="G259:G281" si="16">IF(NOT(ISBLANK(B259)),IF(L259="freshRestricted", IF(B259="freshRestricted","FRESH",B259),""),"")</f>
        <v/>
      </c>
      <c r="H259" t="str">
        <f t="shared" ref="H259:H281" si="17">IF(NOT(ISBLANK($B259)),IF($L259="marineRestricted", IF($B259="marineRestricted","MARINE",B259),""),"")</f>
        <v/>
      </c>
      <c r="I259" t="str">
        <f t="shared" ref="I259:I281" si="18">IF(NOT(ISBLANK($B259)),IF($L259="brackishRestricted", IF($B259="brackishRestricted","BRACK",B259),""),"")</f>
        <v/>
      </c>
      <c r="J259" t="str">
        <f t="shared" ref="J259:J281" si="19">IF(NOT(ISBLANK($B259)),IF($L259="noclass", IF($B259="noclass","NOCLASS",B259),""),"")</f>
        <v/>
      </c>
      <c r="K259" t="s">
        <v>20</v>
      </c>
      <c r="L259" t="s">
        <v>20</v>
      </c>
      <c r="M259">
        <v>0</v>
      </c>
      <c r="N259">
        <v>5.1867275162899998E-3</v>
      </c>
      <c r="O259">
        <v>6.2787842947499995E-4</v>
      </c>
      <c r="P259">
        <v>17</v>
      </c>
      <c r="Q259">
        <v>27</v>
      </c>
      <c r="R259" s="1">
        <v>2.2814627653099999E-21</v>
      </c>
      <c r="S259">
        <v>1.58582905902E-3</v>
      </c>
      <c r="T259">
        <v>1.0005960820999999E-4</v>
      </c>
      <c r="U259" t="s">
        <v>16</v>
      </c>
      <c r="V259">
        <v>17</v>
      </c>
      <c r="W259">
        <v>27</v>
      </c>
    </row>
    <row r="260" spans="1:23">
      <c r="A260" t="s">
        <v>219</v>
      </c>
      <c r="G260" t="str">
        <f t="shared" si="16"/>
        <v/>
      </c>
      <c r="H260" t="str">
        <f t="shared" si="17"/>
        <v/>
      </c>
      <c r="I260" t="str">
        <f t="shared" si="18"/>
        <v/>
      </c>
      <c r="J260" t="str">
        <f t="shared" si="19"/>
        <v/>
      </c>
      <c r="K260" t="s">
        <v>15</v>
      </c>
      <c r="L260" t="s">
        <v>15</v>
      </c>
      <c r="M260">
        <v>1.3278757550800001E-3</v>
      </c>
      <c r="N260">
        <v>5.1880635048699997E-3</v>
      </c>
      <c r="O260">
        <v>1.43324187959E-2</v>
      </c>
      <c r="P260">
        <v>18.5</v>
      </c>
      <c r="Q260">
        <v>34</v>
      </c>
      <c r="R260" s="1">
        <v>5.7163823349899997E-7</v>
      </c>
      <c r="S260">
        <v>0.15724698658200001</v>
      </c>
      <c r="T260">
        <v>1.7140770788399999E-3</v>
      </c>
      <c r="U260" t="s">
        <v>16</v>
      </c>
      <c r="V260">
        <v>29.3990763125</v>
      </c>
    </row>
    <row r="261" spans="1:23">
      <c r="A261" t="s">
        <v>204</v>
      </c>
      <c r="G261" t="str">
        <f t="shared" si="16"/>
        <v/>
      </c>
      <c r="H261" t="str">
        <f t="shared" si="17"/>
        <v/>
      </c>
      <c r="I261" t="str">
        <f t="shared" si="18"/>
        <v/>
      </c>
      <c r="J261" t="str">
        <f t="shared" si="19"/>
        <v/>
      </c>
      <c r="K261" t="s">
        <v>20</v>
      </c>
      <c r="L261" t="s">
        <v>20</v>
      </c>
      <c r="M261">
        <v>2.33011765878E-4</v>
      </c>
      <c r="N261">
        <v>2.9032542677499999E-2</v>
      </c>
      <c r="O261">
        <v>5.6555938660200001E-3</v>
      </c>
      <c r="P261">
        <v>21</v>
      </c>
      <c r="Q261">
        <v>32</v>
      </c>
      <c r="R261" s="1">
        <v>4.5161387674000003E-30</v>
      </c>
      <c r="S261">
        <v>1.89677727105E-3</v>
      </c>
      <c r="T261">
        <v>9.6817295238999998E-4</v>
      </c>
      <c r="U261" t="s">
        <v>16</v>
      </c>
      <c r="V261">
        <v>21</v>
      </c>
      <c r="W261">
        <v>32</v>
      </c>
    </row>
    <row r="262" spans="1:23">
      <c r="A262" t="s">
        <v>215</v>
      </c>
      <c r="G262" t="str">
        <f t="shared" si="16"/>
        <v/>
      </c>
      <c r="H262" t="str">
        <f t="shared" si="17"/>
        <v/>
      </c>
      <c r="I262" t="str">
        <f t="shared" si="18"/>
        <v/>
      </c>
      <c r="J262" t="str">
        <f t="shared" si="19"/>
        <v/>
      </c>
      <c r="K262" t="s">
        <v>20</v>
      </c>
      <c r="L262" t="s">
        <v>20</v>
      </c>
      <c r="M262">
        <v>0</v>
      </c>
      <c r="N262">
        <v>2.5583539661200002E-3</v>
      </c>
      <c r="O262">
        <v>4.1533934096599998E-4</v>
      </c>
      <c r="P262">
        <v>8</v>
      </c>
      <c r="Q262">
        <v>10</v>
      </c>
      <c r="R262" s="1">
        <v>8.3298232661100007E-9</v>
      </c>
      <c r="S262">
        <v>5.4917969346199996E-4</v>
      </c>
      <c r="T262">
        <v>5.6708077402199998E-3</v>
      </c>
      <c r="U262" t="s">
        <v>16</v>
      </c>
      <c r="V262">
        <v>8</v>
      </c>
      <c r="W262">
        <v>10</v>
      </c>
    </row>
    <row r="263" spans="1:23">
      <c r="A263" t="s">
        <v>44</v>
      </c>
      <c r="G263" t="str">
        <f t="shared" si="16"/>
        <v/>
      </c>
      <c r="H263" t="str">
        <f t="shared" si="17"/>
        <v/>
      </c>
      <c r="I263" t="str">
        <f t="shared" si="18"/>
        <v/>
      </c>
      <c r="J263" t="str">
        <f t="shared" si="19"/>
        <v/>
      </c>
      <c r="K263" t="s">
        <v>22</v>
      </c>
      <c r="L263" t="s">
        <v>20</v>
      </c>
      <c r="M263">
        <v>0</v>
      </c>
      <c r="N263">
        <v>6.4248517245100003E-4</v>
      </c>
      <c r="O263" s="1">
        <v>7.9291399550700004E-5</v>
      </c>
      <c r="P263">
        <v>6</v>
      </c>
      <c r="Q263">
        <v>8</v>
      </c>
      <c r="R263">
        <v>1.6308320141200001E-2</v>
      </c>
      <c r="S263">
        <v>4.0970732650700004E-3</v>
      </c>
      <c r="T263">
        <v>0.19994731681</v>
      </c>
      <c r="U263" t="s">
        <v>23</v>
      </c>
      <c r="V263">
        <v>6</v>
      </c>
      <c r="W263">
        <v>8</v>
      </c>
    </row>
    <row r="264" spans="1:23">
      <c r="A264" t="s">
        <v>79</v>
      </c>
      <c r="B264" t="s">
        <v>15</v>
      </c>
      <c r="C264" t="s">
        <v>340</v>
      </c>
      <c r="G264" t="str">
        <f t="shared" si="16"/>
        <v/>
      </c>
      <c r="H264" t="str">
        <f t="shared" si="17"/>
        <v>MARINE</v>
      </c>
      <c r="I264" t="str">
        <f t="shared" si="18"/>
        <v/>
      </c>
      <c r="J264" t="str">
        <f t="shared" si="19"/>
        <v/>
      </c>
      <c r="K264" t="s">
        <v>15</v>
      </c>
      <c r="L264" t="s">
        <v>15</v>
      </c>
      <c r="M264">
        <v>3.4526910850500001E-4</v>
      </c>
      <c r="N264">
        <v>6.5797886907100001E-3</v>
      </c>
      <c r="O264">
        <v>1.6913192935400001E-2</v>
      </c>
      <c r="P264">
        <v>16</v>
      </c>
      <c r="Q264">
        <v>34</v>
      </c>
      <c r="R264" s="1">
        <v>6.6247005803100001E-16</v>
      </c>
      <c r="S264">
        <v>2.7096662524599999E-2</v>
      </c>
      <c r="T264" s="1">
        <v>9.95937816932E-16</v>
      </c>
      <c r="U264" t="s">
        <v>16</v>
      </c>
      <c r="V264">
        <v>27.226589302800001</v>
      </c>
    </row>
    <row r="265" spans="1:23">
      <c r="A265" t="s">
        <v>284</v>
      </c>
      <c r="B265" t="s">
        <v>36</v>
      </c>
      <c r="C265" t="s">
        <v>357</v>
      </c>
      <c r="G265" t="str">
        <f t="shared" si="16"/>
        <v>FRESH</v>
      </c>
      <c r="H265" t="str">
        <f t="shared" si="17"/>
        <v/>
      </c>
      <c r="I265" t="str">
        <f t="shared" si="18"/>
        <v/>
      </c>
      <c r="J265" t="str">
        <f t="shared" si="19"/>
        <v/>
      </c>
      <c r="K265" t="s">
        <v>36</v>
      </c>
      <c r="L265" t="s">
        <v>36</v>
      </c>
      <c r="M265">
        <v>1.9288576512499999E-2</v>
      </c>
      <c r="N265">
        <v>3.11181730949E-4</v>
      </c>
      <c r="O265">
        <v>0</v>
      </c>
      <c r="P265">
        <v>4</v>
      </c>
      <c r="Q265">
        <v>8</v>
      </c>
      <c r="R265" s="1">
        <v>7.6182699502699996E-7</v>
      </c>
      <c r="S265">
        <v>6.0019404428600001E-2</v>
      </c>
      <c r="T265" s="1">
        <v>3.0511489943600002E-11</v>
      </c>
      <c r="U265" t="s">
        <v>16</v>
      </c>
      <c r="V265">
        <v>4.0645318187699999</v>
      </c>
    </row>
    <row r="266" spans="1:23">
      <c r="A266" t="s">
        <v>188</v>
      </c>
      <c r="B266" t="s">
        <v>20</v>
      </c>
      <c r="C266" t="s">
        <v>354</v>
      </c>
      <c r="G266" t="str">
        <f t="shared" si="16"/>
        <v/>
      </c>
      <c r="H266" t="str">
        <f t="shared" si="17"/>
        <v/>
      </c>
      <c r="I266" t="str">
        <f t="shared" si="18"/>
        <v>BRACK</v>
      </c>
      <c r="J266" t="str">
        <f t="shared" si="19"/>
        <v/>
      </c>
      <c r="K266" t="s">
        <v>20</v>
      </c>
      <c r="L266" t="s">
        <v>20</v>
      </c>
      <c r="M266">
        <v>1.15103562172E-3</v>
      </c>
      <c r="N266">
        <v>1.20694990123E-2</v>
      </c>
      <c r="O266">
        <v>3.8442587464900002E-4</v>
      </c>
      <c r="P266">
        <v>9</v>
      </c>
      <c r="Q266">
        <v>11</v>
      </c>
      <c r="R266" s="1">
        <v>2.45835820125E-6</v>
      </c>
      <c r="S266" s="1">
        <v>2.05789931345E-6</v>
      </c>
      <c r="T266">
        <v>9.9828720137999996E-2</v>
      </c>
      <c r="U266" t="s">
        <v>16</v>
      </c>
      <c r="V266">
        <v>9</v>
      </c>
      <c r="W266">
        <v>11</v>
      </c>
    </row>
    <row r="267" spans="1:23">
      <c r="A267" t="s">
        <v>251</v>
      </c>
      <c r="B267" t="s">
        <v>20</v>
      </c>
      <c r="C267" t="s">
        <v>358</v>
      </c>
      <c r="G267" t="str">
        <f t="shared" si="16"/>
        <v/>
      </c>
      <c r="H267" t="str">
        <f t="shared" si="17"/>
        <v/>
      </c>
      <c r="I267" t="str">
        <f t="shared" si="18"/>
        <v/>
      </c>
      <c r="J267" t="str">
        <f t="shared" si="19"/>
        <v>brackishRestricted</v>
      </c>
      <c r="K267" t="s">
        <v>28</v>
      </c>
      <c r="L267" t="s">
        <v>28</v>
      </c>
      <c r="M267">
        <v>3.55302895719E-4</v>
      </c>
      <c r="N267">
        <v>9.6645817305200004E-4</v>
      </c>
      <c r="O267">
        <v>0</v>
      </c>
      <c r="P267">
        <v>6</v>
      </c>
      <c r="Q267">
        <v>9</v>
      </c>
      <c r="R267">
        <v>4.4972030543499998E-2</v>
      </c>
      <c r="S267">
        <v>2.7029960642799999E-4</v>
      </c>
      <c r="T267">
        <v>6.5427450284699998E-2</v>
      </c>
      <c r="U267" t="s">
        <v>16</v>
      </c>
    </row>
    <row r="268" spans="1:23">
      <c r="A268" t="s">
        <v>75</v>
      </c>
      <c r="B268" t="s">
        <v>20</v>
      </c>
      <c r="C268" t="s">
        <v>337</v>
      </c>
      <c r="G268" t="str">
        <f t="shared" si="16"/>
        <v/>
      </c>
      <c r="H268" t="str">
        <f t="shared" si="17"/>
        <v/>
      </c>
      <c r="I268" t="str">
        <f t="shared" si="18"/>
        <v>BRACK</v>
      </c>
      <c r="J268" t="str">
        <f t="shared" si="19"/>
        <v/>
      </c>
      <c r="K268" t="s">
        <v>20</v>
      </c>
      <c r="L268" t="s">
        <v>20</v>
      </c>
      <c r="M268">
        <v>1.70393783552E-3</v>
      </c>
      <c r="N268">
        <v>7.5973674502000004E-3</v>
      </c>
      <c r="O268">
        <v>6.4228949091800003E-4</v>
      </c>
      <c r="P268">
        <v>7</v>
      </c>
      <c r="Q268">
        <v>9</v>
      </c>
      <c r="R268" s="1">
        <v>3.6586569158600002E-5</v>
      </c>
      <c r="S268" s="1">
        <v>4.4060174893799998E-9</v>
      </c>
      <c r="T268">
        <v>0.18512685733100001</v>
      </c>
      <c r="U268" t="s">
        <v>16</v>
      </c>
      <c r="V268">
        <v>7</v>
      </c>
      <c r="W268">
        <v>9</v>
      </c>
    </row>
    <row r="269" spans="1:23">
      <c r="A269" t="s">
        <v>294</v>
      </c>
      <c r="G269" t="str">
        <f t="shared" si="16"/>
        <v/>
      </c>
      <c r="H269" t="str">
        <f t="shared" si="17"/>
        <v/>
      </c>
      <c r="I269" t="str">
        <f t="shared" si="18"/>
        <v/>
      </c>
      <c r="J269" t="str">
        <f t="shared" si="19"/>
        <v/>
      </c>
      <c r="K269" t="s">
        <v>20</v>
      </c>
      <c r="L269" t="s">
        <v>20</v>
      </c>
      <c r="M269">
        <v>2.52529951419E-3</v>
      </c>
      <c r="N269">
        <v>1.6092660746899998E-2</v>
      </c>
      <c r="O269">
        <v>3.5805197581199998E-3</v>
      </c>
      <c r="P269">
        <v>7</v>
      </c>
      <c r="Q269">
        <v>10</v>
      </c>
      <c r="R269" s="1">
        <v>1.1695964223100001E-8</v>
      </c>
      <c r="S269" s="1">
        <v>1.13525286971E-7</v>
      </c>
      <c r="T269">
        <v>2.9318148403899999E-2</v>
      </c>
      <c r="U269" t="s">
        <v>16</v>
      </c>
      <c r="V269">
        <v>7</v>
      </c>
      <c r="W269">
        <v>10</v>
      </c>
    </row>
    <row r="270" spans="1:23">
      <c r="A270" t="s">
        <v>171</v>
      </c>
      <c r="B270" t="s">
        <v>15</v>
      </c>
      <c r="C270" t="s">
        <v>359</v>
      </c>
      <c r="G270" t="str">
        <f t="shared" si="16"/>
        <v/>
      </c>
      <c r="H270" t="str">
        <f t="shared" si="17"/>
        <v/>
      </c>
      <c r="I270" t="str">
        <f t="shared" si="18"/>
        <v>marineRestricted</v>
      </c>
      <c r="J270" t="str">
        <f t="shared" si="19"/>
        <v/>
      </c>
      <c r="K270" t="s">
        <v>19</v>
      </c>
      <c r="L270" t="s">
        <v>20</v>
      </c>
      <c r="M270" s="1">
        <v>8.2576383154400003E-5</v>
      </c>
      <c r="N270">
        <v>2.39906134789E-2</v>
      </c>
      <c r="O270">
        <v>1.48847143123E-2</v>
      </c>
      <c r="P270">
        <v>18.5</v>
      </c>
      <c r="Q270">
        <v>27</v>
      </c>
      <c r="R270" s="1">
        <v>2.7194246674400002E-30</v>
      </c>
      <c r="S270">
        <v>1.89778760195E-2</v>
      </c>
      <c r="T270" s="1">
        <v>5.7684087256599997E-32</v>
      </c>
      <c r="U270" t="s">
        <v>16</v>
      </c>
      <c r="V270">
        <v>18.5</v>
      </c>
      <c r="W270">
        <v>27</v>
      </c>
    </row>
    <row r="271" spans="1:23">
      <c r="A271" t="s">
        <v>80</v>
      </c>
      <c r="G271" t="str">
        <f t="shared" si="16"/>
        <v/>
      </c>
      <c r="H271" t="str">
        <f t="shared" si="17"/>
        <v/>
      </c>
      <c r="I271" t="str">
        <f t="shared" si="18"/>
        <v/>
      </c>
      <c r="J271" t="str">
        <f t="shared" si="19"/>
        <v/>
      </c>
      <c r="K271" t="s">
        <v>20</v>
      </c>
      <c r="L271" t="s">
        <v>20</v>
      </c>
      <c r="M271">
        <v>0</v>
      </c>
      <c r="N271">
        <v>7.3638540679900003E-3</v>
      </c>
      <c r="O271">
        <v>0</v>
      </c>
      <c r="P271">
        <v>25</v>
      </c>
      <c r="Q271">
        <v>31</v>
      </c>
      <c r="R271" s="1">
        <v>8.00534029505E-19</v>
      </c>
      <c r="S271">
        <v>9.3842037984400006E-3</v>
      </c>
      <c r="T271">
        <v>1</v>
      </c>
      <c r="U271" t="s">
        <v>16</v>
      </c>
      <c r="V271">
        <v>25</v>
      </c>
      <c r="W271">
        <v>31</v>
      </c>
    </row>
    <row r="272" spans="1:23">
      <c r="A272" t="s">
        <v>201</v>
      </c>
      <c r="G272" t="str">
        <f t="shared" si="16"/>
        <v/>
      </c>
      <c r="H272" t="str">
        <f t="shared" si="17"/>
        <v/>
      </c>
      <c r="I272" t="str">
        <f t="shared" si="18"/>
        <v/>
      </c>
      <c r="J272" t="str">
        <f t="shared" si="19"/>
        <v/>
      </c>
      <c r="K272" t="s">
        <v>15</v>
      </c>
      <c r="L272" t="s">
        <v>15</v>
      </c>
      <c r="M272">
        <v>1.87988347974E-4</v>
      </c>
      <c r="N272">
        <v>7.6582202779900002E-3</v>
      </c>
      <c r="O272">
        <v>1.54406404139E-2</v>
      </c>
      <c r="P272">
        <v>25</v>
      </c>
      <c r="Q272">
        <v>31</v>
      </c>
      <c r="R272" s="1">
        <v>3.4328259043500001E-20</v>
      </c>
      <c r="S272">
        <v>0.15758389481599999</v>
      </c>
      <c r="T272" s="1">
        <v>1.9810498400700001E-16</v>
      </c>
      <c r="U272" t="s">
        <v>16</v>
      </c>
      <c r="V272">
        <v>28.061403394900001</v>
      </c>
    </row>
    <row r="273" spans="1:23">
      <c r="A273" t="s">
        <v>264</v>
      </c>
      <c r="G273" t="str">
        <f t="shared" si="16"/>
        <v/>
      </c>
      <c r="H273" t="str">
        <f t="shared" si="17"/>
        <v/>
      </c>
      <c r="I273" t="str">
        <f t="shared" si="18"/>
        <v/>
      </c>
      <c r="J273" t="str">
        <f t="shared" si="19"/>
        <v/>
      </c>
      <c r="K273" t="s">
        <v>20</v>
      </c>
      <c r="L273" t="s">
        <v>20</v>
      </c>
      <c r="M273">
        <v>0</v>
      </c>
      <c r="N273">
        <v>1.09265256353E-2</v>
      </c>
      <c r="O273">
        <v>6.0525360125899999E-4</v>
      </c>
      <c r="P273">
        <v>17</v>
      </c>
      <c r="Q273">
        <v>31</v>
      </c>
      <c r="R273" s="1">
        <v>1.5578069447800001E-30</v>
      </c>
      <c r="S273">
        <v>5.4341618086100002E-4</v>
      </c>
      <c r="T273" s="1">
        <v>4.0261342919600003E-5</v>
      </c>
      <c r="U273" t="s">
        <v>16</v>
      </c>
      <c r="V273">
        <v>17</v>
      </c>
      <c r="W273">
        <v>31</v>
      </c>
    </row>
    <row r="274" spans="1:23">
      <c r="A274" t="s">
        <v>45</v>
      </c>
      <c r="G274" t="str">
        <f t="shared" si="16"/>
        <v/>
      </c>
      <c r="H274" t="str">
        <f t="shared" si="17"/>
        <v/>
      </c>
      <c r="I274" t="str">
        <f t="shared" si="18"/>
        <v/>
      </c>
      <c r="J274" t="str">
        <f t="shared" si="19"/>
        <v/>
      </c>
      <c r="K274" t="s">
        <v>15</v>
      </c>
      <c r="L274" t="s">
        <v>15</v>
      </c>
      <c r="M274">
        <v>1.6536735176000001E-4</v>
      </c>
      <c r="N274">
        <v>9.0827940171800002E-4</v>
      </c>
      <c r="O274">
        <v>1.16711963207E-2</v>
      </c>
      <c r="P274">
        <v>8</v>
      </c>
      <c r="Q274">
        <v>34</v>
      </c>
      <c r="R274">
        <v>6.0533745613199996E-4</v>
      </c>
      <c r="S274" s="1">
        <v>4.8871240028299998E-5</v>
      </c>
      <c r="T274" s="1">
        <v>2.4835429224500001E-14</v>
      </c>
      <c r="U274" t="s">
        <v>16</v>
      </c>
      <c r="V274">
        <v>32.3212236727</v>
      </c>
    </row>
    <row r="275" spans="1:23">
      <c r="A275" t="s">
        <v>130</v>
      </c>
      <c r="G275" t="str">
        <f t="shared" si="16"/>
        <v/>
      </c>
      <c r="H275" t="str">
        <f t="shared" si="17"/>
        <v/>
      </c>
      <c r="I275" t="str">
        <f t="shared" si="18"/>
        <v/>
      </c>
      <c r="J275" t="str">
        <f t="shared" si="19"/>
        <v/>
      </c>
      <c r="K275" t="s">
        <v>20</v>
      </c>
      <c r="L275" t="s">
        <v>20</v>
      </c>
      <c r="M275">
        <v>1.07964089692E-2</v>
      </c>
      <c r="N275">
        <v>2.7971396053199999E-2</v>
      </c>
      <c r="O275">
        <v>3.7665544749599998E-3</v>
      </c>
      <c r="P275">
        <v>7</v>
      </c>
      <c r="Q275">
        <v>9</v>
      </c>
      <c r="R275" s="1">
        <v>6.6382122777800002E-6</v>
      </c>
      <c r="S275" s="1">
        <v>1.09241194856E-13</v>
      </c>
      <c r="T275">
        <v>9.886023276880001E-4</v>
      </c>
      <c r="U275" t="s">
        <v>16</v>
      </c>
      <c r="V275">
        <v>7</v>
      </c>
      <c r="W275">
        <v>9</v>
      </c>
    </row>
    <row r="276" spans="1:23">
      <c r="A276" t="s">
        <v>18</v>
      </c>
      <c r="G276" t="str">
        <f t="shared" si="16"/>
        <v/>
      </c>
      <c r="H276" t="str">
        <f t="shared" si="17"/>
        <v/>
      </c>
      <c r="I276" t="str">
        <f t="shared" si="18"/>
        <v/>
      </c>
      <c r="J276" t="str">
        <f t="shared" si="19"/>
        <v/>
      </c>
      <c r="K276" t="s">
        <v>19</v>
      </c>
      <c r="L276" t="s">
        <v>20</v>
      </c>
      <c r="M276">
        <v>0</v>
      </c>
      <c r="N276">
        <v>1.85587328754E-2</v>
      </c>
      <c r="O276">
        <v>5.4445856076300002E-3</v>
      </c>
      <c r="P276">
        <v>25</v>
      </c>
      <c r="Q276">
        <v>34</v>
      </c>
      <c r="R276" s="1">
        <v>2.1077352207600001E-40</v>
      </c>
      <c r="S276">
        <v>1.37120836935E-2</v>
      </c>
      <c r="T276" s="1">
        <v>7.2204410599500003E-22</v>
      </c>
      <c r="U276" t="s">
        <v>16</v>
      </c>
      <c r="V276">
        <v>25</v>
      </c>
      <c r="W276">
        <v>34</v>
      </c>
    </row>
    <row r="277" spans="1:23">
      <c r="A277" t="s">
        <v>49</v>
      </c>
      <c r="G277" t="str">
        <f t="shared" si="16"/>
        <v/>
      </c>
      <c r="H277" t="str">
        <f t="shared" si="17"/>
        <v/>
      </c>
      <c r="I277" t="str">
        <f t="shared" si="18"/>
        <v/>
      </c>
      <c r="J277" t="str">
        <f t="shared" si="19"/>
        <v/>
      </c>
      <c r="K277" t="s">
        <v>20</v>
      </c>
      <c r="L277" t="s">
        <v>20</v>
      </c>
      <c r="M277">
        <v>2.4623776528199998E-3</v>
      </c>
      <c r="N277">
        <v>2.95709247856E-2</v>
      </c>
      <c r="O277">
        <v>1.1406023056800001E-3</v>
      </c>
      <c r="P277">
        <v>4</v>
      </c>
      <c r="Q277">
        <v>17</v>
      </c>
      <c r="R277" s="1">
        <v>6.6516877778899998E-6</v>
      </c>
      <c r="S277" s="1">
        <v>8.1618268701599996E-14</v>
      </c>
      <c r="T277">
        <v>0.222238241719</v>
      </c>
      <c r="U277" t="s">
        <v>16</v>
      </c>
      <c r="V277">
        <v>4</v>
      </c>
      <c r="W277">
        <v>17</v>
      </c>
    </row>
    <row r="278" spans="1:23">
      <c r="A278" t="s">
        <v>144</v>
      </c>
      <c r="G278" t="str">
        <f t="shared" si="16"/>
        <v/>
      </c>
      <c r="H278" t="str">
        <f t="shared" si="17"/>
        <v/>
      </c>
      <c r="I278" t="str">
        <f t="shared" si="18"/>
        <v/>
      </c>
      <c r="J278" t="str">
        <f t="shared" si="19"/>
        <v/>
      </c>
      <c r="K278" t="s">
        <v>61</v>
      </c>
      <c r="L278" t="s">
        <v>20</v>
      </c>
      <c r="M278">
        <v>1.17941036915E-2</v>
      </c>
      <c r="N278">
        <v>2.3022537628200002E-2</v>
      </c>
      <c r="O278">
        <v>2.4840568484099999E-3</v>
      </c>
      <c r="P278">
        <v>8</v>
      </c>
      <c r="Q278">
        <v>10</v>
      </c>
      <c r="R278">
        <v>9.6170939959399997E-4</v>
      </c>
      <c r="S278" s="1">
        <v>1.0676021992800001E-9</v>
      </c>
      <c r="T278" s="1">
        <v>2.6252674449099998E-6</v>
      </c>
      <c r="U278" t="s">
        <v>16</v>
      </c>
      <c r="V278">
        <v>8</v>
      </c>
      <c r="W278">
        <v>10</v>
      </c>
    </row>
    <row r="279" spans="1:23">
      <c r="A279" t="s">
        <v>152</v>
      </c>
      <c r="B279" t="s">
        <v>20</v>
      </c>
      <c r="C279" t="s">
        <v>309</v>
      </c>
      <c r="G279" t="str">
        <f t="shared" si="16"/>
        <v/>
      </c>
      <c r="H279" t="str">
        <f t="shared" si="17"/>
        <v/>
      </c>
      <c r="I279" t="str">
        <f t="shared" si="18"/>
        <v>BRACK</v>
      </c>
      <c r="J279" t="str">
        <f t="shared" si="19"/>
        <v/>
      </c>
      <c r="K279" t="s">
        <v>61</v>
      </c>
      <c r="L279" t="s">
        <v>20</v>
      </c>
      <c r="M279">
        <v>4.3193918326200002E-2</v>
      </c>
      <c r="N279">
        <v>7.5053442577699997E-2</v>
      </c>
      <c r="O279">
        <v>1.12167067618E-2</v>
      </c>
      <c r="P279">
        <v>8</v>
      </c>
      <c r="Q279">
        <v>10</v>
      </c>
      <c r="R279">
        <v>7.85793854362E-4</v>
      </c>
      <c r="S279" s="1">
        <v>7.5327528828799994E-11</v>
      </c>
      <c r="T279" s="1">
        <v>6.8422593231699996E-13</v>
      </c>
      <c r="U279" t="s">
        <v>16</v>
      </c>
      <c r="V279">
        <v>8</v>
      </c>
      <c r="W279">
        <v>10</v>
      </c>
    </row>
    <row r="280" spans="1:23">
      <c r="A280" t="s">
        <v>234</v>
      </c>
      <c r="G280" t="str">
        <f t="shared" si="16"/>
        <v/>
      </c>
      <c r="H280" t="str">
        <f t="shared" si="17"/>
        <v/>
      </c>
      <c r="I280" t="str">
        <f t="shared" si="18"/>
        <v/>
      </c>
      <c r="J280" t="str">
        <f t="shared" si="19"/>
        <v/>
      </c>
      <c r="K280" t="s">
        <v>28</v>
      </c>
      <c r="L280" t="s">
        <v>28</v>
      </c>
      <c r="M280">
        <v>0</v>
      </c>
      <c r="N280">
        <v>9.3011151890799997E-4</v>
      </c>
      <c r="O280">
        <v>0</v>
      </c>
      <c r="P280">
        <v>6</v>
      </c>
      <c r="Q280">
        <v>8</v>
      </c>
      <c r="R280">
        <v>2.4581199659200002E-2</v>
      </c>
      <c r="S280">
        <v>5.7769558882900002E-4</v>
      </c>
      <c r="T280">
        <v>1</v>
      </c>
      <c r="U280" t="s">
        <v>16</v>
      </c>
    </row>
    <row r="281" spans="1:23">
      <c r="G281" t="str">
        <f t="shared" si="16"/>
        <v/>
      </c>
      <c r="H281" t="str">
        <f t="shared" si="17"/>
        <v/>
      </c>
      <c r="I281" t="str">
        <f t="shared" si="18"/>
        <v/>
      </c>
      <c r="J281" t="str">
        <f t="shared" si="19"/>
        <v/>
      </c>
    </row>
    <row r="282" spans="1:23">
      <c r="G282" t="s">
        <v>366</v>
      </c>
      <c r="H282" t="s">
        <v>367</v>
      </c>
      <c r="I282" t="s">
        <v>368</v>
      </c>
      <c r="J282" t="s">
        <v>369</v>
      </c>
      <c r="K282" t="s">
        <v>361</v>
      </c>
    </row>
    <row r="283" spans="1:23">
      <c r="F283" s="3" t="s">
        <v>370</v>
      </c>
      <c r="G283" s="3">
        <f>COUNTIF(G$2:G$280,"FRESH")</f>
        <v>16</v>
      </c>
      <c r="H283" s="3">
        <f>COUNTIF(H$2:H$280,"MARINE")</f>
        <v>14</v>
      </c>
      <c r="I283" s="3">
        <f>COUNTIF(I$2:I$280,"BRACK")</f>
        <v>47</v>
      </c>
      <c r="J283" s="3">
        <f>COUNTIF(J$2:J$280,"NOCLASS")</f>
        <v>0</v>
      </c>
      <c r="K283">
        <f>77+18</f>
        <v>95</v>
      </c>
    </row>
    <row r="284" spans="1:23">
      <c r="F284" s="3" t="s">
        <v>95</v>
      </c>
      <c r="G284" s="4"/>
      <c r="H284" s="3">
        <f>COUNTIF(H$2:H$280,"freshRestricted")</f>
        <v>0</v>
      </c>
      <c r="I284" s="3">
        <f>COUNTIF(I$2:I$280,"freshRestricted")</f>
        <v>0</v>
      </c>
      <c r="J284" s="3">
        <f>COUNTIF(J$2:J$280,"freshRestricted")</f>
        <v>2</v>
      </c>
    </row>
    <row r="285" spans="1:23">
      <c r="F285" s="3" t="s">
        <v>371</v>
      </c>
      <c r="G285" s="3">
        <f>COUNTIF(G$2:G$280,"brackishRestricted")</f>
        <v>3</v>
      </c>
      <c r="H285" s="3">
        <f>COUNTIF(H$2:H$280,"brackishRestricted")</f>
        <v>0</v>
      </c>
      <c r="I285" s="4"/>
      <c r="J285" s="3">
        <f t="shared" ref="J285" si="20">COUNTIF(J$2:J$280,"brackishRestricted")</f>
        <v>14</v>
      </c>
    </row>
    <row r="286" spans="1:23">
      <c r="F286" s="3" t="s">
        <v>372</v>
      </c>
      <c r="G286" s="3">
        <f>COUNTIF(G$2:G$280,"marineRestricted")</f>
        <v>0</v>
      </c>
      <c r="H286" s="4"/>
      <c r="I286" s="3">
        <f t="shared" ref="I286:J286" si="21">COUNTIF(I$2:I$280,"marineRestricted")</f>
        <v>1</v>
      </c>
      <c r="J286" s="3">
        <f t="shared" si="21"/>
        <v>2</v>
      </c>
    </row>
    <row r="287" spans="1:23">
      <c r="F287" s="3" t="s">
        <v>28</v>
      </c>
      <c r="G287" s="3">
        <f>COUNTIF(G$2:G$280,"noclass")</f>
        <v>0</v>
      </c>
      <c r="H287" s="3">
        <f>COUNTIF(H$2:H$280,"noclass")</f>
        <v>1</v>
      </c>
      <c r="I287" s="3">
        <f t="shared" ref="I287" si="22">COUNTIF(I$2:I$280,"noclass")</f>
        <v>0</v>
      </c>
      <c r="J287" s="4"/>
    </row>
    <row r="288" spans="1:23">
      <c r="F288" s="3" t="s">
        <v>373</v>
      </c>
      <c r="G288">
        <f>G283/SUM(G283:G287)</f>
        <v>0.84210526315789469</v>
      </c>
      <c r="H288">
        <f t="shared" ref="H288:J288" si="23">H283/SUM(H283:H287)</f>
        <v>0.93333333333333335</v>
      </c>
      <c r="I288">
        <f t="shared" si="23"/>
        <v>0.97916666666666663</v>
      </c>
      <c r="J288">
        <f t="shared" si="23"/>
        <v>0</v>
      </c>
    </row>
    <row r="289" spans="8:8">
      <c r="H289">
        <f>SUM(G283:J287)</f>
        <v>100</v>
      </c>
    </row>
  </sheetData>
  <sortState ref="A2:AA280">
    <sortCondition ref="A2:A2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modelBoundaries_type_Baltic16S.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2019-05-25T19:03:30Z</dcterms:created>
  <dcterms:modified xsi:type="dcterms:W3CDTF">2019-06-03T23:11:30Z</dcterms:modified>
</cp:coreProperties>
</file>